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položky " sheetId="2" r:id="rId2"/>
    <sheet name="SO 101 - Komunikace a zpe..." sheetId="3" r:id="rId3"/>
    <sheet name="SO 102 - Komunikace a zpe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'SO 001 - Všeobecné položky '!$C$76:$K$85</definedName>
    <definedName name="_xlnm.Print_Area" localSheetId="1">'SO 001 - Všeobecné položky '!$C$4:$J$36,'SO 001 - Všeobecné položky '!$C$42:$J$58,'SO 001 - Všeobecné položky '!$C$64:$K$85</definedName>
    <definedName name="_xlnm._FilterDatabase" localSheetId="2" hidden="1">'SO 101 - Komunikace a zpe...'!$C$86:$K$333</definedName>
    <definedName name="_xlnm.Print_Area" localSheetId="2">'SO 101 - Komunikace a zpe...'!$C$4:$J$36,'SO 101 - Komunikace a zpe...'!$C$42:$J$68,'SO 101 - Komunikace a zpe...'!$C$74:$K$333</definedName>
    <definedName name="_xlnm._FilterDatabase" localSheetId="3" hidden="1">'SO 102 - Komunikace a zpe...'!$C$84:$K$266</definedName>
    <definedName name="_xlnm.Print_Area" localSheetId="3">'SO 102 - Komunikace a zpe...'!$C$4:$J$36,'SO 102 - Komunikace a zpe...'!$C$42:$J$66,'SO 102 - Komunikace a zpe...'!$C$72:$K$266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001 - Všeobecné položky '!$76:$76</definedName>
    <definedName name="_xlnm.Print_Titles" localSheetId="2">'SO 101 - Komunikace a zpe...'!$86:$86</definedName>
    <definedName name="_xlnm.Print_Titles" localSheetId="3">'SO 102 - Komunikace a zpe...'!$84:$84</definedName>
  </definedNames>
  <calcPr fullCalcOnLoad="1"/>
</workbook>
</file>

<file path=xl/sharedStrings.xml><?xml version="1.0" encoding="utf-8"?>
<sst xmlns="http://schemas.openxmlformats.org/spreadsheetml/2006/main" count="5375" uniqueCount="983">
  <si>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</si>
  <si>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</si>
  <si>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</si>
  <si>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</si>
  <si>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</si>
  <si>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</si>
  <si>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</si>
  <si>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{052162a3-ced8-4d4b-bc43-f38d474f0766}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</si>
  <si>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</si>
  <si>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</si>
  <si>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</si>
  <si>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</si>
  <si>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</si>
  <si>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</si>
  <si>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</si>
  <si>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</si>
  <si>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18065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</si>
  <si>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</si>
  <si>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</si>
  <si>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uličního prostoru a veřejného osvětlení v Žižkově ulici</t>
  </si>
  <si>
    <t>KSO:</t>
  </si>
  <si>
    <t/>
  </si>
  <si>
    <t>CC-CZ:</t>
  </si>
  <si>
    <t>Místo:</t>
  </si>
  <si>
    <t>Golčův Jeníkov</t>
  </si>
  <si>
    <t>Datum:</t>
  </si>
  <si>
    <t>1. 9. 2018</t>
  </si>
  <si>
    <t>Zadavatel:</t>
  </si>
  <si>
    <t>IČ:</t>
  </si>
  <si>
    <t>Město Golčův Jeníkov</t>
  </si>
  <si>
    <t>DIČ:</t>
  </si>
  <si>
    <t>Uchazeč:</t>
  </si>
  <si>
    <t>Vyplň údaj</t>
  </si>
  <si>
    <t>Projektant:</t>
  </si>
  <si>
    <t>05249031</t>
  </si>
  <si>
    <t>Komplex CR s.r.o.</t>
  </si>
  <si>
    <t>CZ05249031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</si>
  <si>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</si>
  <si>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</si>
  <si>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</si>
  <si>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</si>
  <si>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</si>
  <si>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</si>
  <si>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</si>
  <si>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</si>
  <si>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</si>
  <si>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</si>
  <si>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</si>
  <si>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</si>
  <si>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</si>
  <si>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</si>
  <si>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</si>
  <si>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</si>
  <si>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</si>
  <si>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</si>
  <si>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</si>
  <si>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</si>
  <si>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</si>
  <si>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</si>
  <si>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</si>
  <si>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</si>
  <si>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</si>
  <si>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</si>
  <si>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</si>
  <si>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</si>
  <si>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</si>
  <si>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</si>
  <si>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</si>
  <si>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</si>
  <si>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</si>
  <si>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</si>
  <si>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</si>
  <si>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</si>
  <si>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</si>
  <si>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</si>
  <si>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</si>
  <si>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</si>
  <si>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</si>
  <si>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</si>
  <si>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položky </t>
  </si>
  <si>
    <t>STA</t>
  </si>
  <si>
    <t>1</t>
  </si>
  <si>
    <t>{c1311b69-82db-46c7-a311-ebb851d9b055}</t>
  </si>
  <si>
    <t>2</t>
  </si>
  <si>
    <t>SO 101</t>
  </si>
  <si>
    <t xml:space="preserve">Komunikace a zpevněné plochy </t>
  </si>
  <si>
    <t>{b0c5a2c4-9585-4ab6-b11b-89ccaf32f760}</t>
  </si>
  <si>
    <t>SO 102</t>
  </si>
  <si>
    <t>Komunikace a zpevněné plochy</t>
  </si>
  <si>
    <t>{99cc261a-01c7-4c50-9da0-5925b725837d}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</si>
  <si>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</si>
  <si>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</si>
  <si>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</si>
  <si>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</si>
  <si>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</si>
  <si>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</si>
  <si>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</si>
  <si>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001 - Všeobecné položky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</si>
  <si>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</si>
  <si>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</si>
  <si>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</si>
  <si>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</si>
  <si>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</si>
  <si>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</si>
  <si>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</si>
  <si>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</si>
  <si>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</si>
  <si>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</si>
  <si>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</si>
  <si>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</si>
  <si>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</si>
  <si>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</si>
  <si>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</si>
  <si>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</si>
  <si>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</si>
  <si>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</si>
  <si>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</si>
  <si>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</si>
  <si>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</si>
  <si>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</si>
  <si>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</si>
  <si>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</si>
  <si>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</si>
  <si>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012103001</t>
  </si>
  <si>
    <t xml:space="preserve">Geodetické práce před výstavbou - vytyčení stavby </t>
  </si>
  <si>
    <t>soubor</t>
  </si>
  <si>
    <t>1024</t>
  </si>
  <si>
    <t>-275521327</t>
  </si>
  <si>
    <t>012103006</t>
  </si>
  <si>
    <t>Geodetické práce před výstavbou - vytyčení sítí</t>
  </si>
  <si>
    <t>1424261386</t>
  </si>
  <si>
    <t>3</t>
  </si>
  <si>
    <t>012303001</t>
  </si>
  <si>
    <t xml:space="preserve">Geodetické práce po výstavbě - zaměření skutečného provedení stavby </t>
  </si>
  <si>
    <t>258423648</t>
  </si>
  <si>
    <t>4</t>
  </si>
  <si>
    <t>013254001</t>
  </si>
  <si>
    <t>Dokumentace skutečného provedení stavby</t>
  </si>
  <si>
    <t>-1423846091</t>
  </si>
  <si>
    <t>030001001</t>
  </si>
  <si>
    <t>Zařízení staveniště - DIO</t>
  </si>
  <si>
    <t xml:space="preserve">soubor </t>
  </si>
  <si>
    <t>-420673577</t>
  </si>
  <si>
    <t>6</t>
  </si>
  <si>
    <t>030001002</t>
  </si>
  <si>
    <t>Zařízení staveniště</t>
  </si>
  <si>
    <t>502499920</t>
  </si>
  <si>
    <t>7</t>
  </si>
  <si>
    <t>043002001</t>
  </si>
  <si>
    <t xml:space="preserve">Statická zkouška hutnění zemní pláně </t>
  </si>
  <si>
    <t>kus</t>
  </si>
  <si>
    <t>-783410132</t>
  </si>
  <si>
    <t xml:space="preserve">SO 101 - Komunikace a zpevněné plochy </t>
  </si>
  <si>
    <t>HSV -  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</si>
  <si>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</si>
  <si>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</si>
  <si>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</si>
  <si>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</si>
  <si>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</si>
  <si>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  Přesun sutě</t>
  </si>
  <si>
    <t xml:space="preserve">    998 -   Přesun hmot</t>
  </si>
  <si>
    <t>PSV - Práce a dodávky PSV</t>
  </si>
  <si>
    <t xml:space="preserve">    711 - Izolace proti vodě, vlhkosti a plynům</t>
  </si>
  <si>
    <t xml:space="preserve">    764 - Konstrukce klempířské</t>
  </si>
  <si>
    <t>HSV</t>
  </si>
  <si>
    <t xml:space="preserve">  Práce a dodávky HSV</t>
  </si>
  <si>
    <t>Zemní práce</t>
  </si>
  <si>
    <t>111201105</t>
  </si>
  <si>
    <t xml:space="preserve">Odstranění křovin a stromů průměru kmene do 100 mm i s kořeny vč. likvidace </t>
  </si>
  <si>
    <t>ks</t>
  </si>
  <si>
    <t>-1798245255</t>
  </si>
  <si>
    <t>P</t>
  </si>
  <si>
    <t xml:space="preserve">Poznámka k položce:
odečteno z výkresu C2 - Situace stavby </t>
  </si>
  <si>
    <t>113106142</t>
  </si>
  <si>
    <t>Rozebrání dlažeb z betonových nebo kamenných dlaždic komunikací pro pěší strojně pl přes 50 m2</t>
  </si>
  <si>
    <t>m2</t>
  </si>
  <si>
    <t>CS ÚRS 2018 01</t>
  </si>
  <si>
    <t>-1513912042</t>
  </si>
  <si>
    <t>113107161</t>
  </si>
  <si>
    <t>Odstranění podkladu z kameniva drceného tl 100 mm strojně pl přes 50 do 200 m2</t>
  </si>
  <si>
    <t>494745351</t>
  </si>
  <si>
    <t>113154118</t>
  </si>
  <si>
    <t>Frézování živičného krytu tl 100 mm pruh š 1 m pl do 1000 m2 s překážekami v trase</t>
  </si>
  <si>
    <t>-1411251611</t>
  </si>
  <si>
    <t>113154122</t>
  </si>
  <si>
    <t>Frézování živičného krytu tl 40 mm pruh š 1 m pl do 500 m2 bez překážek v trase</t>
  </si>
  <si>
    <t>-350325841</t>
  </si>
  <si>
    <t>VV</t>
  </si>
  <si>
    <t>5,65*0,5+8,5*0,5+5,2*0,5</t>
  </si>
  <si>
    <t>113202111</t>
  </si>
  <si>
    <t>Vytrhání obrub krajníků obrubníků stojatých</t>
  </si>
  <si>
    <t>m</t>
  </si>
  <si>
    <t>1681152930</t>
  </si>
  <si>
    <t>148+129</t>
  </si>
  <si>
    <t>122201101</t>
  </si>
  <si>
    <t>Odkopávky a prokopávky nezapažené v hornině tř. 3 objem do 100 m3</t>
  </si>
  <si>
    <t>m3</t>
  </si>
  <si>
    <t>-269730429</t>
  </si>
  <si>
    <t>376,38*0,16</t>
  </si>
  <si>
    <t>(161-96)*0,36</t>
  </si>
  <si>
    <t>96*0,44</t>
  </si>
  <si>
    <t>Součet</t>
  </si>
  <si>
    <t>8</t>
  </si>
  <si>
    <t>122201109</t>
  </si>
  <si>
    <t>Příplatek za lepivost u odkopávek v hornině tř. 1 až 3</t>
  </si>
  <si>
    <t>1639150674</t>
  </si>
  <si>
    <t>9</t>
  </si>
  <si>
    <t>132201101</t>
  </si>
  <si>
    <t>Hloubení rýh š do 600 mm v hornině tř. 3 objemu do 100 m3</t>
  </si>
  <si>
    <t>-1057763517</t>
  </si>
  <si>
    <t>"pro osazení nopové fólie"258*0,6*1</t>
  </si>
  <si>
    <t>10</t>
  </si>
  <si>
    <t>132201109</t>
  </si>
  <si>
    <t>Příplatek za lepivost k hloubení rýh š do 600 mm v hornině tř. 3</t>
  </si>
  <si>
    <t>-1895578977</t>
  </si>
  <si>
    <t>11</t>
  </si>
  <si>
    <t>132201201</t>
  </si>
  <si>
    <t>Hloubení rýh š do 2000 mm v hornině tř. 3 objemu do 100 m3</t>
  </si>
  <si>
    <t>-1985549460</t>
  </si>
  <si>
    <t>"napojení UV do kanalizace"4*1,5*1,8</t>
  </si>
  <si>
    <t>12</t>
  </si>
  <si>
    <t>132201209</t>
  </si>
  <si>
    <t>Příplatek za lepivost k hloubení rýh š do 2000 mm v hornině tř. 3</t>
  </si>
  <si>
    <t>-303505493</t>
  </si>
  <si>
    <t>13</t>
  </si>
  <si>
    <t>133201101</t>
  </si>
  <si>
    <t>Hloubení šachet v hornině tř. 3 objemu do 100 m3</t>
  </si>
  <si>
    <t>84606400</t>
  </si>
  <si>
    <t>4*1,5*1,5*1,2</t>
  </si>
  <si>
    <t>14</t>
  </si>
  <si>
    <t>133201109</t>
  </si>
  <si>
    <t>Příplatek za lepivost u hloubení šachet v hornině tř. 3</t>
  </si>
  <si>
    <t>1184387754</t>
  </si>
  <si>
    <t>151101101</t>
  </si>
  <si>
    <t>Zřízení příložného pažení a rozepření stěn rýh hl do 2 m</t>
  </si>
  <si>
    <t>663832205</t>
  </si>
  <si>
    <t>4*4*1,5*1,2</t>
  </si>
  <si>
    <t>16</t>
  </si>
  <si>
    <t>151101111</t>
  </si>
  <si>
    <t>Odstranění příložného pažení a rozepření stěn rýh hl do 2 m</t>
  </si>
  <si>
    <t>1524861667</t>
  </si>
  <si>
    <t>17</t>
  </si>
  <si>
    <t>162701105</t>
  </si>
  <si>
    <t>Vodorovné přemístění do 10000 m výkopku/sypaniny z horniny tř. 1 až 4</t>
  </si>
  <si>
    <t>-2017264359</t>
  </si>
  <si>
    <t>"odkopávky"125,861</t>
  </si>
  <si>
    <t>"rýhy"154,8+10,8</t>
  </si>
  <si>
    <t>"šachty"10,8</t>
  </si>
  <si>
    <t>"zásyp"-163,2</t>
  </si>
  <si>
    <t>"zemina vhodná k ohumusování"18,188</t>
  </si>
  <si>
    <t>18</t>
  </si>
  <si>
    <t>162701109</t>
  </si>
  <si>
    <t>Příplatek k vodorovnému přemístění výkopku/sypaniny z horniny tř. 1 až 4 ZKD 1000 m přes 10000 m</t>
  </si>
  <si>
    <t>-656517990</t>
  </si>
  <si>
    <t>157,249*12</t>
  </si>
  <si>
    <t>19</t>
  </si>
  <si>
    <t>171201201</t>
  </si>
  <si>
    <t>Uložení sypaniny na skládky</t>
  </si>
  <si>
    <t>-1884939924</t>
  </si>
  <si>
    <t>20</t>
  </si>
  <si>
    <t>171201211</t>
  </si>
  <si>
    <t>Poplatek za uložení odpadu ze sypaniny na skládce (skládkovné)</t>
  </si>
  <si>
    <t>t</t>
  </si>
  <si>
    <t>-84874445</t>
  </si>
  <si>
    <t>157,249*1,8</t>
  </si>
  <si>
    <t>174101101</t>
  </si>
  <si>
    <t>Zásyp jam, šachet rýh nebo kolem objektů sypaninou se zhutněním</t>
  </si>
  <si>
    <t>1905559477</t>
  </si>
  <si>
    <t>"napojení UV do kanalizace"4*1,5*1,4</t>
  </si>
  <si>
    <t>22</t>
  </si>
  <si>
    <t>175101201</t>
  </si>
  <si>
    <t>Obsypání objektu nad přilehlým původním terénem sypaninou bez prohození sítem, uloženou do 3 m</t>
  </si>
  <si>
    <t>-28149994</t>
  </si>
  <si>
    <t>"UV"4*1,5*1,5*1,2-4*3,14*0,25*0,25*1,2</t>
  </si>
  <si>
    <t>23</t>
  </si>
  <si>
    <t>M</t>
  </si>
  <si>
    <t>583312000</t>
  </si>
  <si>
    <t>kamenivo těžené zásypový materiál</t>
  </si>
  <si>
    <t>896782967</t>
  </si>
  <si>
    <t>13,966*2 'Přepočtené koeficientem množství</t>
  </si>
  <si>
    <t>24</t>
  </si>
  <si>
    <t>175111101</t>
  </si>
  <si>
    <t>Obsypání potrubí ručně sypaninou bez prohození, uloženou do 3 m</t>
  </si>
  <si>
    <t>-749209147</t>
  </si>
  <si>
    <t>"napojení UV do kanalizace"4*1,5*0,3</t>
  </si>
  <si>
    <t>25</t>
  </si>
  <si>
    <t>1533620751</t>
  </si>
  <si>
    <t>1,8*2 'Přepočtené koeficientem množství</t>
  </si>
  <si>
    <t>26</t>
  </si>
  <si>
    <t>181006120</t>
  </si>
  <si>
    <t>Rozprostření zemin tl. vrstvy do 0,15 m v rovině a sklonu do 1:5</t>
  </si>
  <si>
    <t>942474012</t>
  </si>
  <si>
    <t>27</t>
  </si>
  <si>
    <t>103715005</t>
  </si>
  <si>
    <t>zemina vhodná pro ohumusování</t>
  </si>
  <si>
    <t>-2144098369</t>
  </si>
  <si>
    <t>121,254*0,15</t>
  </si>
  <si>
    <t>28</t>
  </si>
  <si>
    <t>181411131</t>
  </si>
  <si>
    <t>Založení parkového trávníku výsevem plochy do 1000 m2 v rovině a ve svahu do 1:5</t>
  </si>
  <si>
    <t>869833557</t>
  </si>
  <si>
    <t>29</t>
  </si>
  <si>
    <t>005724100</t>
  </si>
  <si>
    <t>osivo směs travní parková</t>
  </si>
  <si>
    <t>kg</t>
  </si>
  <si>
    <t>848425523</t>
  </si>
  <si>
    <t>121,254*0,035 'Přepočtené koeficientem množství</t>
  </si>
  <si>
    <t>30</t>
  </si>
  <si>
    <t>181951101</t>
  </si>
  <si>
    <t>Úprava pláně v hornině tř. 1 až 4 bez zhutnění</t>
  </si>
  <si>
    <t>-1390961129</t>
  </si>
  <si>
    <t>31</t>
  </si>
  <si>
    <t>181951102</t>
  </si>
  <si>
    <t>Úprava pláně v hornině tř. 1 až 4 se zhutněním</t>
  </si>
  <si>
    <t>2008136289</t>
  </si>
  <si>
    <t>824,292+204,239+127</t>
  </si>
  <si>
    <t>303,2*0,15</t>
  </si>
  <si>
    <t>303,2*0,1</t>
  </si>
  <si>
    <t>303,2*0,24</t>
  </si>
  <si>
    <t>234,5*0,05</t>
  </si>
  <si>
    <t>Vodorovné konstrukce</t>
  </si>
  <si>
    <t>32</t>
  </si>
  <si>
    <t>451561111</t>
  </si>
  <si>
    <t>Lože pod dlažby z kameniva drceného drobného vrstva tl do 100 mm</t>
  </si>
  <si>
    <t>520960772</t>
  </si>
  <si>
    <t xml:space="preserve">Poznámka k položce:
odečteno z výkresu C2 - Situace stavby, C3 - Vzorové příčné řezy </t>
  </si>
  <si>
    <t>204,239+127</t>
  </si>
  <si>
    <t>33</t>
  </si>
  <si>
    <t>451573111</t>
  </si>
  <si>
    <t>Lože pod potrubí otevřený výkop ze štěrkopísku</t>
  </si>
  <si>
    <t>244317753</t>
  </si>
  <si>
    <t>"napojení UV do kanalizace"4*1,5*0,1</t>
  </si>
  <si>
    <t>Komunikace pozemní</t>
  </si>
  <si>
    <t>34</t>
  </si>
  <si>
    <t>564241111</t>
  </si>
  <si>
    <t>Podklad nebo podsyp ze štěrkopísku ŠP tl 120 mm</t>
  </si>
  <si>
    <t>-1037029962</t>
  </si>
  <si>
    <t>35</t>
  </si>
  <si>
    <t>564251113</t>
  </si>
  <si>
    <t>Podklad nebo podsyp ze štěrkopísku ŠP tl 170 mm</t>
  </si>
  <si>
    <t>-133367724</t>
  </si>
  <si>
    <t>36</t>
  </si>
  <si>
    <t>564851111</t>
  </si>
  <si>
    <t>Podklad ze štěrkodrtě ŠD tl 150 mm</t>
  </si>
  <si>
    <t>1083965736</t>
  </si>
  <si>
    <t>37</t>
  </si>
  <si>
    <t>567511110</t>
  </si>
  <si>
    <t>Rozpojení a reprofilace tl 50 mm plochy do 1000 m2</t>
  </si>
  <si>
    <t>819022806</t>
  </si>
  <si>
    <t>"přeprofilování vrstev - změna příčného sklonu"824,292</t>
  </si>
  <si>
    <t>38</t>
  </si>
  <si>
    <t>573211107</t>
  </si>
  <si>
    <t>Postřik živičný spojovací z asfaltu v množství 0,30 kg/m2</t>
  </si>
  <si>
    <t>217732493</t>
  </si>
  <si>
    <t>824,292+833,967</t>
  </si>
  <si>
    <t>39</t>
  </si>
  <si>
    <t>576133211</t>
  </si>
  <si>
    <t>Asfaltový koberec mastixový SMA 11 (AKMS) tl 40 mm š do 3 m</t>
  </si>
  <si>
    <t>-1384707076</t>
  </si>
  <si>
    <t>824,292</t>
  </si>
  <si>
    <t>"napojení"5,65*0,5+8,5*0,5+5,2*0,5</t>
  </si>
  <si>
    <t xml:space="preserve">Součet </t>
  </si>
  <si>
    <t>40</t>
  </si>
  <si>
    <t>577176111</t>
  </si>
  <si>
    <t>Asfaltový beton vrstva ložní ACL 22 (ABVH) tl 80 mm š do 3 m z nemodifikovaného asfaltu</t>
  </si>
  <si>
    <t>-59788301</t>
  </si>
  <si>
    <t>41</t>
  </si>
  <si>
    <t>596211113</t>
  </si>
  <si>
    <t>Kladení zámkové dlažby komunikací pro pěší tl 60 mm skupiny A pl přes 300 m2</t>
  </si>
  <si>
    <t>-1006230751</t>
  </si>
  <si>
    <t>192,139</t>
  </si>
  <si>
    <t>"hmatná dlažba"30,25*0,4</t>
  </si>
  <si>
    <t>42</t>
  </si>
  <si>
    <t>592453080</t>
  </si>
  <si>
    <t>dlažba 20 x 10 x 6 cm přírodní</t>
  </si>
  <si>
    <t>-1695850643</t>
  </si>
  <si>
    <t>192,139*1,02 'Přepočtené koeficientem množství</t>
  </si>
  <si>
    <t>43</t>
  </si>
  <si>
    <t>59245006</t>
  </si>
  <si>
    <t>dlažba skladebná betonová základní pro nevidomé 20 x 10 x 6 cm ČERVENÁ</t>
  </si>
  <si>
    <t>-716603297</t>
  </si>
  <si>
    <t>12,1*1,03 'Přepočtené koeficientem množství</t>
  </si>
  <si>
    <t>44</t>
  </si>
  <si>
    <t>596212213</t>
  </si>
  <si>
    <t>Kladení zámkové dlažby pozemních komunikací tl 80 mm skupiny A pl přes 300 m2</t>
  </si>
  <si>
    <t>465127115</t>
  </si>
  <si>
    <t>"rozšířená  zpevněná krajnice"96</t>
  </si>
  <si>
    <t>"plocha křížení s ulicí spojující ul. Žižkova a Jiráskova"31</t>
  </si>
  <si>
    <t>45</t>
  </si>
  <si>
    <t>592453110</t>
  </si>
  <si>
    <t>dlažba 20 x 10 x 8 cm přírodní</t>
  </si>
  <si>
    <t>-804972819</t>
  </si>
  <si>
    <t>127*1,02 'Přepočtené koeficientem množství</t>
  </si>
  <si>
    <t>Trubní vedení</t>
  </si>
  <si>
    <t>46</t>
  </si>
  <si>
    <t>871315211</t>
  </si>
  <si>
    <t>Kanalizační potrubí z tvrdého PVC jednovrstvé tuhost třídy SN4 DN 160</t>
  </si>
  <si>
    <t>20378505</t>
  </si>
  <si>
    <t>Poznámka k položce:
odečteno z výkresu C2 - Situace stavb</t>
  </si>
  <si>
    <t>4*1,5</t>
  </si>
  <si>
    <t>47</t>
  </si>
  <si>
    <t>877310310</t>
  </si>
  <si>
    <t>Montáž kolen na kanalizačním potrubí z PP trub hladkých plnostěnných DN 150</t>
  </si>
  <si>
    <t>1538540774</t>
  </si>
  <si>
    <t>Poznámka k položce:
odečteno z výkresu C2 - Situace stavby</t>
  </si>
  <si>
    <t>48</t>
  </si>
  <si>
    <t>28617172</t>
  </si>
  <si>
    <t>koleno kanalizační PP SN 16 30 ° DN 150</t>
  </si>
  <si>
    <t>-1496856347</t>
  </si>
  <si>
    <t>49</t>
  </si>
  <si>
    <t>894812614</t>
  </si>
  <si>
    <t>Vyříznutí a utěsnění otvoru do stávající kaanalizace DN 160</t>
  </si>
  <si>
    <t>-1007831452</t>
  </si>
  <si>
    <t>50</t>
  </si>
  <si>
    <t>895941311</t>
  </si>
  <si>
    <t>Zřízení vpusti kanalizační uliční z betonových dílců typ UVB-50</t>
  </si>
  <si>
    <t>1961706089</t>
  </si>
  <si>
    <t xml:space="preserve">Poznámka k položce:
odečteno z výkresu C2 - Situace stavby, C6 - Uliční vpusť </t>
  </si>
  <si>
    <t>51</t>
  </si>
  <si>
    <t>59223850</t>
  </si>
  <si>
    <t>dno betonové pro uliční vpusť s výtokovým otvorem 45x33x5 cm</t>
  </si>
  <si>
    <t>-850838547</t>
  </si>
  <si>
    <t>4*0,065 'Přepočtené koeficientem množství</t>
  </si>
  <si>
    <t>52</t>
  </si>
  <si>
    <t>59223864</t>
  </si>
  <si>
    <t>prstenec betonový pro uliční vpusť vyrovnávací 39 x 6 x 13 cm</t>
  </si>
  <si>
    <t>2078453612</t>
  </si>
  <si>
    <t>53</t>
  </si>
  <si>
    <t>59223858</t>
  </si>
  <si>
    <t>skruž betonová pro uliční vpusť horní 45 x 57 x 5 cm</t>
  </si>
  <si>
    <t>984089986</t>
  </si>
  <si>
    <t>54</t>
  </si>
  <si>
    <t>59223856</t>
  </si>
  <si>
    <t>skruž betonová pro uliční vpusť horní 45x19,5x5 cm</t>
  </si>
  <si>
    <t>946795122</t>
  </si>
  <si>
    <t>61,5384615384615*0,065 'Přepočtené koeficientem množství</t>
  </si>
  <si>
    <t>55</t>
  </si>
  <si>
    <t>899204112</t>
  </si>
  <si>
    <t>Osazení mříží litinových včetně rámů a košů na bahno pro třídu zatížení D400, E600</t>
  </si>
  <si>
    <t>1308129498</t>
  </si>
  <si>
    <t>Poznámka k položce:
odečteno z výkresu C2 - Situace stavby, C6 -Uliční vpusť</t>
  </si>
  <si>
    <t>56</t>
  </si>
  <si>
    <t>552423225</t>
  </si>
  <si>
    <t>mříž D 400 - plochá 500x500mm</t>
  </si>
  <si>
    <t>-728260238</t>
  </si>
  <si>
    <t>57</t>
  </si>
  <si>
    <t>899431111</t>
  </si>
  <si>
    <t>Výšková úprava uličního vstupu nebo vpusti do 200 mm zvýšením krycího hrnce, šoupěte nebo hydrantu</t>
  </si>
  <si>
    <t>-706204113</t>
  </si>
  <si>
    <t>Ostatní konstrukce a práce, bourání</t>
  </si>
  <si>
    <t>58</t>
  </si>
  <si>
    <t>914111111</t>
  </si>
  <si>
    <t>Montáž svislé dopravní značky do velikosti 1 m2 objímkami na sloupek nebo konzolu</t>
  </si>
  <si>
    <t>-396752231</t>
  </si>
  <si>
    <t>59</t>
  </si>
  <si>
    <t>404440525</t>
  </si>
  <si>
    <t xml:space="preserve">značka dopravní svislá </t>
  </si>
  <si>
    <t>698386209</t>
  </si>
  <si>
    <t>"P6"1</t>
  </si>
  <si>
    <t>60</t>
  </si>
  <si>
    <t>914511112</t>
  </si>
  <si>
    <t>Montáž sloupku dopravních značek délky do 3,5 m s betonovým základem a patkou</t>
  </si>
  <si>
    <t>-105859300</t>
  </si>
  <si>
    <t>61</t>
  </si>
  <si>
    <t>40445225</t>
  </si>
  <si>
    <t>sloupek Zn pro dopravní značku D 60mm v 350mm</t>
  </si>
  <si>
    <t>750701342</t>
  </si>
  <si>
    <t>62</t>
  </si>
  <si>
    <t>40445240</t>
  </si>
  <si>
    <t>patka hliníková pro sloupek D 60 mm</t>
  </si>
  <si>
    <t>78760851</t>
  </si>
  <si>
    <t>63</t>
  </si>
  <si>
    <t>40445253</t>
  </si>
  <si>
    <t>víčko plastové na sloupek D 60mm</t>
  </si>
  <si>
    <t>8478470</t>
  </si>
  <si>
    <t>64</t>
  </si>
  <si>
    <t>40445256</t>
  </si>
  <si>
    <t>svorka upínací na sloupek dopravní značky D 60mm</t>
  </si>
  <si>
    <t>2117518165</t>
  </si>
  <si>
    <t>65</t>
  </si>
  <si>
    <t>916111111</t>
  </si>
  <si>
    <t>Osazení obruby z velkých kostek bez boční opěry do lože z kameniva těženého</t>
  </si>
  <si>
    <t>1263513394</t>
  </si>
  <si>
    <t>"dvouřádka"156+136+2*5,6</t>
  </si>
  <si>
    <t>66</t>
  </si>
  <si>
    <t>58380160</t>
  </si>
  <si>
    <t>kostka dlažební žula velká</t>
  </si>
  <si>
    <t>1146098725</t>
  </si>
  <si>
    <t>2*303,2*1,01</t>
  </si>
  <si>
    <t>612,464*0,065 'Přepočtené koeficientem množství</t>
  </si>
  <si>
    <t>67</t>
  </si>
  <si>
    <t>916111112</t>
  </si>
  <si>
    <t>Osazení obruby z velkých kostek bez boční opěry do lože z betonu prostého</t>
  </si>
  <si>
    <t>-1198962474</t>
  </si>
  <si>
    <t>68</t>
  </si>
  <si>
    <t>916111124</t>
  </si>
  <si>
    <t>Osazení obruby z betonových  kostek s boční opěrou do lože z betonu prostého</t>
  </si>
  <si>
    <t>-1126421355</t>
  </si>
  <si>
    <t>156,03+136+2*5,6</t>
  </si>
  <si>
    <t>184</t>
  </si>
  <si>
    <t>69</t>
  </si>
  <si>
    <t>59245020</t>
  </si>
  <si>
    <t>dlažba skladebná betonová 20x10x8 cm přírodní</t>
  </si>
  <si>
    <t>1417713742</t>
  </si>
  <si>
    <t>70</t>
  </si>
  <si>
    <t>916131213</t>
  </si>
  <si>
    <t>Osazení silničního obrubníku betonového stojatého s boční opěrou do lože z betonu prostého</t>
  </si>
  <si>
    <t>-1312939446</t>
  </si>
  <si>
    <t>156+136+2*5,6</t>
  </si>
  <si>
    <t>71</t>
  </si>
  <si>
    <t>59217029</t>
  </si>
  <si>
    <t>obrubník betonový silniční nájezdový 100x15x15 cm</t>
  </si>
  <si>
    <t>-1361773302</t>
  </si>
  <si>
    <t>136+2*5,6</t>
  </si>
  <si>
    <t>72</t>
  </si>
  <si>
    <t>59217031</t>
  </si>
  <si>
    <t>obrubník betonový silniční 100 x 15 x 25 cm</t>
  </si>
  <si>
    <t>1532061131</t>
  </si>
  <si>
    <t>73</t>
  </si>
  <si>
    <t>916231213</t>
  </si>
  <si>
    <t>Osazení chodníkového obrubníku betonového stojatého s boční opěrou do lože z betonu prostého</t>
  </si>
  <si>
    <t>1821231028</t>
  </si>
  <si>
    <t>113,8+120,7</t>
  </si>
  <si>
    <t>74</t>
  </si>
  <si>
    <t>59217002</t>
  </si>
  <si>
    <t>obrubník betonový zahradní  šedý 100 x 5 x 20 cm</t>
  </si>
  <si>
    <t>-1814012353</t>
  </si>
  <si>
    <t>3607,69230769231*0,065 'Přepočtené koeficientem množství</t>
  </si>
  <si>
    <t>75</t>
  </si>
  <si>
    <t>916991121</t>
  </si>
  <si>
    <t>Lože pod obrubníky, krajníky nebo obruby z dlažebních kostek z betonu prostého</t>
  </si>
  <si>
    <t>1674298199</t>
  </si>
  <si>
    <t>303,323*0,3*0,06</t>
  </si>
  <si>
    <t>234,5*0,2*0,06</t>
  </si>
  <si>
    <t>303,2*0,36*0,08</t>
  </si>
  <si>
    <t>184*0,1*0,06</t>
  </si>
  <si>
    <t>76</t>
  </si>
  <si>
    <t>919112233</t>
  </si>
  <si>
    <t>Řezání spár pro vytvoření komůrky š 20 mm hl 40 mm pro těsnící zálivku v živičném krytu</t>
  </si>
  <si>
    <t>365275009</t>
  </si>
  <si>
    <t>77</t>
  </si>
  <si>
    <t>919122132</t>
  </si>
  <si>
    <t>Těsnění spár zálivkou za tepla pro komůrky š 20 mm hl 40 mm s těsnicím profilem</t>
  </si>
  <si>
    <t>1378587196</t>
  </si>
  <si>
    <t>78</t>
  </si>
  <si>
    <t>919735111</t>
  </si>
  <si>
    <t>Řezání stávajícího živičného krytu hl do 50 mm</t>
  </si>
  <si>
    <t>-1176193207</t>
  </si>
  <si>
    <t>5,65+8,5+5,2</t>
  </si>
  <si>
    <t>79</t>
  </si>
  <si>
    <t>960111222</t>
  </si>
  <si>
    <t>Bourání vodních staveb z dílců prefabrikovaných betonových a železobetonových</t>
  </si>
  <si>
    <t>-1837022420</t>
  </si>
  <si>
    <t>"vybourání UV "1</t>
  </si>
  <si>
    <t>80</t>
  </si>
  <si>
    <t>966006132</t>
  </si>
  <si>
    <t>Odstranění značek dopravních nebo orientačních se sloupky s betonovými patkami</t>
  </si>
  <si>
    <t>-3529636</t>
  </si>
  <si>
    <t>997</t>
  </si>
  <si>
    <t xml:space="preserve">  Přesun sutě</t>
  </si>
  <si>
    <t>81</t>
  </si>
  <si>
    <t>997221551</t>
  </si>
  <si>
    <t>Vodorovná doprava suti ze sypkých materiálů do 1 km</t>
  </si>
  <si>
    <t>1191250814</t>
  </si>
  <si>
    <t>"kamenivo"63,985</t>
  </si>
  <si>
    <t>"frézing"253,47+0,997</t>
  </si>
  <si>
    <t>82</t>
  </si>
  <si>
    <t>997221559</t>
  </si>
  <si>
    <t>Příplatek ZKD 1 km u vodorovné dopravy suti ze sypkých materiálů</t>
  </si>
  <si>
    <t>1007920197</t>
  </si>
  <si>
    <t>318,452*21</t>
  </si>
  <si>
    <t>83</t>
  </si>
  <si>
    <t>997221561</t>
  </si>
  <si>
    <t>Vodorovná doprava suti z kusových materiálů do 1 km</t>
  </si>
  <si>
    <t>-722151357</t>
  </si>
  <si>
    <t>"dlažba betonová"95,977</t>
  </si>
  <si>
    <t>84</t>
  </si>
  <si>
    <t>997221569</t>
  </si>
  <si>
    <t>Příplatek ZKD 1 km u vodorovné dopravy suti z kusových materiálů</t>
  </si>
  <si>
    <t>-715718127</t>
  </si>
  <si>
    <t>95,977*21</t>
  </si>
  <si>
    <t>85</t>
  </si>
  <si>
    <t>997221571</t>
  </si>
  <si>
    <t>Vodorovná doprava vybouraných hmot do 1 km</t>
  </si>
  <si>
    <t>-1796758541</t>
  </si>
  <si>
    <t>"obrubníky"56,785</t>
  </si>
  <si>
    <t>"UV"0,484</t>
  </si>
  <si>
    <t>86</t>
  </si>
  <si>
    <t>997221579</t>
  </si>
  <si>
    <t>Příplatek ZKD 1 km u vodorovné dopravy vybouraných hmot</t>
  </si>
  <si>
    <t>1216911484</t>
  </si>
  <si>
    <t>56,785*21</t>
  </si>
  <si>
    <t>87</t>
  </si>
  <si>
    <t>997221611</t>
  </si>
  <si>
    <t>Nakládání suti na dopravní prostředky pro vodorovnou dopravu</t>
  </si>
  <si>
    <t>1136387285</t>
  </si>
  <si>
    <t>318,452+95,977</t>
  </si>
  <si>
    <t>88</t>
  </si>
  <si>
    <t>997221612</t>
  </si>
  <si>
    <t>Nakládání vybouraných hmot na dopravní prostředky pro vodorovnou dopravu</t>
  </si>
  <si>
    <t>299240425</t>
  </si>
  <si>
    <t>89</t>
  </si>
  <si>
    <t>997221815</t>
  </si>
  <si>
    <t>Poplatek za uložení betonového odpadu na skládce (skládkovné)</t>
  </si>
  <si>
    <t>468212113</t>
  </si>
  <si>
    <t>90</t>
  </si>
  <si>
    <t>997221845</t>
  </si>
  <si>
    <t>Poplatek za uložení odpadu z asfaltových povrchů na skládce (skládkovné)</t>
  </si>
  <si>
    <t>-652894026</t>
  </si>
  <si>
    <t>91</t>
  </si>
  <si>
    <t>997221855</t>
  </si>
  <si>
    <t>Poplatek za uložení na skládce (skládkovné) zeminy a kameniva kód odpadu 170 504</t>
  </si>
  <si>
    <t>1377797945</t>
  </si>
  <si>
    <t>998</t>
  </si>
  <si>
    <t xml:space="preserve">  Přesun hmot</t>
  </si>
  <si>
    <t>92</t>
  </si>
  <si>
    <t>998223011</t>
  </si>
  <si>
    <t>Přesun hmot pro pozemní komunikace s krytem dlážděným</t>
  </si>
  <si>
    <t>634787385</t>
  </si>
  <si>
    <t>PSV</t>
  </si>
  <si>
    <t>Práce a dodávky PSV</t>
  </si>
  <si>
    <t>711</t>
  </si>
  <si>
    <t>Izolace proti vodě, vlhkosti a plynům</t>
  </si>
  <si>
    <t>93</t>
  </si>
  <si>
    <t>711161212</t>
  </si>
  <si>
    <t>Izolace proti zemní vlhkosti nopovou fólií svislá, nopek v 8,0 mm, tl do 0,6 mm</t>
  </si>
  <si>
    <t>793840224</t>
  </si>
  <si>
    <t>94</t>
  </si>
  <si>
    <t>711161383</t>
  </si>
  <si>
    <t>Izolace proti zemní vlhkosti nopovou fólií ukončení horní lištou</t>
  </si>
  <si>
    <t>1975009064</t>
  </si>
  <si>
    <t>95</t>
  </si>
  <si>
    <t>998711201</t>
  </si>
  <si>
    <t>Přesun hmot procentní pro izolace proti vodě, vlhkosti a plynům v objektech v do 6 m</t>
  </si>
  <si>
    <t>%</t>
  </si>
  <si>
    <t>-177794116</t>
  </si>
  <si>
    <t>764</t>
  </si>
  <si>
    <t>Konstrukce klempířské</t>
  </si>
  <si>
    <t>96</t>
  </si>
  <si>
    <t>764004864</t>
  </si>
  <si>
    <t xml:space="preserve">Úprava stávajících  svodů </t>
  </si>
  <si>
    <t>1519506536</t>
  </si>
  <si>
    <t>SO 102 - Komunikace a zpevněné plochy</t>
  </si>
  <si>
    <t>HSV - Práce a dodávky HSV</t>
  </si>
  <si>
    <t xml:space="preserve">    997 - Přesun sutě</t>
  </si>
  <si>
    <t xml:space="preserve">    998 - Přesun hmot</t>
  </si>
  <si>
    <t>Práce a dodávky HSV</t>
  </si>
  <si>
    <t>113106121</t>
  </si>
  <si>
    <t>Rozebrání dlažeb z betonových nebo kamenných dlaždic komunikací pro pěší ručně</t>
  </si>
  <si>
    <t>627770041</t>
  </si>
  <si>
    <t>"přeskládání"2</t>
  </si>
  <si>
    <t>113107122</t>
  </si>
  <si>
    <t>Odstranění podkladu z kameniva drceného tl 200 mm ručně</t>
  </si>
  <si>
    <t>-330772480</t>
  </si>
  <si>
    <t>9*0,5</t>
  </si>
  <si>
    <t>113154113</t>
  </si>
  <si>
    <t>Frézování živičného krytu tl 50 mm pruh š 0,5 m pl do 500 m2 bez překážek v trase</t>
  </si>
  <si>
    <t>-1067573059</t>
  </si>
  <si>
    <t>9*1,25</t>
  </si>
  <si>
    <t>113154114</t>
  </si>
  <si>
    <t>Frézování živičného krytu tl 100 mm pruh š 0,5 m pl do 500 m2 bez překážek v trase</t>
  </si>
  <si>
    <t>1736078964</t>
  </si>
  <si>
    <t>"tl. 60 mm"9*0,5</t>
  </si>
  <si>
    <t>-724393718</t>
  </si>
  <si>
    <t>1980585741</t>
  </si>
  <si>
    <t>230*0,44</t>
  </si>
  <si>
    <t>17,86*0,3</t>
  </si>
  <si>
    <t>(133*0,3)*0,44</t>
  </si>
  <si>
    <t>(133*0,2)*0,3</t>
  </si>
  <si>
    <t>856119297</t>
  </si>
  <si>
    <t>1125879737</t>
  </si>
  <si>
    <t>"pro osazení nopové fólie"125*0,3*1</t>
  </si>
  <si>
    <t>1089634473</t>
  </si>
  <si>
    <t>99874303</t>
  </si>
  <si>
    <t>"odkopávky"132,094+37,5</t>
  </si>
  <si>
    <t>"zásyp"-42,906</t>
  </si>
  <si>
    <t>-1333345134</t>
  </si>
  <si>
    <t>126,688*12</t>
  </si>
  <si>
    <t>-1100848056</t>
  </si>
  <si>
    <t>Poplatek za uložení stavebního odpadu - zeminy a kameniva na skládce</t>
  </si>
  <si>
    <t>815588347</t>
  </si>
  <si>
    <t>126,688*1,8</t>
  </si>
  <si>
    <t>130593076</t>
  </si>
  <si>
    <t>54,058*0,1</t>
  </si>
  <si>
    <t>181301102</t>
  </si>
  <si>
    <t>Rozprostření ornice tl vrstvy do 150 mm pl do 500 m2 v rovině nebo ve svahu do 1:5</t>
  </si>
  <si>
    <t>-720789999</t>
  </si>
  <si>
    <t>1275181669</t>
  </si>
  <si>
    <t>36*0,15*1,8</t>
  </si>
  <si>
    <t>609686769</t>
  </si>
  <si>
    <t>00572410</t>
  </si>
  <si>
    <t>-1982053073</t>
  </si>
  <si>
    <t>36*0,035 'Přepočtené koeficientem množství</t>
  </si>
  <si>
    <t>-518092192</t>
  </si>
  <si>
    <t>997554863</t>
  </si>
  <si>
    <t>230</t>
  </si>
  <si>
    <t>54,058</t>
  </si>
  <si>
    <t>132*0,05</t>
  </si>
  <si>
    <t>132*0,1</t>
  </si>
  <si>
    <t>-96080963</t>
  </si>
  <si>
    <t>-549141024</t>
  </si>
  <si>
    <t>-539785856</t>
  </si>
  <si>
    <t>564861111</t>
  </si>
  <si>
    <t>Podklad ze štěrkodrtě ŠD tl 200 mm</t>
  </si>
  <si>
    <t>-2143913267</t>
  </si>
  <si>
    <t>565145111</t>
  </si>
  <si>
    <t>Asfaltový beton vrstva podkladní ACP 16 (obalované kamenivo OKS) tl 60 mm š do 3 m</t>
  </si>
  <si>
    <t>2094000052</t>
  </si>
  <si>
    <t>571908111</t>
  </si>
  <si>
    <t>Kryt vymývaným dekoračním kamenivem (kačírkem) tl 200 mm</t>
  </si>
  <si>
    <t>1540910991</t>
  </si>
  <si>
    <t>573211112</t>
  </si>
  <si>
    <t>Postřik živičný spojovací z asfaltu v množství 0,70 kg/m2</t>
  </si>
  <si>
    <t>23084234</t>
  </si>
  <si>
    <t>9*0,5+9*1,25</t>
  </si>
  <si>
    <t>577144111</t>
  </si>
  <si>
    <t>Asfaltový beton vrstva obrusná ACO 11 (ABS) tř. I tl 50 mm š do 3 m z nemodifikovaného asfaltu</t>
  </si>
  <si>
    <t>-526370994</t>
  </si>
  <si>
    <t>596212212</t>
  </si>
  <si>
    <t>Kladení zámkové dlažby pozemních komunikací tl 80 mm skupiny A pl do 300 m2</t>
  </si>
  <si>
    <t>-1531827628</t>
  </si>
  <si>
    <t>230-3,6</t>
  </si>
  <si>
    <t>"hmatná dlažba"3,6</t>
  </si>
  <si>
    <t>59245001</t>
  </si>
  <si>
    <t>dlažba zámková profilová základní 20x16,5x4 cm přírodní</t>
  </si>
  <si>
    <t>1994861572</t>
  </si>
  <si>
    <t>226,4*1,02 'Přepočtené koeficientem množství</t>
  </si>
  <si>
    <t>592450195</t>
  </si>
  <si>
    <t>dlažba skladebná betonová slepecká 20x10x8 cm červená</t>
  </si>
  <si>
    <t>1170825890</t>
  </si>
  <si>
    <t>3,6*1,03 'Přepočtené koeficientem množství</t>
  </si>
  <si>
    <t>596811120</t>
  </si>
  <si>
    <t>Kladení betonové dlažby komunikací pro pěší do lože z kameniva vel do 0,09 m2 plochy do 50 m2</t>
  </si>
  <si>
    <t>-1904920675</t>
  </si>
  <si>
    <t>-2100389710</t>
  </si>
  <si>
    <t>-2125964583</t>
  </si>
  <si>
    <t>"B2"1</t>
  </si>
  <si>
    <t>"IP4b"1</t>
  </si>
  <si>
    <t>914431112</t>
  </si>
  <si>
    <t>Montáž dopravního zrcadla o velikosti do 1m2 na sloupek nebo konzolu</t>
  </si>
  <si>
    <t>1497563893</t>
  </si>
  <si>
    <t>40445204</t>
  </si>
  <si>
    <t>zrcadlo dopravní čtvercové 800 x 1000 mm</t>
  </si>
  <si>
    <t>-1378084585</t>
  </si>
  <si>
    <t>-1392773133</t>
  </si>
  <si>
    <t>681520615</t>
  </si>
  <si>
    <t>1250319197</t>
  </si>
  <si>
    <t>867551942</t>
  </si>
  <si>
    <t>-1708201948</t>
  </si>
  <si>
    <t>-296903916</t>
  </si>
  <si>
    <t>-922116726</t>
  </si>
  <si>
    <t>-752888336</t>
  </si>
  <si>
    <t>1224736829</t>
  </si>
  <si>
    <t>-910829512</t>
  </si>
  <si>
    <t>2117869721</t>
  </si>
  <si>
    <t>916781113</t>
  </si>
  <si>
    <t>Zpomalovací plastový práh pro přejezdovou rychlost 10 km/h</t>
  </si>
  <si>
    <t>-1132498234</t>
  </si>
  <si>
    <t>-1383043666</t>
  </si>
  <si>
    <t>132*0,2*0,08</t>
  </si>
  <si>
    <t>9*0,3*0,06</t>
  </si>
  <si>
    <t>132*0,1*0,08</t>
  </si>
  <si>
    <t>-971857682</t>
  </si>
  <si>
    <t>9+2*0,3</t>
  </si>
  <si>
    <t>1613451962</t>
  </si>
  <si>
    <t>919726122</t>
  </si>
  <si>
    <t>Geotextilie pro ochranu, separaci a filtraci netkaná měrná hmotnost do 300 g/m2</t>
  </si>
  <si>
    <t>-1026656166</t>
  </si>
  <si>
    <t>54,058*1,1</t>
  </si>
  <si>
    <t>919735112</t>
  </si>
  <si>
    <t>Řezání stávajícího živičného krytu hl do 100 mm</t>
  </si>
  <si>
    <t>1027594640</t>
  </si>
  <si>
    <t>979054441</t>
  </si>
  <si>
    <t>Očištění vybouraných z desek nebo dlaždic s původním spárováním z kameniva těženého</t>
  </si>
  <si>
    <t>-588708429</t>
  </si>
  <si>
    <t>Přesun sutě</t>
  </si>
  <si>
    <t>-915118556</t>
  </si>
  <si>
    <t>"dlažba"2,295</t>
  </si>
  <si>
    <t>"kamenivo"3,392</t>
  </si>
  <si>
    <t>"frézing"1,44</t>
  </si>
  <si>
    <t>-1487356674</t>
  </si>
  <si>
    <t>9,033*21</t>
  </si>
  <si>
    <t>-101702484</t>
  </si>
  <si>
    <t>"obrubníky"1,845</t>
  </si>
  <si>
    <t>-773129411</t>
  </si>
  <si>
    <t>1,845*21</t>
  </si>
  <si>
    <t>-1471223149</t>
  </si>
  <si>
    <t>1666444550</t>
  </si>
  <si>
    <t>Poplatek za uložení na skládce (skládkovné) stavebního odpadu betonového kód odpadu 170 101</t>
  </si>
  <si>
    <t>1621040910</t>
  </si>
  <si>
    <t>Poplatek za uložení na skládce (skládkovné) odpadu asfaltového bez dehtu kód odpadu 170 302</t>
  </si>
  <si>
    <t>1972017168</t>
  </si>
  <si>
    <t>"frézing"3,346</t>
  </si>
  <si>
    <t>-491767534</t>
  </si>
  <si>
    <t>Přesun hmot</t>
  </si>
  <si>
    <t>-1585020865</t>
  </si>
  <si>
    <t>928995779</t>
  </si>
  <si>
    <t>125*1</t>
  </si>
  <si>
    <t>-32879246</t>
  </si>
  <si>
    <t>608677907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</si>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</sst>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34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36</v>
      </c>
      <c r="AO17" s="27"/>
      <c r="AP17" s="27"/>
      <c r="AQ17" s="29"/>
      <c r="BE17" s="37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37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40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41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42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43</v>
      </c>
      <c r="E26" s="52"/>
      <c r="F26" s="53" t="s">
        <v>44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45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46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47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48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49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50</v>
      </c>
      <c r="U32" s="59"/>
      <c r="V32" s="59"/>
      <c r="W32" s="59"/>
      <c r="X32" s="61" t="s">
        <v>51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18065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Oprava uličního prostoru a veřejného osvětlení v Žižkově ulici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Golčův Jeníkov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1. 9. 2018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Golčův Jeníkov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>Komplex CR s.r.o.</v>
      </c>
      <c r="AN46" s="75"/>
      <c r="AO46" s="75"/>
      <c r="AP46" s="75"/>
      <c r="AQ46" s="72"/>
      <c r="AR46" s="70"/>
      <c r="AS46" s="84" t="s">
        <v>53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54</v>
      </c>
      <c r="D49" s="95"/>
      <c r="E49" s="95"/>
      <c r="F49" s="95"/>
      <c r="G49" s="95"/>
      <c r="H49" s="96"/>
      <c r="I49" s="97" t="s">
        <v>55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56</v>
      </c>
      <c r="AH49" s="95"/>
      <c r="AI49" s="95"/>
      <c r="AJ49" s="95"/>
      <c r="AK49" s="95"/>
      <c r="AL49" s="95"/>
      <c r="AM49" s="95"/>
      <c r="AN49" s="97" t="s">
        <v>57</v>
      </c>
      <c r="AO49" s="95"/>
      <c r="AP49" s="95"/>
      <c r="AQ49" s="99" t="s">
        <v>58</v>
      </c>
      <c r="AR49" s="70"/>
      <c r="AS49" s="100" t="s">
        <v>59</v>
      </c>
      <c r="AT49" s="101" t="s">
        <v>60</v>
      </c>
      <c r="AU49" s="101" t="s">
        <v>61</v>
      </c>
      <c r="AV49" s="101" t="s">
        <v>62</v>
      </c>
      <c r="AW49" s="101" t="s">
        <v>63</v>
      </c>
      <c r="AX49" s="101" t="s">
        <v>64</v>
      </c>
      <c r="AY49" s="101" t="s">
        <v>65</v>
      </c>
      <c r="AZ49" s="101" t="s">
        <v>66</v>
      </c>
      <c r="BA49" s="101" t="s">
        <v>67</v>
      </c>
      <c r="BB49" s="101" t="s">
        <v>68</v>
      </c>
      <c r="BC49" s="101" t="s">
        <v>69</v>
      </c>
      <c r="BD49" s="102" t="s">
        <v>70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71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ROUND(SUM(AG52:AG54),2)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ROUND(SUM(AS52:AS54),2)</f>
        <v>0</v>
      </c>
      <c r="AT51" s="112">
        <f>ROUND(SUM(AV51:AW51),2)</f>
        <v>0</v>
      </c>
      <c r="AU51" s="113">
        <f>ROUND(SUM(AU52:AU54),5)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ROUND(SUM(AZ52:AZ54),2)</f>
        <v>0</v>
      </c>
      <c r="BA51" s="112">
        <f>ROUND(SUM(BA52:BA54),2)</f>
        <v>0</v>
      </c>
      <c r="BB51" s="112">
        <f>ROUND(SUM(BB52:BB54),2)</f>
        <v>0</v>
      </c>
      <c r="BC51" s="112">
        <f>ROUND(SUM(BC52:BC54),2)</f>
        <v>0</v>
      </c>
      <c r="BD51" s="114">
        <f>ROUND(SUM(BD52:BD54),2)</f>
        <v>0</v>
      </c>
      <c r="BS51" s="115" t="s">
        <v>72</v>
      </c>
      <c r="BT51" s="115" t="s">
        <v>73</v>
      </c>
      <c r="BU51" s="116" t="s">
        <v>74</v>
      </c>
      <c r="BV51" s="115" t="s">
        <v>75</v>
      </c>
      <c r="BW51" s="115" t="s">
        <v>7</v>
      </c>
      <c r="BX51" s="115" t="s">
        <v>76</v>
      </c>
      <c r="CL51" s="115" t="s">
        <v>21</v>
      </c>
    </row>
    <row r="52" spans="1:91" s="5" customFormat="1" ht="16.5" customHeight="1">
      <c r="A52" s="117" t="s">
        <v>77</v>
      </c>
      <c r="B52" s="118"/>
      <c r="C52" s="119"/>
      <c r="D52" s="120" t="s">
        <v>78</v>
      </c>
      <c r="E52" s="120"/>
      <c r="F52" s="120"/>
      <c r="G52" s="120"/>
      <c r="H52" s="120"/>
      <c r="I52" s="121"/>
      <c r="J52" s="120" t="s">
        <v>79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 001 - Všeobecné položky 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80</v>
      </c>
      <c r="AR52" s="124"/>
      <c r="AS52" s="125">
        <v>0</v>
      </c>
      <c r="AT52" s="126">
        <f>ROUND(SUM(AV52:AW52),2)</f>
        <v>0</v>
      </c>
      <c r="AU52" s="127">
        <f>'SO 001 - Všeobecné položky '!P77</f>
        <v>0</v>
      </c>
      <c r="AV52" s="126">
        <f>'SO 001 - Všeobecné položky '!J30</f>
        <v>0</v>
      </c>
      <c r="AW52" s="126">
        <f>'SO 001 - Všeobecné položky '!J31</f>
        <v>0</v>
      </c>
      <c r="AX52" s="126">
        <f>'SO 001 - Všeobecné položky '!J32</f>
        <v>0</v>
      </c>
      <c r="AY52" s="126">
        <f>'SO 001 - Všeobecné položky '!J33</f>
        <v>0</v>
      </c>
      <c r="AZ52" s="126">
        <f>'SO 001 - Všeobecné položky '!F30</f>
        <v>0</v>
      </c>
      <c r="BA52" s="126">
        <f>'SO 001 - Všeobecné položky '!F31</f>
        <v>0</v>
      </c>
      <c r="BB52" s="126">
        <f>'SO 001 - Všeobecné položky '!F32</f>
        <v>0</v>
      </c>
      <c r="BC52" s="126">
        <f>'SO 001 - Všeobecné položky '!F33</f>
        <v>0</v>
      </c>
      <c r="BD52" s="128">
        <f>'SO 001 - Všeobecné položky '!F34</f>
        <v>0</v>
      </c>
      <c r="BT52" s="129" t="s">
        <v>81</v>
      </c>
      <c r="BV52" s="129" t="s">
        <v>75</v>
      </c>
      <c r="BW52" s="129" t="s">
        <v>82</v>
      </c>
      <c r="BX52" s="129" t="s">
        <v>7</v>
      </c>
      <c r="CL52" s="129" t="s">
        <v>21</v>
      </c>
      <c r="CM52" s="129" t="s">
        <v>83</v>
      </c>
    </row>
    <row r="53" spans="1:91" s="5" customFormat="1" ht="16.5" customHeight="1">
      <c r="A53" s="117" t="s">
        <v>77</v>
      </c>
      <c r="B53" s="118"/>
      <c r="C53" s="119"/>
      <c r="D53" s="120" t="s">
        <v>84</v>
      </c>
      <c r="E53" s="120"/>
      <c r="F53" s="120"/>
      <c r="G53" s="120"/>
      <c r="H53" s="120"/>
      <c r="I53" s="121"/>
      <c r="J53" s="120" t="s">
        <v>85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'SO 101 - Komunikace a zpe...'!J27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80</v>
      </c>
      <c r="AR53" s="124"/>
      <c r="AS53" s="125">
        <v>0</v>
      </c>
      <c r="AT53" s="126">
        <f>ROUND(SUM(AV53:AW53),2)</f>
        <v>0</v>
      </c>
      <c r="AU53" s="127">
        <f>'SO 101 - Komunikace a zpe...'!P87</f>
        <v>0</v>
      </c>
      <c r="AV53" s="126">
        <f>'SO 101 - Komunikace a zpe...'!J30</f>
        <v>0</v>
      </c>
      <c r="AW53" s="126">
        <f>'SO 101 - Komunikace a zpe...'!J31</f>
        <v>0</v>
      </c>
      <c r="AX53" s="126">
        <f>'SO 101 - Komunikace a zpe...'!J32</f>
        <v>0</v>
      </c>
      <c r="AY53" s="126">
        <f>'SO 101 - Komunikace a zpe...'!J33</f>
        <v>0</v>
      </c>
      <c r="AZ53" s="126">
        <f>'SO 101 - Komunikace a zpe...'!F30</f>
        <v>0</v>
      </c>
      <c r="BA53" s="126">
        <f>'SO 101 - Komunikace a zpe...'!F31</f>
        <v>0</v>
      </c>
      <c r="BB53" s="126">
        <f>'SO 101 - Komunikace a zpe...'!F32</f>
        <v>0</v>
      </c>
      <c r="BC53" s="126">
        <f>'SO 101 - Komunikace a zpe...'!F33</f>
        <v>0</v>
      </c>
      <c r="BD53" s="128">
        <f>'SO 101 - Komunikace a zpe...'!F34</f>
        <v>0</v>
      </c>
      <c r="BT53" s="129" t="s">
        <v>81</v>
      </c>
      <c r="BV53" s="129" t="s">
        <v>75</v>
      </c>
      <c r="BW53" s="129" t="s">
        <v>86</v>
      </c>
      <c r="BX53" s="129" t="s">
        <v>7</v>
      </c>
      <c r="CL53" s="129" t="s">
        <v>21</v>
      </c>
      <c r="CM53" s="129" t="s">
        <v>83</v>
      </c>
    </row>
    <row r="54" spans="1:91" s="5" customFormat="1" ht="16.5" customHeight="1">
      <c r="A54" s="117" t="s">
        <v>77</v>
      </c>
      <c r="B54" s="118"/>
      <c r="C54" s="119"/>
      <c r="D54" s="120" t="s">
        <v>87</v>
      </c>
      <c r="E54" s="120"/>
      <c r="F54" s="120"/>
      <c r="G54" s="120"/>
      <c r="H54" s="120"/>
      <c r="I54" s="121"/>
      <c r="J54" s="120" t="s">
        <v>88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'SO 102 - Komunikace a zpe...'!J27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80</v>
      </c>
      <c r="AR54" s="124"/>
      <c r="AS54" s="130">
        <v>0</v>
      </c>
      <c r="AT54" s="131">
        <f>ROUND(SUM(AV54:AW54),2)</f>
        <v>0</v>
      </c>
      <c r="AU54" s="132">
        <f>'SO 102 - Komunikace a zpe...'!P85</f>
        <v>0</v>
      </c>
      <c r="AV54" s="131">
        <f>'SO 102 - Komunikace a zpe...'!J30</f>
        <v>0</v>
      </c>
      <c r="AW54" s="131">
        <f>'SO 102 - Komunikace a zpe...'!J31</f>
        <v>0</v>
      </c>
      <c r="AX54" s="131">
        <f>'SO 102 - Komunikace a zpe...'!J32</f>
        <v>0</v>
      </c>
      <c r="AY54" s="131">
        <f>'SO 102 - Komunikace a zpe...'!J33</f>
        <v>0</v>
      </c>
      <c r="AZ54" s="131">
        <f>'SO 102 - Komunikace a zpe...'!F30</f>
        <v>0</v>
      </c>
      <c r="BA54" s="131">
        <f>'SO 102 - Komunikace a zpe...'!F31</f>
        <v>0</v>
      </c>
      <c r="BB54" s="131">
        <f>'SO 102 - Komunikace a zpe...'!F32</f>
        <v>0</v>
      </c>
      <c r="BC54" s="131">
        <f>'SO 102 - Komunikace a zpe...'!F33</f>
        <v>0</v>
      </c>
      <c r="BD54" s="133">
        <f>'SO 102 - Komunikace a zpe...'!F34</f>
        <v>0</v>
      </c>
      <c r="BT54" s="129" t="s">
        <v>81</v>
      </c>
      <c r="BV54" s="129" t="s">
        <v>75</v>
      </c>
      <c r="BW54" s="129" t="s">
        <v>89</v>
      </c>
      <c r="BX54" s="129" t="s">
        <v>7</v>
      </c>
      <c r="CL54" s="129" t="s">
        <v>21</v>
      </c>
      <c r="CM54" s="129" t="s">
        <v>83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01 - Všeobecné položky '!C2" display="/"/>
    <hyperlink ref="A53" location="'SO 101 - Komunikace a zpe...'!C2" display="/"/>
    <hyperlink ref="A54" location="'SO 102 - Komunikace a zp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Oprava uličního prostoru a veřejného osvětlení v Žižkově ulici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97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1. 9. 2018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34</v>
      </c>
      <c r="K20" s="49"/>
    </row>
    <row r="21" spans="2:11" s="1" customFormat="1" ht="18" customHeight="1">
      <c r="B21" s="44"/>
      <c r="C21" s="45"/>
      <c r="D21" s="45"/>
      <c r="E21" s="33" t="s">
        <v>35</v>
      </c>
      <c r="F21" s="45"/>
      <c r="G21" s="45"/>
      <c r="H21" s="45"/>
      <c r="I21" s="144" t="s">
        <v>30</v>
      </c>
      <c r="J21" s="33" t="s">
        <v>36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39</v>
      </c>
      <c r="E27" s="45"/>
      <c r="F27" s="45"/>
      <c r="G27" s="45"/>
      <c r="H27" s="45"/>
      <c r="I27" s="142"/>
      <c r="J27" s="153">
        <f>ROUND(J77,2)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41</v>
      </c>
      <c r="G29" s="45"/>
      <c r="H29" s="45"/>
      <c r="I29" s="154" t="s">
        <v>40</v>
      </c>
      <c r="J29" s="50" t="s">
        <v>42</v>
      </c>
      <c r="K29" s="49"/>
    </row>
    <row r="30" spans="2:11" s="1" customFormat="1" ht="14.4" customHeight="1">
      <c r="B30" s="44"/>
      <c r="C30" s="45"/>
      <c r="D30" s="53" t="s">
        <v>43</v>
      </c>
      <c r="E30" s="53" t="s">
        <v>44</v>
      </c>
      <c r="F30" s="155">
        <f>ROUND(SUM(BE77:BE85),2)</f>
        <v>0</v>
      </c>
      <c r="G30" s="45"/>
      <c r="H30" s="45"/>
      <c r="I30" s="156">
        <v>0.21</v>
      </c>
      <c r="J30" s="155">
        <f>ROUND(ROUND((SUM(BE77:BE85)),2)*I30,2)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45</v>
      </c>
      <c r="F31" s="155">
        <f>ROUND(SUM(BF77:BF85),2)</f>
        <v>0</v>
      </c>
      <c r="G31" s="45"/>
      <c r="H31" s="45"/>
      <c r="I31" s="156">
        <v>0.15</v>
      </c>
      <c r="J31" s="155">
        <f>ROUND(ROUND((SUM(BF77:BF85)),2)*I31,2)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55">
        <f>ROUND(SUM(BG77:BG85),2)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47</v>
      </c>
      <c r="F33" s="155">
        <f>ROUND(SUM(BH77:BH85),2)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48</v>
      </c>
      <c r="F34" s="155">
        <f>ROUND(SUM(BI77:BI85),2)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49</v>
      </c>
      <c r="E36" s="96"/>
      <c r="F36" s="96"/>
      <c r="G36" s="159" t="s">
        <v>50</v>
      </c>
      <c r="H36" s="160" t="s">
        <v>51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Oprava uličního prostoru a veřejného osvětlení v Žižkově ulici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 xml:space="preserve">SO 001 - Všeobecné položky 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Golčův Jeníkov</v>
      </c>
      <c r="G49" s="45"/>
      <c r="H49" s="45"/>
      <c r="I49" s="144" t="s">
        <v>25</v>
      </c>
      <c r="J49" s="145" t="str">
        <f>IF(J12="","",J12)</f>
        <v>1. 9. 2018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Golčův Jeníkov</v>
      </c>
      <c r="G51" s="45"/>
      <c r="H51" s="45"/>
      <c r="I51" s="144" t="s">
        <v>33</v>
      </c>
      <c r="J51" s="42" t="str">
        <f>E21</f>
        <v>Komplex CR s.r.o.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J77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103</v>
      </c>
      <c r="E57" s="178"/>
      <c r="F57" s="178"/>
      <c r="G57" s="178"/>
      <c r="H57" s="178"/>
      <c r="I57" s="179"/>
      <c r="J57" s="180">
        <f>J78</f>
        <v>0</v>
      </c>
      <c r="K57" s="181"/>
    </row>
    <row r="58" spans="2:11" s="1" customFormat="1" ht="21.8" customHeight="1">
      <c r="B58" s="44"/>
      <c r="C58" s="45"/>
      <c r="D58" s="45"/>
      <c r="E58" s="45"/>
      <c r="F58" s="45"/>
      <c r="G58" s="45"/>
      <c r="H58" s="45"/>
      <c r="I58" s="142"/>
      <c r="J58" s="45"/>
      <c r="K58" s="49"/>
    </row>
    <row r="59" spans="2:11" s="1" customFormat="1" ht="6.95" customHeight="1">
      <c r="B59" s="65"/>
      <c r="C59" s="66"/>
      <c r="D59" s="66"/>
      <c r="E59" s="66"/>
      <c r="F59" s="66"/>
      <c r="G59" s="66"/>
      <c r="H59" s="66"/>
      <c r="I59" s="164"/>
      <c r="J59" s="66"/>
      <c r="K59" s="67"/>
    </row>
    <row r="63" spans="2:12" s="1" customFormat="1" ht="6.95" customHeight="1">
      <c r="B63" s="68"/>
      <c r="C63" s="69"/>
      <c r="D63" s="69"/>
      <c r="E63" s="69"/>
      <c r="F63" s="69"/>
      <c r="G63" s="69"/>
      <c r="H63" s="69"/>
      <c r="I63" s="167"/>
      <c r="J63" s="69"/>
      <c r="K63" s="69"/>
      <c r="L63" s="70"/>
    </row>
    <row r="64" spans="2:12" s="1" customFormat="1" ht="36.95" customHeight="1">
      <c r="B64" s="44"/>
      <c r="C64" s="71" t="s">
        <v>104</v>
      </c>
      <c r="D64" s="72"/>
      <c r="E64" s="72"/>
      <c r="F64" s="72"/>
      <c r="G64" s="72"/>
      <c r="H64" s="72"/>
      <c r="I64" s="182"/>
      <c r="J64" s="72"/>
      <c r="K64" s="72"/>
      <c r="L64" s="70"/>
    </row>
    <row r="65" spans="2:12" s="1" customFormat="1" ht="6.95" customHeight="1">
      <c r="B65" s="44"/>
      <c r="C65" s="72"/>
      <c r="D65" s="72"/>
      <c r="E65" s="72"/>
      <c r="F65" s="72"/>
      <c r="G65" s="72"/>
      <c r="H65" s="72"/>
      <c r="I65" s="182"/>
      <c r="J65" s="72"/>
      <c r="K65" s="72"/>
      <c r="L65" s="70"/>
    </row>
    <row r="66" spans="2:12" s="1" customFormat="1" ht="14.4" customHeight="1">
      <c r="B66" s="44"/>
      <c r="C66" s="74" t="s">
        <v>18</v>
      </c>
      <c r="D66" s="72"/>
      <c r="E66" s="72"/>
      <c r="F66" s="72"/>
      <c r="G66" s="72"/>
      <c r="H66" s="72"/>
      <c r="I66" s="182"/>
      <c r="J66" s="72"/>
      <c r="K66" s="72"/>
      <c r="L66" s="70"/>
    </row>
    <row r="67" spans="2:12" s="1" customFormat="1" ht="16.5" customHeight="1">
      <c r="B67" s="44"/>
      <c r="C67" s="72"/>
      <c r="D67" s="72"/>
      <c r="E67" s="183" t="str">
        <f>E7</f>
        <v>Oprava uličního prostoru a veřejného osvětlení v Žižkově ulici</v>
      </c>
      <c r="F67" s="74"/>
      <c r="G67" s="74"/>
      <c r="H67" s="74"/>
      <c r="I67" s="182"/>
      <c r="J67" s="72"/>
      <c r="K67" s="72"/>
      <c r="L67" s="70"/>
    </row>
    <row r="68" spans="2:12" s="1" customFormat="1" ht="14.4" customHeight="1">
      <c r="B68" s="44"/>
      <c r="C68" s="74" t="s">
        <v>96</v>
      </c>
      <c r="D68" s="72"/>
      <c r="E68" s="72"/>
      <c r="F68" s="72"/>
      <c r="G68" s="72"/>
      <c r="H68" s="72"/>
      <c r="I68" s="182"/>
      <c r="J68" s="72"/>
      <c r="K68" s="72"/>
      <c r="L68" s="70"/>
    </row>
    <row r="69" spans="2:12" s="1" customFormat="1" ht="17.25" customHeight="1">
      <c r="B69" s="44"/>
      <c r="C69" s="72"/>
      <c r="D69" s="72"/>
      <c r="E69" s="80" t="str">
        <f>E9</f>
        <v xml:space="preserve">SO 001 - Všeobecné položky </v>
      </c>
      <c r="F69" s="72"/>
      <c r="G69" s="72"/>
      <c r="H69" s="72"/>
      <c r="I69" s="182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2"/>
      <c r="J70" s="72"/>
      <c r="K70" s="72"/>
      <c r="L70" s="70"/>
    </row>
    <row r="71" spans="2:12" s="1" customFormat="1" ht="18" customHeight="1">
      <c r="B71" s="44"/>
      <c r="C71" s="74" t="s">
        <v>23</v>
      </c>
      <c r="D71" s="72"/>
      <c r="E71" s="72"/>
      <c r="F71" s="184" t="str">
        <f>F12</f>
        <v>Golčův Jeníkov</v>
      </c>
      <c r="G71" s="72"/>
      <c r="H71" s="72"/>
      <c r="I71" s="185" t="s">
        <v>25</v>
      </c>
      <c r="J71" s="83" t="str">
        <f>IF(J12="","",J12)</f>
        <v>1. 9. 2018</v>
      </c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2"/>
      <c r="J72" s="72"/>
      <c r="K72" s="72"/>
      <c r="L72" s="70"/>
    </row>
    <row r="73" spans="2:12" s="1" customFormat="1" ht="13.5">
      <c r="B73" s="44"/>
      <c r="C73" s="74" t="s">
        <v>27</v>
      </c>
      <c r="D73" s="72"/>
      <c r="E73" s="72"/>
      <c r="F73" s="184" t="str">
        <f>E15</f>
        <v>Město Golčův Jeníkov</v>
      </c>
      <c r="G73" s="72"/>
      <c r="H73" s="72"/>
      <c r="I73" s="185" t="s">
        <v>33</v>
      </c>
      <c r="J73" s="184" t="str">
        <f>E21</f>
        <v>Komplex CR s.r.o.</v>
      </c>
      <c r="K73" s="72"/>
      <c r="L73" s="70"/>
    </row>
    <row r="74" spans="2:12" s="1" customFormat="1" ht="14.4" customHeight="1">
      <c r="B74" s="44"/>
      <c r="C74" s="74" t="s">
        <v>31</v>
      </c>
      <c r="D74" s="72"/>
      <c r="E74" s="72"/>
      <c r="F74" s="184" t="str">
        <f>IF(E18="","",E18)</f>
        <v/>
      </c>
      <c r="G74" s="72"/>
      <c r="H74" s="72"/>
      <c r="I74" s="182"/>
      <c r="J74" s="72"/>
      <c r="K74" s="72"/>
      <c r="L74" s="70"/>
    </row>
    <row r="75" spans="2:12" s="1" customFormat="1" ht="10.3" customHeight="1">
      <c r="B75" s="44"/>
      <c r="C75" s="72"/>
      <c r="D75" s="72"/>
      <c r="E75" s="72"/>
      <c r="F75" s="72"/>
      <c r="G75" s="72"/>
      <c r="H75" s="72"/>
      <c r="I75" s="182"/>
      <c r="J75" s="72"/>
      <c r="K75" s="72"/>
      <c r="L75" s="70"/>
    </row>
    <row r="76" spans="2:20" s="8" customFormat="1" ht="29.25" customHeight="1">
      <c r="B76" s="186"/>
      <c r="C76" s="187" t="s">
        <v>105</v>
      </c>
      <c r="D76" s="188" t="s">
        <v>58</v>
      </c>
      <c r="E76" s="188" t="s">
        <v>54</v>
      </c>
      <c r="F76" s="188" t="s">
        <v>106</v>
      </c>
      <c r="G76" s="188" t="s">
        <v>107</v>
      </c>
      <c r="H76" s="188" t="s">
        <v>108</v>
      </c>
      <c r="I76" s="189" t="s">
        <v>109</v>
      </c>
      <c r="J76" s="188" t="s">
        <v>100</v>
      </c>
      <c r="K76" s="190" t="s">
        <v>110</v>
      </c>
      <c r="L76" s="191"/>
      <c r="M76" s="100" t="s">
        <v>111</v>
      </c>
      <c r="N76" s="101" t="s">
        <v>43</v>
      </c>
      <c r="O76" s="101" t="s">
        <v>112</v>
      </c>
      <c r="P76" s="101" t="s">
        <v>113</v>
      </c>
      <c r="Q76" s="101" t="s">
        <v>114</v>
      </c>
      <c r="R76" s="101" t="s">
        <v>115</v>
      </c>
      <c r="S76" s="101" t="s">
        <v>116</v>
      </c>
      <c r="T76" s="102" t="s">
        <v>117</v>
      </c>
    </row>
    <row r="77" spans="2:63" s="1" customFormat="1" ht="29.25" customHeight="1">
      <c r="B77" s="44"/>
      <c r="C77" s="106" t="s">
        <v>101</v>
      </c>
      <c r="D77" s="72"/>
      <c r="E77" s="72"/>
      <c r="F77" s="72"/>
      <c r="G77" s="72"/>
      <c r="H77" s="72"/>
      <c r="I77" s="182"/>
      <c r="J77" s="192">
        <f>BK77</f>
        <v>0</v>
      </c>
      <c r="K77" s="72"/>
      <c r="L77" s="70"/>
      <c r="M77" s="103"/>
      <c r="N77" s="104"/>
      <c r="O77" s="104"/>
      <c r="P77" s="193">
        <f>P78</f>
        <v>0</v>
      </c>
      <c r="Q77" s="104"/>
      <c r="R77" s="193">
        <f>R78</f>
        <v>0</v>
      </c>
      <c r="S77" s="104"/>
      <c r="T77" s="194">
        <f>T78</f>
        <v>0</v>
      </c>
      <c r="AT77" s="22" t="s">
        <v>72</v>
      </c>
      <c r="AU77" s="22" t="s">
        <v>102</v>
      </c>
      <c r="BK77" s="195">
        <f>BK78</f>
        <v>0</v>
      </c>
    </row>
    <row r="78" spans="2:63" s="9" customFormat="1" ht="37.4" customHeight="1">
      <c r="B78" s="196"/>
      <c r="C78" s="197"/>
      <c r="D78" s="198" t="s">
        <v>72</v>
      </c>
      <c r="E78" s="199" t="s">
        <v>118</v>
      </c>
      <c r="F78" s="199" t="s">
        <v>119</v>
      </c>
      <c r="G78" s="197"/>
      <c r="H78" s="197"/>
      <c r="I78" s="200"/>
      <c r="J78" s="201">
        <f>BK78</f>
        <v>0</v>
      </c>
      <c r="K78" s="197"/>
      <c r="L78" s="202"/>
      <c r="M78" s="203"/>
      <c r="N78" s="204"/>
      <c r="O78" s="204"/>
      <c r="P78" s="205">
        <f>SUM(P79:P85)</f>
        <v>0</v>
      </c>
      <c r="Q78" s="204"/>
      <c r="R78" s="205">
        <f>SUM(R79:R85)</f>
        <v>0</v>
      </c>
      <c r="S78" s="204"/>
      <c r="T78" s="206">
        <f>SUM(T79:T85)</f>
        <v>0</v>
      </c>
      <c r="AR78" s="207" t="s">
        <v>120</v>
      </c>
      <c r="AT78" s="208" t="s">
        <v>72</v>
      </c>
      <c r="AU78" s="208" t="s">
        <v>73</v>
      </c>
      <c r="AY78" s="207" t="s">
        <v>121</v>
      </c>
      <c r="BK78" s="209">
        <f>SUM(BK79:BK85)</f>
        <v>0</v>
      </c>
    </row>
    <row r="79" spans="2:65" s="1" customFormat="1" ht="16.5" customHeight="1">
      <c r="B79" s="44"/>
      <c r="C79" s="210" t="s">
        <v>81</v>
      </c>
      <c r="D79" s="210" t="s">
        <v>122</v>
      </c>
      <c r="E79" s="211" t="s">
        <v>123</v>
      </c>
      <c r="F79" s="212" t="s">
        <v>124</v>
      </c>
      <c r="G79" s="213" t="s">
        <v>125</v>
      </c>
      <c r="H79" s="214">
        <v>1</v>
      </c>
      <c r="I79" s="215"/>
      <c r="J79" s="216">
        <f>ROUND(I79*H79,2)</f>
        <v>0</v>
      </c>
      <c r="K79" s="212" t="s">
        <v>21</v>
      </c>
      <c r="L79" s="70"/>
      <c r="M79" s="217" t="s">
        <v>21</v>
      </c>
      <c r="N79" s="218" t="s">
        <v>44</v>
      </c>
      <c r="O79" s="45"/>
      <c r="P79" s="219">
        <f>O79*H79</f>
        <v>0</v>
      </c>
      <c r="Q79" s="219">
        <v>0</v>
      </c>
      <c r="R79" s="219">
        <f>Q79*H79</f>
        <v>0</v>
      </c>
      <c r="S79" s="219">
        <v>0</v>
      </c>
      <c r="T79" s="220">
        <f>S79*H79</f>
        <v>0</v>
      </c>
      <c r="AR79" s="22" t="s">
        <v>126</v>
      </c>
      <c r="AT79" s="22" t="s">
        <v>122</v>
      </c>
      <c r="AU79" s="22" t="s">
        <v>81</v>
      </c>
      <c r="AY79" s="22" t="s">
        <v>121</v>
      </c>
      <c r="BE79" s="221">
        <f>IF(N79="základní",J79,0)</f>
        <v>0</v>
      </c>
      <c r="BF79" s="221">
        <f>IF(N79="snížená",J79,0)</f>
        <v>0</v>
      </c>
      <c r="BG79" s="221">
        <f>IF(N79="zákl. přenesená",J79,0)</f>
        <v>0</v>
      </c>
      <c r="BH79" s="221">
        <f>IF(N79="sníž. přenesená",J79,0)</f>
        <v>0</v>
      </c>
      <c r="BI79" s="221">
        <f>IF(N79="nulová",J79,0)</f>
        <v>0</v>
      </c>
      <c r="BJ79" s="22" t="s">
        <v>81</v>
      </c>
      <c r="BK79" s="221">
        <f>ROUND(I79*H79,2)</f>
        <v>0</v>
      </c>
      <c r="BL79" s="22" t="s">
        <v>126</v>
      </c>
      <c r="BM79" s="22" t="s">
        <v>127</v>
      </c>
    </row>
    <row r="80" spans="2:65" s="1" customFormat="1" ht="16.5" customHeight="1">
      <c r="B80" s="44"/>
      <c r="C80" s="210" t="s">
        <v>83</v>
      </c>
      <c r="D80" s="210" t="s">
        <v>122</v>
      </c>
      <c r="E80" s="211" t="s">
        <v>128</v>
      </c>
      <c r="F80" s="212" t="s">
        <v>129</v>
      </c>
      <c r="G80" s="213" t="s">
        <v>125</v>
      </c>
      <c r="H80" s="214">
        <v>1</v>
      </c>
      <c r="I80" s="215"/>
      <c r="J80" s="216">
        <f>ROUND(I80*H80,2)</f>
        <v>0</v>
      </c>
      <c r="K80" s="212" t="s">
        <v>21</v>
      </c>
      <c r="L80" s="70"/>
      <c r="M80" s="217" t="s">
        <v>21</v>
      </c>
      <c r="N80" s="218" t="s">
        <v>44</v>
      </c>
      <c r="O80" s="45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2" t="s">
        <v>126</v>
      </c>
      <c r="AT80" s="22" t="s">
        <v>122</v>
      </c>
      <c r="AU80" s="22" t="s">
        <v>81</v>
      </c>
      <c r="AY80" s="22" t="s">
        <v>121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2" t="s">
        <v>81</v>
      </c>
      <c r="BK80" s="221">
        <f>ROUND(I80*H80,2)</f>
        <v>0</v>
      </c>
      <c r="BL80" s="22" t="s">
        <v>126</v>
      </c>
      <c r="BM80" s="22" t="s">
        <v>130</v>
      </c>
    </row>
    <row r="81" spans="2:65" s="1" customFormat="1" ht="16.5" customHeight="1">
      <c r="B81" s="44"/>
      <c r="C81" s="210" t="s">
        <v>131</v>
      </c>
      <c r="D81" s="210" t="s">
        <v>122</v>
      </c>
      <c r="E81" s="211" t="s">
        <v>132</v>
      </c>
      <c r="F81" s="212" t="s">
        <v>133</v>
      </c>
      <c r="G81" s="213" t="s">
        <v>125</v>
      </c>
      <c r="H81" s="214">
        <v>1</v>
      </c>
      <c r="I81" s="215"/>
      <c r="J81" s="216">
        <f>ROUND(I81*H81,2)</f>
        <v>0</v>
      </c>
      <c r="K81" s="212" t="s">
        <v>21</v>
      </c>
      <c r="L81" s="70"/>
      <c r="M81" s="217" t="s">
        <v>21</v>
      </c>
      <c r="N81" s="218" t="s">
        <v>44</v>
      </c>
      <c r="O81" s="45"/>
      <c r="P81" s="219">
        <f>O81*H81</f>
        <v>0</v>
      </c>
      <c r="Q81" s="219">
        <v>0</v>
      </c>
      <c r="R81" s="219">
        <f>Q81*H81</f>
        <v>0</v>
      </c>
      <c r="S81" s="219">
        <v>0</v>
      </c>
      <c r="T81" s="220">
        <f>S81*H81</f>
        <v>0</v>
      </c>
      <c r="AR81" s="22" t="s">
        <v>126</v>
      </c>
      <c r="AT81" s="22" t="s">
        <v>122</v>
      </c>
      <c r="AU81" s="22" t="s">
        <v>81</v>
      </c>
      <c r="AY81" s="22" t="s">
        <v>121</v>
      </c>
      <c r="BE81" s="221">
        <f>IF(N81="základní",J81,0)</f>
        <v>0</v>
      </c>
      <c r="BF81" s="221">
        <f>IF(N81="snížená",J81,0)</f>
        <v>0</v>
      </c>
      <c r="BG81" s="221">
        <f>IF(N81="zákl. přenesená",J81,0)</f>
        <v>0</v>
      </c>
      <c r="BH81" s="221">
        <f>IF(N81="sníž. přenesená",J81,0)</f>
        <v>0</v>
      </c>
      <c r="BI81" s="221">
        <f>IF(N81="nulová",J81,0)</f>
        <v>0</v>
      </c>
      <c r="BJ81" s="22" t="s">
        <v>81</v>
      </c>
      <c r="BK81" s="221">
        <f>ROUND(I81*H81,2)</f>
        <v>0</v>
      </c>
      <c r="BL81" s="22" t="s">
        <v>126</v>
      </c>
      <c r="BM81" s="22" t="s">
        <v>134</v>
      </c>
    </row>
    <row r="82" spans="2:65" s="1" customFormat="1" ht="16.5" customHeight="1">
      <c r="B82" s="44"/>
      <c r="C82" s="210" t="s">
        <v>135</v>
      </c>
      <c r="D82" s="210" t="s">
        <v>122</v>
      </c>
      <c r="E82" s="211" t="s">
        <v>136</v>
      </c>
      <c r="F82" s="212" t="s">
        <v>137</v>
      </c>
      <c r="G82" s="213" t="s">
        <v>125</v>
      </c>
      <c r="H82" s="214">
        <v>1</v>
      </c>
      <c r="I82" s="215"/>
      <c r="J82" s="216">
        <f>ROUND(I82*H82,2)</f>
        <v>0</v>
      </c>
      <c r="K82" s="212" t="s">
        <v>21</v>
      </c>
      <c r="L82" s="70"/>
      <c r="M82" s="217" t="s">
        <v>21</v>
      </c>
      <c r="N82" s="218" t="s">
        <v>44</v>
      </c>
      <c r="O82" s="4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2" t="s">
        <v>126</v>
      </c>
      <c r="AT82" s="22" t="s">
        <v>122</v>
      </c>
      <c r="AU82" s="22" t="s">
        <v>81</v>
      </c>
      <c r="AY82" s="22" t="s">
        <v>121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2" t="s">
        <v>81</v>
      </c>
      <c r="BK82" s="221">
        <f>ROUND(I82*H82,2)</f>
        <v>0</v>
      </c>
      <c r="BL82" s="22" t="s">
        <v>126</v>
      </c>
      <c r="BM82" s="22" t="s">
        <v>138</v>
      </c>
    </row>
    <row r="83" spans="2:65" s="1" customFormat="1" ht="16.5" customHeight="1">
      <c r="B83" s="44"/>
      <c r="C83" s="210" t="s">
        <v>120</v>
      </c>
      <c r="D83" s="210" t="s">
        <v>122</v>
      </c>
      <c r="E83" s="211" t="s">
        <v>139</v>
      </c>
      <c r="F83" s="212" t="s">
        <v>140</v>
      </c>
      <c r="G83" s="213" t="s">
        <v>141</v>
      </c>
      <c r="H83" s="214">
        <v>1</v>
      </c>
      <c r="I83" s="215"/>
      <c r="J83" s="216">
        <f>ROUND(I83*H83,2)</f>
        <v>0</v>
      </c>
      <c r="K83" s="212" t="s">
        <v>21</v>
      </c>
      <c r="L83" s="70"/>
      <c r="M83" s="217" t="s">
        <v>21</v>
      </c>
      <c r="N83" s="218" t="s">
        <v>44</v>
      </c>
      <c r="O83" s="4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2" t="s">
        <v>126</v>
      </c>
      <c r="AT83" s="22" t="s">
        <v>122</v>
      </c>
      <c r="AU83" s="22" t="s">
        <v>81</v>
      </c>
      <c r="AY83" s="22" t="s">
        <v>121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2" t="s">
        <v>81</v>
      </c>
      <c r="BK83" s="221">
        <f>ROUND(I83*H83,2)</f>
        <v>0</v>
      </c>
      <c r="BL83" s="22" t="s">
        <v>126</v>
      </c>
      <c r="BM83" s="22" t="s">
        <v>142</v>
      </c>
    </row>
    <row r="84" spans="2:65" s="1" customFormat="1" ht="16.5" customHeight="1">
      <c r="B84" s="44"/>
      <c r="C84" s="210" t="s">
        <v>143</v>
      </c>
      <c r="D84" s="210" t="s">
        <v>122</v>
      </c>
      <c r="E84" s="211" t="s">
        <v>144</v>
      </c>
      <c r="F84" s="212" t="s">
        <v>145</v>
      </c>
      <c r="G84" s="213" t="s">
        <v>125</v>
      </c>
      <c r="H84" s="214">
        <v>1</v>
      </c>
      <c r="I84" s="215"/>
      <c r="J84" s="216">
        <f>ROUND(I84*H84,2)</f>
        <v>0</v>
      </c>
      <c r="K84" s="212" t="s">
        <v>21</v>
      </c>
      <c r="L84" s="70"/>
      <c r="M84" s="217" t="s">
        <v>21</v>
      </c>
      <c r="N84" s="218" t="s">
        <v>44</v>
      </c>
      <c r="O84" s="4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2" t="s">
        <v>126</v>
      </c>
      <c r="AT84" s="22" t="s">
        <v>122</v>
      </c>
      <c r="AU84" s="22" t="s">
        <v>81</v>
      </c>
      <c r="AY84" s="22" t="s">
        <v>121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2" t="s">
        <v>81</v>
      </c>
      <c r="BK84" s="221">
        <f>ROUND(I84*H84,2)</f>
        <v>0</v>
      </c>
      <c r="BL84" s="22" t="s">
        <v>126</v>
      </c>
      <c r="BM84" s="22" t="s">
        <v>146</v>
      </c>
    </row>
    <row r="85" spans="2:65" s="1" customFormat="1" ht="16.5" customHeight="1">
      <c r="B85" s="44"/>
      <c r="C85" s="210" t="s">
        <v>147</v>
      </c>
      <c r="D85" s="210" t="s">
        <v>122</v>
      </c>
      <c r="E85" s="211" t="s">
        <v>148</v>
      </c>
      <c r="F85" s="212" t="s">
        <v>149</v>
      </c>
      <c r="G85" s="213" t="s">
        <v>150</v>
      </c>
      <c r="H85" s="214">
        <v>3</v>
      </c>
      <c r="I85" s="215"/>
      <c r="J85" s="216">
        <f>ROUND(I85*H85,2)</f>
        <v>0</v>
      </c>
      <c r="K85" s="212" t="s">
        <v>21</v>
      </c>
      <c r="L85" s="70"/>
      <c r="M85" s="217" t="s">
        <v>21</v>
      </c>
      <c r="N85" s="222" t="s">
        <v>44</v>
      </c>
      <c r="O85" s="223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AR85" s="22" t="s">
        <v>126</v>
      </c>
      <c r="AT85" s="22" t="s">
        <v>122</v>
      </c>
      <c r="AU85" s="22" t="s">
        <v>81</v>
      </c>
      <c r="AY85" s="22" t="s">
        <v>121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2" t="s">
        <v>81</v>
      </c>
      <c r="BK85" s="221">
        <f>ROUND(I85*H85,2)</f>
        <v>0</v>
      </c>
      <c r="BL85" s="22" t="s">
        <v>126</v>
      </c>
      <c r="BM85" s="22" t="s">
        <v>151</v>
      </c>
    </row>
    <row r="86" spans="2:12" s="1" customFormat="1" ht="6.95" customHeight="1">
      <c r="B86" s="65"/>
      <c r="C86" s="66"/>
      <c r="D86" s="66"/>
      <c r="E86" s="66"/>
      <c r="F86" s="66"/>
      <c r="G86" s="66"/>
      <c r="H86" s="66"/>
      <c r="I86" s="164"/>
      <c r="J86" s="66"/>
      <c r="K86" s="66"/>
      <c r="L86" s="70"/>
    </row>
  </sheetData>
  <sheetProtection password="CC35" sheet="1" objects="1" scenarios="1" formatColumns="0" formatRows="0" autoFilter="0"/>
  <autoFilter ref="C76:K85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Oprava uličního prostoru a veřejného osvětlení v Žižkově ulici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152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1. 9. 2018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34</v>
      </c>
      <c r="K20" s="49"/>
    </row>
    <row r="21" spans="2:11" s="1" customFormat="1" ht="18" customHeight="1">
      <c r="B21" s="44"/>
      <c r="C21" s="45"/>
      <c r="D21" s="45"/>
      <c r="E21" s="33" t="s">
        <v>35</v>
      </c>
      <c r="F21" s="45"/>
      <c r="G21" s="45"/>
      <c r="H21" s="45"/>
      <c r="I21" s="144" t="s">
        <v>30</v>
      </c>
      <c r="J21" s="33" t="s">
        <v>36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39</v>
      </c>
      <c r="E27" s="45"/>
      <c r="F27" s="45"/>
      <c r="G27" s="45"/>
      <c r="H27" s="45"/>
      <c r="I27" s="142"/>
      <c r="J27" s="153">
        <f>ROUND(J87,2)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41</v>
      </c>
      <c r="G29" s="45"/>
      <c r="H29" s="45"/>
      <c r="I29" s="154" t="s">
        <v>40</v>
      </c>
      <c r="J29" s="50" t="s">
        <v>42</v>
      </c>
      <c r="K29" s="49"/>
    </row>
    <row r="30" spans="2:11" s="1" customFormat="1" ht="14.4" customHeight="1">
      <c r="B30" s="44"/>
      <c r="C30" s="45"/>
      <c r="D30" s="53" t="s">
        <v>43</v>
      </c>
      <c r="E30" s="53" t="s">
        <v>44</v>
      </c>
      <c r="F30" s="155">
        <f>ROUND(SUM(BE87:BE333),2)</f>
        <v>0</v>
      </c>
      <c r="G30" s="45"/>
      <c r="H30" s="45"/>
      <c r="I30" s="156">
        <v>0.21</v>
      </c>
      <c r="J30" s="155">
        <f>ROUND(ROUND((SUM(BE87:BE333)),2)*I30,2)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45</v>
      </c>
      <c r="F31" s="155">
        <f>ROUND(SUM(BF87:BF333),2)</f>
        <v>0</v>
      </c>
      <c r="G31" s="45"/>
      <c r="H31" s="45"/>
      <c r="I31" s="156">
        <v>0.15</v>
      </c>
      <c r="J31" s="155">
        <f>ROUND(ROUND((SUM(BF87:BF333)),2)*I31,2)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55">
        <f>ROUND(SUM(BG87:BG333),2)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47</v>
      </c>
      <c r="F33" s="155">
        <f>ROUND(SUM(BH87:BH333),2)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48</v>
      </c>
      <c r="F34" s="155">
        <f>ROUND(SUM(BI87:BI333),2)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49</v>
      </c>
      <c r="E36" s="96"/>
      <c r="F36" s="96"/>
      <c r="G36" s="159" t="s">
        <v>50</v>
      </c>
      <c r="H36" s="160" t="s">
        <v>51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Oprava uličního prostoru a veřejného osvětlení v Žižkově ulici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 xml:space="preserve">SO 101 - Komunikace a zpevněné plochy 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Golčův Jeníkov</v>
      </c>
      <c r="G49" s="45"/>
      <c r="H49" s="45"/>
      <c r="I49" s="144" t="s">
        <v>25</v>
      </c>
      <c r="J49" s="145" t="str">
        <f>IF(J12="","",J12)</f>
        <v>1. 9. 2018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Golčův Jeníkov</v>
      </c>
      <c r="G51" s="45"/>
      <c r="H51" s="45"/>
      <c r="I51" s="144" t="s">
        <v>33</v>
      </c>
      <c r="J51" s="42" t="str">
        <f>E21</f>
        <v>Komplex CR s.r.o.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J87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153</v>
      </c>
      <c r="E57" s="178"/>
      <c r="F57" s="178"/>
      <c r="G57" s="178"/>
      <c r="H57" s="178"/>
      <c r="I57" s="179"/>
      <c r="J57" s="180">
        <f>J88</f>
        <v>0</v>
      </c>
      <c r="K57" s="181"/>
    </row>
    <row r="58" spans="2:11" s="10" customFormat="1" ht="19.9" customHeight="1">
      <c r="B58" s="226"/>
      <c r="C58" s="227"/>
      <c r="D58" s="228" t="s">
        <v>154</v>
      </c>
      <c r="E58" s="229"/>
      <c r="F58" s="229"/>
      <c r="G58" s="229"/>
      <c r="H58" s="229"/>
      <c r="I58" s="230"/>
      <c r="J58" s="231">
        <f>J89</f>
        <v>0</v>
      </c>
      <c r="K58" s="232"/>
    </row>
    <row r="59" spans="2:11" s="10" customFormat="1" ht="19.9" customHeight="1">
      <c r="B59" s="226"/>
      <c r="C59" s="227"/>
      <c r="D59" s="228" t="s">
        <v>155</v>
      </c>
      <c r="E59" s="229"/>
      <c r="F59" s="229"/>
      <c r="G59" s="229"/>
      <c r="H59" s="229"/>
      <c r="I59" s="230"/>
      <c r="J59" s="231">
        <f>J172</f>
        <v>0</v>
      </c>
      <c r="K59" s="232"/>
    </row>
    <row r="60" spans="2:11" s="10" customFormat="1" ht="19.9" customHeight="1">
      <c r="B60" s="226"/>
      <c r="C60" s="227"/>
      <c r="D60" s="228" t="s">
        <v>156</v>
      </c>
      <c r="E60" s="229"/>
      <c r="F60" s="229"/>
      <c r="G60" s="229"/>
      <c r="H60" s="229"/>
      <c r="I60" s="230"/>
      <c r="J60" s="231">
        <f>J179</f>
        <v>0</v>
      </c>
      <c r="K60" s="232"/>
    </row>
    <row r="61" spans="2:11" s="10" customFormat="1" ht="19.9" customHeight="1">
      <c r="B61" s="226"/>
      <c r="C61" s="227"/>
      <c r="D61" s="228" t="s">
        <v>157</v>
      </c>
      <c r="E61" s="229"/>
      <c r="F61" s="229"/>
      <c r="G61" s="229"/>
      <c r="H61" s="229"/>
      <c r="I61" s="230"/>
      <c r="J61" s="231">
        <f>J216</f>
        <v>0</v>
      </c>
      <c r="K61" s="232"/>
    </row>
    <row r="62" spans="2:11" s="10" customFormat="1" ht="19.9" customHeight="1">
      <c r="B62" s="226"/>
      <c r="C62" s="227"/>
      <c r="D62" s="228" t="s">
        <v>158</v>
      </c>
      <c r="E62" s="229"/>
      <c r="F62" s="229"/>
      <c r="G62" s="229"/>
      <c r="H62" s="229"/>
      <c r="I62" s="230"/>
      <c r="J62" s="231">
        <f>J238</f>
        <v>0</v>
      </c>
      <c r="K62" s="232"/>
    </row>
    <row r="63" spans="2:11" s="10" customFormat="1" ht="19.9" customHeight="1">
      <c r="B63" s="226"/>
      <c r="C63" s="227"/>
      <c r="D63" s="228" t="s">
        <v>159</v>
      </c>
      <c r="E63" s="229"/>
      <c r="F63" s="229"/>
      <c r="G63" s="229"/>
      <c r="H63" s="229"/>
      <c r="I63" s="230"/>
      <c r="J63" s="231">
        <f>J293</f>
        <v>0</v>
      </c>
      <c r="K63" s="232"/>
    </row>
    <row r="64" spans="2:11" s="10" customFormat="1" ht="19.9" customHeight="1">
      <c r="B64" s="226"/>
      <c r="C64" s="227"/>
      <c r="D64" s="228" t="s">
        <v>160</v>
      </c>
      <c r="E64" s="229"/>
      <c r="F64" s="229"/>
      <c r="G64" s="229"/>
      <c r="H64" s="229"/>
      <c r="I64" s="230"/>
      <c r="J64" s="231">
        <f>J322</f>
        <v>0</v>
      </c>
      <c r="K64" s="232"/>
    </row>
    <row r="65" spans="2:11" s="7" customFormat="1" ht="24.95" customHeight="1">
      <c r="B65" s="175"/>
      <c r="C65" s="176"/>
      <c r="D65" s="177" t="s">
        <v>161</v>
      </c>
      <c r="E65" s="178"/>
      <c r="F65" s="178"/>
      <c r="G65" s="178"/>
      <c r="H65" s="178"/>
      <c r="I65" s="179"/>
      <c r="J65" s="180">
        <f>J324</f>
        <v>0</v>
      </c>
      <c r="K65" s="181"/>
    </row>
    <row r="66" spans="2:11" s="10" customFormat="1" ht="19.9" customHeight="1">
      <c r="B66" s="226"/>
      <c r="C66" s="227"/>
      <c r="D66" s="228" t="s">
        <v>162</v>
      </c>
      <c r="E66" s="229"/>
      <c r="F66" s="229"/>
      <c r="G66" s="229"/>
      <c r="H66" s="229"/>
      <c r="I66" s="230"/>
      <c r="J66" s="231">
        <f>J325</f>
        <v>0</v>
      </c>
      <c r="K66" s="232"/>
    </row>
    <row r="67" spans="2:11" s="10" customFormat="1" ht="19.9" customHeight="1">
      <c r="B67" s="226"/>
      <c r="C67" s="227"/>
      <c r="D67" s="228" t="s">
        <v>163</v>
      </c>
      <c r="E67" s="229"/>
      <c r="F67" s="229"/>
      <c r="G67" s="229"/>
      <c r="H67" s="229"/>
      <c r="I67" s="230"/>
      <c r="J67" s="231">
        <f>J331</f>
        <v>0</v>
      </c>
      <c r="K67" s="232"/>
    </row>
    <row r="68" spans="2:11" s="1" customFormat="1" ht="21.8" customHeight="1">
      <c r="B68" s="44"/>
      <c r="C68" s="45"/>
      <c r="D68" s="45"/>
      <c r="E68" s="45"/>
      <c r="F68" s="45"/>
      <c r="G68" s="45"/>
      <c r="H68" s="45"/>
      <c r="I68" s="142"/>
      <c r="J68" s="45"/>
      <c r="K68" s="49"/>
    </row>
    <row r="69" spans="2:11" s="1" customFormat="1" ht="6.95" customHeight="1">
      <c r="B69" s="65"/>
      <c r="C69" s="66"/>
      <c r="D69" s="66"/>
      <c r="E69" s="66"/>
      <c r="F69" s="66"/>
      <c r="G69" s="66"/>
      <c r="H69" s="66"/>
      <c r="I69" s="164"/>
      <c r="J69" s="66"/>
      <c r="K69" s="67"/>
    </row>
    <row r="73" spans="2:12" s="1" customFormat="1" ht="6.95" customHeight="1">
      <c r="B73" s="68"/>
      <c r="C73" s="69"/>
      <c r="D73" s="69"/>
      <c r="E73" s="69"/>
      <c r="F73" s="69"/>
      <c r="G73" s="69"/>
      <c r="H73" s="69"/>
      <c r="I73" s="167"/>
      <c r="J73" s="69"/>
      <c r="K73" s="69"/>
      <c r="L73" s="70"/>
    </row>
    <row r="74" spans="2:12" s="1" customFormat="1" ht="36.95" customHeight="1">
      <c r="B74" s="44"/>
      <c r="C74" s="71" t="s">
        <v>104</v>
      </c>
      <c r="D74" s="72"/>
      <c r="E74" s="72"/>
      <c r="F74" s="72"/>
      <c r="G74" s="72"/>
      <c r="H74" s="72"/>
      <c r="I74" s="182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2"/>
      <c r="J75" s="72"/>
      <c r="K75" s="72"/>
      <c r="L75" s="70"/>
    </row>
    <row r="76" spans="2:12" s="1" customFormat="1" ht="14.4" customHeight="1">
      <c r="B76" s="44"/>
      <c r="C76" s="74" t="s">
        <v>18</v>
      </c>
      <c r="D76" s="72"/>
      <c r="E76" s="72"/>
      <c r="F76" s="72"/>
      <c r="G76" s="72"/>
      <c r="H76" s="72"/>
      <c r="I76" s="182"/>
      <c r="J76" s="72"/>
      <c r="K76" s="72"/>
      <c r="L76" s="70"/>
    </row>
    <row r="77" spans="2:12" s="1" customFormat="1" ht="16.5" customHeight="1">
      <c r="B77" s="44"/>
      <c r="C77" s="72"/>
      <c r="D77" s="72"/>
      <c r="E77" s="183" t="str">
        <f>E7</f>
        <v>Oprava uličního prostoru a veřejného osvětlení v Žižkově ulici</v>
      </c>
      <c r="F77" s="74"/>
      <c r="G77" s="74"/>
      <c r="H77" s="74"/>
      <c r="I77" s="182"/>
      <c r="J77" s="72"/>
      <c r="K77" s="72"/>
      <c r="L77" s="70"/>
    </row>
    <row r="78" spans="2:12" s="1" customFormat="1" ht="14.4" customHeight="1">
      <c r="B78" s="44"/>
      <c r="C78" s="74" t="s">
        <v>96</v>
      </c>
      <c r="D78" s="72"/>
      <c r="E78" s="72"/>
      <c r="F78" s="72"/>
      <c r="G78" s="72"/>
      <c r="H78" s="72"/>
      <c r="I78" s="182"/>
      <c r="J78" s="72"/>
      <c r="K78" s="72"/>
      <c r="L78" s="70"/>
    </row>
    <row r="79" spans="2:12" s="1" customFormat="1" ht="17.25" customHeight="1">
      <c r="B79" s="44"/>
      <c r="C79" s="72"/>
      <c r="D79" s="72"/>
      <c r="E79" s="80" t="str">
        <f>E9</f>
        <v xml:space="preserve">SO 101 - Komunikace a zpevněné plochy </v>
      </c>
      <c r="F79" s="72"/>
      <c r="G79" s="72"/>
      <c r="H79" s="72"/>
      <c r="I79" s="182"/>
      <c r="J79" s="72"/>
      <c r="K79" s="72"/>
      <c r="L79" s="70"/>
    </row>
    <row r="80" spans="2:12" s="1" customFormat="1" ht="6.95" customHeight="1">
      <c r="B80" s="44"/>
      <c r="C80" s="72"/>
      <c r="D80" s="72"/>
      <c r="E80" s="72"/>
      <c r="F80" s="72"/>
      <c r="G80" s="72"/>
      <c r="H80" s="72"/>
      <c r="I80" s="182"/>
      <c r="J80" s="72"/>
      <c r="K80" s="72"/>
      <c r="L80" s="70"/>
    </row>
    <row r="81" spans="2:12" s="1" customFormat="1" ht="18" customHeight="1">
      <c r="B81" s="44"/>
      <c r="C81" s="74" t="s">
        <v>23</v>
      </c>
      <c r="D81" s="72"/>
      <c r="E81" s="72"/>
      <c r="F81" s="184" t="str">
        <f>F12</f>
        <v>Golčův Jeníkov</v>
      </c>
      <c r="G81" s="72"/>
      <c r="H81" s="72"/>
      <c r="I81" s="185" t="s">
        <v>25</v>
      </c>
      <c r="J81" s="83" t="str">
        <f>IF(J12="","",J12)</f>
        <v>1. 9. 2018</v>
      </c>
      <c r="K81" s="72"/>
      <c r="L81" s="70"/>
    </row>
    <row r="82" spans="2:12" s="1" customFormat="1" ht="6.95" customHeight="1">
      <c r="B82" s="44"/>
      <c r="C82" s="72"/>
      <c r="D82" s="72"/>
      <c r="E82" s="72"/>
      <c r="F82" s="72"/>
      <c r="G82" s="72"/>
      <c r="H82" s="72"/>
      <c r="I82" s="182"/>
      <c r="J82" s="72"/>
      <c r="K82" s="72"/>
      <c r="L82" s="70"/>
    </row>
    <row r="83" spans="2:12" s="1" customFormat="1" ht="13.5">
      <c r="B83" s="44"/>
      <c r="C83" s="74" t="s">
        <v>27</v>
      </c>
      <c r="D83" s="72"/>
      <c r="E83" s="72"/>
      <c r="F83" s="184" t="str">
        <f>E15</f>
        <v>Město Golčův Jeníkov</v>
      </c>
      <c r="G83" s="72"/>
      <c r="H83" s="72"/>
      <c r="I83" s="185" t="s">
        <v>33</v>
      </c>
      <c r="J83" s="184" t="str">
        <f>E21</f>
        <v>Komplex CR s.r.o.</v>
      </c>
      <c r="K83" s="72"/>
      <c r="L83" s="70"/>
    </row>
    <row r="84" spans="2:12" s="1" customFormat="1" ht="14.4" customHeight="1">
      <c r="B84" s="44"/>
      <c r="C84" s="74" t="s">
        <v>31</v>
      </c>
      <c r="D84" s="72"/>
      <c r="E84" s="72"/>
      <c r="F84" s="184" t="str">
        <f>IF(E18="","",E18)</f>
        <v/>
      </c>
      <c r="G84" s="72"/>
      <c r="H84" s="72"/>
      <c r="I84" s="182"/>
      <c r="J84" s="72"/>
      <c r="K84" s="72"/>
      <c r="L84" s="70"/>
    </row>
    <row r="85" spans="2:12" s="1" customFormat="1" ht="10.3" customHeight="1">
      <c r="B85" s="44"/>
      <c r="C85" s="72"/>
      <c r="D85" s="72"/>
      <c r="E85" s="72"/>
      <c r="F85" s="72"/>
      <c r="G85" s="72"/>
      <c r="H85" s="72"/>
      <c r="I85" s="182"/>
      <c r="J85" s="72"/>
      <c r="K85" s="72"/>
      <c r="L85" s="70"/>
    </row>
    <row r="86" spans="2:20" s="8" customFormat="1" ht="29.25" customHeight="1">
      <c r="B86" s="186"/>
      <c r="C86" s="187" t="s">
        <v>105</v>
      </c>
      <c r="D86" s="188" t="s">
        <v>58</v>
      </c>
      <c r="E86" s="188" t="s">
        <v>54</v>
      </c>
      <c r="F86" s="188" t="s">
        <v>106</v>
      </c>
      <c r="G86" s="188" t="s">
        <v>107</v>
      </c>
      <c r="H86" s="188" t="s">
        <v>108</v>
      </c>
      <c r="I86" s="189" t="s">
        <v>109</v>
      </c>
      <c r="J86" s="188" t="s">
        <v>100</v>
      </c>
      <c r="K86" s="190" t="s">
        <v>110</v>
      </c>
      <c r="L86" s="191"/>
      <c r="M86" s="100" t="s">
        <v>111</v>
      </c>
      <c r="N86" s="101" t="s">
        <v>43</v>
      </c>
      <c r="O86" s="101" t="s">
        <v>112</v>
      </c>
      <c r="P86" s="101" t="s">
        <v>113</v>
      </c>
      <c r="Q86" s="101" t="s">
        <v>114</v>
      </c>
      <c r="R86" s="101" t="s">
        <v>115</v>
      </c>
      <c r="S86" s="101" t="s">
        <v>116</v>
      </c>
      <c r="T86" s="102" t="s">
        <v>117</v>
      </c>
    </row>
    <row r="87" spans="2:63" s="1" customFormat="1" ht="29.25" customHeight="1">
      <c r="B87" s="44"/>
      <c r="C87" s="106" t="s">
        <v>101</v>
      </c>
      <c r="D87" s="72"/>
      <c r="E87" s="72"/>
      <c r="F87" s="72"/>
      <c r="G87" s="72"/>
      <c r="H87" s="72"/>
      <c r="I87" s="182"/>
      <c r="J87" s="192">
        <f>BK87</f>
        <v>0</v>
      </c>
      <c r="K87" s="72"/>
      <c r="L87" s="70"/>
      <c r="M87" s="103"/>
      <c r="N87" s="104"/>
      <c r="O87" s="104"/>
      <c r="P87" s="193">
        <f>P88+P324</f>
        <v>0</v>
      </c>
      <c r="Q87" s="104"/>
      <c r="R87" s="193">
        <f>R88+R324</f>
        <v>465.94998415000003</v>
      </c>
      <c r="S87" s="104"/>
      <c r="T87" s="194">
        <f>T88+T324</f>
        <v>471.78225499999996</v>
      </c>
      <c r="AT87" s="22" t="s">
        <v>72</v>
      </c>
      <c r="AU87" s="22" t="s">
        <v>102</v>
      </c>
      <c r="BK87" s="195">
        <f>BK88+BK324</f>
        <v>0</v>
      </c>
    </row>
    <row r="88" spans="2:63" s="9" customFormat="1" ht="37.4" customHeight="1">
      <c r="B88" s="196"/>
      <c r="C88" s="197"/>
      <c r="D88" s="198" t="s">
        <v>72</v>
      </c>
      <c r="E88" s="199" t="s">
        <v>164</v>
      </c>
      <c r="F88" s="199" t="s">
        <v>165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P89+P172+P179+P216+P238+P293+P322</f>
        <v>0</v>
      </c>
      <c r="Q88" s="204"/>
      <c r="R88" s="205">
        <f>R89+R172+R179+R216+R238+R293+R322</f>
        <v>465.76386415</v>
      </c>
      <c r="S88" s="204"/>
      <c r="T88" s="206">
        <f>T89+T172+T179+T216+T238+T293+T322</f>
        <v>471.77831499999996</v>
      </c>
      <c r="AR88" s="207" t="s">
        <v>81</v>
      </c>
      <c r="AT88" s="208" t="s">
        <v>72</v>
      </c>
      <c r="AU88" s="208" t="s">
        <v>73</v>
      </c>
      <c r="AY88" s="207" t="s">
        <v>121</v>
      </c>
      <c r="BK88" s="209">
        <f>BK89+BK172+BK179+BK216+BK238+BK293+BK322</f>
        <v>0</v>
      </c>
    </row>
    <row r="89" spans="2:63" s="9" customFormat="1" ht="19.9" customHeight="1">
      <c r="B89" s="196"/>
      <c r="C89" s="197"/>
      <c r="D89" s="198" t="s">
        <v>72</v>
      </c>
      <c r="E89" s="233" t="s">
        <v>81</v>
      </c>
      <c r="F89" s="233" t="s">
        <v>166</v>
      </c>
      <c r="G89" s="197"/>
      <c r="H89" s="197"/>
      <c r="I89" s="200"/>
      <c r="J89" s="234">
        <f>BK89</f>
        <v>0</v>
      </c>
      <c r="K89" s="197"/>
      <c r="L89" s="202"/>
      <c r="M89" s="203"/>
      <c r="N89" s="204"/>
      <c r="O89" s="204"/>
      <c r="P89" s="205">
        <f>SUM(P90:P171)</f>
        <v>0</v>
      </c>
      <c r="Q89" s="204"/>
      <c r="R89" s="205">
        <f>SUM(R90:R171)</f>
        <v>35.44624636</v>
      </c>
      <c r="S89" s="204"/>
      <c r="T89" s="206">
        <f>SUM(T90:T171)</f>
        <v>471.212815</v>
      </c>
      <c r="AR89" s="207" t="s">
        <v>81</v>
      </c>
      <c r="AT89" s="208" t="s">
        <v>72</v>
      </c>
      <c r="AU89" s="208" t="s">
        <v>81</v>
      </c>
      <c r="AY89" s="207" t="s">
        <v>121</v>
      </c>
      <c r="BK89" s="209">
        <f>SUM(BK90:BK171)</f>
        <v>0</v>
      </c>
    </row>
    <row r="90" spans="2:65" s="1" customFormat="1" ht="25.5" customHeight="1">
      <c r="B90" s="44"/>
      <c r="C90" s="210" t="s">
        <v>81</v>
      </c>
      <c r="D90" s="210" t="s">
        <v>122</v>
      </c>
      <c r="E90" s="211" t="s">
        <v>167</v>
      </c>
      <c r="F90" s="212" t="s">
        <v>168</v>
      </c>
      <c r="G90" s="213" t="s">
        <v>169</v>
      </c>
      <c r="H90" s="214">
        <v>4</v>
      </c>
      <c r="I90" s="215"/>
      <c r="J90" s="216">
        <f>ROUND(I90*H90,2)</f>
        <v>0</v>
      </c>
      <c r="K90" s="212" t="s">
        <v>21</v>
      </c>
      <c r="L90" s="70"/>
      <c r="M90" s="217" t="s">
        <v>21</v>
      </c>
      <c r="N90" s="218" t="s">
        <v>44</v>
      </c>
      <c r="O90" s="4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2" t="s">
        <v>135</v>
      </c>
      <c r="AT90" s="22" t="s">
        <v>122</v>
      </c>
      <c r="AU90" s="22" t="s">
        <v>83</v>
      </c>
      <c r="AY90" s="22" t="s">
        <v>121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22" t="s">
        <v>81</v>
      </c>
      <c r="BK90" s="221">
        <f>ROUND(I90*H90,2)</f>
        <v>0</v>
      </c>
      <c r="BL90" s="22" t="s">
        <v>135</v>
      </c>
      <c r="BM90" s="22" t="s">
        <v>170</v>
      </c>
    </row>
    <row r="91" spans="2:47" s="1" customFormat="1" ht="13.5">
      <c r="B91" s="44"/>
      <c r="C91" s="72"/>
      <c r="D91" s="235" t="s">
        <v>171</v>
      </c>
      <c r="E91" s="72"/>
      <c r="F91" s="236" t="s">
        <v>172</v>
      </c>
      <c r="G91" s="72"/>
      <c r="H91" s="72"/>
      <c r="I91" s="182"/>
      <c r="J91" s="72"/>
      <c r="K91" s="72"/>
      <c r="L91" s="70"/>
      <c r="M91" s="237"/>
      <c r="N91" s="45"/>
      <c r="O91" s="45"/>
      <c r="P91" s="45"/>
      <c r="Q91" s="45"/>
      <c r="R91" s="45"/>
      <c r="S91" s="45"/>
      <c r="T91" s="93"/>
      <c r="AT91" s="22" t="s">
        <v>171</v>
      </c>
      <c r="AU91" s="22" t="s">
        <v>83</v>
      </c>
    </row>
    <row r="92" spans="2:65" s="1" customFormat="1" ht="25.5" customHeight="1">
      <c r="B92" s="44"/>
      <c r="C92" s="210" t="s">
        <v>83</v>
      </c>
      <c r="D92" s="210" t="s">
        <v>122</v>
      </c>
      <c r="E92" s="211" t="s">
        <v>173</v>
      </c>
      <c r="F92" s="212" t="s">
        <v>174</v>
      </c>
      <c r="G92" s="213" t="s">
        <v>175</v>
      </c>
      <c r="H92" s="214">
        <v>376.38</v>
      </c>
      <c r="I92" s="215"/>
      <c r="J92" s="216">
        <f>ROUND(I92*H92,2)</f>
        <v>0</v>
      </c>
      <c r="K92" s="212" t="s">
        <v>176</v>
      </c>
      <c r="L92" s="70"/>
      <c r="M92" s="217" t="s">
        <v>21</v>
      </c>
      <c r="N92" s="218" t="s">
        <v>44</v>
      </c>
      <c r="O92" s="45"/>
      <c r="P92" s="219">
        <f>O92*H92</f>
        <v>0</v>
      </c>
      <c r="Q92" s="219">
        <v>0</v>
      </c>
      <c r="R92" s="219">
        <f>Q92*H92</f>
        <v>0</v>
      </c>
      <c r="S92" s="219">
        <v>0.255</v>
      </c>
      <c r="T92" s="220">
        <f>S92*H92</f>
        <v>95.9769</v>
      </c>
      <c r="AR92" s="22" t="s">
        <v>135</v>
      </c>
      <c r="AT92" s="22" t="s">
        <v>122</v>
      </c>
      <c r="AU92" s="22" t="s">
        <v>83</v>
      </c>
      <c r="AY92" s="22" t="s">
        <v>121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2" t="s">
        <v>81</v>
      </c>
      <c r="BK92" s="221">
        <f>ROUND(I92*H92,2)</f>
        <v>0</v>
      </c>
      <c r="BL92" s="22" t="s">
        <v>135</v>
      </c>
      <c r="BM92" s="22" t="s">
        <v>177</v>
      </c>
    </row>
    <row r="93" spans="2:47" s="1" customFormat="1" ht="13.5">
      <c r="B93" s="44"/>
      <c r="C93" s="72"/>
      <c r="D93" s="235" t="s">
        <v>171</v>
      </c>
      <c r="E93" s="72"/>
      <c r="F93" s="236" t="s">
        <v>172</v>
      </c>
      <c r="G93" s="72"/>
      <c r="H93" s="72"/>
      <c r="I93" s="182"/>
      <c r="J93" s="72"/>
      <c r="K93" s="72"/>
      <c r="L93" s="70"/>
      <c r="M93" s="237"/>
      <c r="N93" s="45"/>
      <c r="O93" s="45"/>
      <c r="P93" s="45"/>
      <c r="Q93" s="45"/>
      <c r="R93" s="45"/>
      <c r="S93" s="45"/>
      <c r="T93" s="93"/>
      <c r="AT93" s="22" t="s">
        <v>171</v>
      </c>
      <c r="AU93" s="22" t="s">
        <v>83</v>
      </c>
    </row>
    <row r="94" spans="2:65" s="1" customFormat="1" ht="25.5" customHeight="1">
      <c r="B94" s="44"/>
      <c r="C94" s="210" t="s">
        <v>131</v>
      </c>
      <c r="D94" s="210" t="s">
        <v>122</v>
      </c>
      <c r="E94" s="211" t="s">
        <v>178</v>
      </c>
      <c r="F94" s="212" t="s">
        <v>179</v>
      </c>
      <c r="G94" s="213" t="s">
        <v>175</v>
      </c>
      <c r="H94" s="214">
        <v>376.38</v>
      </c>
      <c r="I94" s="215"/>
      <c r="J94" s="216">
        <f>ROUND(I94*H94,2)</f>
        <v>0</v>
      </c>
      <c r="K94" s="212" t="s">
        <v>176</v>
      </c>
      <c r="L94" s="70"/>
      <c r="M94" s="217" t="s">
        <v>21</v>
      </c>
      <c r="N94" s="218" t="s">
        <v>44</v>
      </c>
      <c r="O94" s="45"/>
      <c r="P94" s="219">
        <f>O94*H94</f>
        <v>0</v>
      </c>
      <c r="Q94" s="219">
        <v>0</v>
      </c>
      <c r="R94" s="219">
        <f>Q94*H94</f>
        <v>0</v>
      </c>
      <c r="S94" s="219">
        <v>0.17</v>
      </c>
      <c r="T94" s="220">
        <f>S94*H94</f>
        <v>63.9846</v>
      </c>
      <c r="AR94" s="22" t="s">
        <v>135</v>
      </c>
      <c r="AT94" s="22" t="s">
        <v>122</v>
      </c>
      <c r="AU94" s="22" t="s">
        <v>83</v>
      </c>
      <c r="AY94" s="22" t="s">
        <v>121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2" t="s">
        <v>81</v>
      </c>
      <c r="BK94" s="221">
        <f>ROUND(I94*H94,2)</f>
        <v>0</v>
      </c>
      <c r="BL94" s="22" t="s">
        <v>135</v>
      </c>
      <c r="BM94" s="22" t="s">
        <v>180</v>
      </c>
    </row>
    <row r="95" spans="2:47" s="1" customFormat="1" ht="13.5">
      <c r="B95" s="44"/>
      <c r="C95" s="72"/>
      <c r="D95" s="235" t="s">
        <v>171</v>
      </c>
      <c r="E95" s="72"/>
      <c r="F95" s="236" t="s">
        <v>172</v>
      </c>
      <c r="G95" s="72"/>
      <c r="H95" s="72"/>
      <c r="I95" s="182"/>
      <c r="J95" s="72"/>
      <c r="K95" s="72"/>
      <c r="L95" s="70"/>
      <c r="M95" s="237"/>
      <c r="N95" s="45"/>
      <c r="O95" s="45"/>
      <c r="P95" s="45"/>
      <c r="Q95" s="45"/>
      <c r="R95" s="45"/>
      <c r="S95" s="45"/>
      <c r="T95" s="93"/>
      <c r="AT95" s="22" t="s">
        <v>171</v>
      </c>
      <c r="AU95" s="22" t="s">
        <v>83</v>
      </c>
    </row>
    <row r="96" spans="2:65" s="1" customFormat="1" ht="25.5" customHeight="1">
      <c r="B96" s="44"/>
      <c r="C96" s="210" t="s">
        <v>135</v>
      </c>
      <c r="D96" s="210" t="s">
        <v>122</v>
      </c>
      <c r="E96" s="211" t="s">
        <v>181</v>
      </c>
      <c r="F96" s="212" t="s">
        <v>182</v>
      </c>
      <c r="G96" s="213" t="s">
        <v>175</v>
      </c>
      <c r="H96" s="214">
        <v>824.292</v>
      </c>
      <c r="I96" s="215"/>
      <c r="J96" s="216">
        <f>ROUND(I96*H96,2)</f>
        <v>0</v>
      </c>
      <c r="K96" s="212" t="s">
        <v>21</v>
      </c>
      <c r="L96" s="70"/>
      <c r="M96" s="217" t="s">
        <v>21</v>
      </c>
      <c r="N96" s="218" t="s">
        <v>44</v>
      </c>
      <c r="O96" s="45"/>
      <c r="P96" s="219">
        <f>O96*H96</f>
        <v>0</v>
      </c>
      <c r="Q96" s="219">
        <v>8E-05</v>
      </c>
      <c r="R96" s="219">
        <f>Q96*H96</f>
        <v>0.06594336</v>
      </c>
      <c r="S96" s="219">
        <v>0.3075</v>
      </c>
      <c r="T96" s="220">
        <f>S96*H96</f>
        <v>253.46979000000002</v>
      </c>
      <c r="AR96" s="22" t="s">
        <v>135</v>
      </c>
      <c r="AT96" s="22" t="s">
        <v>122</v>
      </c>
      <c r="AU96" s="22" t="s">
        <v>83</v>
      </c>
      <c r="AY96" s="22" t="s">
        <v>121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2" t="s">
        <v>81</v>
      </c>
      <c r="BK96" s="221">
        <f>ROUND(I96*H96,2)</f>
        <v>0</v>
      </c>
      <c r="BL96" s="22" t="s">
        <v>135</v>
      </c>
      <c r="BM96" s="22" t="s">
        <v>183</v>
      </c>
    </row>
    <row r="97" spans="2:47" s="1" customFormat="1" ht="13.5">
      <c r="B97" s="44"/>
      <c r="C97" s="72"/>
      <c r="D97" s="235" t="s">
        <v>171</v>
      </c>
      <c r="E97" s="72"/>
      <c r="F97" s="236" t="s">
        <v>172</v>
      </c>
      <c r="G97" s="72"/>
      <c r="H97" s="72"/>
      <c r="I97" s="182"/>
      <c r="J97" s="72"/>
      <c r="K97" s="72"/>
      <c r="L97" s="70"/>
      <c r="M97" s="237"/>
      <c r="N97" s="45"/>
      <c r="O97" s="45"/>
      <c r="P97" s="45"/>
      <c r="Q97" s="45"/>
      <c r="R97" s="45"/>
      <c r="S97" s="45"/>
      <c r="T97" s="93"/>
      <c r="AT97" s="22" t="s">
        <v>171</v>
      </c>
      <c r="AU97" s="22" t="s">
        <v>83</v>
      </c>
    </row>
    <row r="98" spans="2:65" s="1" customFormat="1" ht="25.5" customHeight="1">
      <c r="B98" s="44"/>
      <c r="C98" s="210" t="s">
        <v>120</v>
      </c>
      <c r="D98" s="210" t="s">
        <v>122</v>
      </c>
      <c r="E98" s="211" t="s">
        <v>184</v>
      </c>
      <c r="F98" s="212" t="s">
        <v>185</v>
      </c>
      <c r="G98" s="213" t="s">
        <v>175</v>
      </c>
      <c r="H98" s="214">
        <v>9.675</v>
      </c>
      <c r="I98" s="215"/>
      <c r="J98" s="216">
        <f>ROUND(I98*H98,2)</f>
        <v>0</v>
      </c>
      <c r="K98" s="212" t="s">
        <v>176</v>
      </c>
      <c r="L98" s="70"/>
      <c r="M98" s="217" t="s">
        <v>21</v>
      </c>
      <c r="N98" s="218" t="s">
        <v>44</v>
      </c>
      <c r="O98" s="45"/>
      <c r="P98" s="219">
        <f>O98*H98</f>
        <v>0</v>
      </c>
      <c r="Q98" s="219">
        <v>4E-05</v>
      </c>
      <c r="R98" s="219">
        <f>Q98*H98</f>
        <v>0.0003870000000000001</v>
      </c>
      <c r="S98" s="219">
        <v>0.103</v>
      </c>
      <c r="T98" s="220">
        <f>S98*H98</f>
        <v>0.996525</v>
      </c>
      <c r="AR98" s="22" t="s">
        <v>135</v>
      </c>
      <c r="AT98" s="22" t="s">
        <v>122</v>
      </c>
      <c r="AU98" s="22" t="s">
        <v>83</v>
      </c>
      <c r="AY98" s="22" t="s">
        <v>121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2" t="s">
        <v>81</v>
      </c>
      <c r="BK98" s="221">
        <f>ROUND(I98*H98,2)</f>
        <v>0</v>
      </c>
      <c r="BL98" s="22" t="s">
        <v>135</v>
      </c>
      <c r="BM98" s="22" t="s">
        <v>186</v>
      </c>
    </row>
    <row r="99" spans="2:47" s="1" customFormat="1" ht="13.5">
      <c r="B99" s="44"/>
      <c r="C99" s="72"/>
      <c r="D99" s="235" t="s">
        <v>171</v>
      </c>
      <c r="E99" s="72"/>
      <c r="F99" s="236" t="s">
        <v>172</v>
      </c>
      <c r="G99" s="72"/>
      <c r="H99" s="72"/>
      <c r="I99" s="182"/>
      <c r="J99" s="72"/>
      <c r="K99" s="72"/>
      <c r="L99" s="70"/>
      <c r="M99" s="237"/>
      <c r="N99" s="45"/>
      <c r="O99" s="45"/>
      <c r="P99" s="45"/>
      <c r="Q99" s="45"/>
      <c r="R99" s="45"/>
      <c r="S99" s="45"/>
      <c r="T99" s="93"/>
      <c r="AT99" s="22" t="s">
        <v>171</v>
      </c>
      <c r="AU99" s="22" t="s">
        <v>83</v>
      </c>
    </row>
    <row r="100" spans="2:51" s="11" customFormat="1" ht="13.5">
      <c r="B100" s="238"/>
      <c r="C100" s="239"/>
      <c r="D100" s="235" t="s">
        <v>187</v>
      </c>
      <c r="E100" s="240" t="s">
        <v>21</v>
      </c>
      <c r="F100" s="241" t="s">
        <v>188</v>
      </c>
      <c r="G100" s="239"/>
      <c r="H100" s="242">
        <v>9.675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187</v>
      </c>
      <c r="AU100" s="248" t="s">
        <v>83</v>
      </c>
      <c r="AV100" s="11" t="s">
        <v>83</v>
      </c>
      <c r="AW100" s="11" t="s">
        <v>37</v>
      </c>
      <c r="AX100" s="11" t="s">
        <v>81</v>
      </c>
      <c r="AY100" s="248" t="s">
        <v>121</v>
      </c>
    </row>
    <row r="101" spans="2:65" s="1" customFormat="1" ht="16.5" customHeight="1">
      <c r="B101" s="44"/>
      <c r="C101" s="210" t="s">
        <v>143</v>
      </c>
      <c r="D101" s="210" t="s">
        <v>122</v>
      </c>
      <c r="E101" s="211" t="s">
        <v>189</v>
      </c>
      <c r="F101" s="212" t="s">
        <v>190</v>
      </c>
      <c r="G101" s="213" t="s">
        <v>191</v>
      </c>
      <c r="H101" s="214">
        <v>277</v>
      </c>
      <c r="I101" s="215"/>
      <c r="J101" s="216">
        <f>ROUND(I101*H101,2)</f>
        <v>0</v>
      </c>
      <c r="K101" s="212" t="s">
        <v>176</v>
      </c>
      <c r="L101" s="70"/>
      <c r="M101" s="217" t="s">
        <v>21</v>
      </c>
      <c r="N101" s="218" t="s">
        <v>44</v>
      </c>
      <c r="O101" s="45"/>
      <c r="P101" s="219">
        <f>O101*H101</f>
        <v>0</v>
      </c>
      <c r="Q101" s="219">
        <v>0</v>
      </c>
      <c r="R101" s="219">
        <f>Q101*H101</f>
        <v>0</v>
      </c>
      <c r="S101" s="219">
        <v>0.205</v>
      </c>
      <c r="T101" s="220">
        <f>S101*H101</f>
        <v>56.785</v>
      </c>
      <c r="AR101" s="22" t="s">
        <v>135</v>
      </c>
      <c r="AT101" s="22" t="s">
        <v>122</v>
      </c>
      <c r="AU101" s="22" t="s">
        <v>83</v>
      </c>
      <c r="AY101" s="22" t="s">
        <v>121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22" t="s">
        <v>81</v>
      </c>
      <c r="BK101" s="221">
        <f>ROUND(I101*H101,2)</f>
        <v>0</v>
      </c>
      <c r="BL101" s="22" t="s">
        <v>135</v>
      </c>
      <c r="BM101" s="22" t="s">
        <v>192</v>
      </c>
    </row>
    <row r="102" spans="2:47" s="1" customFormat="1" ht="13.5">
      <c r="B102" s="44"/>
      <c r="C102" s="72"/>
      <c r="D102" s="235" t="s">
        <v>171</v>
      </c>
      <c r="E102" s="72"/>
      <c r="F102" s="236" t="s">
        <v>172</v>
      </c>
      <c r="G102" s="72"/>
      <c r="H102" s="72"/>
      <c r="I102" s="182"/>
      <c r="J102" s="72"/>
      <c r="K102" s="72"/>
      <c r="L102" s="70"/>
      <c r="M102" s="237"/>
      <c r="N102" s="45"/>
      <c r="O102" s="45"/>
      <c r="P102" s="45"/>
      <c r="Q102" s="45"/>
      <c r="R102" s="45"/>
      <c r="S102" s="45"/>
      <c r="T102" s="93"/>
      <c r="AT102" s="22" t="s">
        <v>171</v>
      </c>
      <c r="AU102" s="22" t="s">
        <v>83</v>
      </c>
    </row>
    <row r="103" spans="2:51" s="11" customFormat="1" ht="13.5">
      <c r="B103" s="238"/>
      <c r="C103" s="239"/>
      <c r="D103" s="235" t="s">
        <v>187</v>
      </c>
      <c r="E103" s="240" t="s">
        <v>21</v>
      </c>
      <c r="F103" s="241" t="s">
        <v>193</v>
      </c>
      <c r="G103" s="239"/>
      <c r="H103" s="242">
        <v>277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187</v>
      </c>
      <c r="AU103" s="248" t="s">
        <v>83</v>
      </c>
      <c r="AV103" s="11" t="s">
        <v>83</v>
      </c>
      <c r="AW103" s="11" t="s">
        <v>37</v>
      </c>
      <c r="AX103" s="11" t="s">
        <v>81</v>
      </c>
      <c r="AY103" s="248" t="s">
        <v>121</v>
      </c>
    </row>
    <row r="104" spans="2:65" s="1" customFormat="1" ht="16.5" customHeight="1">
      <c r="B104" s="44"/>
      <c r="C104" s="210" t="s">
        <v>147</v>
      </c>
      <c r="D104" s="210" t="s">
        <v>122</v>
      </c>
      <c r="E104" s="211" t="s">
        <v>194</v>
      </c>
      <c r="F104" s="212" t="s">
        <v>195</v>
      </c>
      <c r="G104" s="213" t="s">
        <v>196</v>
      </c>
      <c r="H104" s="214">
        <v>125.861</v>
      </c>
      <c r="I104" s="215"/>
      <c r="J104" s="216">
        <f>ROUND(I104*H104,2)</f>
        <v>0</v>
      </c>
      <c r="K104" s="212" t="s">
        <v>176</v>
      </c>
      <c r="L104" s="70"/>
      <c r="M104" s="217" t="s">
        <v>21</v>
      </c>
      <c r="N104" s="218" t="s">
        <v>44</v>
      </c>
      <c r="O104" s="45"/>
      <c r="P104" s="219">
        <f>O104*H104</f>
        <v>0</v>
      </c>
      <c r="Q104" s="219">
        <v>0</v>
      </c>
      <c r="R104" s="219">
        <f>Q104*H104</f>
        <v>0</v>
      </c>
      <c r="S104" s="219">
        <v>0</v>
      </c>
      <c r="T104" s="220">
        <f>S104*H104</f>
        <v>0</v>
      </c>
      <c r="AR104" s="22" t="s">
        <v>135</v>
      </c>
      <c r="AT104" s="22" t="s">
        <v>122</v>
      </c>
      <c r="AU104" s="22" t="s">
        <v>83</v>
      </c>
      <c r="AY104" s="22" t="s">
        <v>121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22" t="s">
        <v>81</v>
      </c>
      <c r="BK104" s="221">
        <f>ROUND(I104*H104,2)</f>
        <v>0</v>
      </c>
      <c r="BL104" s="22" t="s">
        <v>135</v>
      </c>
      <c r="BM104" s="22" t="s">
        <v>197</v>
      </c>
    </row>
    <row r="105" spans="2:47" s="1" customFormat="1" ht="13.5">
      <c r="B105" s="44"/>
      <c r="C105" s="72"/>
      <c r="D105" s="235" t="s">
        <v>171</v>
      </c>
      <c r="E105" s="72"/>
      <c r="F105" s="236" t="s">
        <v>172</v>
      </c>
      <c r="G105" s="72"/>
      <c r="H105" s="72"/>
      <c r="I105" s="182"/>
      <c r="J105" s="72"/>
      <c r="K105" s="72"/>
      <c r="L105" s="70"/>
      <c r="M105" s="237"/>
      <c r="N105" s="45"/>
      <c r="O105" s="45"/>
      <c r="P105" s="45"/>
      <c r="Q105" s="45"/>
      <c r="R105" s="45"/>
      <c r="S105" s="45"/>
      <c r="T105" s="93"/>
      <c r="AT105" s="22" t="s">
        <v>171</v>
      </c>
      <c r="AU105" s="22" t="s">
        <v>83</v>
      </c>
    </row>
    <row r="106" spans="2:51" s="11" customFormat="1" ht="13.5">
      <c r="B106" s="238"/>
      <c r="C106" s="239"/>
      <c r="D106" s="235" t="s">
        <v>187</v>
      </c>
      <c r="E106" s="240" t="s">
        <v>21</v>
      </c>
      <c r="F106" s="241" t="s">
        <v>198</v>
      </c>
      <c r="G106" s="239"/>
      <c r="H106" s="242">
        <v>60.221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187</v>
      </c>
      <c r="AU106" s="248" t="s">
        <v>83</v>
      </c>
      <c r="AV106" s="11" t="s">
        <v>83</v>
      </c>
      <c r="AW106" s="11" t="s">
        <v>37</v>
      </c>
      <c r="AX106" s="11" t="s">
        <v>73</v>
      </c>
      <c r="AY106" s="248" t="s">
        <v>121</v>
      </c>
    </row>
    <row r="107" spans="2:51" s="11" customFormat="1" ht="13.5">
      <c r="B107" s="238"/>
      <c r="C107" s="239"/>
      <c r="D107" s="235" t="s">
        <v>187</v>
      </c>
      <c r="E107" s="240" t="s">
        <v>21</v>
      </c>
      <c r="F107" s="241" t="s">
        <v>199</v>
      </c>
      <c r="G107" s="239"/>
      <c r="H107" s="242">
        <v>23.4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187</v>
      </c>
      <c r="AU107" s="248" t="s">
        <v>83</v>
      </c>
      <c r="AV107" s="11" t="s">
        <v>83</v>
      </c>
      <c r="AW107" s="11" t="s">
        <v>37</v>
      </c>
      <c r="AX107" s="11" t="s">
        <v>73</v>
      </c>
      <c r="AY107" s="248" t="s">
        <v>121</v>
      </c>
    </row>
    <row r="108" spans="2:51" s="11" customFormat="1" ht="13.5">
      <c r="B108" s="238"/>
      <c r="C108" s="239"/>
      <c r="D108" s="235" t="s">
        <v>187</v>
      </c>
      <c r="E108" s="240" t="s">
        <v>21</v>
      </c>
      <c r="F108" s="241" t="s">
        <v>200</v>
      </c>
      <c r="G108" s="239"/>
      <c r="H108" s="242">
        <v>42.24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187</v>
      </c>
      <c r="AU108" s="248" t="s">
        <v>83</v>
      </c>
      <c r="AV108" s="11" t="s">
        <v>83</v>
      </c>
      <c r="AW108" s="11" t="s">
        <v>37</v>
      </c>
      <c r="AX108" s="11" t="s">
        <v>73</v>
      </c>
      <c r="AY108" s="248" t="s">
        <v>121</v>
      </c>
    </row>
    <row r="109" spans="2:51" s="12" customFormat="1" ht="13.5">
      <c r="B109" s="249"/>
      <c r="C109" s="250"/>
      <c r="D109" s="235" t="s">
        <v>187</v>
      </c>
      <c r="E109" s="251" t="s">
        <v>21</v>
      </c>
      <c r="F109" s="252" t="s">
        <v>201</v>
      </c>
      <c r="G109" s="250"/>
      <c r="H109" s="253">
        <v>125.861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187</v>
      </c>
      <c r="AU109" s="259" t="s">
        <v>83</v>
      </c>
      <c r="AV109" s="12" t="s">
        <v>135</v>
      </c>
      <c r="AW109" s="12" t="s">
        <v>37</v>
      </c>
      <c r="AX109" s="12" t="s">
        <v>81</v>
      </c>
      <c r="AY109" s="259" t="s">
        <v>121</v>
      </c>
    </row>
    <row r="110" spans="2:65" s="1" customFormat="1" ht="16.5" customHeight="1">
      <c r="B110" s="44"/>
      <c r="C110" s="210" t="s">
        <v>202</v>
      </c>
      <c r="D110" s="210" t="s">
        <v>122</v>
      </c>
      <c r="E110" s="211" t="s">
        <v>203</v>
      </c>
      <c r="F110" s="212" t="s">
        <v>204</v>
      </c>
      <c r="G110" s="213" t="s">
        <v>196</v>
      </c>
      <c r="H110" s="214">
        <v>125.861</v>
      </c>
      <c r="I110" s="215"/>
      <c r="J110" s="216">
        <f>ROUND(I110*H110,2)</f>
        <v>0</v>
      </c>
      <c r="K110" s="212" t="s">
        <v>176</v>
      </c>
      <c r="L110" s="70"/>
      <c r="M110" s="217" t="s">
        <v>21</v>
      </c>
      <c r="N110" s="218" t="s">
        <v>44</v>
      </c>
      <c r="O110" s="45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2" t="s">
        <v>135</v>
      </c>
      <c r="AT110" s="22" t="s">
        <v>122</v>
      </c>
      <c r="AU110" s="22" t="s">
        <v>83</v>
      </c>
      <c r="AY110" s="22" t="s">
        <v>121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2" t="s">
        <v>81</v>
      </c>
      <c r="BK110" s="221">
        <f>ROUND(I110*H110,2)</f>
        <v>0</v>
      </c>
      <c r="BL110" s="22" t="s">
        <v>135</v>
      </c>
      <c r="BM110" s="22" t="s">
        <v>205</v>
      </c>
    </row>
    <row r="111" spans="2:65" s="1" customFormat="1" ht="16.5" customHeight="1">
      <c r="B111" s="44"/>
      <c r="C111" s="210" t="s">
        <v>206</v>
      </c>
      <c r="D111" s="210" t="s">
        <v>122</v>
      </c>
      <c r="E111" s="211" t="s">
        <v>207</v>
      </c>
      <c r="F111" s="212" t="s">
        <v>208</v>
      </c>
      <c r="G111" s="213" t="s">
        <v>196</v>
      </c>
      <c r="H111" s="214">
        <v>154.8</v>
      </c>
      <c r="I111" s="215"/>
      <c r="J111" s="216">
        <f>ROUND(I111*H111,2)</f>
        <v>0</v>
      </c>
      <c r="K111" s="212" t="s">
        <v>176</v>
      </c>
      <c r="L111" s="70"/>
      <c r="M111" s="217" t="s">
        <v>21</v>
      </c>
      <c r="N111" s="218" t="s">
        <v>44</v>
      </c>
      <c r="O111" s="45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AR111" s="22" t="s">
        <v>135</v>
      </c>
      <c r="AT111" s="22" t="s">
        <v>122</v>
      </c>
      <c r="AU111" s="22" t="s">
        <v>83</v>
      </c>
      <c r="AY111" s="22" t="s">
        <v>121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2" t="s">
        <v>81</v>
      </c>
      <c r="BK111" s="221">
        <f>ROUND(I111*H111,2)</f>
        <v>0</v>
      </c>
      <c r="BL111" s="22" t="s">
        <v>135</v>
      </c>
      <c r="BM111" s="22" t="s">
        <v>209</v>
      </c>
    </row>
    <row r="112" spans="2:47" s="1" customFormat="1" ht="13.5">
      <c r="B112" s="44"/>
      <c r="C112" s="72"/>
      <c r="D112" s="235" t="s">
        <v>171</v>
      </c>
      <c r="E112" s="72"/>
      <c r="F112" s="236" t="s">
        <v>172</v>
      </c>
      <c r="G112" s="72"/>
      <c r="H112" s="72"/>
      <c r="I112" s="182"/>
      <c r="J112" s="72"/>
      <c r="K112" s="72"/>
      <c r="L112" s="70"/>
      <c r="M112" s="237"/>
      <c r="N112" s="45"/>
      <c r="O112" s="45"/>
      <c r="P112" s="45"/>
      <c r="Q112" s="45"/>
      <c r="R112" s="45"/>
      <c r="S112" s="45"/>
      <c r="T112" s="93"/>
      <c r="AT112" s="22" t="s">
        <v>171</v>
      </c>
      <c r="AU112" s="22" t="s">
        <v>83</v>
      </c>
    </row>
    <row r="113" spans="2:51" s="11" customFormat="1" ht="13.5">
      <c r="B113" s="238"/>
      <c r="C113" s="239"/>
      <c r="D113" s="235" t="s">
        <v>187</v>
      </c>
      <c r="E113" s="240" t="s">
        <v>21</v>
      </c>
      <c r="F113" s="241" t="s">
        <v>210</v>
      </c>
      <c r="G113" s="239"/>
      <c r="H113" s="242">
        <v>154.8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187</v>
      </c>
      <c r="AU113" s="248" t="s">
        <v>83</v>
      </c>
      <c r="AV113" s="11" t="s">
        <v>83</v>
      </c>
      <c r="AW113" s="11" t="s">
        <v>37</v>
      </c>
      <c r="AX113" s="11" t="s">
        <v>81</v>
      </c>
      <c r="AY113" s="248" t="s">
        <v>121</v>
      </c>
    </row>
    <row r="114" spans="2:65" s="1" customFormat="1" ht="16.5" customHeight="1">
      <c r="B114" s="44"/>
      <c r="C114" s="210" t="s">
        <v>211</v>
      </c>
      <c r="D114" s="210" t="s">
        <v>122</v>
      </c>
      <c r="E114" s="211" t="s">
        <v>212</v>
      </c>
      <c r="F114" s="212" t="s">
        <v>213</v>
      </c>
      <c r="G114" s="213" t="s">
        <v>196</v>
      </c>
      <c r="H114" s="214">
        <v>154.8</v>
      </c>
      <c r="I114" s="215"/>
      <c r="J114" s="216">
        <f>ROUND(I114*H114,2)</f>
        <v>0</v>
      </c>
      <c r="K114" s="212" t="s">
        <v>176</v>
      </c>
      <c r="L114" s="70"/>
      <c r="M114" s="217" t="s">
        <v>21</v>
      </c>
      <c r="N114" s="218" t="s">
        <v>44</v>
      </c>
      <c r="O114" s="45"/>
      <c r="P114" s="219">
        <f>O114*H114</f>
        <v>0</v>
      </c>
      <c r="Q114" s="219">
        <v>0</v>
      </c>
      <c r="R114" s="219">
        <f>Q114*H114</f>
        <v>0</v>
      </c>
      <c r="S114" s="219">
        <v>0</v>
      </c>
      <c r="T114" s="220">
        <f>S114*H114</f>
        <v>0</v>
      </c>
      <c r="AR114" s="22" t="s">
        <v>135</v>
      </c>
      <c r="AT114" s="22" t="s">
        <v>122</v>
      </c>
      <c r="AU114" s="22" t="s">
        <v>83</v>
      </c>
      <c r="AY114" s="22" t="s">
        <v>121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22" t="s">
        <v>81</v>
      </c>
      <c r="BK114" s="221">
        <f>ROUND(I114*H114,2)</f>
        <v>0</v>
      </c>
      <c r="BL114" s="22" t="s">
        <v>135</v>
      </c>
      <c r="BM114" s="22" t="s">
        <v>214</v>
      </c>
    </row>
    <row r="115" spans="2:65" s="1" customFormat="1" ht="16.5" customHeight="1">
      <c r="B115" s="44"/>
      <c r="C115" s="210" t="s">
        <v>215</v>
      </c>
      <c r="D115" s="210" t="s">
        <v>122</v>
      </c>
      <c r="E115" s="211" t="s">
        <v>216</v>
      </c>
      <c r="F115" s="212" t="s">
        <v>217</v>
      </c>
      <c r="G115" s="213" t="s">
        <v>196</v>
      </c>
      <c r="H115" s="214">
        <v>10.8</v>
      </c>
      <c r="I115" s="215"/>
      <c r="J115" s="216">
        <f>ROUND(I115*H115,2)</f>
        <v>0</v>
      </c>
      <c r="K115" s="212" t="s">
        <v>176</v>
      </c>
      <c r="L115" s="70"/>
      <c r="M115" s="217" t="s">
        <v>21</v>
      </c>
      <c r="N115" s="218" t="s">
        <v>44</v>
      </c>
      <c r="O115" s="4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22" t="s">
        <v>135</v>
      </c>
      <c r="AT115" s="22" t="s">
        <v>122</v>
      </c>
      <c r="AU115" s="22" t="s">
        <v>83</v>
      </c>
      <c r="AY115" s="22" t="s">
        <v>121</v>
      </c>
      <c r="BE115" s="221">
        <f>IF(N115="základní",J115,0)</f>
        <v>0</v>
      </c>
      <c r="BF115" s="221">
        <f>IF(N115="snížená",J115,0)</f>
        <v>0</v>
      </c>
      <c r="BG115" s="221">
        <f>IF(N115="zákl. přenesená",J115,0)</f>
        <v>0</v>
      </c>
      <c r="BH115" s="221">
        <f>IF(N115="sníž. přenesená",J115,0)</f>
        <v>0</v>
      </c>
      <c r="BI115" s="221">
        <f>IF(N115="nulová",J115,0)</f>
        <v>0</v>
      </c>
      <c r="BJ115" s="22" t="s">
        <v>81</v>
      </c>
      <c r="BK115" s="221">
        <f>ROUND(I115*H115,2)</f>
        <v>0</v>
      </c>
      <c r="BL115" s="22" t="s">
        <v>135</v>
      </c>
      <c r="BM115" s="22" t="s">
        <v>218</v>
      </c>
    </row>
    <row r="116" spans="2:47" s="1" customFormat="1" ht="13.5">
      <c r="B116" s="44"/>
      <c r="C116" s="72"/>
      <c r="D116" s="235" t="s">
        <v>171</v>
      </c>
      <c r="E116" s="72"/>
      <c r="F116" s="236" t="s">
        <v>172</v>
      </c>
      <c r="G116" s="72"/>
      <c r="H116" s="72"/>
      <c r="I116" s="182"/>
      <c r="J116" s="72"/>
      <c r="K116" s="72"/>
      <c r="L116" s="70"/>
      <c r="M116" s="237"/>
      <c r="N116" s="45"/>
      <c r="O116" s="45"/>
      <c r="P116" s="45"/>
      <c r="Q116" s="45"/>
      <c r="R116" s="45"/>
      <c r="S116" s="45"/>
      <c r="T116" s="93"/>
      <c r="AT116" s="22" t="s">
        <v>171</v>
      </c>
      <c r="AU116" s="22" t="s">
        <v>83</v>
      </c>
    </row>
    <row r="117" spans="2:51" s="11" customFormat="1" ht="13.5">
      <c r="B117" s="238"/>
      <c r="C117" s="239"/>
      <c r="D117" s="235" t="s">
        <v>187</v>
      </c>
      <c r="E117" s="240" t="s">
        <v>21</v>
      </c>
      <c r="F117" s="241" t="s">
        <v>219</v>
      </c>
      <c r="G117" s="239"/>
      <c r="H117" s="242">
        <v>10.8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187</v>
      </c>
      <c r="AU117" s="248" t="s">
        <v>83</v>
      </c>
      <c r="AV117" s="11" t="s">
        <v>83</v>
      </c>
      <c r="AW117" s="11" t="s">
        <v>37</v>
      </c>
      <c r="AX117" s="11" t="s">
        <v>81</v>
      </c>
      <c r="AY117" s="248" t="s">
        <v>121</v>
      </c>
    </row>
    <row r="118" spans="2:65" s="1" customFormat="1" ht="16.5" customHeight="1">
      <c r="B118" s="44"/>
      <c r="C118" s="210" t="s">
        <v>220</v>
      </c>
      <c r="D118" s="210" t="s">
        <v>122</v>
      </c>
      <c r="E118" s="211" t="s">
        <v>221</v>
      </c>
      <c r="F118" s="212" t="s">
        <v>222</v>
      </c>
      <c r="G118" s="213" t="s">
        <v>196</v>
      </c>
      <c r="H118" s="214">
        <v>10.8</v>
      </c>
      <c r="I118" s="215"/>
      <c r="J118" s="216">
        <f>ROUND(I118*H118,2)</f>
        <v>0</v>
      </c>
      <c r="K118" s="212" t="s">
        <v>176</v>
      </c>
      <c r="L118" s="70"/>
      <c r="M118" s="217" t="s">
        <v>21</v>
      </c>
      <c r="N118" s="218" t="s">
        <v>44</v>
      </c>
      <c r="O118" s="45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2" t="s">
        <v>135</v>
      </c>
      <c r="AT118" s="22" t="s">
        <v>122</v>
      </c>
      <c r="AU118" s="22" t="s">
        <v>83</v>
      </c>
      <c r="AY118" s="22" t="s">
        <v>121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22" t="s">
        <v>81</v>
      </c>
      <c r="BK118" s="221">
        <f>ROUND(I118*H118,2)</f>
        <v>0</v>
      </c>
      <c r="BL118" s="22" t="s">
        <v>135</v>
      </c>
      <c r="BM118" s="22" t="s">
        <v>223</v>
      </c>
    </row>
    <row r="119" spans="2:65" s="1" customFormat="1" ht="16.5" customHeight="1">
      <c r="B119" s="44"/>
      <c r="C119" s="210" t="s">
        <v>224</v>
      </c>
      <c r="D119" s="210" t="s">
        <v>122</v>
      </c>
      <c r="E119" s="211" t="s">
        <v>225</v>
      </c>
      <c r="F119" s="212" t="s">
        <v>226</v>
      </c>
      <c r="G119" s="213" t="s">
        <v>196</v>
      </c>
      <c r="H119" s="214">
        <v>10.8</v>
      </c>
      <c r="I119" s="215"/>
      <c r="J119" s="216">
        <f>ROUND(I119*H119,2)</f>
        <v>0</v>
      </c>
      <c r="K119" s="212" t="s">
        <v>176</v>
      </c>
      <c r="L119" s="70"/>
      <c r="M119" s="217" t="s">
        <v>21</v>
      </c>
      <c r="N119" s="218" t="s">
        <v>44</v>
      </c>
      <c r="O119" s="45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AR119" s="22" t="s">
        <v>135</v>
      </c>
      <c r="AT119" s="22" t="s">
        <v>122</v>
      </c>
      <c r="AU119" s="22" t="s">
        <v>83</v>
      </c>
      <c r="AY119" s="22" t="s">
        <v>121</v>
      </c>
      <c r="BE119" s="221">
        <f>IF(N119="základní",J119,0)</f>
        <v>0</v>
      </c>
      <c r="BF119" s="221">
        <f>IF(N119="snížená",J119,0)</f>
        <v>0</v>
      </c>
      <c r="BG119" s="221">
        <f>IF(N119="zákl. přenesená",J119,0)</f>
        <v>0</v>
      </c>
      <c r="BH119" s="221">
        <f>IF(N119="sníž. přenesená",J119,0)</f>
        <v>0</v>
      </c>
      <c r="BI119" s="221">
        <f>IF(N119="nulová",J119,0)</f>
        <v>0</v>
      </c>
      <c r="BJ119" s="22" t="s">
        <v>81</v>
      </c>
      <c r="BK119" s="221">
        <f>ROUND(I119*H119,2)</f>
        <v>0</v>
      </c>
      <c r="BL119" s="22" t="s">
        <v>135</v>
      </c>
      <c r="BM119" s="22" t="s">
        <v>227</v>
      </c>
    </row>
    <row r="120" spans="2:47" s="1" customFormat="1" ht="13.5">
      <c r="B120" s="44"/>
      <c r="C120" s="72"/>
      <c r="D120" s="235" t="s">
        <v>171</v>
      </c>
      <c r="E120" s="72"/>
      <c r="F120" s="236" t="s">
        <v>172</v>
      </c>
      <c r="G120" s="72"/>
      <c r="H120" s="72"/>
      <c r="I120" s="182"/>
      <c r="J120" s="72"/>
      <c r="K120" s="72"/>
      <c r="L120" s="70"/>
      <c r="M120" s="237"/>
      <c r="N120" s="45"/>
      <c r="O120" s="45"/>
      <c r="P120" s="45"/>
      <c r="Q120" s="45"/>
      <c r="R120" s="45"/>
      <c r="S120" s="45"/>
      <c r="T120" s="93"/>
      <c r="AT120" s="22" t="s">
        <v>171</v>
      </c>
      <c r="AU120" s="22" t="s">
        <v>83</v>
      </c>
    </row>
    <row r="121" spans="2:51" s="11" customFormat="1" ht="13.5">
      <c r="B121" s="238"/>
      <c r="C121" s="239"/>
      <c r="D121" s="235" t="s">
        <v>187</v>
      </c>
      <c r="E121" s="240" t="s">
        <v>21</v>
      </c>
      <c r="F121" s="241" t="s">
        <v>228</v>
      </c>
      <c r="G121" s="239"/>
      <c r="H121" s="242">
        <v>10.8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187</v>
      </c>
      <c r="AU121" s="248" t="s">
        <v>83</v>
      </c>
      <c r="AV121" s="11" t="s">
        <v>83</v>
      </c>
      <c r="AW121" s="11" t="s">
        <v>37</v>
      </c>
      <c r="AX121" s="11" t="s">
        <v>81</v>
      </c>
      <c r="AY121" s="248" t="s">
        <v>121</v>
      </c>
    </row>
    <row r="122" spans="2:65" s="1" customFormat="1" ht="16.5" customHeight="1">
      <c r="B122" s="44"/>
      <c r="C122" s="210" t="s">
        <v>229</v>
      </c>
      <c r="D122" s="210" t="s">
        <v>122</v>
      </c>
      <c r="E122" s="211" t="s">
        <v>230</v>
      </c>
      <c r="F122" s="212" t="s">
        <v>231</v>
      </c>
      <c r="G122" s="213" t="s">
        <v>196</v>
      </c>
      <c r="H122" s="214">
        <v>16.8</v>
      </c>
      <c r="I122" s="215"/>
      <c r="J122" s="216">
        <f>ROUND(I122*H122,2)</f>
        <v>0</v>
      </c>
      <c r="K122" s="212" t="s">
        <v>176</v>
      </c>
      <c r="L122" s="70"/>
      <c r="M122" s="217" t="s">
        <v>21</v>
      </c>
      <c r="N122" s="218" t="s">
        <v>44</v>
      </c>
      <c r="O122" s="45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" t="s">
        <v>135</v>
      </c>
      <c r="AT122" s="22" t="s">
        <v>122</v>
      </c>
      <c r="AU122" s="22" t="s">
        <v>83</v>
      </c>
      <c r="AY122" s="22" t="s">
        <v>121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22" t="s">
        <v>81</v>
      </c>
      <c r="BK122" s="221">
        <f>ROUND(I122*H122,2)</f>
        <v>0</v>
      </c>
      <c r="BL122" s="22" t="s">
        <v>135</v>
      </c>
      <c r="BM122" s="22" t="s">
        <v>232</v>
      </c>
    </row>
    <row r="123" spans="2:65" s="1" customFormat="1" ht="16.5" customHeight="1">
      <c r="B123" s="44"/>
      <c r="C123" s="210" t="s">
        <v>10</v>
      </c>
      <c r="D123" s="210" t="s">
        <v>122</v>
      </c>
      <c r="E123" s="211" t="s">
        <v>233</v>
      </c>
      <c r="F123" s="212" t="s">
        <v>234</v>
      </c>
      <c r="G123" s="213" t="s">
        <v>175</v>
      </c>
      <c r="H123" s="214">
        <v>28.8</v>
      </c>
      <c r="I123" s="215"/>
      <c r="J123" s="216">
        <f>ROUND(I123*H123,2)</f>
        <v>0</v>
      </c>
      <c r="K123" s="212" t="s">
        <v>176</v>
      </c>
      <c r="L123" s="70"/>
      <c r="M123" s="217" t="s">
        <v>21</v>
      </c>
      <c r="N123" s="218" t="s">
        <v>44</v>
      </c>
      <c r="O123" s="45"/>
      <c r="P123" s="219">
        <f>O123*H123</f>
        <v>0</v>
      </c>
      <c r="Q123" s="219">
        <v>0.00084</v>
      </c>
      <c r="R123" s="219">
        <f>Q123*H123</f>
        <v>0.024192</v>
      </c>
      <c r="S123" s="219">
        <v>0</v>
      </c>
      <c r="T123" s="220">
        <f>S123*H123</f>
        <v>0</v>
      </c>
      <c r="AR123" s="22" t="s">
        <v>135</v>
      </c>
      <c r="AT123" s="22" t="s">
        <v>122</v>
      </c>
      <c r="AU123" s="22" t="s">
        <v>83</v>
      </c>
      <c r="AY123" s="22" t="s">
        <v>121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22" t="s">
        <v>81</v>
      </c>
      <c r="BK123" s="221">
        <f>ROUND(I123*H123,2)</f>
        <v>0</v>
      </c>
      <c r="BL123" s="22" t="s">
        <v>135</v>
      </c>
      <c r="BM123" s="22" t="s">
        <v>235</v>
      </c>
    </row>
    <row r="124" spans="2:47" s="1" customFormat="1" ht="13.5">
      <c r="B124" s="44"/>
      <c r="C124" s="72"/>
      <c r="D124" s="235" t="s">
        <v>171</v>
      </c>
      <c r="E124" s="72"/>
      <c r="F124" s="236" t="s">
        <v>172</v>
      </c>
      <c r="G124" s="72"/>
      <c r="H124" s="72"/>
      <c r="I124" s="182"/>
      <c r="J124" s="72"/>
      <c r="K124" s="72"/>
      <c r="L124" s="70"/>
      <c r="M124" s="237"/>
      <c r="N124" s="45"/>
      <c r="O124" s="45"/>
      <c r="P124" s="45"/>
      <c r="Q124" s="45"/>
      <c r="R124" s="45"/>
      <c r="S124" s="45"/>
      <c r="T124" s="93"/>
      <c r="AT124" s="22" t="s">
        <v>171</v>
      </c>
      <c r="AU124" s="22" t="s">
        <v>83</v>
      </c>
    </row>
    <row r="125" spans="2:51" s="11" customFormat="1" ht="13.5">
      <c r="B125" s="238"/>
      <c r="C125" s="239"/>
      <c r="D125" s="235" t="s">
        <v>187</v>
      </c>
      <c r="E125" s="240" t="s">
        <v>21</v>
      </c>
      <c r="F125" s="241" t="s">
        <v>236</v>
      </c>
      <c r="G125" s="239"/>
      <c r="H125" s="242">
        <v>28.8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187</v>
      </c>
      <c r="AU125" s="248" t="s">
        <v>83</v>
      </c>
      <c r="AV125" s="11" t="s">
        <v>83</v>
      </c>
      <c r="AW125" s="11" t="s">
        <v>37</v>
      </c>
      <c r="AX125" s="11" t="s">
        <v>81</v>
      </c>
      <c r="AY125" s="248" t="s">
        <v>121</v>
      </c>
    </row>
    <row r="126" spans="2:65" s="1" customFormat="1" ht="16.5" customHeight="1">
      <c r="B126" s="44"/>
      <c r="C126" s="210" t="s">
        <v>237</v>
      </c>
      <c r="D126" s="210" t="s">
        <v>122</v>
      </c>
      <c r="E126" s="211" t="s">
        <v>238</v>
      </c>
      <c r="F126" s="212" t="s">
        <v>239</v>
      </c>
      <c r="G126" s="213" t="s">
        <v>175</v>
      </c>
      <c r="H126" s="214">
        <v>28.8</v>
      </c>
      <c r="I126" s="215"/>
      <c r="J126" s="216">
        <f>ROUND(I126*H126,2)</f>
        <v>0</v>
      </c>
      <c r="K126" s="212" t="s">
        <v>176</v>
      </c>
      <c r="L126" s="70"/>
      <c r="M126" s="217" t="s">
        <v>21</v>
      </c>
      <c r="N126" s="218" t="s">
        <v>44</v>
      </c>
      <c r="O126" s="45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AR126" s="22" t="s">
        <v>135</v>
      </c>
      <c r="AT126" s="22" t="s">
        <v>122</v>
      </c>
      <c r="AU126" s="22" t="s">
        <v>83</v>
      </c>
      <c r="AY126" s="22" t="s">
        <v>121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22" t="s">
        <v>81</v>
      </c>
      <c r="BK126" s="221">
        <f>ROUND(I126*H126,2)</f>
        <v>0</v>
      </c>
      <c r="BL126" s="22" t="s">
        <v>135</v>
      </c>
      <c r="BM126" s="22" t="s">
        <v>240</v>
      </c>
    </row>
    <row r="127" spans="2:65" s="1" customFormat="1" ht="16.5" customHeight="1">
      <c r="B127" s="44"/>
      <c r="C127" s="210" t="s">
        <v>241</v>
      </c>
      <c r="D127" s="210" t="s">
        <v>122</v>
      </c>
      <c r="E127" s="211" t="s">
        <v>242</v>
      </c>
      <c r="F127" s="212" t="s">
        <v>243</v>
      </c>
      <c r="G127" s="213" t="s">
        <v>196</v>
      </c>
      <c r="H127" s="214">
        <v>157.249</v>
      </c>
      <c r="I127" s="215"/>
      <c r="J127" s="216">
        <f>ROUND(I127*H127,2)</f>
        <v>0</v>
      </c>
      <c r="K127" s="212" t="s">
        <v>176</v>
      </c>
      <c r="L127" s="70"/>
      <c r="M127" s="217" t="s">
        <v>21</v>
      </c>
      <c r="N127" s="218" t="s">
        <v>44</v>
      </c>
      <c r="O127" s="45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" t="s">
        <v>135</v>
      </c>
      <c r="AT127" s="22" t="s">
        <v>122</v>
      </c>
      <c r="AU127" s="22" t="s">
        <v>83</v>
      </c>
      <c r="AY127" s="22" t="s">
        <v>121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22" t="s">
        <v>81</v>
      </c>
      <c r="BK127" s="221">
        <f>ROUND(I127*H127,2)</f>
        <v>0</v>
      </c>
      <c r="BL127" s="22" t="s">
        <v>135</v>
      </c>
      <c r="BM127" s="22" t="s">
        <v>244</v>
      </c>
    </row>
    <row r="128" spans="2:51" s="11" customFormat="1" ht="13.5">
      <c r="B128" s="238"/>
      <c r="C128" s="239"/>
      <c r="D128" s="235" t="s">
        <v>187</v>
      </c>
      <c r="E128" s="240" t="s">
        <v>21</v>
      </c>
      <c r="F128" s="241" t="s">
        <v>245</v>
      </c>
      <c r="G128" s="239"/>
      <c r="H128" s="242">
        <v>125.861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187</v>
      </c>
      <c r="AU128" s="248" t="s">
        <v>83</v>
      </c>
      <c r="AV128" s="11" t="s">
        <v>83</v>
      </c>
      <c r="AW128" s="11" t="s">
        <v>37</v>
      </c>
      <c r="AX128" s="11" t="s">
        <v>73</v>
      </c>
      <c r="AY128" s="248" t="s">
        <v>121</v>
      </c>
    </row>
    <row r="129" spans="2:51" s="11" customFormat="1" ht="13.5">
      <c r="B129" s="238"/>
      <c r="C129" s="239"/>
      <c r="D129" s="235" t="s">
        <v>187</v>
      </c>
      <c r="E129" s="240" t="s">
        <v>21</v>
      </c>
      <c r="F129" s="241" t="s">
        <v>246</v>
      </c>
      <c r="G129" s="239"/>
      <c r="H129" s="242">
        <v>165.6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187</v>
      </c>
      <c r="AU129" s="248" t="s">
        <v>83</v>
      </c>
      <c r="AV129" s="11" t="s">
        <v>83</v>
      </c>
      <c r="AW129" s="11" t="s">
        <v>37</v>
      </c>
      <c r="AX129" s="11" t="s">
        <v>73</v>
      </c>
      <c r="AY129" s="248" t="s">
        <v>121</v>
      </c>
    </row>
    <row r="130" spans="2:51" s="11" customFormat="1" ht="13.5">
      <c r="B130" s="238"/>
      <c r="C130" s="239"/>
      <c r="D130" s="235" t="s">
        <v>187</v>
      </c>
      <c r="E130" s="240" t="s">
        <v>21</v>
      </c>
      <c r="F130" s="241" t="s">
        <v>247</v>
      </c>
      <c r="G130" s="239"/>
      <c r="H130" s="242">
        <v>10.8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187</v>
      </c>
      <c r="AU130" s="248" t="s">
        <v>83</v>
      </c>
      <c r="AV130" s="11" t="s">
        <v>83</v>
      </c>
      <c r="AW130" s="11" t="s">
        <v>37</v>
      </c>
      <c r="AX130" s="11" t="s">
        <v>73</v>
      </c>
      <c r="AY130" s="248" t="s">
        <v>121</v>
      </c>
    </row>
    <row r="131" spans="2:51" s="11" customFormat="1" ht="13.5">
      <c r="B131" s="238"/>
      <c r="C131" s="239"/>
      <c r="D131" s="235" t="s">
        <v>187</v>
      </c>
      <c r="E131" s="240" t="s">
        <v>21</v>
      </c>
      <c r="F131" s="241" t="s">
        <v>248</v>
      </c>
      <c r="G131" s="239"/>
      <c r="H131" s="242">
        <v>-163.2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187</v>
      </c>
      <c r="AU131" s="248" t="s">
        <v>83</v>
      </c>
      <c r="AV131" s="11" t="s">
        <v>83</v>
      </c>
      <c r="AW131" s="11" t="s">
        <v>37</v>
      </c>
      <c r="AX131" s="11" t="s">
        <v>73</v>
      </c>
      <c r="AY131" s="248" t="s">
        <v>121</v>
      </c>
    </row>
    <row r="132" spans="2:51" s="11" customFormat="1" ht="13.5">
      <c r="B132" s="238"/>
      <c r="C132" s="239"/>
      <c r="D132" s="235" t="s">
        <v>187</v>
      </c>
      <c r="E132" s="240" t="s">
        <v>21</v>
      </c>
      <c r="F132" s="241" t="s">
        <v>249</v>
      </c>
      <c r="G132" s="239"/>
      <c r="H132" s="242">
        <v>18.188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187</v>
      </c>
      <c r="AU132" s="248" t="s">
        <v>83</v>
      </c>
      <c r="AV132" s="11" t="s">
        <v>83</v>
      </c>
      <c r="AW132" s="11" t="s">
        <v>37</v>
      </c>
      <c r="AX132" s="11" t="s">
        <v>73</v>
      </c>
      <c r="AY132" s="248" t="s">
        <v>121</v>
      </c>
    </row>
    <row r="133" spans="2:51" s="12" customFormat="1" ht="13.5">
      <c r="B133" s="249"/>
      <c r="C133" s="250"/>
      <c r="D133" s="235" t="s">
        <v>187</v>
      </c>
      <c r="E133" s="251" t="s">
        <v>21</v>
      </c>
      <c r="F133" s="252" t="s">
        <v>201</v>
      </c>
      <c r="G133" s="250"/>
      <c r="H133" s="253">
        <v>157.249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187</v>
      </c>
      <c r="AU133" s="259" t="s">
        <v>83</v>
      </c>
      <c r="AV133" s="12" t="s">
        <v>135</v>
      </c>
      <c r="AW133" s="12" t="s">
        <v>37</v>
      </c>
      <c r="AX133" s="12" t="s">
        <v>81</v>
      </c>
      <c r="AY133" s="259" t="s">
        <v>121</v>
      </c>
    </row>
    <row r="134" spans="2:65" s="1" customFormat="1" ht="25.5" customHeight="1">
      <c r="B134" s="44"/>
      <c r="C134" s="210" t="s">
        <v>250</v>
      </c>
      <c r="D134" s="210" t="s">
        <v>122</v>
      </c>
      <c r="E134" s="211" t="s">
        <v>251</v>
      </c>
      <c r="F134" s="212" t="s">
        <v>252</v>
      </c>
      <c r="G134" s="213" t="s">
        <v>196</v>
      </c>
      <c r="H134" s="214">
        <v>1886.988</v>
      </c>
      <c r="I134" s="215"/>
      <c r="J134" s="216">
        <f>ROUND(I134*H134,2)</f>
        <v>0</v>
      </c>
      <c r="K134" s="212" t="s">
        <v>176</v>
      </c>
      <c r="L134" s="70"/>
      <c r="M134" s="217" t="s">
        <v>21</v>
      </c>
      <c r="N134" s="218" t="s">
        <v>44</v>
      </c>
      <c r="O134" s="45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AR134" s="22" t="s">
        <v>135</v>
      </c>
      <c r="AT134" s="22" t="s">
        <v>122</v>
      </c>
      <c r="AU134" s="22" t="s">
        <v>83</v>
      </c>
      <c r="AY134" s="22" t="s">
        <v>121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22" t="s">
        <v>81</v>
      </c>
      <c r="BK134" s="221">
        <f>ROUND(I134*H134,2)</f>
        <v>0</v>
      </c>
      <c r="BL134" s="22" t="s">
        <v>135</v>
      </c>
      <c r="BM134" s="22" t="s">
        <v>253</v>
      </c>
    </row>
    <row r="135" spans="2:51" s="11" customFormat="1" ht="13.5">
      <c r="B135" s="238"/>
      <c r="C135" s="239"/>
      <c r="D135" s="235" t="s">
        <v>187</v>
      </c>
      <c r="E135" s="240" t="s">
        <v>21</v>
      </c>
      <c r="F135" s="241" t="s">
        <v>254</v>
      </c>
      <c r="G135" s="239"/>
      <c r="H135" s="242">
        <v>1886.988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187</v>
      </c>
      <c r="AU135" s="248" t="s">
        <v>83</v>
      </c>
      <c r="AV135" s="11" t="s">
        <v>83</v>
      </c>
      <c r="AW135" s="11" t="s">
        <v>37</v>
      </c>
      <c r="AX135" s="11" t="s">
        <v>81</v>
      </c>
      <c r="AY135" s="248" t="s">
        <v>121</v>
      </c>
    </row>
    <row r="136" spans="2:65" s="1" customFormat="1" ht="16.5" customHeight="1">
      <c r="B136" s="44"/>
      <c r="C136" s="210" t="s">
        <v>255</v>
      </c>
      <c r="D136" s="210" t="s">
        <v>122</v>
      </c>
      <c r="E136" s="211" t="s">
        <v>256</v>
      </c>
      <c r="F136" s="212" t="s">
        <v>257</v>
      </c>
      <c r="G136" s="213" t="s">
        <v>196</v>
      </c>
      <c r="H136" s="214">
        <v>157.249</v>
      </c>
      <c r="I136" s="215"/>
      <c r="J136" s="216">
        <f>ROUND(I136*H136,2)</f>
        <v>0</v>
      </c>
      <c r="K136" s="212" t="s">
        <v>176</v>
      </c>
      <c r="L136" s="70"/>
      <c r="M136" s="217" t="s">
        <v>21</v>
      </c>
      <c r="N136" s="218" t="s">
        <v>44</v>
      </c>
      <c r="O136" s="45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AR136" s="22" t="s">
        <v>135</v>
      </c>
      <c r="AT136" s="22" t="s">
        <v>122</v>
      </c>
      <c r="AU136" s="22" t="s">
        <v>83</v>
      </c>
      <c r="AY136" s="22" t="s">
        <v>121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22" t="s">
        <v>81</v>
      </c>
      <c r="BK136" s="221">
        <f>ROUND(I136*H136,2)</f>
        <v>0</v>
      </c>
      <c r="BL136" s="22" t="s">
        <v>135</v>
      </c>
      <c r="BM136" s="22" t="s">
        <v>258</v>
      </c>
    </row>
    <row r="137" spans="2:65" s="1" customFormat="1" ht="16.5" customHeight="1">
      <c r="B137" s="44"/>
      <c r="C137" s="210" t="s">
        <v>259</v>
      </c>
      <c r="D137" s="210" t="s">
        <v>122</v>
      </c>
      <c r="E137" s="211" t="s">
        <v>260</v>
      </c>
      <c r="F137" s="212" t="s">
        <v>261</v>
      </c>
      <c r="G137" s="213" t="s">
        <v>262</v>
      </c>
      <c r="H137" s="214">
        <v>283.048</v>
      </c>
      <c r="I137" s="215"/>
      <c r="J137" s="216">
        <f>ROUND(I137*H137,2)</f>
        <v>0</v>
      </c>
      <c r="K137" s="212" t="s">
        <v>176</v>
      </c>
      <c r="L137" s="70"/>
      <c r="M137" s="217" t="s">
        <v>21</v>
      </c>
      <c r="N137" s="218" t="s">
        <v>44</v>
      </c>
      <c r="O137" s="45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AR137" s="22" t="s">
        <v>135</v>
      </c>
      <c r="AT137" s="22" t="s">
        <v>122</v>
      </c>
      <c r="AU137" s="22" t="s">
        <v>83</v>
      </c>
      <c r="AY137" s="22" t="s">
        <v>121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22" t="s">
        <v>81</v>
      </c>
      <c r="BK137" s="221">
        <f>ROUND(I137*H137,2)</f>
        <v>0</v>
      </c>
      <c r="BL137" s="22" t="s">
        <v>135</v>
      </c>
      <c r="BM137" s="22" t="s">
        <v>263</v>
      </c>
    </row>
    <row r="138" spans="2:51" s="11" customFormat="1" ht="13.5">
      <c r="B138" s="238"/>
      <c r="C138" s="239"/>
      <c r="D138" s="235" t="s">
        <v>187</v>
      </c>
      <c r="E138" s="240" t="s">
        <v>21</v>
      </c>
      <c r="F138" s="241" t="s">
        <v>264</v>
      </c>
      <c r="G138" s="239"/>
      <c r="H138" s="242">
        <v>283.048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187</v>
      </c>
      <c r="AU138" s="248" t="s">
        <v>83</v>
      </c>
      <c r="AV138" s="11" t="s">
        <v>83</v>
      </c>
      <c r="AW138" s="11" t="s">
        <v>37</v>
      </c>
      <c r="AX138" s="11" t="s">
        <v>81</v>
      </c>
      <c r="AY138" s="248" t="s">
        <v>121</v>
      </c>
    </row>
    <row r="139" spans="2:65" s="1" customFormat="1" ht="16.5" customHeight="1">
      <c r="B139" s="44"/>
      <c r="C139" s="210" t="s">
        <v>9</v>
      </c>
      <c r="D139" s="210" t="s">
        <v>122</v>
      </c>
      <c r="E139" s="211" t="s">
        <v>265</v>
      </c>
      <c r="F139" s="212" t="s">
        <v>266</v>
      </c>
      <c r="G139" s="213" t="s">
        <v>196</v>
      </c>
      <c r="H139" s="214">
        <v>163.2</v>
      </c>
      <c r="I139" s="215"/>
      <c r="J139" s="216">
        <f>ROUND(I139*H139,2)</f>
        <v>0</v>
      </c>
      <c r="K139" s="212" t="s">
        <v>176</v>
      </c>
      <c r="L139" s="70"/>
      <c r="M139" s="217" t="s">
        <v>21</v>
      </c>
      <c r="N139" s="218" t="s">
        <v>44</v>
      </c>
      <c r="O139" s="45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AR139" s="22" t="s">
        <v>135</v>
      </c>
      <c r="AT139" s="22" t="s">
        <v>122</v>
      </c>
      <c r="AU139" s="22" t="s">
        <v>83</v>
      </c>
      <c r="AY139" s="22" t="s">
        <v>121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22" t="s">
        <v>81</v>
      </c>
      <c r="BK139" s="221">
        <f>ROUND(I139*H139,2)</f>
        <v>0</v>
      </c>
      <c r="BL139" s="22" t="s">
        <v>135</v>
      </c>
      <c r="BM139" s="22" t="s">
        <v>267</v>
      </c>
    </row>
    <row r="140" spans="2:47" s="1" customFormat="1" ht="13.5">
      <c r="B140" s="44"/>
      <c r="C140" s="72"/>
      <c r="D140" s="235" t="s">
        <v>171</v>
      </c>
      <c r="E140" s="72"/>
      <c r="F140" s="236" t="s">
        <v>172</v>
      </c>
      <c r="G140" s="72"/>
      <c r="H140" s="72"/>
      <c r="I140" s="182"/>
      <c r="J140" s="72"/>
      <c r="K140" s="72"/>
      <c r="L140" s="70"/>
      <c r="M140" s="237"/>
      <c r="N140" s="45"/>
      <c r="O140" s="45"/>
      <c r="P140" s="45"/>
      <c r="Q140" s="45"/>
      <c r="R140" s="45"/>
      <c r="S140" s="45"/>
      <c r="T140" s="93"/>
      <c r="AT140" s="22" t="s">
        <v>171</v>
      </c>
      <c r="AU140" s="22" t="s">
        <v>83</v>
      </c>
    </row>
    <row r="141" spans="2:51" s="11" customFormat="1" ht="13.5">
      <c r="B141" s="238"/>
      <c r="C141" s="239"/>
      <c r="D141" s="235" t="s">
        <v>187</v>
      </c>
      <c r="E141" s="240" t="s">
        <v>21</v>
      </c>
      <c r="F141" s="241" t="s">
        <v>268</v>
      </c>
      <c r="G141" s="239"/>
      <c r="H141" s="242">
        <v>8.4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187</v>
      </c>
      <c r="AU141" s="248" t="s">
        <v>83</v>
      </c>
      <c r="AV141" s="11" t="s">
        <v>83</v>
      </c>
      <c r="AW141" s="11" t="s">
        <v>37</v>
      </c>
      <c r="AX141" s="11" t="s">
        <v>73</v>
      </c>
      <c r="AY141" s="248" t="s">
        <v>121</v>
      </c>
    </row>
    <row r="142" spans="2:51" s="11" customFormat="1" ht="13.5">
      <c r="B142" s="238"/>
      <c r="C142" s="239"/>
      <c r="D142" s="235" t="s">
        <v>187</v>
      </c>
      <c r="E142" s="240" t="s">
        <v>21</v>
      </c>
      <c r="F142" s="241" t="s">
        <v>210</v>
      </c>
      <c r="G142" s="239"/>
      <c r="H142" s="242">
        <v>154.8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187</v>
      </c>
      <c r="AU142" s="248" t="s">
        <v>83</v>
      </c>
      <c r="AV142" s="11" t="s">
        <v>83</v>
      </c>
      <c r="AW142" s="11" t="s">
        <v>37</v>
      </c>
      <c r="AX142" s="11" t="s">
        <v>73</v>
      </c>
      <c r="AY142" s="248" t="s">
        <v>121</v>
      </c>
    </row>
    <row r="143" spans="2:51" s="12" customFormat="1" ht="13.5">
      <c r="B143" s="249"/>
      <c r="C143" s="250"/>
      <c r="D143" s="235" t="s">
        <v>187</v>
      </c>
      <c r="E143" s="251" t="s">
        <v>21</v>
      </c>
      <c r="F143" s="252" t="s">
        <v>201</v>
      </c>
      <c r="G143" s="250"/>
      <c r="H143" s="253">
        <v>163.2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187</v>
      </c>
      <c r="AU143" s="259" t="s">
        <v>83</v>
      </c>
      <c r="AV143" s="12" t="s">
        <v>135</v>
      </c>
      <c r="AW143" s="12" t="s">
        <v>37</v>
      </c>
      <c r="AX143" s="12" t="s">
        <v>81</v>
      </c>
      <c r="AY143" s="259" t="s">
        <v>121</v>
      </c>
    </row>
    <row r="144" spans="2:65" s="1" customFormat="1" ht="25.5" customHeight="1">
      <c r="B144" s="44"/>
      <c r="C144" s="210" t="s">
        <v>269</v>
      </c>
      <c r="D144" s="210" t="s">
        <v>122</v>
      </c>
      <c r="E144" s="211" t="s">
        <v>270</v>
      </c>
      <c r="F144" s="212" t="s">
        <v>271</v>
      </c>
      <c r="G144" s="213" t="s">
        <v>196</v>
      </c>
      <c r="H144" s="214">
        <v>9.858</v>
      </c>
      <c r="I144" s="215"/>
      <c r="J144" s="216">
        <f>ROUND(I144*H144,2)</f>
        <v>0</v>
      </c>
      <c r="K144" s="212" t="s">
        <v>176</v>
      </c>
      <c r="L144" s="70"/>
      <c r="M144" s="217" t="s">
        <v>21</v>
      </c>
      <c r="N144" s="218" t="s">
        <v>44</v>
      </c>
      <c r="O144" s="45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AR144" s="22" t="s">
        <v>135</v>
      </c>
      <c r="AT144" s="22" t="s">
        <v>122</v>
      </c>
      <c r="AU144" s="22" t="s">
        <v>83</v>
      </c>
      <c r="AY144" s="22" t="s">
        <v>121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22" t="s">
        <v>81</v>
      </c>
      <c r="BK144" s="221">
        <f>ROUND(I144*H144,2)</f>
        <v>0</v>
      </c>
      <c r="BL144" s="22" t="s">
        <v>135</v>
      </c>
      <c r="BM144" s="22" t="s">
        <v>272</v>
      </c>
    </row>
    <row r="145" spans="2:47" s="1" customFormat="1" ht="13.5">
      <c r="B145" s="44"/>
      <c r="C145" s="72"/>
      <c r="D145" s="235" t="s">
        <v>171</v>
      </c>
      <c r="E145" s="72"/>
      <c r="F145" s="236" t="s">
        <v>172</v>
      </c>
      <c r="G145" s="72"/>
      <c r="H145" s="72"/>
      <c r="I145" s="182"/>
      <c r="J145" s="72"/>
      <c r="K145" s="72"/>
      <c r="L145" s="70"/>
      <c r="M145" s="237"/>
      <c r="N145" s="45"/>
      <c r="O145" s="45"/>
      <c r="P145" s="45"/>
      <c r="Q145" s="45"/>
      <c r="R145" s="45"/>
      <c r="S145" s="45"/>
      <c r="T145" s="93"/>
      <c r="AT145" s="22" t="s">
        <v>171</v>
      </c>
      <c r="AU145" s="22" t="s">
        <v>83</v>
      </c>
    </row>
    <row r="146" spans="2:51" s="11" customFormat="1" ht="13.5">
      <c r="B146" s="238"/>
      <c r="C146" s="239"/>
      <c r="D146" s="235" t="s">
        <v>187</v>
      </c>
      <c r="E146" s="240" t="s">
        <v>21</v>
      </c>
      <c r="F146" s="241" t="s">
        <v>273</v>
      </c>
      <c r="G146" s="239"/>
      <c r="H146" s="242">
        <v>9.858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187</v>
      </c>
      <c r="AU146" s="248" t="s">
        <v>83</v>
      </c>
      <c r="AV146" s="11" t="s">
        <v>83</v>
      </c>
      <c r="AW146" s="11" t="s">
        <v>37</v>
      </c>
      <c r="AX146" s="11" t="s">
        <v>81</v>
      </c>
      <c r="AY146" s="248" t="s">
        <v>121</v>
      </c>
    </row>
    <row r="147" spans="2:65" s="1" customFormat="1" ht="16.5" customHeight="1">
      <c r="B147" s="44"/>
      <c r="C147" s="260" t="s">
        <v>274</v>
      </c>
      <c r="D147" s="260" t="s">
        <v>275</v>
      </c>
      <c r="E147" s="261" t="s">
        <v>276</v>
      </c>
      <c r="F147" s="262" t="s">
        <v>277</v>
      </c>
      <c r="G147" s="263" t="s">
        <v>262</v>
      </c>
      <c r="H147" s="264">
        <v>27.932</v>
      </c>
      <c r="I147" s="265"/>
      <c r="J147" s="266">
        <f>ROUND(I147*H147,2)</f>
        <v>0</v>
      </c>
      <c r="K147" s="262" t="s">
        <v>21</v>
      </c>
      <c r="L147" s="267"/>
      <c r="M147" s="268" t="s">
        <v>21</v>
      </c>
      <c r="N147" s="269" t="s">
        <v>44</v>
      </c>
      <c r="O147" s="45"/>
      <c r="P147" s="219">
        <f>O147*H147</f>
        <v>0</v>
      </c>
      <c r="Q147" s="219">
        <v>1</v>
      </c>
      <c r="R147" s="219">
        <f>Q147*H147</f>
        <v>27.932</v>
      </c>
      <c r="S147" s="219">
        <v>0</v>
      </c>
      <c r="T147" s="220">
        <f>S147*H147</f>
        <v>0</v>
      </c>
      <c r="AR147" s="22" t="s">
        <v>202</v>
      </c>
      <c r="AT147" s="22" t="s">
        <v>275</v>
      </c>
      <c r="AU147" s="22" t="s">
        <v>83</v>
      </c>
      <c r="AY147" s="22" t="s">
        <v>121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22" t="s">
        <v>81</v>
      </c>
      <c r="BK147" s="221">
        <f>ROUND(I147*H147,2)</f>
        <v>0</v>
      </c>
      <c r="BL147" s="22" t="s">
        <v>135</v>
      </c>
      <c r="BM147" s="22" t="s">
        <v>278</v>
      </c>
    </row>
    <row r="148" spans="2:51" s="11" customFormat="1" ht="13.5">
      <c r="B148" s="238"/>
      <c r="C148" s="239"/>
      <c r="D148" s="235" t="s">
        <v>187</v>
      </c>
      <c r="E148" s="239"/>
      <c r="F148" s="241" t="s">
        <v>279</v>
      </c>
      <c r="G148" s="239"/>
      <c r="H148" s="242">
        <v>27.932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187</v>
      </c>
      <c r="AU148" s="248" t="s">
        <v>83</v>
      </c>
      <c r="AV148" s="11" t="s">
        <v>83</v>
      </c>
      <c r="AW148" s="11" t="s">
        <v>6</v>
      </c>
      <c r="AX148" s="11" t="s">
        <v>81</v>
      </c>
      <c r="AY148" s="248" t="s">
        <v>121</v>
      </c>
    </row>
    <row r="149" spans="2:65" s="1" customFormat="1" ht="16.5" customHeight="1">
      <c r="B149" s="44"/>
      <c r="C149" s="210" t="s">
        <v>280</v>
      </c>
      <c r="D149" s="210" t="s">
        <v>122</v>
      </c>
      <c r="E149" s="211" t="s">
        <v>281</v>
      </c>
      <c r="F149" s="212" t="s">
        <v>282</v>
      </c>
      <c r="G149" s="213" t="s">
        <v>196</v>
      </c>
      <c r="H149" s="214">
        <v>1.8</v>
      </c>
      <c r="I149" s="215"/>
      <c r="J149" s="216">
        <f>ROUND(I149*H149,2)</f>
        <v>0</v>
      </c>
      <c r="K149" s="212" t="s">
        <v>176</v>
      </c>
      <c r="L149" s="70"/>
      <c r="M149" s="217" t="s">
        <v>21</v>
      </c>
      <c r="N149" s="218" t="s">
        <v>44</v>
      </c>
      <c r="O149" s="45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AR149" s="22" t="s">
        <v>135</v>
      </c>
      <c r="AT149" s="22" t="s">
        <v>122</v>
      </c>
      <c r="AU149" s="22" t="s">
        <v>83</v>
      </c>
      <c r="AY149" s="22" t="s">
        <v>121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22" t="s">
        <v>81</v>
      </c>
      <c r="BK149" s="221">
        <f>ROUND(I149*H149,2)</f>
        <v>0</v>
      </c>
      <c r="BL149" s="22" t="s">
        <v>135</v>
      </c>
      <c r="BM149" s="22" t="s">
        <v>283</v>
      </c>
    </row>
    <row r="150" spans="2:47" s="1" customFormat="1" ht="13.5">
      <c r="B150" s="44"/>
      <c r="C150" s="72"/>
      <c r="D150" s="235" t="s">
        <v>171</v>
      </c>
      <c r="E150" s="72"/>
      <c r="F150" s="236" t="s">
        <v>172</v>
      </c>
      <c r="G150" s="72"/>
      <c r="H150" s="72"/>
      <c r="I150" s="182"/>
      <c r="J150" s="72"/>
      <c r="K150" s="72"/>
      <c r="L150" s="70"/>
      <c r="M150" s="237"/>
      <c r="N150" s="45"/>
      <c r="O150" s="45"/>
      <c r="P150" s="45"/>
      <c r="Q150" s="45"/>
      <c r="R150" s="45"/>
      <c r="S150" s="45"/>
      <c r="T150" s="93"/>
      <c r="AT150" s="22" t="s">
        <v>171</v>
      </c>
      <c r="AU150" s="22" t="s">
        <v>83</v>
      </c>
    </row>
    <row r="151" spans="2:51" s="11" customFormat="1" ht="13.5">
      <c r="B151" s="238"/>
      <c r="C151" s="239"/>
      <c r="D151" s="235" t="s">
        <v>187</v>
      </c>
      <c r="E151" s="240" t="s">
        <v>21</v>
      </c>
      <c r="F151" s="241" t="s">
        <v>284</v>
      </c>
      <c r="G151" s="239"/>
      <c r="H151" s="242">
        <v>1.8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187</v>
      </c>
      <c r="AU151" s="248" t="s">
        <v>83</v>
      </c>
      <c r="AV151" s="11" t="s">
        <v>83</v>
      </c>
      <c r="AW151" s="11" t="s">
        <v>37</v>
      </c>
      <c r="AX151" s="11" t="s">
        <v>81</v>
      </c>
      <c r="AY151" s="248" t="s">
        <v>121</v>
      </c>
    </row>
    <row r="152" spans="2:65" s="1" customFormat="1" ht="16.5" customHeight="1">
      <c r="B152" s="44"/>
      <c r="C152" s="260" t="s">
        <v>285</v>
      </c>
      <c r="D152" s="260" t="s">
        <v>275</v>
      </c>
      <c r="E152" s="261" t="s">
        <v>276</v>
      </c>
      <c r="F152" s="262" t="s">
        <v>277</v>
      </c>
      <c r="G152" s="263" t="s">
        <v>262</v>
      </c>
      <c r="H152" s="264">
        <v>3.6</v>
      </c>
      <c r="I152" s="265"/>
      <c r="J152" s="266">
        <f>ROUND(I152*H152,2)</f>
        <v>0</v>
      </c>
      <c r="K152" s="262" t="s">
        <v>21</v>
      </c>
      <c r="L152" s="267"/>
      <c r="M152" s="268" t="s">
        <v>21</v>
      </c>
      <c r="N152" s="269" t="s">
        <v>44</v>
      </c>
      <c r="O152" s="45"/>
      <c r="P152" s="219">
        <f>O152*H152</f>
        <v>0</v>
      </c>
      <c r="Q152" s="219">
        <v>1</v>
      </c>
      <c r="R152" s="219">
        <f>Q152*H152</f>
        <v>3.6</v>
      </c>
      <c r="S152" s="219">
        <v>0</v>
      </c>
      <c r="T152" s="220">
        <f>S152*H152</f>
        <v>0</v>
      </c>
      <c r="AR152" s="22" t="s">
        <v>202</v>
      </c>
      <c r="AT152" s="22" t="s">
        <v>275</v>
      </c>
      <c r="AU152" s="22" t="s">
        <v>83</v>
      </c>
      <c r="AY152" s="22" t="s">
        <v>121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22" t="s">
        <v>81</v>
      </c>
      <c r="BK152" s="221">
        <f>ROUND(I152*H152,2)</f>
        <v>0</v>
      </c>
      <c r="BL152" s="22" t="s">
        <v>135</v>
      </c>
      <c r="BM152" s="22" t="s">
        <v>286</v>
      </c>
    </row>
    <row r="153" spans="2:51" s="11" customFormat="1" ht="13.5">
      <c r="B153" s="238"/>
      <c r="C153" s="239"/>
      <c r="D153" s="235" t="s">
        <v>187</v>
      </c>
      <c r="E153" s="239"/>
      <c r="F153" s="241" t="s">
        <v>287</v>
      </c>
      <c r="G153" s="239"/>
      <c r="H153" s="242">
        <v>3.6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187</v>
      </c>
      <c r="AU153" s="248" t="s">
        <v>83</v>
      </c>
      <c r="AV153" s="11" t="s">
        <v>83</v>
      </c>
      <c r="AW153" s="11" t="s">
        <v>6</v>
      </c>
      <c r="AX153" s="11" t="s">
        <v>81</v>
      </c>
      <c r="AY153" s="248" t="s">
        <v>121</v>
      </c>
    </row>
    <row r="154" spans="2:65" s="1" customFormat="1" ht="16.5" customHeight="1">
      <c r="B154" s="44"/>
      <c r="C154" s="210" t="s">
        <v>288</v>
      </c>
      <c r="D154" s="210" t="s">
        <v>122</v>
      </c>
      <c r="E154" s="211" t="s">
        <v>289</v>
      </c>
      <c r="F154" s="212" t="s">
        <v>290</v>
      </c>
      <c r="G154" s="213" t="s">
        <v>175</v>
      </c>
      <c r="H154" s="214">
        <v>121.254</v>
      </c>
      <c r="I154" s="215"/>
      <c r="J154" s="216">
        <f>ROUND(I154*H154,2)</f>
        <v>0</v>
      </c>
      <c r="K154" s="212" t="s">
        <v>21</v>
      </c>
      <c r="L154" s="70"/>
      <c r="M154" s="217" t="s">
        <v>21</v>
      </c>
      <c r="N154" s="218" t="s">
        <v>44</v>
      </c>
      <c r="O154" s="45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AR154" s="22" t="s">
        <v>135</v>
      </c>
      <c r="AT154" s="22" t="s">
        <v>122</v>
      </c>
      <c r="AU154" s="22" t="s">
        <v>83</v>
      </c>
      <c r="AY154" s="22" t="s">
        <v>121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22" t="s">
        <v>81</v>
      </c>
      <c r="BK154" s="221">
        <f>ROUND(I154*H154,2)</f>
        <v>0</v>
      </c>
      <c r="BL154" s="22" t="s">
        <v>135</v>
      </c>
      <c r="BM154" s="22" t="s">
        <v>291</v>
      </c>
    </row>
    <row r="155" spans="2:47" s="1" customFormat="1" ht="13.5">
      <c r="B155" s="44"/>
      <c r="C155" s="72"/>
      <c r="D155" s="235" t="s">
        <v>171</v>
      </c>
      <c r="E155" s="72"/>
      <c r="F155" s="236" t="s">
        <v>172</v>
      </c>
      <c r="G155" s="72"/>
      <c r="H155" s="72"/>
      <c r="I155" s="182"/>
      <c r="J155" s="72"/>
      <c r="K155" s="72"/>
      <c r="L155" s="70"/>
      <c r="M155" s="237"/>
      <c r="N155" s="45"/>
      <c r="O155" s="45"/>
      <c r="P155" s="45"/>
      <c r="Q155" s="45"/>
      <c r="R155" s="45"/>
      <c r="S155" s="45"/>
      <c r="T155" s="93"/>
      <c r="AT155" s="22" t="s">
        <v>171</v>
      </c>
      <c r="AU155" s="22" t="s">
        <v>83</v>
      </c>
    </row>
    <row r="156" spans="2:65" s="1" customFormat="1" ht="16.5" customHeight="1">
      <c r="B156" s="44"/>
      <c r="C156" s="260" t="s">
        <v>292</v>
      </c>
      <c r="D156" s="260" t="s">
        <v>275</v>
      </c>
      <c r="E156" s="261" t="s">
        <v>293</v>
      </c>
      <c r="F156" s="262" t="s">
        <v>294</v>
      </c>
      <c r="G156" s="263" t="s">
        <v>196</v>
      </c>
      <c r="H156" s="264">
        <v>18.188</v>
      </c>
      <c r="I156" s="265"/>
      <c r="J156" s="266">
        <f>ROUND(I156*H156,2)</f>
        <v>0</v>
      </c>
      <c r="K156" s="262" t="s">
        <v>21</v>
      </c>
      <c r="L156" s="267"/>
      <c r="M156" s="268" t="s">
        <v>21</v>
      </c>
      <c r="N156" s="269" t="s">
        <v>44</v>
      </c>
      <c r="O156" s="45"/>
      <c r="P156" s="219">
        <f>O156*H156</f>
        <v>0</v>
      </c>
      <c r="Q156" s="219">
        <v>0.21</v>
      </c>
      <c r="R156" s="219">
        <f>Q156*H156</f>
        <v>3.8194799999999995</v>
      </c>
      <c r="S156" s="219">
        <v>0</v>
      </c>
      <c r="T156" s="220">
        <f>S156*H156</f>
        <v>0</v>
      </c>
      <c r="AR156" s="22" t="s">
        <v>202</v>
      </c>
      <c r="AT156" s="22" t="s">
        <v>275</v>
      </c>
      <c r="AU156" s="22" t="s">
        <v>83</v>
      </c>
      <c r="AY156" s="22" t="s">
        <v>121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22" t="s">
        <v>81</v>
      </c>
      <c r="BK156" s="221">
        <f>ROUND(I156*H156,2)</f>
        <v>0</v>
      </c>
      <c r="BL156" s="22" t="s">
        <v>135</v>
      </c>
      <c r="BM156" s="22" t="s">
        <v>295</v>
      </c>
    </row>
    <row r="157" spans="2:51" s="11" customFormat="1" ht="13.5">
      <c r="B157" s="238"/>
      <c r="C157" s="239"/>
      <c r="D157" s="235" t="s">
        <v>187</v>
      </c>
      <c r="E157" s="240" t="s">
        <v>21</v>
      </c>
      <c r="F157" s="241" t="s">
        <v>296</v>
      </c>
      <c r="G157" s="239"/>
      <c r="H157" s="242">
        <v>18.188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187</v>
      </c>
      <c r="AU157" s="248" t="s">
        <v>83</v>
      </c>
      <c r="AV157" s="11" t="s">
        <v>83</v>
      </c>
      <c r="AW157" s="11" t="s">
        <v>37</v>
      </c>
      <c r="AX157" s="11" t="s">
        <v>81</v>
      </c>
      <c r="AY157" s="248" t="s">
        <v>121</v>
      </c>
    </row>
    <row r="158" spans="2:65" s="1" customFormat="1" ht="25.5" customHeight="1">
      <c r="B158" s="44"/>
      <c r="C158" s="210" t="s">
        <v>297</v>
      </c>
      <c r="D158" s="210" t="s">
        <v>122</v>
      </c>
      <c r="E158" s="211" t="s">
        <v>298</v>
      </c>
      <c r="F158" s="212" t="s">
        <v>299</v>
      </c>
      <c r="G158" s="213" t="s">
        <v>175</v>
      </c>
      <c r="H158" s="214">
        <v>121.254</v>
      </c>
      <c r="I158" s="215"/>
      <c r="J158" s="216">
        <f>ROUND(I158*H158,2)</f>
        <v>0</v>
      </c>
      <c r="K158" s="212" t="s">
        <v>176</v>
      </c>
      <c r="L158" s="70"/>
      <c r="M158" s="217" t="s">
        <v>21</v>
      </c>
      <c r="N158" s="218" t="s">
        <v>44</v>
      </c>
      <c r="O158" s="45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AR158" s="22" t="s">
        <v>135</v>
      </c>
      <c r="AT158" s="22" t="s">
        <v>122</v>
      </c>
      <c r="AU158" s="22" t="s">
        <v>83</v>
      </c>
      <c r="AY158" s="22" t="s">
        <v>121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22" t="s">
        <v>81</v>
      </c>
      <c r="BK158" s="221">
        <f>ROUND(I158*H158,2)</f>
        <v>0</v>
      </c>
      <c r="BL158" s="22" t="s">
        <v>135</v>
      </c>
      <c r="BM158" s="22" t="s">
        <v>300</v>
      </c>
    </row>
    <row r="159" spans="2:47" s="1" customFormat="1" ht="13.5">
      <c r="B159" s="44"/>
      <c r="C159" s="72"/>
      <c r="D159" s="235" t="s">
        <v>171</v>
      </c>
      <c r="E159" s="72"/>
      <c r="F159" s="236" t="s">
        <v>172</v>
      </c>
      <c r="G159" s="72"/>
      <c r="H159" s="72"/>
      <c r="I159" s="182"/>
      <c r="J159" s="72"/>
      <c r="K159" s="72"/>
      <c r="L159" s="70"/>
      <c r="M159" s="237"/>
      <c r="N159" s="45"/>
      <c r="O159" s="45"/>
      <c r="P159" s="45"/>
      <c r="Q159" s="45"/>
      <c r="R159" s="45"/>
      <c r="S159" s="45"/>
      <c r="T159" s="93"/>
      <c r="AT159" s="22" t="s">
        <v>171</v>
      </c>
      <c r="AU159" s="22" t="s">
        <v>83</v>
      </c>
    </row>
    <row r="160" spans="2:65" s="1" customFormat="1" ht="16.5" customHeight="1">
      <c r="B160" s="44"/>
      <c r="C160" s="260" t="s">
        <v>301</v>
      </c>
      <c r="D160" s="260" t="s">
        <v>275</v>
      </c>
      <c r="E160" s="261" t="s">
        <v>302</v>
      </c>
      <c r="F160" s="262" t="s">
        <v>303</v>
      </c>
      <c r="G160" s="263" t="s">
        <v>304</v>
      </c>
      <c r="H160" s="264">
        <v>4.244</v>
      </c>
      <c r="I160" s="265"/>
      <c r="J160" s="266">
        <f>ROUND(I160*H160,2)</f>
        <v>0</v>
      </c>
      <c r="K160" s="262" t="s">
        <v>176</v>
      </c>
      <c r="L160" s="267"/>
      <c r="M160" s="268" t="s">
        <v>21</v>
      </c>
      <c r="N160" s="269" t="s">
        <v>44</v>
      </c>
      <c r="O160" s="45"/>
      <c r="P160" s="219">
        <f>O160*H160</f>
        <v>0</v>
      </c>
      <c r="Q160" s="219">
        <v>0.001</v>
      </c>
      <c r="R160" s="219">
        <f>Q160*H160</f>
        <v>0.0042439999999999995</v>
      </c>
      <c r="S160" s="219">
        <v>0</v>
      </c>
      <c r="T160" s="220">
        <f>S160*H160</f>
        <v>0</v>
      </c>
      <c r="AR160" s="22" t="s">
        <v>202</v>
      </c>
      <c r="AT160" s="22" t="s">
        <v>275</v>
      </c>
      <c r="AU160" s="22" t="s">
        <v>83</v>
      </c>
      <c r="AY160" s="22" t="s">
        <v>121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22" t="s">
        <v>81</v>
      </c>
      <c r="BK160" s="221">
        <f>ROUND(I160*H160,2)</f>
        <v>0</v>
      </c>
      <c r="BL160" s="22" t="s">
        <v>135</v>
      </c>
      <c r="BM160" s="22" t="s">
        <v>305</v>
      </c>
    </row>
    <row r="161" spans="2:51" s="11" customFormat="1" ht="13.5">
      <c r="B161" s="238"/>
      <c r="C161" s="239"/>
      <c r="D161" s="235" t="s">
        <v>187</v>
      </c>
      <c r="E161" s="239"/>
      <c r="F161" s="241" t="s">
        <v>306</v>
      </c>
      <c r="G161" s="239"/>
      <c r="H161" s="242">
        <v>4.244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187</v>
      </c>
      <c r="AU161" s="248" t="s">
        <v>83</v>
      </c>
      <c r="AV161" s="11" t="s">
        <v>83</v>
      </c>
      <c r="AW161" s="11" t="s">
        <v>6</v>
      </c>
      <c r="AX161" s="11" t="s">
        <v>81</v>
      </c>
      <c r="AY161" s="248" t="s">
        <v>121</v>
      </c>
    </row>
    <row r="162" spans="2:65" s="1" customFormat="1" ht="16.5" customHeight="1">
      <c r="B162" s="44"/>
      <c r="C162" s="210" t="s">
        <v>307</v>
      </c>
      <c r="D162" s="210" t="s">
        <v>122</v>
      </c>
      <c r="E162" s="211" t="s">
        <v>308</v>
      </c>
      <c r="F162" s="212" t="s">
        <v>309</v>
      </c>
      <c r="G162" s="213" t="s">
        <v>175</v>
      </c>
      <c r="H162" s="214">
        <v>121.154</v>
      </c>
      <c r="I162" s="215"/>
      <c r="J162" s="216">
        <f>ROUND(I162*H162,2)</f>
        <v>0</v>
      </c>
      <c r="K162" s="212" t="s">
        <v>176</v>
      </c>
      <c r="L162" s="70"/>
      <c r="M162" s="217" t="s">
        <v>21</v>
      </c>
      <c r="N162" s="218" t="s">
        <v>44</v>
      </c>
      <c r="O162" s="45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AR162" s="22" t="s">
        <v>135</v>
      </c>
      <c r="AT162" s="22" t="s">
        <v>122</v>
      </c>
      <c r="AU162" s="22" t="s">
        <v>83</v>
      </c>
      <c r="AY162" s="22" t="s">
        <v>121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22" t="s">
        <v>81</v>
      </c>
      <c r="BK162" s="221">
        <f>ROUND(I162*H162,2)</f>
        <v>0</v>
      </c>
      <c r="BL162" s="22" t="s">
        <v>135</v>
      </c>
      <c r="BM162" s="22" t="s">
        <v>310</v>
      </c>
    </row>
    <row r="163" spans="2:47" s="1" customFormat="1" ht="13.5">
      <c r="B163" s="44"/>
      <c r="C163" s="72"/>
      <c r="D163" s="235" t="s">
        <v>171</v>
      </c>
      <c r="E163" s="72"/>
      <c r="F163" s="236" t="s">
        <v>172</v>
      </c>
      <c r="G163" s="72"/>
      <c r="H163" s="72"/>
      <c r="I163" s="182"/>
      <c r="J163" s="72"/>
      <c r="K163" s="72"/>
      <c r="L163" s="70"/>
      <c r="M163" s="237"/>
      <c r="N163" s="45"/>
      <c r="O163" s="45"/>
      <c r="P163" s="45"/>
      <c r="Q163" s="45"/>
      <c r="R163" s="45"/>
      <c r="S163" s="45"/>
      <c r="T163" s="93"/>
      <c r="AT163" s="22" t="s">
        <v>171</v>
      </c>
      <c r="AU163" s="22" t="s">
        <v>83</v>
      </c>
    </row>
    <row r="164" spans="2:65" s="1" customFormat="1" ht="16.5" customHeight="1">
      <c r="B164" s="44"/>
      <c r="C164" s="210" t="s">
        <v>311</v>
      </c>
      <c r="D164" s="210" t="s">
        <v>122</v>
      </c>
      <c r="E164" s="211" t="s">
        <v>312</v>
      </c>
      <c r="F164" s="212" t="s">
        <v>313</v>
      </c>
      <c r="G164" s="213" t="s">
        <v>175</v>
      </c>
      <c r="H164" s="214">
        <v>1315.824</v>
      </c>
      <c r="I164" s="215"/>
      <c r="J164" s="216">
        <f>ROUND(I164*H164,2)</f>
        <v>0</v>
      </c>
      <c r="K164" s="212" t="s">
        <v>176</v>
      </c>
      <c r="L164" s="70"/>
      <c r="M164" s="217" t="s">
        <v>21</v>
      </c>
      <c r="N164" s="218" t="s">
        <v>44</v>
      </c>
      <c r="O164" s="45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AR164" s="22" t="s">
        <v>135</v>
      </c>
      <c r="AT164" s="22" t="s">
        <v>122</v>
      </c>
      <c r="AU164" s="22" t="s">
        <v>83</v>
      </c>
      <c r="AY164" s="22" t="s">
        <v>121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22" t="s">
        <v>81</v>
      </c>
      <c r="BK164" s="221">
        <f>ROUND(I164*H164,2)</f>
        <v>0</v>
      </c>
      <c r="BL164" s="22" t="s">
        <v>135</v>
      </c>
      <c r="BM164" s="22" t="s">
        <v>314</v>
      </c>
    </row>
    <row r="165" spans="2:47" s="1" customFormat="1" ht="13.5">
      <c r="B165" s="44"/>
      <c r="C165" s="72"/>
      <c r="D165" s="235" t="s">
        <v>171</v>
      </c>
      <c r="E165" s="72"/>
      <c r="F165" s="236" t="s">
        <v>172</v>
      </c>
      <c r="G165" s="72"/>
      <c r="H165" s="72"/>
      <c r="I165" s="182"/>
      <c r="J165" s="72"/>
      <c r="K165" s="72"/>
      <c r="L165" s="70"/>
      <c r="M165" s="237"/>
      <c r="N165" s="45"/>
      <c r="O165" s="45"/>
      <c r="P165" s="45"/>
      <c r="Q165" s="45"/>
      <c r="R165" s="45"/>
      <c r="S165" s="45"/>
      <c r="T165" s="93"/>
      <c r="AT165" s="22" t="s">
        <v>171</v>
      </c>
      <c r="AU165" s="22" t="s">
        <v>83</v>
      </c>
    </row>
    <row r="166" spans="2:51" s="11" customFormat="1" ht="13.5">
      <c r="B166" s="238"/>
      <c r="C166" s="239"/>
      <c r="D166" s="235" t="s">
        <v>187</v>
      </c>
      <c r="E166" s="240" t="s">
        <v>21</v>
      </c>
      <c r="F166" s="241" t="s">
        <v>315</v>
      </c>
      <c r="G166" s="239"/>
      <c r="H166" s="242">
        <v>1155.531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187</v>
      </c>
      <c r="AU166" s="248" t="s">
        <v>83</v>
      </c>
      <c r="AV166" s="11" t="s">
        <v>83</v>
      </c>
      <c r="AW166" s="11" t="s">
        <v>37</v>
      </c>
      <c r="AX166" s="11" t="s">
        <v>73</v>
      </c>
      <c r="AY166" s="248" t="s">
        <v>121</v>
      </c>
    </row>
    <row r="167" spans="2:51" s="11" customFormat="1" ht="13.5">
      <c r="B167" s="238"/>
      <c r="C167" s="239"/>
      <c r="D167" s="235" t="s">
        <v>187</v>
      </c>
      <c r="E167" s="240" t="s">
        <v>21</v>
      </c>
      <c r="F167" s="241" t="s">
        <v>316</v>
      </c>
      <c r="G167" s="239"/>
      <c r="H167" s="242">
        <v>45.48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187</v>
      </c>
      <c r="AU167" s="248" t="s">
        <v>83</v>
      </c>
      <c r="AV167" s="11" t="s">
        <v>83</v>
      </c>
      <c r="AW167" s="11" t="s">
        <v>37</v>
      </c>
      <c r="AX167" s="11" t="s">
        <v>73</v>
      </c>
      <c r="AY167" s="248" t="s">
        <v>121</v>
      </c>
    </row>
    <row r="168" spans="2:51" s="11" customFormat="1" ht="13.5">
      <c r="B168" s="238"/>
      <c r="C168" s="239"/>
      <c r="D168" s="235" t="s">
        <v>187</v>
      </c>
      <c r="E168" s="240" t="s">
        <v>21</v>
      </c>
      <c r="F168" s="241" t="s">
        <v>317</v>
      </c>
      <c r="G168" s="239"/>
      <c r="H168" s="242">
        <v>30.32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187</v>
      </c>
      <c r="AU168" s="248" t="s">
        <v>83</v>
      </c>
      <c r="AV168" s="11" t="s">
        <v>83</v>
      </c>
      <c r="AW168" s="11" t="s">
        <v>37</v>
      </c>
      <c r="AX168" s="11" t="s">
        <v>73</v>
      </c>
      <c r="AY168" s="248" t="s">
        <v>121</v>
      </c>
    </row>
    <row r="169" spans="2:51" s="11" customFormat="1" ht="13.5">
      <c r="B169" s="238"/>
      <c r="C169" s="239"/>
      <c r="D169" s="235" t="s">
        <v>187</v>
      </c>
      <c r="E169" s="240" t="s">
        <v>21</v>
      </c>
      <c r="F169" s="241" t="s">
        <v>318</v>
      </c>
      <c r="G169" s="239"/>
      <c r="H169" s="242">
        <v>72.768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187</v>
      </c>
      <c r="AU169" s="248" t="s">
        <v>83</v>
      </c>
      <c r="AV169" s="11" t="s">
        <v>83</v>
      </c>
      <c r="AW169" s="11" t="s">
        <v>37</v>
      </c>
      <c r="AX169" s="11" t="s">
        <v>73</v>
      </c>
      <c r="AY169" s="248" t="s">
        <v>121</v>
      </c>
    </row>
    <row r="170" spans="2:51" s="11" customFormat="1" ht="13.5">
      <c r="B170" s="238"/>
      <c r="C170" s="239"/>
      <c r="D170" s="235" t="s">
        <v>187</v>
      </c>
      <c r="E170" s="240" t="s">
        <v>21</v>
      </c>
      <c r="F170" s="241" t="s">
        <v>319</v>
      </c>
      <c r="G170" s="239"/>
      <c r="H170" s="242">
        <v>11.725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187</v>
      </c>
      <c r="AU170" s="248" t="s">
        <v>83</v>
      </c>
      <c r="AV170" s="11" t="s">
        <v>83</v>
      </c>
      <c r="AW170" s="11" t="s">
        <v>37</v>
      </c>
      <c r="AX170" s="11" t="s">
        <v>73</v>
      </c>
      <c r="AY170" s="248" t="s">
        <v>121</v>
      </c>
    </row>
    <row r="171" spans="2:51" s="12" customFormat="1" ht="13.5">
      <c r="B171" s="249"/>
      <c r="C171" s="250"/>
      <c r="D171" s="235" t="s">
        <v>187</v>
      </c>
      <c r="E171" s="251" t="s">
        <v>21</v>
      </c>
      <c r="F171" s="252" t="s">
        <v>201</v>
      </c>
      <c r="G171" s="250"/>
      <c r="H171" s="253">
        <v>1315.824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187</v>
      </c>
      <c r="AU171" s="259" t="s">
        <v>83</v>
      </c>
      <c r="AV171" s="12" t="s">
        <v>135</v>
      </c>
      <c r="AW171" s="12" t="s">
        <v>37</v>
      </c>
      <c r="AX171" s="12" t="s">
        <v>81</v>
      </c>
      <c r="AY171" s="259" t="s">
        <v>121</v>
      </c>
    </row>
    <row r="172" spans="2:63" s="9" customFormat="1" ht="29.85" customHeight="1">
      <c r="B172" s="196"/>
      <c r="C172" s="197"/>
      <c r="D172" s="198" t="s">
        <v>72</v>
      </c>
      <c r="E172" s="233" t="s">
        <v>135</v>
      </c>
      <c r="F172" s="233" t="s">
        <v>320</v>
      </c>
      <c r="G172" s="197"/>
      <c r="H172" s="197"/>
      <c r="I172" s="200"/>
      <c r="J172" s="234">
        <f>BK172</f>
        <v>0</v>
      </c>
      <c r="K172" s="197"/>
      <c r="L172" s="202"/>
      <c r="M172" s="203"/>
      <c r="N172" s="204"/>
      <c r="O172" s="204"/>
      <c r="P172" s="205">
        <f>SUM(P173:P178)</f>
        <v>0</v>
      </c>
      <c r="Q172" s="204"/>
      <c r="R172" s="205">
        <f>SUM(R173:R178)</f>
        <v>68.26335774</v>
      </c>
      <c r="S172" s="204"/>
      <c r="T172" s="206">
        <f>SUM(T173:T178)</f>
        <v>0</v>
      </c>
      <c r="AR172" s="207" t="s">
        <v>81</v>
      </c>
      <c r="AT172" s="208" t="s">
        <v>72</v>
      </c>
      <c r="AU172" s="208" t="s">
        <v>81</v>
      </c>
      <c r="AY172" s="207" t="s">
        <v>121</v>
      </c>
      <c r="BK172" s="209">
        <f>SUM(BK173:BK178)</f>
        <v>0</v>
      </c>
    </row>
    <row r="173" spans="2:65" s="1" customFormat="1" ht="16.5" customHeight="1">
      <c r="B173" s="44"/>
      <c r="C173" s="210" t="s">
        <v>321</v>
      </c>
      <c r="D173" s="210" t="s">
        <v>122</v>
      </c>
      <c r="E173" s="211" t="s">
        <v>322</v>
      </c>
      <c r="F173" s="212" t="s">
        <v>323</v>
      </c>
      <c r="G173" s="213" t="s">
        <v>175</v>
      </c>
      <c r="H173" s="214">
        <v>331.239</v>
      </c>
      <c r="I173" s="215"/>
      <c r="J173" s="216">
        <f>ROUND(I173*H173,2)</f>
        <v>0</v>
      </c>
      <c r="K173" s="212" t="s">
        <v>176</v>
      </c>
      <c r="L173" s="70"/>
      <c r="M173" s="217" t="s">
        <v>21</v>
      </c>
      <c r="N173" s="218" t="s">
        <v>44</v>
      </c>
      <c r="O173" s="45"/>
      <c r="P173" s="219">
        <f>O173*H173</f>
        <v>0</v>
      </c>
      <c r="Q173" s="219">
        <v>0.20266</v>
      </c>
      <c r="R173" s="219">
        <f>Q173*H173</f>
        <v>67.12889574</v>
      </c>
      <c r="S173" s="219">
        <v>0</v>
      </c>
      <c r="T173" s="220">
        <f>S173*H173</f>
        <v>0</v>
      </c>
      <c r="AR173" s="22" t="s">
        <v>135</v>
      </c>
      <c r="AT173" s="22" t="s">
        <v>122</v>
      </c>
      <c r="AU173" s="22" t="s">
        <v>83</v>
      </c>
      <c r="AY173" s="22" t="s">
        <v>121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22" t="s">
        <v>81</v>
      </c>
      <c r="BK173" s="221">
        <f>ROUND(I173*H173,2)</f>
        <v>0</v>
      </c>
      <c r="BL173" s="22" t="s">
        <v>135</v>
      </c>
      <c r="BM173" s="22" t="s">
        <v>324</v>
      </c>
    </row>
    <row r="174" spans="2:47" s="1" customFormat="1" ht="13.5">
      <c r="B174" s="44"/>
      <c r="C174" s="72"/>
      <c r="D174" s="235" t="s">
        <v>171</v>
      </c>
      <c r="E174" s="72"/>
      <c r="F174" s="236" t="s">
        <v>325</v>
      </c>
      <c r="G174" s="72"/>
      <c r="H174" s="72"/>
      <c r="I174" s="182"/>
      <c r="J174" s="72"/>
      <c r="K174" s="72"/>
      <c r="L174" s="70"/>
      <c r="M174" s="237"/>
      <c r="N174" s="45"/>
      <c r="O174" s="45"/>
      <c r="P174" s="45"/>
      <c r="Q174" s="45"/>
      <c r="R174" s="45"/>
      <c r="S174" s="45"/>
      <c r="T174" s="93"/>
      <c r="AT174" s="22" t="s">
        <v>171</v>
      </c>
      <c r="AU174" s="22" t="s">
        <v>83</v>
      </c>
    </row>
    <row r="175" spans="2:51" s="11" customFormat="1" ht="13.5">
      <c r="B175" s="238"/>
      <c r="C175" s="239"/>
      <c r="D175" s="235" t="s">
        <v>187</v>
      </c>
      <c r="E175" s="240" t="s">
        <v>21</v>
      </c>
      <c r="F175" s="241" t="s">
        <v>326</v>
      </c>
      <c r="G175" s="239"/>
      <c r="H175" s="242">
        <v>331.239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187</v>
      </c>
      <c r="AU175" s="248" t="s">
        <v>83</v>
      </c>
      <c r="AV175" s="11" t="s">
        <v>83</v>
      </c>
      <c r="AW175" s="11" t="s">
        <v>37</v>
      </c>
      <c r="AX175" s="11" t="s">
        <v>81</v>
      </c>
      <c r="AY175" s="248" t="s">
        <v>121</v>
      </c>
    </row>
    <row r="176" spans="2:65" s="1" customFormat="1" ht="16.5" customHeight="1">
      <c r="B176" s="44"/>
      <c r="C176" s="210" t="s">
        <v>327</v>
      </c>
      <c r="D176" s="210" t="s">
        <v>122</v>
      </c>
      <c r="E176" s="211" t="s">
        <v>328</v>
      </c>
      <c r="F176" s="212" t="s">
        <v>329</v>
      </c>
      <c r="G176" s="213" t="s">
        <v>196</v>
      </c>
      <c r="H176" s="214">
        <v>0.6</v>
      </c>
      <c r="I176" s="215"/>
      <c r="J176" s="216">
        <f>ROUND(I176*H176,2)</f>
        <v>0</v>
      </c>
      <c r="K176" s="212" t="s">
        <v>176</v>
      </c>
      <c r="L176" s="70"/>
      <c r="M176" s="217" t="s">
        <v>21</v>
      </c>
      <c r="N176" s="218" t="s">
        <v>44</v>
      </c>
      <c r="O176" s="45"/>
      <c r="P176" s="219">
        <f>O176*H176</f>
        <v>0</v>
      </c>
      <c r="Q176" s="219">
        <v>1.89077</v>
      </c>
      <c r="R176" s="219">
        <f>Q176*H176</f>
        <v>1.134462</v>
      </c>
      <c r="S176" s="219">
        <v>0</v>
      </c>
      <c r="T176" s="220">
        <f>S176*H176</f>
        <v>0</v>
      </c>
      <c r="AR176" s="22" t="s">
        <v>135</v>
      </c>
      <c r="AT176" s="22" t="s">
        <v>122</v>
      </c>
      <c r="AU176" s="22" t="s">
        <v>83</v>
      </c>
      <c r="AY176" s="22" t="s">
        <v>121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22" t="s">
        <v>81</v>
      </c>
      <c r="BK176" s="221">
        <f>ROUND(I176*H176,2)</f>
        <v>0</v>
      </c>
      <c r="BL176" s="22" t="s">
        <v>135</v>
      </c>
      <c r="BM176" s="22" t="s">
        <v>330</v>
      </c>
    </row>
    <row r="177" spans="2:47" s="1" customFormat="1" ht="13.5">
      <c r="B177" s="44"/>
      <c r="C177" s="72"/>
      <c r="D177" s="235" t="s">
        <v>171</v>
      </c>
      <c r="E177" s="72"/>
      <c r="F177" s="236" t="s">
        <v>325</v>
      </c>
      <c r="G177" s="72"/>
      <c r="H177" s="72"/>
      <c r="I177" s="182"/>
      <c r="J177" s="72"/>
      <c r="K177" s="72"/>
      <c r="L177" s="70"/>
      <c r="M177" s="237"/>
      <c r="N177" s="45"/>
      <c r="O177" s="45"/>
      <c r="P177" s="45"/>
      <c r="Q177" s="45"/>
      <c r="R177" s="45"/>
      <c r="S177" s="45"/>
      <c r="T177" s="93"/>
      <c r="AT177" s="22" t="s">
        <v>171</v>
      </c>
      <c r="AU177" s="22" t="s">
        <v>83</v>
      </c>
    </row>
    <row r="178" spans="2:51" s="11" customFormat="1" ht="13.5">
      <c r="B178" s="238"/>
      <c r="C178" s="239"/>
      <c r="D178" s="235" t="s">
        <v>187</v>
      </c>
      <c r="E178" s="240" t="s">
        <v>21</v>
      </c>
      <c r="F178" s="241" t="s">
        <v>331</v>
      </c>
      <c r="G178" s="239"/>
      <c r="H178" s="242">
        <v>0.6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187</v>
      </c>
      <c r="AU178" s="248" t="s">
        <v>83</v>
      </c>
      <c r="AV178" s="11" t="s">
        <v>83</v>
      </c>
      <c r="AW178" s="11" t="s">
        <v>37</v>
      </c>
      <c r="AX178" s="11" t="s">
        <v>81</v>
      </c>
      <c r="AY178" s="248" t="s">
        <v>121</v>
      </c>
    </row>
    <row r="179" spans="2:63" s="9" customFormat="1" ht="29.85" customHeight="1">
      <c r="B179" s="196"/>
      <c r="C179" s="197"/>
      <c r="D179" s="198" t="s">
        <v>72</v>
      </c>
      <c r="E179" s="233" t="s">
        <v>120</v>
      </c>
      <c r="F179" s="233" t="s">
        <v>332</v>
      </c>
      <c r="G179" s="197"/>
      <c r="H179" s="197"/>
      <c r="I179" s="200"/>
      <c r="J179" s="234">
        <f>BK179</f>
        <v>0</v>
      </c>
      <c r="K179" s="197"/>
      <c r="L179" s="202"/>
      <c r="M179" s="203"/>
      <c r="N179" s="204"/>
      <c r="O179" s="204"/>
      <c r="P179" s="205">
        <f>SUM(P180:P215)</f>
        <v>0</v>
      </c>
      <c r="Q179" s="204"/>
      <c r="R179" s="205">
        <f>SUM(R180:R215)</f>
        <v>80.47221075</v>
      </c>
      <c r="S179" s="204"/>
      <c r="T179" s="206">
        <f>SUM(T180:T215)</f>
        <v>0</v>
      </c>
      <c r="AR179" s="207" t="s">
        <v>81</v>
      </c>
      <c r="AT179" s="208" t="s">
        <v>72</v>
      </c>
      <c r="AU179" s="208" t="s">
        <v>81</v>
      </c>
      <c r="AY179" s="207" t="s">
        <v>121</v>
      </c>
      <c r="BK179" s="209">
        <f>SUM(BK180:BK215)</f>
        <v>0</v>
      </c>
    </row>
    <row r="180" spans="2:65" s="1" customFormat="1" ht="16.5" customHeight="1">
      <c r="B180" s="44"/>
      <c r="C180" s="210" t="s">
        <v>333</v>
      </c>
      <c r="D180" s="210" t="s">
        <v>122</v>
      </c>
      <c r="E180" s="211" t="s">
        <v>334</v>
      </c>
      <c r="F180" s="212" t="s">
        <v>335</v>
      </c>
      <c r="G180" s="213" t="s">
        <v>175</v>
      </c>
      <c r="H180" s="214">
        <v>204.239</v>
      </c>
      <c r="I180" s="215"/>
      <c r="J180" s="216">
        <f>ROUND(I180*H180,2)</f>
        <v>0</v>
      </c>
      <c r="K180" s="212" t="s">
        <v>176</v>
      </c>
      <c r="L180" s="70"/>
      <c r="M180" s="217" t="s">
        <v>21</v>
      </c>
      <c r="N180" s="218" t="s">
        <v>44</v>
      </c>
      <c r="O180" s="45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AR180" s="22" t="s">
        <v>135</v>
      </c>
      <c r="AT180" s="22" t="s">
        <v>122</v>
      </c>
      <c r="AU180" s="22" t="s">
        <v>83</v>
      </c>
      <c r="AY180" s="22" t="s">
        <v>121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22" t="s">
        <v>81</v>
      </c>
      <c r="BK180" s="221">
        <f>ROUND(I180*H180,2)</f>
        <v>0</v>
      </c>
      <c r="BL180" s="22" t="s">
        <v>135</v>
      </c>
      <c r="BM180" s="22" t="s">
        <v>336</v>
      </c>
    </row>
    <row r="181" spans="2:47" s="1" customFormat="1" ht="13.5">
      <c r="B181" s="44"/>
      <c r="C181" s="72"/>
      <c r="D181" s="235" t="s">
        <v>171</v>
      </c>
      <c r="E181" s="72"/>
      <c r="F181" s="236" t="s">
        <v>325</v>
      </c>
      <c r="G181" s="72"/>
      <c r="H181" s="72"/>
      <c r="I181" s="182"/>
      <c r="J181" s="72"/>
      <c r="K181" s="72"/>
      <c r="L181" s="70"/>
      <c r="M181" s="237"/>
      <c r="N181" s="45"/>
      <c r="O181" s="45"/>
      <c r="P181" s="45"/>
      <c r="Q181" s="45"/>
      <c r="R181" s="45"/>
      <c r="S181" s="45"/>
      <c r="T181" s="93"/>
      <c r="AT181" s="22" t="s">
        <v>171</v>
      </c>
      <c r="AU181" s="22" t="s">
        <v>83</v>
      </c>
    </row>
    <row r="182" spans="2:65" s="1" customFormat="1" ht="16.5" customHeight="1">
      <c r="B182" s="44"/>
      <c r="C182" s="210" t="s">
        <v>337</v>
      </c>
      <c r="D182" s="210" t="s">
        <v>122</v>
      </c>
      <c r="E182" s="211" t="s">
        <v>338</v>
      </c>
      <c r="F182" s="212" t="s">
        <v>339</v>
      </c>
      <c r="G182" s="213" t="s">
        <v>175</v>
      </c>
      <c r="H182" s="214">
        <v>127</v>
      </c>
      <c r="I182" s="215"/>
      <c r="J182" s="216">
        <f>ROUND(I182*H182,2)</f>
        <v>0</v>
      </c>
      <c r="K182" s="212" t="s">
        <v>176</v>
      </c>
      <c r="L182" s="70"/>
      <c r="M182" s="217" t="s">
        <v>21</v>
      </c>
      <c r="N182" s="218" t="s">
        <v>44</v>
      </c>
      <c r="O182" s="45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AR182" s="22" t="s">
        <v>135</v>
      </c>
      <c r="AT182" s="22" t="s">
        <v>122</v>
      </c>
      <c r="AU182" s="22" t="s">
        <v>83</v>
      </c>
      <c r="AY182" s="22" t="s">
        <v>121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22" t="s">
        <v>81</v>
      </c>
      <c r="BK182" s="221">
        <f>ROUND(I182*H182,2)</f>
        <v>0</v>
      </c>
      <c r="BL182" s="22" t="s">
        <v>135</v>
      </c>
      <c r="BM182" s="22" t="s">
        <v>340</v>
      </c>
    </row>
    <row r="183" spans="2:47" s="1" customFormat="1" ht="13.5">
      <c r="B183" s="44"/>
      <c r="C183" s="72"/>
      <c r="D183" s="235" t="s">
        <v>171</v>
      </c>
      <c r="E183" s="72"/>
      <c r="F183" s="236" t="s">
        <v>325</v>
      </c>
      <c r="G183" s="72"/>
      <c r="H183" s="72"/>
      <c r="I183" s="182"/>
      <c r="J183" s="72"/>
      <c r="K183" s="72"/>
      <c r="L183" s="70"/>
      <c r="M183" s="237"/>
      <c r="N183" s="45"/>
      <c r="O183" s="45"/>
      <c r="P183" s="45"/>
      <c r="Q183" s="45"/>
      <c r="R183" s="45"/>
      <c r="S183" s="45"/>
      <c r="T183" s="93"/>
      <c r="AT183" s="22" t="s">
        <v>171</v>
      </c>
      <c r="AU183" s="22" t="s">
        <v>83</v>
      </c>
    </row>
    <row r="184" spans="2:65" s="1" customFormat="1" ht="16.5" customHeight="1">
      <c r="B184" s="44"/>
      <c r="C184" s="210" t="s">
        <v>341</v>
      </c>
      <c r="D184" s="210" t="s">
        <v>122</v>
      </c>
      <c r="E184" s="211" t="s">
        <v>342</v>
      </c>
      <c r="F184" s="212" t="s">
        <v>343</v>
      </c>
      <c r="G184" s="213" t="s">
        <v>175</v>
      </c>
      <c r="H184" s="214">
        <v>331.239</v>
      </c>
      <c r="I184" s="215"/>
      <c r="J184" s="216">
        <f>ROUND(I184*H184,2)</f>
        <v>0</v>
      </c>
      <c r="K184" s="212" t="s">
        <v>176</v>
      </c>
      <c r="L184" s="70"/>
      <c r="M184" s="217" t="s">
        <v>21</v>
      </c>
      <c r="N184" s="218" t="s">
        <v>44</v>
      </c>
      <c r="O184" s="45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AR184" s="22" t="s">
        <v>135</v>
      </c>
      <c r="AT184" s="22" t="s">
        <v>122</v>
      </c>
      <c r="AU184" s="22" t="s">
        <v>83</v>
      </c>
      <c r="AY184" s="22" t="s">
        <v>121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22" t="s">
        <v>81</v>
      </c>
      <c r="BK184" s="221">
        <f>ROUND(I184*H184,2)</f>
        <v>0</v>
      </c>
      <c r="BL184" s="22" t="s">
        <v>135</v>
      </c>
      <c r="BM184" s="22" t="s">
        <v>344</v>
      </c>
    </row>
    <row r="185" spans="2:47" s="1" customFormat="1" ht="13.5">
      <c r="B185" s="44"/>
      <c r="C185" s="72"/>
      <c r="D185" s="235" t="s">
        <v>171</v>
      </c>
      <c r="E185" s="72"/>
      <c r="F185" s="236" t="s">
        <v>325</v>
      </c>
      <c r="G185" s="72"/>
      <c r="H185" s="72"/>
      <c r="I185" s="182"/>
      <c r="J185" s="72"/>
      <c r="K185" s="72"/>
      <c r="L185" s="70"/>
      <c r="M185" s="237"/>
      <c r="N185" s="45"/>
      <c r="O185" s="45"/>
      <c r="P185" s="45"/>
      <c r="Q185" s="45"/>
      <c r="R185" s="45"/>
      <c r="S185" s="45"/>
      <c r="T185" s="93"/>
      <c r="AT185" s="22" t="s">
        <v>171</v>
      </c>
      <c r="AU185" s="22" t="s">
        <v>83</v>
      </c>
    </row>
    <row r="186" spans="2:51" s="11" customFormat="1" ht="13.5">
      <c r="B186" s="238"/>
      <c r="C186" s="239"/>
      <c r="D186" s="235" t="s">
        <v>187</v>
      </c>
      <c r="E186" s="240" t="s">
        <v>21</v>
      </c>
      <c r="F186" s="241" t="s">
        <v>326</v>
      </c>
      <c r="G186" s="239"/>
      <c r="H186" s="242">
        <v>331.239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187</v>
      </c>
      <c r="AU186" s="248" t="s">
        <v>83</v>
      </c>
      <c r="AV186" s="11" t="s">
        <v>83</v>
      </c>
      <c r="AW186" s="11" t="s">
        <v>37</v>
      </c>
      <c r="AX186" s="11" t="s">
        <v>81</v>
      </c>
      <c r="AY186" s="248" t="s">
        <v>121</v>
      </c>
    </row>
    <row r="187" spans="2:65" s="1" customFormat="1" ht="16.5" customHeight="1">
      <c r="B187" s="44"/>
      <c r="C187" s="210" t="s">
        <v>345</v>
      </c>
      <c r="D187" s="210" t="s">
        <v>122</v>
      </c>
      <c r="E187" s="211" t="s">
        <v>346</v>
      </c>
      <c r="F187" s="212" t="s">
        <v>347</v>
      </c>
      <c r="G187" s="213" t="s">
        <v>175</v>
      </c>
      <c r="H187" s="214">
        <v>824.292</v>
      </c>
      <c r="I187" s="215"/>
      <c r="J187" s="216">
        <f>ROUND(I187*H187,2)</f>
        <v>0</v>
      </c>
      <c r="K187" s="212" t="s">
        <v>21</v>
      </c>
      <c r="L187" s="70"/>
      <c r="M187" s="217" t="s">
        <v>21</v>
      </c>
      <c r="N187" s="218" t="s">
        <v>44</v>
      </c>
      <c r="O187" s="45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AR187" s="22" t="s">
        <v>135</v>
      </c>
      <c r="AT187" s="22" t="s">
        <v>122</v>
      </c>
      <c r="AU187" s="22" t="s">
        <v>83</v>
      </c>
      <c r="AY187" s="22" t="s">
        <v>121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22" t="s">
        <v>81</v>
      </c>
      <c r="BK187" s="221">
        <f>ROUND(I187*H187,2)</f>
        <v>0</v>
      </c>
      <c r="BL187" s="22" t="s">
        <v>135</v>
      </c>
      <c r="BM187" s="22" t="s">
        <v>348</v>
      </c>
    </row>
    <row r="188" spans="2:47" s="1" customFormat="1" ht="13.5">
      <c r="B188" s="44"/>
      <c r="C188" s="72"/>
      <c r="D188" s="235" t="s">
        <v>171</v>
      </c>
      <c r="E188" s="72"/>
      <c r="F188" s="236" t="s">
        <v>325</v>
      </c>
      <c r="G188" s="72"/>
      <c r="H188" s="72"/>
      <c r="I188" s="182"/>
      <c r="J188" s="72"/>
      <c r="K188" s="72"/>
      <c r="L188" s="70"/>
      <c r="M188" s="237"/>
      <c r="N188" s="45"/>
      <c r="O188" s="45"/>
      <c r="P188" s="45"/>
      <c r="Q188" s="45"/>
      <c r="R188" s="45"/>
      <c r="S188" s="45"/>
      <c r="T188" s="93"/>
      <c r="AT188" s="22" t="s">
        <v>171</v>
      </c>
      <c r="AU188" s="22" t="s">
        <v>83</v>
      </c>
    </row>
    <row r="189" spans="2:51" s="11" customFormat="1" ht="13.5">
      <c r="B189" s="238"/>
      <c r="C189" s="239"/>
      <c r="D189" s="235" t="s">
        <v>187</v>
      </c>
      <c r="E189" s="240" t="s">
        <v>21</v>
      </c>
      <c r="F189" s="241" t="s">
        <v>349</v>
      </c>
      <c r="G189" s="239"/>
      <c r="H189" s="242">
        <v>824.292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187</v>
      </c>
      <c r="AU189" s="248" t="s">
        <v>83</v>
      </c>
      <c r="AV189" s="11" t="s">
        <v>83</v>
      </c>
      <c r="AW189" s="11" t="s">
        <v>37</v>
      </c>
      <c r="AX189" s="11" t="s">
        <v>81</v>
      </c>
      <c r="AY189" s="248" t="s">
        <v>121</v>
      </c>
    </row>
    <row r="190" spans="2:65" s="1" customFormat="1" ht="16.5" customHeight="1">
      <c r="B190" s="44"/>
      <c r="C190" s="210" t="s">
        <v>350</v>
      </c>
      <c r="D190" s="210" t="s">
        <v>122</v>
      </c>
      <c r="E190" s="211" t="s">
        <v>351</v>
      </c>
      <c r="F190" s="212" t="s">
        <v>352</v>
      </c>
      <c r="G190" s="213" t="s">
        <v>175</v>
      </c>
      <c r="H190" s="214">
        <v>1658.259</v>
      </c>
      <c r="I190" s="215"/>
      <c r="J190" s="216">
        <f>ROUND(I190*H190,2)</f>
        <v>0</v>
      </c>
      <c r="K190" s="212" t="s">
        <v>176</v>
      </c>
      <c r="L190" s="70"/>
      <c r="M190" s="217" t="s">
        <v>21</v>
      </c>
      <c r="N190" s="218" t="s">
        <v>44</v>
      </c>
      <c r="O190" s="45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AR190" s="22" t="s">
        <v>135</v>
      </c>
      <c r="AT190" s="22" t="s">
        <v>122</v>
      </c>
      <c r="AU190" s="22" t="s">
        <v>83</v>
      </c>
      <c r="AY190" s="22" t="s">
        <v>121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22" t="s">
        <v>81</v>
      </c>
      <c r="BK190" s="221">
        <f>ROUND(I190*H190,2)</f>
        <v>0</v>
      </c>
      <c r="BL190" s="22" t="s">
        <v>135</v>
      </c>
      <c r="BM190" s="22" t="s">
        <v>353</v>
      </c>
    </row>
    <row r="191" spans="2:47" s="1" customFormat="1" ht="13.5">
      <c r="B191" s="44"/>
      <c r="C191" s="72"/>
      <c r="D191" s="235" t="s">
        <v>171</v>
      </c>
      <c r="E191" s="72"/>
      <c r="F191" s="236" t="s">
        <v>325</v>
      </c>
      <c r="G191" s="72"/>
      <c r="H191" s="72"/>
      <c r="I191" s="182"/>
      <c r="J191" s="72"/>
      <c r="K191" s="72"/>
      <c r="L191" s="70"/>
      <c r="M191" s="237"/>
      <c r="N191" s="45"/>
      <c r="O191" s="45"/>
      <c r="P191" s="45"/>
      <c r="Q191" s="45"/>
      <c r="R191" s="45"/>
      <c r="S191" s="45"/>
      <c r="T191" s="93"/>
      <c r="AT191" s="22" t="s">
        <v>171</v>
      </c>
      <c r="AU191" s="22" t="s">
        <v>83</v>
      </c>
    </row>
    <row r="192" spans="2:51" s="11" customFormat="1" ht="13.5">
      <c r="B192" s="238"/>
      <c r="C192" s="239"/>
      <c r="D192" s="235" t="s">
        <v>187</v>
      </c>
      <c r="E192" s="240" t="s">
        <v>21</v>
      </c>
      <c r="F192" s="241" t="s">
        <v>354</v>
      </c>
      <c r="G192" s="239"/>
      <c r="H192" s="242">
        <v>1658.259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187</v>
      </c>
      <c r="AU192" s="248" t="s">
        <v>83</v>
      </c>
      <c r="AV192" s="11" t="s">
        <v>83</v>
      </c>
      <c r="AW192" s="11" t="s">
        <v>37</v>
      </c>
      <c r="AX192" s="11" t="s">
        <v>81</v>
      </c>
      <c r="AY192" s="248" t="s">
        <v>121</v>
      </c>
    </row>
    <row r="193" spans="2:65" s="1" customFormat="1" ht="16.5" customHeight="1">
      <c r="B193" s="44"/>
      <c r="C193" s="210" t="s">
        <v>355</v>
      </c>
      <c r="D193" s="210" t="s">
        <v>122</v>
      </c>
      <c r="E193" s="211" t="s">
        <v>356</v>
      </c>
      <c r="F193" s="212" t="s">
        <v>357</v>
      </c>
      <c r="G193" s="213" t="s">
        <v>175</v>
      </c>
      <c r="H193" s="214">
        <v>833.967</v>
      </c>
      <c r="I193" s="215"/>
      <c r="J193" s="216">
        <f>ROUND(I193*H193,2)</f>
        <v>0</v>
      </c>
      <c r="K193" s="212" t="s">
        <v>176</v>
      </c>
      <c r="L193" s="70"/>
      <c r="M193" s="217" t="s">
        <v>21</v>
      </c>
      <c r="N193" s="218" t="s">
        <v>44</v>
      </c>
      <c r="O193" s="45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AR193" s="22" t="s">
        <v>135</v>
      </c>
      <c r="AT193" s="22" t="s">
        <v>122</v>
      </c>
      <c r="AU193" s="22" t="s">
        <v>83</v>
      </c>
      <c r="AY193" s="22" t="s">
        <v>121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22" t="s">
        <v>81</v>
      </c>
      <c r="BK193" s="221">
        <f>ROUND(I193*H193,2)</f>
        <v>0</v>
      </c>
      <c r="BL193" s="22" t="s">
        <v>135</v>
      </c>
      <c r="BM193" s="22" t="s">
        <v>358</v>
      </c>
    </row>
    <row r="194" spans="2:47" s="1" customFormat="1" ht="13.5">
      <c r="B194" s="44"/>
      <c r="C194" s="72"/>
      <c r="D194" s="235" t="s">
        <v>171</v>
      </c>
      <c r="E194" s="72"/>
      <c r="F194" s="236" t="s">
        <v>325</v>
      </c>
      <c r="G194" s="72"/>
      <c r="H194" s="72"/>
      <c r="I194" s="182"/>
      <c r="J194" s="72"/>
      <c r="K194" s="72"/>
      <c r="L194" s="70"/>
      <c r="M194" s="237"/>
      <c r="N194" s="45"/>
      <c r="O194" s="45"/>
      <c r="P194" s="45"/>
      <c r="Q194" s="45"/>
      <c r="R194" s="45"/>
      <c r="S194" s="45"/>
      <c r="T194" s="93"/>
      <c r="AT194" s="22" t="s">
        <v>171</v>
      </c>
      <c r="AU194" s="22" t="s">
        <v>83</v>
      </c>
    </row>
    <row r="195" spans="2:51" s="11" customFormat="1" ht="13.5">
      <c r="B195" s="238"/>
      <c r="C195" s="239"/>
      <c r="D195" s="235" t="s">
        <v>187</v>
      </c>
      <c r="E195" s="240" t="s">
        <v>21</v>
      </c>
      <c r="F195" s="241" t="s">
        <v>359</v>
      </c>
      <c r="G195" s="239"/>
      <c r="H195" s="242">
        <v>824.292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187</v>
      </c>
      <c r="AU195" s="248" t="s">
        <v>83</v>
      </c>
      <c r="AV195" s="11" t="s">
        <v>83</v>
      </c>
      <c r="AW195" s="11" t="s">
        <v>37</v>
      </c>
      <c r="AX195" s="11" t="s">
        <v>73</v>
      </c>
      <c r="AY195" s="248" t="s">
        <v>121</v>
      </c>
    </row>
    <row r="196" spans="2:51" s="11" customFormat="1" ht="13.5">
      <c r="B196" s="238"/>
      <c r="C196" s="239"/>
      <c r="D196" s="235" t="s">
        <v>187</v>
      </c>
      <c r="E196" s="240" t="s">
        <v>21</v>
      </c>
      <c r="F196" s="241" t="s">
        <v>360</v>
      </c>
      <c r="G196" s="239"/>
      <c r="H196" s="242">
        <v>9.675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187</v>
      </c>
      <c r="AU196" s="248" t="s">
        <v>83</v>
      </c>
      <c r="AV196" s="11" t="s">
        <v>83</v>
      </c>
      <c r="AW196" s="11" t="s">
        <v>37</v>
      </c>
      <c r="AX196" s="11" t="s">
        <v>73</v>
      </c>
      <c r="AY196" s="248" t="s">
        <v>121</v>
      </c>
    </row>
    <row r="197" spans="2:51" s="12" customFormat="1" ht="13.5">
      <c r="B197" s="249"/>
      <c r="C197" s="250"/>
      <c r="D197" s="235" t="s">
        <v>187</v>
      </c>
      <c r="E197" s="251" t="s">
        <v>21</v>
      </c>
      <c r="F197" s="252" t="s">
        <v>361</v>
      </c>
      <c r="G197" s="250"/>
      <c r="H197" s="253">
        <v>833.967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187</v>
      </c>
      <c r="AU197" s="259" t="s">
        <v>83</v>
      </c>
      <c r="AV197" s="12" t="s">
        <v>135</v>
      </c>
      <c r="AW197" s="12" t="s">
        <v>37</v>
      </c>
      <c r="AX197" s="12" t="s">
        <v>81</v>
      </c>
      <c r="AY197" s="259" t="s">
        <v>121</v>
      </c>
    </row>
    <row r="198" spans="2:65" s="1" customFormat="1" ht="25.5" customHeight="1">
      <c r="B198" s="44"/>
      <c r="C198" s="210" t="s">
        <v>362</v>
      </c>
      <c r="D198" s="210" t="s">
        <v>122</v>
      </c>
      <c r="E198" s="211" t="s">
        <v>363</v>
      </c>
      <c r="F198" s="212" t="s">
        <v>364</v>
      </c>
      <c r="G198" s="213" t="s">
        <v>175</v>
      </c>
      <c r="H198" s="214">
        <v>824.292</v>
      </c>
      <c r="I198" s="215"/>
      <c r="J198" s="216">
        <f>ROUND(I198*H198,2)</f>
        <v>0</v>
      </c>
      <c r="K198" s="212" t="s">
        <v>176</v>
      </c>
      <c r="L198" s="70"/>
      <c r="M198" s="217" t="s">
        <v>21</v>
      </c>
      <c r="N198" s="218" t="s">
        <v>44</v>
      </c>
      <c r="O198" s="45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AR198" s="22" t="s">
        <v>135</v>
      </c>
      <c r="AT198" s="22" t="s">
        <v>122</v>
      </c>
      <c r="AU198" s="22" t="s">
        <v>83</v>
      </c>
      <c r="AY198" s="22" t="s">
        <v>121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22" t="s">
        <v>81</v>
      </c>
      <c r="BK198" s="221">
        <f>ROUND(I198*H198,2)</f>
        <v>0</v>
      </c>
      <c r="BL198" s="22" t="s">
        <v>135</v>
      </c>
      <c r="BM198" s="22" t="s">
        <v>365</v>
      </c>
    </row>
    <row r="199" spans="2:47" s="1" customFormat="1" ht="13.5">
      <c r="B199" s="44"/>
      <c r="C199" s="72"/>
      <c r="D199" s="235" t="s">
        <v>171</v>
      </c>
      <c r="E199" s="72"/>
      <c r="F199" s="236" t="s">
        <v>325</v>
      </c>
      <c r="G199" s="72"/>
      <c r="H199" s="72"/>
      <c r="I199" s="182"/>
      <c r="J199" s="72"/>
      <c r="K199" s="72"/>
      <c r="L199" s="70"/>
      <c r="M199" s="237"/>
      <c r="N199" s="45"/>
      <c r="O199" s="45"/>
      <c r="P199" s="45"/>
      <c r="Q199" s="45"/>
      <c r="R199" s="45"/>
      <c r="S199" s="45"/>
      <c r="T199" s="93"/>
      <c r="AT199" s="22" t="s">
        <v>171</v>
      </c>
      <c r="AU199" s="22" t="s">
        <v>83</v>
      </c>
    </row>
    <row r="200" spans="2:65" s="1" customFormat="1" ht="25.5" customHeight="1">
      <c r="B200" s="44"/>
      <c r="C200" s="210" t="s">
        <v>366</v>
      </c>
      <c r="D200" s="210" t="s">
        <v>122</v>
      </c>
      <c r="E200" s="211" t="s">
        <v>367</v>
      </c>
      <c r="F200" s="212" t="s">
        <v>368</v>
      </c>
      <c r="G200" s="213" t="s">
        <v>175</v>
      </c>
      <c r="H200" s="214">
        <v>204.239</v>
      </c>
      <c r="I200" s="215"/>
      <c r="J200" s="216">
        <f>ROUND(I200*H200,2)</f>
        <v>0</v>
      </c>
      <c r="K200" s="212" t="s">
        <v>176</v>
      </c>
      <c r="L200" s="70"/>
      <c r="M200" s="217" t="s">
        <v>21</v>
      </c>
      <c r="N200" s="218" t="s">
        <v>44</v>
      </c>
      <c r="O200" s="45"/>
      <c r="P200" s="219">
        <f>O200*H200</f>
        <v>0</v>
      </c>
      <c r="Q200" s="219">
        <v>0.08425</v>
      </c>
      <c r="R200" s="219">
        <f>Q200*H200</f>
        <v>17.207135750000003</v>
      </c>
      <c r="S200" s="219">
        <v>0</v>
      </c>
      <c r="T200" s="220">
        <f>S200*H200</f>
        <v>0</v>
      </c>
      <c r="AR200" s="22" t="s">
        <v>135</v>
      </c>
      <c r="AT200" s="22" t="s">
        <v>122</v>
      </c>
      <c r="AU200" s="22" t="s">
        <v>83</v>
      </c>
      <c r="AY200" s="22" t="s">
        <v>121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22" t="s">
        <v>81</v>
      </c>
      <c r="BK200" s="221">
        <f>ROUND(I200*H200,2)</f>
        <v>0</v>
      </c>
      <c r="BL200" s="22" t="s">
        <v>135</v>
      </c>
      <c r="BM200" s="22" t="s">
        <v>369</v>
      </c>
    </row>
    <row r="201" spans="2:47" s="1" customFormat="1" ht="13.5">
      <c r="B201" s="44"/>
      <c r="C201" s="72"/>
      <c r="D201" s="235" t="s">
        <v>171</v>
      </c>
      <c r="E201" s="72"/>
      <c r="F201" s="236" t="s">
        <v>325</v>
      </c>
      <c r="G201" s="72"/>
      <c r="H201" s="72"/>
      <c r="I201" s="182"/>
      <c r="J201" s="72"/>
      <c r="K201" s="72"/>
      <c r="L201" s="70"/>
      <c r="M201" s="237"/>
      <c r="N201" s="45"/>
      <c r="O201" s="45"/>
      <c r="P201" s="45"/>
      <c r="Q201" s="45"/>
      <c r="R201" s="45"/>
      <c r="S201" s="45"/>
      <c r="T201" s="93"/>
      <c r="AT201" s="22" t="s">
        <v>171</v>
      </c>
      <c r="AU201" s="22" t="s">
        <v>83</v>
      </c>
    </row>
    <row r="202" spans="2:51" s="11" customFormat="1" ht="13.5">
      <c r="B202" s="238"/>
      <c r="C202" s="239"/>
      <c r="D202" s="235" t="s">
        <v>187</v>
      </c>
      <c r="E202" s="240" t="s">
        <v>21</v>
      </c>
      <c r="F202" s="241" t="s">
        <v>370</v>
      </c>
      <c r="G202" s="239"/>
      <c r="H202" s="242">
        <v>192.139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187</v>
      </c>
      <c r="AU202" s="248" t="s">
        <v>83</v>
      </c>
      <c r="AV202" s="11" t="s">
        <v>83</v>
      </c>
      <c r="AW202" s="11" t="s">
        <v>37</v>
      </c>
      <c r="AX202" s="11" t="s">
        <v>73</v>
      </c>
      <c r="AY202" s="248" t="s">
        <v>121</v>
      </c>
    </row>
    <row r="203" spans="2:51" s="11" customFormat="1" ht="13.5">
      <c r="B203" s="238"/>
      <c r="C203" s="239"/>
      <c r="D203" s="235" t="s">
        <v>187</v>
      </c>
      <c r="E203" s="240" t="s">
        <v>21</v>
      </c>
      <c r="F203" s="241" t="s">
        <v>371</v>
      </c>
      <c r="G203" s="239"/>
      <c r="H203" s="242">
        <v>12.1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187</v>
      </c>
      <c r="AU203" s="248" t="s">
        <v>83</v>
      </c>
      <c r="AV203" s="11" t="s">
        <v>83</v>
      </c>
      <c r="AW203" s="11" t="s">
        <v>37</v>
      </c>
      <c r="AX203" s="11" t="s">
        <v>73</v>
      </c>
      <c r="AY203" s="248" t="s">
        <v>121</v>
      </c>
    </row>
    <row r="204" spans="2:51" s="12" customFormat="1" ht="13.5">
      <c r="B204" s="249"/>
      <c r="C204" s="250"/>
      <c r="D204" s="235" t="s">
        <v>187</v>
      </c>
      <c r="E204" s="251" t="s">
        <v>21</v>
      </c>
      <c r="F204" s="252" t="s">
        <v>201</v>
      </c>
      <c r="G204" s="250"/>
      <c r="H204" s="253">
        <v>204.239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187</v>
      </c>
      <c r="AU204" s="259" t="s">
        <v>83</v>
      </c>
      <c r="AV204" s="12" t="s">
        <v>135</v>
      </c>
      <c r="AW204" s="12" t="s">
        <v>37</v>
      </c>
      <c r="AX204" s="12" t="s">
        <v>81</v>
      </c>
      <c r="AY204" s="259" t="s">
        <v>121</v>
      </c>
    </row>
    <row r="205" spans="2:65" s="1" customFormat="1" ht="16.5" customHeight="1">
      <c r="B205" s="44"/>
      <c r="C205" s="260" t="s">
        <v>372</v>
      </c>
      <c r="D205" s="260" t="s">
        <v>275</v>
      </c>
      <c r="E205" s="261" t="s">
        <v>373</v>
      </c>
      <c r="F205" s="262" t="s">
        <v>374</v>
      </c>
      <c r="G205" s="263" t="s">
        <v>175</v>
      </c>
      <c r="H205" s="264">
        <v>195.982</v>
      </c>
      <c r="I205" s="265"/>
      <c r="J205" s="266">
        <f>ROUND(I205*H205,2)</f>
        <v>0</v>
      </c>
      <c r="K205" s="262" t="s">
        <v>21</v>
      </c>
      <c r="L205" s="267"/>
      <c r="M205" s="268" t="s">
        <v>21</v>
      </c>
      <c r="N205" s="269" t="s">
        <v>44</v>
      </c>
      <c r="O205" s="45"/>
      <c r="P205" s="219">
        <f>O205*H205</f>
        <v>0</v>
      </c>
      <c r="Q205" s="219">
        <v>0.131</v>
      </c>
      <c r="R205" s="219">
        <f>Q205*H205</f>
        <v>25.673642</v>
      </c>
      <c r="S205" s="219">
        <v>0</v>
      </c>
      <c r="T205" s="220">
        <f>S205*H205</f>
        <v>0</v>
      </c>
      <c r="AR205" s="22" t="s">
        <v>202</v>
      </c>
      <c r="AT205" s="22" t="s">
        <v>275</v>
      </c>
      <c r="AU205" s="22" t="s">
        <v>83</v>
      </c>
      <c r="AY205" s="22" t="s">
        <v>121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22" t="s">
        <v>81</v>
      </c>
      <c r="BK205" s="221">
        <f>ROUND(I205*H205,2)</f>
        <v>0</v>
      </c>
      <c r="BL205" s="22" t="s">
        <v>135</v>
      </c>
      <c r="BM205" s="22" t="s">
        <v>375</v>
      </c>
    </row>
    <row r="206" spans="2:51" s="11" customFormat="1" ht="13.5">
      <c r="B206" s="238"/>
      <c r="C206" s="239"/>
      <c r="D206" s="235" t="s">
        <v>187</v>
      </c>
      <c r="E206" s="239"/>
      <c r="F206" s="241" t="s">
        <v>376</v>
      </c>
      <c r="G206" s="239"/>
      <c r="H206" s="242">
        <v>195.982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187</v>
      </c>
      <c r="AU206" s="248" t="s">
        <v>83</v>
      </c>
      <c r="AV206" s="11" t="s">
        <v>83</v>
      </c>
      <c r="AW206" s="11" t="s">
        <v>6</v>
      </c>
      <c r="AX206" s="11" t="s">
        <v>81</v>
      </c>
      <c r="AY206" s="248" t="s">
        <v>121</v>
      </c>
    </row>
    <row r="207" spans="2:65" s="1" customFormat="1" ht="16.5" customHeight="1">
      <c r="B207" s="44"/>
      <c r="C207" s="260" t="s">
        <v>377</v>
      </c>
      <c r="D207" s="260" t="s">
        <v>275</v>
      </c>
      <c r="E207" s="261" t="s">
        <v>378</v>
      </c>
      <c r="F207" s="262" t="s">
        <v>379</v>
      </c>
      <c r="G207" s="263" t="s">
        <v>175</v>
      </c>
      <c r="H207" s="264">
        <v>12.463</v>
      </c>
      <c r="I207" s="265"/>
      <c r="J207" s="266">
        <f>ROUND(I207*H207,2)</f>
        <v>0</v>
      </c>
      <c r="K207" s="262" t="s">
        <v>176</v>
      </c>
      <c r="L207" s="267"/>
      <c r="M207" s="268" t="s">
        <v>21</v>
      </c>
      <c r="N207" s="269" t="s">
        <v>44</v>
      </c>
      <c r="O207" s="45"/>
      <c r="P207" s="219">
        <f>O207*H207</f>
        <v>0</v>
      </c>
      <c r="Q207" s="219">
        <v>0.131</v>
      </c>
      <c r="R207" s="219">
        <f>Q207*H207</f>
        <v>1.632653</v>
      </c>
      <c r="S207" s="219">
        <v>0</v>
      </c>
      <c r="T207" s="220">
        <f>S207*H207</f>
        <v>0</v>
      </c>
      <c r="AR207" s="22" t="s">
        <v>202</v>
      </c>
      <c r="AT207" s="22" t="s">
        <v>275</v>
      </c>
      <c r="AU207" s="22" t="s">
        <v>83</v>
      </c>
      <c r="AY207" s="22" t="s">
        <v>121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22" t="s">
        <v>81</v>
      </c>
      <c r="BK207" s="221">
        <f>ROUND(I207*H207,2)</f>
        <v>0</v>
      </c>
      <c r="BL207" s="22" t="s">
        <v>135</v>
      </c>
      <c r="BM207" s="22" t="s">
        <v>380</v>
      </c>
    </row>
    <row r="208" spans="2:51" s="11" customFormat="1" ht="13.5">
      <c r="B208" s="238"/>
      <c r="C208" s="239"/>
      <c r="D208" s="235" t="s">
        <v>187</v>
      </c>
      <c r="E208" s="239"/>
      <c r="F208" s="241" t="s">
        <v>381</v>
      </c>
      <c r="G208" s="239"/>
      <c r="H208" s="242">
        <v>12.463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187</v>
      </c>
      <c r="AU208" s="248" t="s">
        <v>83</v>
      </c>
      <c r="AV208" s="11" t="s">
        <v>83</v>
      </c>
      <c r="AW208" s="11" t="s">
        <v>6</v>
      </c>
      <c r="AX208" s="11" t="s">
        <v>81</v>
      </c>
      <c r="AY208" s="248" t="s">
        <v>121</v>
      </c>
    </row>
    <row r="209" spans="2:65" s="1" customFormat="1" ht="25.5" customHeight="1">
      <c r="B209" s="44"/>
      <c r="C209" s="210" t="s">
        <v>382</v>
      </c>
      <c r="D209" s="210" t="s">
        <v>122</v>
      </c>
      <c r="E209" s="211" t="s">
        <v>383</v>
      </c>
      <c r="F209" s="212" t="s">
        <v>384</v>
      </c>
      <c r="G209" s="213" t="s">
        <v>175</v>
      </c>
      <c r="H209" s="214">
        <v>127</v>
      </c>
      <c r="I209" s="215"/>
      <c r="J209" s="216">
        <f>ROUND(I209*H209,2)</f>
        <v>0</v>
      </c>
      <c r="K209" s="212" t="s">
        <v>176</v>
      </c>
      <c r="L209" s="70"/>
      <c r="M209" s="217" t="s">
        <v>21</v>
      </c>
      <c r="N209" s="218" t="s">
        <v>44</v>
      </c>
      <c r="O209" s="45"/>
      <c r="P209" s="219">
        <f>O209*H209</f>
        <v>0</v>
      </c>
      <c r="Q209" s="219">
        <v>0.10362</v>
      </c>
      <c r="R209" s="219">
        <f>Q209*H209</f>
        <v>13.159740000000001</v>
      </c>
      <c r="S209" s="219">
        <v>0</v>
      </c>
      <c r="T209" s="220">
        <f>S209*H209</f>
        <v>0</v>
      </c>
      <c r="AR209" s="22" t="s">
        <v>135</v>
      </c>
      <c r="AT209" s="22" t="s">
        <v>122</v>
      </c>
      <c r="AU209" s="22" t="s">
        <v>83</v>
      </c>
      <c r="AY209" s="22" t="s">
        <v>121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22" t="s">
        <v>81</v>
      </c>
      <c r="BK209" s="221">
        <f>ROUND(I209*H209,2)</f>
        <v>0</v>
      </c>
      <c r="BL209" s="22" t="s">
        <v>135</v>
      </c>
      <c r="BM209" s="22" t="s">
        <v>385</v>
      </c>
    </row>
    <row r="210" spans="2:47" s="1" customFormat="1" ht="13.5">
      <c r="B210" s="44"/>
      <c r="C210" s="72"/>
      <c r="D210" s="235" t="s">
        <v>171</v>
      </c>
      <c r="E210" s="72"/>
      <c r="F210" s="236" t="s">
        <v>325</v>
      </c>
      <c r="G210" s="72"/>
      <c r="H210" s="72"/>
      <c r="I210" s="182"/>
      <c r="J210" s="72"/>
      <c r="K210" s="72"/>
      <c r="L210" s="70"/>
      <c r="M210" s="237"/>
      <c r="N210" s="45"/>
      <c r="O210" s="45"/>
      <c r="P210" s="45"/>
      <c r="Q210" s="45"/>
      <c r="R210" s="45"/>
      <c r="S210" s="45"/>
      <c r="T210" s="93"/>
      <c r="AT210" s="22" t="s">
        <v>171</v>
      </c>
      <c r="AU210" s="22" t="s">
        <v>83</v>
      </c>
    </row>
    <row r="211" spans="2:51" s="11" customFormat="1" ht="13.5">
      <c r="B211" s="238"/>
      <c r="C211" s="239"/>
      <c r="D211" s="235" t="s">
        <v>187</v>
      </c>
      <c r="E211" s="240" t="s">
        <v>21</v>
      </c>
      <c r="F211" s="241" t="s">
        <v>386</v>
      </c>
      <c r="G211" s="239"/>
      <c r="H211" s="242">
        <v>96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187</v>
      </c>
      <c r="AU211" s="248" t="s">
        <v>83</v>
      </c>
      <c r="AV211" s="11" t="s">
        <v>83</v>
      </c>
      <c r="AW211" s="11" t="s">
        <v>37</v>
      </c>
      <c r="AX211" s="11" t="s">
        <v>73</v>
      </c>
      <c r="AY211" s="248" t="s">
        <v>121</v>
      </c>
    </row>
    <row r="212" spans="2:51" s="11" customFormat="1" ht="13.5">
      <c r="B212" s="238"/>
      <c r="C212" s="239"/>
      <c r="D212" s="235" t="s">
        <v>187</v>
      </c>
      <c r="E212" s="240" t="s">
        <v>21</v>
      </c>
      <c r="F212" s="241" t="s">
        <v>387</v>
      </c>
      <c r="G212" s="239"/>
      <c r="H212" s="242">
        <v>31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187</v>
      </c>
      <c r="AU212" s="248" t="s">
        <v>83</v>
      </c>
      <c r="AV212" s="11" t="s">
        <v>83</v>
      </c>
      <c r="AW212" s="11" t="s">
        <v>37</v>
      </c>
      <c r="AX212" s="11" t="s">
        <v>73</v>
      </c>
      <c r="AY212" s="248" t="s">
        <v>121</v>
      </c>
    </row>
    <row r="213" spans="2:51" s="12" customFormat="1" ht="13.5">
      <c r="B213" s="249"/>
      <c r="C213" s="250"/>
      <c r="D213" s="235" t="s">
        <v>187</v>
      </c>
      <c r="E213" s="251" t="s">
        <v>21</v>
      </c>
      <c r="F213" s="252" t="s">
        <v>201</v>
      </c>
      <c r="G213" s="250"/>
      <c r="H213" s="253">
        <v>127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187</v>
      </c>
      <c r="AU213" s="259" t="s">
        <v>83</v>
      </c>
      <c r="AV213" s="12" t="s">
        <v>135</v>
      </c>
      <c r="AW213" s="12" t="s">
        <v>37</v>
      </c>
      <c r="AX213" s="12" t="s">
        <v>81</v>
      </c>
      <c r="AY213" s="259" t="s">
        <v>121</v>
      </c>
    </row>
    <row r="214" spans="2:65" s="1" customFormat="1" ht="16.5" customHeight="1">
      <c r="B214" s="44"/>
      <c r="C214" s="260" t="s">
        <v>388</v>
      </c>
      <c r="D214" s="260" t="s">
        <v>275</v>
      </c>
      <c r="E214" s="261" t="s">
        <v>389</v>
      </c>
      <c r="F214" s="262" t="s">
        <v>390</v>
      </c>
      <c r="G214" s="263" t="s">
        <v>175</v>
      </c>
      <c r="H214" s="264">
        <v>129.54</v>
      </c>
      <c r="I214" s="265"/>
      <c r="J214" s="266">
        <f>ROUND(I214*H214,2)</f>
        <v>0</v>
      </c>
      <c r="K214" s="262" t="s">
        <v>21</v>
      </c>
      <c r="L214" s="267"/>
      <c r="M214" s="268" t="s">
        <v>21</v>
      </c>
      <c r="N214" s="269" t="s">
        <v>44</v>
      </c>
      <c r="O214" s="45"/>
      <c r="P214" s="219">
        <f>O214*H214</f>
        <v>0</v>
      </c>
      <c r="Q214" s="219">
        <v>0.176</v>
      </c>
      <c r="R214" s="219">
        <f>Q214*H214</f>
        <v>22.799039999999998</v>
      </c>
      <c r="S214" s="219">
        <v>0</v>
      </c>
      <c r="T214" s="220">
        <f>S214*H214</f>
        <v>0</v>
      </c>
      <c r="AR214" s="22" t="s">
        <v>202</v>
      </c>
      <c r="AT214" s="22" t="s">
        <v>275</v>
      </c>
      <c r="AU214" s="22" t="s">
        <v>83</v>
      </c>
      <c r="AY214" s="22" t="s">
        <v>121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22" t="s">
        <v>81</v>
      </c>
      <c r="BK214" s="221">
        <f>ROUND(I214*H214,2)</f>
        <v>0</v>
      </c>
      <c r="BL214" s="22" t="s">
        <v>135</v>
      </c>
      <c r="BM214" s="22" t="s">
        <v>391</v>
      </c>
    </row>
    <row r="215" spans="2:51" s="11" customFormat="1" ht="13.5">
      <c r="B215" s="238"/>
      <c r="C215" s="239"/>
      <c r="D215" s="235" t="s">
        <v>187</v>
      </c>
      <c r="E215" s="239"/>
      <c r="F215" s="241" t="s">
        <v>392</v>
      </c>
      <c r="G215" s="239"/>
      <c r="H215" s="242">
        <v>129.54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187</v>
      </c>
      <c r="AU215" s="248" t="s">
        <v>83</v>
      </c>
      <c r="AV215" s="11" t="s">
        <v>83</v>
      </c>
      <c r="AW215" s="11" t="s">
        <v>6</v>
      </c>
      <c r="AX215" s="11" t="s">
        <v>81</v>
      </c>
      <c r="AY215" s="248" t="s">
        <v>121</v>
      </c>
    </row>
    <row r="216" spans="2:63" s="9" customFormat="1" ht="29.85" customHeight="1">
      <c r="B216" s="196"/>
      <c r="C216" s="197"/>
      <c r="D216" s="198" t="s">
        <v>72</v>
      </c>
      <c r="E216" s="233" t="s">
        <v>202</v>
      </c>
      <c r="F216" s="233" t="s">
        <v>393</v>
      </c>
      <c r="G216" s="197"/>
      <c r="H216" s="197"/>
      <c r="I216" s="200"/>
      <c r="J216" s="234">
        <f>BK216</f>
        <v>0</v>
      </c>
      <c r="K216" s="197"/>
      <c r="L216" s="202"/>
      <c r="M216" s="203"/>
      <c r="N216" s="204"/>
      <c r="O216" s="204"/>
      <c r="P216" s="205">
        <f>SUM(P217:P237)</f>
        <v>0</v>
      </c>
      <c r="Q216" s="204"/>
      <c r="R216" s="205">
        <f>SUM(R217:R237)</f>
        <v>4.23754</v>
      </c>
      <c r="S216" s="204"/>
      <c r="T216" s="206">
        <f>SUM(T217:T237)</f>
        <v>0</v>
      </c>
      <c r="AR216" s="207" t="s">
        <v>81</v>
      </c>
      <c r="AT216" s="208" t="s">
        <v>72</v>
      </c>
      <c r="AU216" s="208" t="s">
        <v>81</v>
      </c>
      <c r="AY216" s="207" t="s">
        <v>121</v>
      </c>
      <c r="BK216" s="209">
        <f>SUM(BK217:BK237)</f>
        <v>0</v>
      </c>
    </row>
    <row r="217" spans="2:65" s="1" customFormat="1" ht="16.5" customHeight="1">
      <c r="B217" s="44"/>
      <c r="C217" s="210" t="s">
        <v>394</v>
      </c>
      <c r="D217" s="210" t="s">
        <v>122</v>
      </c>
      <c r="E217" s="211" t="s">
        <v>395</v>
      </c>
      <c r="F217" s="212" t="s">
        <v>396</v>
      </c>
      <c r="G217" s="213" t="s">
        <v>191</v>
      </c>
      <c r="H217" s="214">
        <v>6</v>
      </c>
      <c r="I217" s="215"/>
      <c r="J217" s="216">
        <f>ROUND(I217*H217,2)</f>
        <v>0</v>
      </c>
      <c r="K217" s="212" t="s">
        <v>176</v>
      </c>
      <c r="L217" s="70"/>
      <c r="M217" s="217" t="s">
        <v>21</v>
      </c>
      <c r="N217" s="218" t="s">
        <v>44</v>
      </c>
      <c r="O217" s="45"/>
      <c r="P217" s="219">
        <f>O217*H217</f>
        <v>0</v>
      </c>
      <c r="Q217" s="219">
        <v>0.00274</v>
      </c>
      <c r="R217" s="219">
        <f>Q217*H217</f>
        <v>0.01644</v>
      </c>
      <c r="S217" s="219">
        <v>0</v>
      </c>
      <c r="T217" s="220">
        <f>S217*H217</f>
        <v>0</v>
      </c>
      <c r="AR217" s="22" t="s">
        <v>135</v>
      </c>
      <c r="AT217" s="22" t="s">
        <v>122</v>
      </c>
      <c r="AU217" s="22" t="s">
        <v>83</v>
      </c>
      <c r="AY217" s="22" t="s">
        <v>121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22" t="s">
        <v>81</v>
      </c>
      <c r="BK217" s="221">
        <f>ROUND(I217*H217,2)</f>
        <v>0</v>
      </c>
      <c r="BL217" s="22" t="s">
        <v>135</v>
      </c>
      <c r="BM217" s="22" t="s">
        <v>397</v>
      </c>
    </row>
    <row r="218" spans="2:47" s="1" customFormat="1" ht="13.5">
      <c r="B218" s="44"/>
      <c r="C218" s="72"/>
      <c r="D218" s="235" t="s">
        <v>171</v>
      </c>
      <c r="E218" s="72"/>
      <c r="F218" s="236" t="s">
        <v>398</v>
      </c>
      <c r="G218" s="72"/>
      <c r="H218" s="72"/>
      <c r="I218" s="182"/>
      <c r="J218" s="72"/>
      <c r="K218" s="72"/>
      <c r="L218" s="70"/>
      <c r="M218" s="237"/>
      <c r="N218" s="45"/>
      <c r="O218" s="45"/>
      <c r="P218" s="45"/>
      <c r="Q218" s="45"/>
      <c r="R218" s="45"/>
      <c r="S218" s="45"/>
      <c r="T218" s="93"/>
      <c r="AT218" s="22" t="s">
        <v>171</v>
      </c>
      <c r="AU218" s="22" t="s">
        <v>83</v>
      </c>
    </row>
    <row r="219" spans="2:51" s="11" customFormat="1" ht="13.5">
      <c r="B219" s="238"/>
      <c r="C219" s="239"/>
      <c r="D219" s="235" t="s">
        <v>187</v>
      </c>
      <c r="E219" s="240" t="s">
        <v>21</v>
      </c>
      <c r="F219" s="241" t="s">
        <v>399</v>
      </c>
      <c r="G219" s="239"/>
      <c r="H219" s="242">
        <v>6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187</v>
      </c>
      <c r="AU219" s="248" t="s">
        <v>83</v>
      </c>
      <c r="AV219" s="11" t="s">
        <v>83</v>
      </c>
      <c r="AW219" s="11" t="s">
        <v>37</v>
      </c>
      <c r="AX219" s="11" t="s">
        <v>81</v>
      </c>
      <c r="AY219" s="248" t="s">
        <v>121</v>
      </c>
    </row>
    <row r="220" spans="2:65" s="1" customFormat="1" ht="25.5" customHeight="1">
      <c r="B220" s="44"/>
      <c r="C220" s="210" t="s">
        <v>400</v>
      </c>
      <c r="D220" s="210" t="s">
        <v>122</v>
      </c>
      <c r="E220" s="211" t="s">
        <v>401</v>
      </c>
      <c r="F220" s="212" t="s">
        <v>402</v>
      </c>
      <c r="G220" s="213" t="s">
        <v>150</v>
      </c>
      <c r="H220" s="214">
        <v>8</v>
      </c>
      <c r="I220" s="215"/>
      <c r="J220" s="216">
        <f>ROUND(I220*H220,2)</f>
        <v>0</v>
      </c>
      <c r="K220" s="212" t="s">
        <v>176</v>
      </c>
      <c r="L220" s="70"/>
      <c r="M220" s="217" t="s">
        <v>21</v>
      </c>
      <c r="N220" s="218" t="s">
        <v>44</v>
      </c>
      <c r="O220" s="45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AR220" s="22" t="s">
        <v>135</v>
      </c>
      <c r="AT220" s="22" t="s">
        <v>122</v>
      </c>
      <c r="AU220" s="22" t="s">
        <v>83</v>
      </c>
      <c r="AY220" s="22" t="s">
        <v>121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22" t="s">
        <v>81</v>
      </c>
      <c r="BK220" s="221">
        <f>ROUND(I220*H220,2)</f>
        <v>0</v>
      </c>
      <c r="BL220" s="22" t="s">
        <v>135</v>
      </c>
      <c r="BM220" s="22" t="s">
        <v>403</v>
      </c>
    </row>
    <row r="221" spans="2:47" s="1" customFormat="1" ht="13.5">
      <c r="B221" s="44"/>
      <c r="C221" s="72"/>
      <c r="D221" s="235" t="s">
        <v>171</v>
      </c>
      <c r="E221" s="72"/>
      <c r="F221" s="236" t="s">
        <v>404</v>
      </c>
      <c r="G221" s="72"/>
      <c r="H221" s="72"/>
      <c r="I221" s="182"/>
      <c r="J221" s="72"/>
      <c r="K221" s="72"/>
      <c r="L221" s="70"/>
      <c r="M221" s="237"/>
      <c r="N221" s="45"/>
      <c r="O221" s="45"/>
      <c r="P221" s="45"/>
      <c r="Q221" s="45"/>
      <c r="R221" s="45"/>
      <c r="S221" s="45"/>
      <c r="T221" s="93"/>
      <c r="AT221" s="22" t="s">
        <v>171</v>
      </c>
      <c r="AU221" s="22" t="s">
        <v>83</v>
      </c>
    </row>
    <row r="222" spans="2:65" s="1" customFormat="1" ht="16.5" customHeight="1">
      <c r="B222" s="44"/>
      <c r="C222" s="260" t="s">
        <v>405</v>
      </c>
      <c r="D222" s="260" t="s">
        <v>275</v>
      </c>
      <c r="E222" s="261" t="s">
        <v>406</v>
      </c>
      <c r="F222" s="262" t="s">
        <v>407</v>
      </c>
      <c r="G222" s="263" t="s">
        <v>150</v>
      </c>
      <c r="H222" s="264">
        <v>8</v>
      </c>
      <c r="I222" s="265"/>
      <c r="J222" s="266">
        <f>ROUND(I222*H222,2)</f>
        <v>0</v>
      </c>
      <c r="K222" s="262" t="s">
        <v>176</v>
      </c>
      <c r="L222" s="267"/>
      <c r="M222" s="268" t="s">
        <v>21</v>
      </c>
      <c r="N222" s="269" t="s">
        <v>44</v>
      </c>
      <c r="O222" s="45"/>
      <c r="P222" s="219">
        <f>O222*H222</f>
        <v>0</v>
      </c>
      <c r="Q222" s="219">
        <v>0.0007</v>
      </c>
      <c r="R222" s="219">
        <f>Q222*H222</f>
        <v>0.0056</v>
      </c>
      <c r="S222" s="219">
        <v>0</v>
      </c>
      <c r="T222" s="220">
        <f>S222*H222</f>
        <v>0</v>
      </c>
      <c r="AR222" s="22" t="s">
        <v>202</v>
      </c>
      <c r="AT222" s="22" t="s">
        <v>275</v>
      </c>
      <c r="AU222" s="22" t="s">
        <v>83</v>
      </c>
      <c r="AY222" s="22" t="s">
        <v>121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22" t="s">
        <v>81</v>
      </c>
      <c r="BK222" s="221">
        <f>ROUND(I222*H222,2)</f>
        <v>0</v>
      </c>
      <c r="BL222" s="22" t="s">
        <v>135</v>
      </c>
      <c r="BM222" s="22" t="s">
        <v>408</v>
      </c>
    </row>
    <row r="223" spans="2:65" s="1" customFormat="1" ht="16.5" customHeight="1">
      <c r="B223" s="44"/>
      <c r="C223" s="210" t="s">
        <v>409</v>
      </c>
      <c r="D223" s="210" t="s">
        <v>122</v>
      </c>
      <c r="E223" s="211" t="s">
        <v>410</v>
      </c>
      <c r="F223" s="212" t="s">
        <v>411</v>
      </c>
      <c r="G223" s="213" t="s">
        <v>150</v>
      </c>
      <c r="H223" s="214">
        <v>4</v>
      </c>
      <c r="I223" s="215"/>
      <c r="J223" s="216">
        <f>ROUND(I223*H223,2)</f>
        <v>0</v>
      </c>
      <c r="K223" s="212" t="s">
        <v>21</v>
      </c>
      <c r="L223" s="70"/>
      <c r="M223" s="217" t="s">
        <v>21</v>
      </c>
      <c r="N223" s="218" t="s">
        <v>44</v>
      </c>
      <c r="O223" s="45"/>
      <c r="P223" s="219">
        <f>O223*H223</f>
        <v>0</v>
      </c>
      <c r="Q223" s="219">
        <v>0.00207</v>
      </c>
      <c r="R223" s="219">
        <f>Q223*H223</f>
        <v>0.00828</v>
      </c>
      <c r="S223" s="219">
        <v>0</v>
      </c>
      <c r="T223" s="220">
        <f>S223*H223</f>
        <v>0</v>
      </c>
      <c r="AR223" s="22" t="s">
        <v>135</v>
      </c>
      <c r="AT223" s="22" t="s">
        <v>122</v>
      </c>
      <c r="AU223" s="22" t="s">
        <v>83</v>
      </c>
      <c r="AY223" s="22" t="s">
        <v>121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22" t="s">
        <v>81</v>
      </c>
      <c r="BK223" s="221">
        <f>ROUND(I223*H223,2)</f>
        <v>0</v>
      </c>
      <c r="BL223" s="22" t="s">
        <v>135</v>
      </c>
      <c r="BM223" s="22" t="s">
        <v>412</v>
      </c>
    </row>
    <row r="224" spans="2:47" s="1" customFormat="1" ht="13.5">
      <c r="B224" s="44"/>
      <c r="C224" s="72"/>
      <c r="D224" s="235" t="s">
        <v>171</v>
      </c>
      <c r="E224" s="72"/>
      <c r="F224" s="236" t="s">
        <v>404</v>
      </c>
      <c r="G224" s="72"/>
      <c r="H224" s="72"/>
      <c r="I224" s="182"/>
      <c r="J224" s="72"/>
      <c r="K224" s="72"/>
      <c r="L224" s="70"/>
      <c r="M224" s="237"/>
      <c r="N224" s="45"/>
      <c r="O224" s="45"/>
      <c r="P224" s="45"/>
      <c r="Q224" s="45"/>
      <c r="R224" s="45"/>
      <c r="S224" s="45"/>
      <c r="T224" s="93"/>
      <c r="AT224" s="22" t="s">
        <v>171</v>
      </c>
      <c r="AU224" s="22" t="s">
        <v>83</v>
      </c>
    </row>
    <row r="225" spans="2:65" s="1" customFormat="1" ht="16.5" customHeight="1">
      <c r="B225" s="44"/>
      <c r="C225" s="210" t="s">
        <v>413</v>
      </c>
      <c r="D225" s="210" t="s">
        <v>122</v>
      </c>
      <c r="E225" s="211" t="s">
        <v>414</v>
      </c>
      <c r="F225" s="212" t="s">
        <v>415</v>
      </c>
      <c r="G225" s="213" t="s">
        <v>150</v>
      </c>
      <c r="H225" s="214">
        <v>4</v>
      </c>
      <c r="I225" s="215"/>
      <c r="J225" s="216">
        <f>ROUND(I225*H225,2)</f>
        <v>0</v>
      </c>
      <c r="K225" s="212" t="s">
        <v>176</v>
      </c>
      <c r="L225" s="70"/>
      <c r="M225" s="217" t="s">
        <v>21</v>
      </c>
      <c r="N225" s="218" t="s">
        <v>44</v>
      </c>
      <c r="O225" s="45"/>
      <c r="P225" s="219">
        <f>O225*H225</f>
        <v>0</v>
      </c>
      <c r="Q225" s="219">
        <v>0.14494</v>
      </c>
      <c r="R225" s="219">
        <f>Q225*H225</f>
        <v>0.57976</v>
      </c>
      <c r="S225" s="219">
        <v>0</v>
      </c>
      <c r="T225" s="220">
        <f>S225*H225</f>
        <v>0</v>
      </c>
      <c r="AR225" s="22" t="s">
        <v>135</v>
      </c>
      <c r="AT225" s="22" t="s">
        <v>122</v>
      </c>
      <c r="AU225" s="22" t="s">
        <v>83</v>
      </c>
      <c r="AY225" s="22" t="s">
        <v>121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22" t="s">
        <v>81</v>
      </c>
      <c r="BK225" s="221">
        <f>ROUND(I225*H225,2)</f>
        <v>0</v>
      </c>
      <c r="BL225" s="22" t="s">
        <v>135</v>
      </c>
      <c r="BM225" s="22" t="s">
        <v>416</v>
      </c>
    </row>
    <row r="226" spans="2:47" s="1" customFormat="1" ht="13.5">
      <c r="B226" s="44"/>
      <c r="C226" s="72"/>
      <c r="D226" s="235" t="s">
        <v>171</v>
      </c>
      <c r="E226" s="72"/>
      <c r="F226" s="236" t="s">
        <v>417</v>
      </c>
      <c r="G226" s="72"/>
      <c r="H226" s="72"/>
      <c r="I226" s="182"/>
      <c r="J226" s="72"/>
      <c r="K226" s="72"/>
      <c r="L226" s="70"/>
      <c r="M226" s="237"/>
      <c r="N226" s="45"/>
      <c r="O226" s="45"/>
      <c r="P226" s="45"/>
      <c r="Q226" s="45"/>
      <c r="R226" s="45"/>
      <c r="S226" s="45"/>
      <c r="T226" s="93"/>
      <c r="AT226" s="22" t="s">
        <v>171</v>
      </c>
      <c r="AU226" s="22" t="s">
        <v>83</v>
      </c>
    </row>
    <row r="227" spans="2:65" s="1" customFormat="1" ht="16.5" customHeight="1">
      <c r="B227" s="44"/>
      <c r="C227" s="260" t="s">
        <v>418</v>
      </c>
      <c r="D227" s="260" t="s">
        <v>275</v>
      </c>
      <c r="E227" s="261" t="s">
        <v>419</v>
      </c>
      <c r="F227" s="262" t="s">
        <v>420</v>
      </c>
      <c r="G227" s="263" t="s">
        <v>150</v>
      </c>
      <c r="H227" s="264">
        <v>0.26</v>
      </c>
      <c r="I227" s="265"/>
      <c r="J227" s="266">
        <f>ROUND(I227*H227,2)</f>
        <v>0</v>
      </c>
      <c r="K227" s="262" t="s">
        <v>176</v>
      </c>
      <c r="L227" s="267"/>
      <c r="M227" s="268" t="s">
        <v>21</v>
      </c>
      <c r="N227" s="269" t="s">
        <v>44</v>
      </c>
      <c r="O227" s="45"/>
      <c r="P227" s="219">
        <f>O227*H227</f>
        <v>0</v>
      </c>
      <c r="Q227" s="219">
        <v>0.097</v>
      </c>
      <c r="R227" s="219">
        <f>Q227*H227</f>
        <v>0.025220000000000003</v>
      </c>
      <c r="S227" s="219">
        <v>0</v>
      </c>
      <c r="T227" s="220">
        <f>S227*H227</f>
        <v>0</v>
      </c>
      <c r="AR227" s="22" t="s">
        <v>202</v>
      </c>
      <c r="AT227" s="22" t="s">
        <v>275</v>
      </c>
      <c r="AU227" s="22" t="s">
        <v>83</v>
      </c>
      <c r="AY227" s="22" t="s">
        <v>121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22" t="s">
        <v>81</v>
      </c>
      <c r="BK227" s="221">
        <f>ROUND(I227*H227,2)</f>
        <v>0</v>
      </c>
      <c r="BL227" s="22" t="s">
        <v>135</v>
      </c>
      <c r="BM227" s="22" t="s">
        <v>421</v>
      </c>
    </row>
    <row r="228" spans="2:51" s="11" customFormat="1" ht="13.5">
      <c r="B228" s="238"/>
      <c r="C228" s="239"/>
      <c r="D228" s="235" t="s">
        <v>187</v>
      </c>
      <c r="E228" s="239"/>
      <c r="F228" s="241" t="s">
        <v>422</v>
      </c>
      <c r="G228" s="239"/>
      <c r="H228" s="242">
        <v>0.26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187</v>
      </c>
      <c r="AU228" s="248" t="s">
        <v>83</v>
      </c>
      <c r="AV228" s="11" t="s">
        <v>83</v>
      </c>
      <c r="AW228" s="11" t="s">
        <v>6</v>
      </c>
      <c r="AX228" s="11" t="s">
        <v>81</v>
      </c>
      <c r="AY228" s="248" t="s">
        <v>121</v>
      </c>
    </row>
    <row r="229" spans="2:65" s="1" customFormat="1" ht="16.5" customHeight="1">
      <c r="B229" s="44"/>
      <c r="C229" s="260" t="s">
        <v>423</v>
      </c>
      <c r="D229" s="260" t="s">
        <v>275</v>
      </c>
      <c r="E229" s="261" t="s">
        <v>424</v>
      </c>
      <c r="F229" s="262" t="s">
        <v>425</v>
      </c>
      <c r="G229" s="263" t="s">
        <v>150</v>
      </c>
      <c r="H229" s="264">
        <v>4</v>
      </c>
      <c r="I229" s="265"/>
      <c r="J229" s="266">
        <f>ROUND(I229*H229,2)</f>
        <v>0</v>
      </c>
      <c r="K229" s="262" t="s">
        <v>176</v>
      </c>
      <c r="L229" s="267"/>
      <c r="M229" s="268" t="s">
        <v>21</v>
      </c>
      <c r="N229" s="269" t="s">
        <v>44</v>
      </c>
      <c r="O229" s="45"/>
      <c r="P229" s="219">
        <f>O229*H229</f>
        <v>0</v>
      </c>
      <c r="Q229" s="219">
        <v>0.027</v>
      </c>
      <c r="R229" s="219">
        <f>Q229*H229</f>
        <v>0.108</v>
      </c>
      <c r="S229" s="219">
        <v>0</v>
      </c>
      <c r="T229" s="220">
        <f>S229*H229</f>
        <v>0</v>
      </c>
      <c r="AR229" s="22" t="s">
        <v>202</v>
      </c>
      <c r="AT229" s="22" t="s">
        <v>275</v>
      </c>
      <c r="AU229" s="22" t="s">
        <v>83</v>
      </c>
      <c r="AY229" s="22" t="s">
        <v>121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22" t="s">
        <v>81</v>
      </c>
      <c r="BK229" s="221">
        <f>ROUND(I229*H229,2)</f>
        <v>0</v>
      </c>
      <c r="BL229" s="22" t="s">
        <v>135</v>
      </c>
      <c r="BM229" s="22" t="s">
        <v>426</v>
      </c>
    </row>
    <row r="230" spans="2:65" s="1" customFormat="1" ht="16.5" customHeight="1">
      <c r="B230" s="44"/>
      <c r="C230" s="260" t="s">
        <v>427</v>
      </c>
      <c r="D230" s="260" t="s">
        <v>275</v>
      </c>
      <c r="E230" s="261" t="s">
        <v>428</v>
      </c>
      <c r="F230" s="262" t="s">
        <v>429</v>
      </c>
      <c r="G230" s="263" t="s">
        <v>150</v>
      </c>
      <c r="H230" s="264">
        <v>4</v>
      </c>
      <c r="I230" s="265"/>
      <c r="J230" s="266">
        <f>ROUND(I230*H230,2)</f>
        <v>0</v>
      </c>
      <c r="K230" s="262" t="s">
        <v>176</v>
      </c>
      <c r="L230" s="267"/>
      <c r="M230" s="268" t="s">
        <v>21</v>
      </c>
      <c r="N230" s="269" t="s">
        <v>44</v>
      </c>
      <c r="O230" s="45"/>
      <c r="P230" s="219">
        <f>O230*H230</f>
        <v>0</v>
      </c>
      <c r="Q230" s="219">
        <v>0.111</v>
      </c>
      <c r="R230" s="219">
        <f>Q230*H230</f>
        <v>0.444</v>
      </c>
      <c r="S230" s="219">
        <v>0</v>
      </c>
      <c r="T230" s="220">
        <f>S230*H230</f>
        <v>0</v>
      </c>
      <c r="AR230" s="22" t="s">
        <v>202</v>
      </c>
      <c r="AT230" s="22" t="s">
        <v>275</v>
      </c>
      <c r="AU230" s="22" t="s">
        <v>83</v>
      </c>
      <c r="AY230" s="22" t="s">
        <v>121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22" t="s">
        <v>81</v>
      </c>
      <c r="BK230" s="221">
        <f>ROUND(I230*H230,2)</f>
        <v>0</v>
      </c>
      <c r="BL230" s="22" t="s">
        <v>135</v>
      </c>
      <c r="BM230" s="22" t="s">
        <v>430</v>
      </c>
    </row>
    <row r="231" spans="2:65" s="1" customFormat="1" ht="16.5" customHeight="1">
      <c r="B231" s="44"/>
      <c r="C231" s="260" t="s">
        <v>431</v>
      </c>
      <c r="D231" s="260" t="s">
        <v>275</v>
      </c>
      <c r="E231" s="261" t="s">
        <v>432</v>
      </c>
      <c r="F231" s="262" t="s">
        <v>433</v>
      </c>
      <c r="G231" s="263" t="s">
        <v>150</v>
      </c>
      <c r="H231" s="264">
        <v>4</v>
      </c>
      <c r="I231" s="265"/>
      <c r="J231" s="266">
        <f>ROUND(I231*H231,2)</f>
        <v>0</v>
      </c>
      <c r="K231" s="262" t="s">
        <v>176</v>
      </c>
      <c r="L231" s="267"/>
      <c r="M231" s="268" t="s">
        <v>21</v>
      </c>
      <c r="N231" s="269" t="s">
        <v>44</v>
      </c>
      <c r="O231" s="45"/>
      <c r="P231" s="219">
        <f>O231*H231</f>
        <v>0</v>
      </c>
      <c r="Q231" s="219">
        <v>0.04</v>
      </c>
      <c r="R231" s="219">
        <f>Q231*H231</f>
        <v>0.16</v>
      </c>
      <c r="S231" s="219">
        <v>0</v>
      </c>
      <c r="T231" s="220">
        <f>S231*H231</f>
        <v>0</v>
      </c>
      <c r="AR231" s="22" t="s">
        <v>202</v>
      </c>
      <c r="AT231" s="22" t="s">
        <v>275</v>
      </c>
      <c r="AU231" s="22" t="s">
        <v>83</v>
      </c>
      <c r="AY231" s="22" t="s">
        <v>121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22" t="s">
        <v>81</v>
      </c>
      <c r="BK231" s="221">
        <f>ROUND(I231*H231,2)</f>
        <v>0</v>
      </c>
      <c r="BL231" s="22" t="s">
        <v>135</v>
      </c>
      <c r="BM231" s="22" t="s">
        <v>434</v>
      </c>
    </row>
    <row r="232" spans="2:51" s="11" customFormat="1" ht="13.5">
      <c r="B232" s="238"/>
      <c r="C232" s="239"/>
      <c r="D232" s="235" t="s">
        <v>187</v>
      </c>
      <c r="E232" s="239"/>
      <c r="F232" s="241" t="s">
        <v>435</v>
      </c>
      <c r="G232" s="239"/>
      <c r="H232" s="242">
        <v>4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187</v>
      </c>
      <c r="AU232" s="248" t="s">
        <v>83</v>
      </c>
      <c r="AV232" s="11" t="s">
        <v>83</v>
      </c>
      <c r="AW232" s="11" t="s">
        <v>6</v>
      </c>
      <c r="AX232" s="11" t="s">
        <v>81</v>
      </c>
      <c r="AY232" s="248" t="s">
        <v>121</v>
      </c>
    </row>
    <row r="233" spans="2:65" s="1" customFormat="1" ht="25.5" customHeight="1">
      <c r="B233" s="44"/>
      <c r="C233" s="210" t="s">
        <v>436</v>
      </c>
      <c r="D233" s="210" t="s">
        <v>122</v>
      </c>
      <c r="E233" s="211" t="s">
        <v>437</v>
      </c>
      <c r="F233" s="212" t="s">
        <v>438</v>
      </c>
      <c r="G233" s="213" t="s">
        <v>150</v>
      </c>
      <c r="H233" s="214">
        <v>4</v>
      </c>
      <c r="I233" s="215"/>
      <c r="J233" s="216">
        <f>ROUND(I233*H233,2)</f>
        <v>0</v>
      </c>
      <c r="K233" s="212" t="s">
        <v>176</v>
      </c>
      <c r="L233" s="70"/>
      <c r="M233" s="217" t="s">
        <v>21</v>
      </c>
      <c r="N233" s="218" t="s">
        <v>44</v>
      </c>
      <c r="O233" s="45"/>
      <c r="P233" s="219">
        <f>O233*H233</f>
        <v>0</v>
      </c>
      <c r="Q233" s="219">
        <v>0.21734</v>
      </c>
      <c r="R233" s="219">
        <f>Q233*H233</f>
        <v>0.86936</v>
      </c>
      <c r="S233" s="219">
        <v>0</v>
      </c>
      <c r="T233" s="220">
        <f>S233*H233</f>
        <v>0</v>
      </c>
      <c r="AR233" s="22" t="s">
        <v>135</v>
      </c>
      <c r="AT233" s="22" t="s">
        <v>122</v>
      </c>
      <c r="AU233" s="22" t="s">
        <v>83</v>
      </c>
      <c r="AY233" s="22" t="s">
        <v>121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22" t="s">
        <v>81</v>
      </c>
      <c r="BK233" s="221">
        <f>ROUND(I233*H233,2)</f>
        <v>0</v>
      </c>
      <c r="BL233" s="22" t="s">
        <v>135</v>
      </c>
      <c r="BM233" s="22" t="s">
        <v>439</v>
      </c>
    </row>
    <row r="234" spans="2:47" s="1" customFormat="1" ht="13.5">
      <c r="B234" s="44"/>
      <c r="C234" s="72"/>
      <c r="D234" s="235" t="s">
        <v>171</v>
      </c>
      <c r="E234" s="72"/>
      <c r="F234" s="236" t="s">
        <v>440</v>
      </c>
      <c r="G234" s="72"/>
      <c r="H234" s="72"/>
      <c r="I234" s="182"/>
      <c r="J234" s="72"/>
      <c r="K234" s="72"/>
      <c r="L234" s="70"/>
      <c r="M234" s="237"/>
      <c r="N234" s="45"/>
      <c r="O234" s="45"/>
      <c r="P234" s="45"/>
      <c r="Q234" s="45"/>
      <c r="R234" s="45"/>
      <c r="S234" s="45"/>
      <c r="T234" s="93"/>
      <c r="AT234" s="22" t="s">
        <v>171</v>
      </c>
      <c r="AU234" s="22" t="s">
        <v>83</v>
      </c>
    </row>
    <row r="235" spans="2:65" s="1" customFormat="1" ht="16.5" customHeight="1">
      <c r="B235" s="44"/>
      <c r="C235" s="260" t="s">
        <v>441</v>
      </c>
      <c r="D235" s="260" t="s">
        <v>275</v>
      </c>
      <c r="E235" s="261" t="s">
        <v>442</v>
      </c>
      <c r="F235" s="262" t="s">
        <v>443</v>
      </c>
      <c r="G235" s="263" t="s">
        <v>150</v>
      </c>
      <c r="H235" s="264">
        <v>4</v>
      </c>
      <c r="I235" s="265"/>
      <c r="J235" s="266">
        <f>ROUND(I235*H235,2)</f>
        <v>0</v>
      </c>
      <c r="K235" s="262" t="s">
        <v>21</v>
      </c>
      <c r="L235" s="267"/>
      <c r="M235" s="268" t="s">
        <v>21</v>
      </c>
      <c r="N235" s="269" t="s">
        <v>44</v>
      </c>
      <c r="O235" s="45"/>
      <c r="P235" s="219">
        <f>O235*H235</f>
        <v>0</v>
      </c>
      <c r="Q235" s="219">
        <v>0.0386</v>
      </c>
      <c r="R235" s="219">
        <f>Q235*H235</f>
        <v>0.1544</v>
      </c>
      <c r="S235" s="219">
        <v>0</v>
      </c>
      <c r="T235" s="220">
        <f>S235*H235</f>
        <v>0</v>
      </c>
      <c r="AR235" s="22" t="s">
        <v>202</v>
      </c>
      <c r="AT235" s="22" t="s">
        <v>275</v>
      </c>
      <c r="AU235" s="22" t="s">
        <v>83</v>
      </c>
      <c r="AY235" s="22" t="s">
        <v>121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22" t="s">
        <v>81</v>
      </c>
      <c r="BK235" s="221">
        <f>ROUND(I235*H235,2)</f>
        <v>0</v>
      </c>
      <c r="BL235" s="22" t="s">
        <v>135</v>
      </c>
      <c r="BM235" s="22" t="s">
        <v>444</v>
      </c>
    </row>
    <row r="236" spans="2:65" s="1" customFormat="1" ht="25.5" customHeight="1">
      <c r="B236" s="44"/>
      <c r="C236" s="210" t="s">
        <v>445</v>
      </c>
      <c r="D236" s="210" t="s">
        <v>122</v>
      </c>
      <c r="E236" s="211" t="s">
        <v>446</v>
      </c>
      <c r="F236" s="212" t="s">
        <v>447</v>
      </c>
      <c r="G236" s="213" t="s">
        <v>150</v>
      </c>
      <c r="H236" s="214">
        <v>6</v>
      </c>
      <c r="I236" s="215"/>
      <c r="J236" s="216">
        <f>ROUND(I236*H236,2)</f>
        <v>0</v>
      </c>
      <c r="K236" s="212" t="s">
        <v>176</v>
      </c>
      <c r="L236" s="70"/>
      <c r="M236" s="217" t="s">
        <v>21</v>
      </c>
      <c r="N236" s="218" t="s">
        <v>44</v>
      </c>
      <c r="O236" s="45"/>
      <c r="P236" s="219">
        <f>O236*H236</f>
        <v>0</v>
      </c>
      <c r="Q236" s="219">
        <v>0.31108</v>
      </c>
      <c r="R236" s="219">
        <f>Q236*H236</f>
        <v>1.8664800000000001</v>
      </c>
      <c r="S236" s="219">
        <v>0</v>
      </c>
      <c r="T236" s="220">
        <f>S236*H236</f>
        <v>0</v>
      </c>
      <c r="AR236" s="22" t="s">
        <v>135</v>
      </c>
      <c r="AT236" s="22" t="s">
        <v>122</v>
      </c>
      <c r="AU236" s="22" t="s">
        <v>83</v>
      </c>
      <c r="AY236" s="22" t="s">
        <v>121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22" t="s">
        <v>81</v>
      </c>
      <c r="BK236" s="221">
        <f>ROUND(I236*H236,2)</f>
        <v>0</v>
      </c>
      <c r="BL236" s="22" t="s">
        <v>135</v>
      </c>
      <c r="BM236" s="22" t="s">
        <v>448</v>
      </c>
    </row>
    <row r="237" spans="2:47" s="1" customFormat="1" ht="13.5">
      <c r="B237" s="44"/>
      <c r="C237" s="72"/>
      <c r="D237" s="235" t="s">
        <v>171</v>
      </c>
      <c r="E237" s="72"/>
      <c r="F237" s="236" t="s">
        <v>404</v>
      </c>
      <c r="G237" s="72"/>
      <c r="H237" s="72"/>
      <c r="I237" s="182"/>
      <c r="J237" s="72"/>
      <c r="K237" s="72"/>
      <c r="L237" s="70"/>
      <c r="M237" s="237"/>
      <c r="N237" s="45"/>
      <c r="O237" s="45"/>
      <c r="P237" s="45"/>
      <c r="Q237" s="45"/>
      <c r="R237" s="45"/>
      <c r="S237" s="45"/>
      <c r="T237" s="93"/>
      <c r="AT237" s="22" t="s">
        <v>171</v>
      </c>
      <c r="AU237" s="22" t="s">
        <v>83</v>
      </c>
    </row>
    <row r="238" spans="2:63" s="9" customFormat="1" ht="29.85" customHeight="1">
      <c r="B238" s="196"/>
      <c r="C238" s="197"/>
      <c r="D238" s="198" t="s">
        <v>72</v>
      </c>
      <c r="E238" s="233" t="s">
        <v>206</v>
      </c>
      <c r="F238" s="233" t="s">
        <v>449</v>
      </c>
      <c r="G238" s="197"/>
      <c r="H238" s="197"/>
      <c r="I238" s="200"/>
      <c r="J238" s="234">
        <f>BK238</f>
        <v>0</v>
      </c>
      <c r="K238" s="197"/>
      <c r="L238" s="202"/>
      <c r="M238" s="203"/>
      <c r="N238" s="204"/>
      <c r="O238" s="204"/>
      <c r="P238" s="205">
        <f>SUM(P239:P292)</f>
        <v>0</v>
      </c>
      <c r="Q238" s="204"/>
      <c r="R238" s="205">
        <f>SUM(R239:R292)</f>
        <v>277.34450929999997</v>
      </c>
      <c r="S238" s="204"/>
      <c r="T238" s="206">
        <f>SUM(T239:T292)</f>
        <v>0.5655</v>
      </c>
      <c r="AR238" s="207" t="s">
        <v>81</v>
      </c>
      <c r="AT238" s="208" t="s">
        <v>72</v>
      </c>
      <c r="AU238" s="208" t="s">
        <v>81</v>
      </c>
      <c r="AY238" s="207" t="s">
        <v>121</v>
      </c>
      <c r="BK238" s="209">
        <f>SUM(BK239:BK292)</f>
        <v>0</v>
      </c>
    </row>
    <row r="239" spans="2:65" s="1" customFormat="1" ht="25.5" customHeight="1">
      <c r="B239" s="44"/>
      <c r="C239" s="210" t="s">
        <v>450</v>
      </c>
      <c r="D239" s="210" t="s">
        <v>122</v>
      </c>
      <c r="E239" s="211" t="s">
        <v>451</v>
      </c>
      <c r="F239" s="212" t="s">
        <v>452</v>
      </c>
      <c r="G239" s="213" t="s">
        <v>150</v>
      </c>
      <c r="H239" s="214">
        <v>1</v>
      </c>
      <c r="I239" s="215"/>
      <c r="J239" s="216">
        <f>ROUND(I239*H239,2)</f>
        <v>0</v>
      </c>
      <c r="K239" s="212" t="s">
        <v>176</v>
      </c>
      <c r="L239" s="70"/>
      <c r="M239" s="217" t="s">
        <v>21</v>
      </c>
      <c r="N239" s="218" t="s">
        <v>44</v>
      </c>
      <c r="O239" s="45"/>
      <c r="P239" s="219">
        <f>O239*H239</f>
        <v>0</v>
      </c>
      <c r="Q239" s="219">
        <v>0.0007</v>
      </c>
      <c r="R239" s="219">
        <f>Q239*H239</f>
        <v>0.0007</v>
      </c>
      <c r="S239" s="219">
        <v>0</v>
      </c>
      <c r="T239" s="220">
        <f>S239*H239</f>
        <v>0</v>
      </c>
      <c r="AR239" s="22" t="s">
        <v>135</v>
      </c>
      <c r="AT239" s="22" t="s">
        <v>122</v>
      </c>
      <c r="AU239" s="22" t="s">
        <v>83</v>
      </c>
      <c r="AY239" s="22" t="s">
        <v>121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22" t="s">
        <v>81</v>
      </c>
      <c r="BK239" s="221">
        <f>ROUND(I239*H239,2)</f>
        <v>0</v>
      </c>
      <c r="BL239" s="22" t="s">
        <v>135</v>
      </c>
      <c r="BM239" s="22" t="s">
        <v>453</v>
      </c>
    </row>
    <row r="240" spans="2:47" s="1" customFormat="1" ht="13.5">
      <c r="B240" s="44"/>
      <c r="C240" s="72"/>
      <c r="D240" s="235" t="s">
        <v>171</v>
      </c>
      <c r="E240" s="72"/>
      <c r="F240" s="236" t="s">
        <v>404</v>
      </c>
      <c r="G240" s="72"/>
      <c r="H240" s="72"/>
      <c r="I240" s="182"/>
      <c r="J240" s="72"/>
      <c r="K240" s="72"/>
      <c r="L240" s="70"/>
      <c r="M240" s="237"/>
      <c r="N240" s="45"/>
      <c r="O240" s="45"/>
      <c r="P240" s="45"/>
      <c r="Q240" s="45"/>
      <c r="R240" s="45"/>
      <c r="S240" s="45"/>
      <c r="T240" s="93"/>
      <c r="AT240" s="22" t="s">
        <v>171</v>
      </c>
      <c r="AU240" s="22" t="s">
        <v>83</v>
      </c>
    </row>
    <row r="241" spans="2:65" s="1" customFormat="1" ht="16.5" customHeight="1">
      <c r="B241" s="44"/>
      <c r="C241" s="260" t="s">
        <v>454</v>
      </c>
      <c r="D241" s="260" t="s">
        <v>275</v>
      </c>
      <c r="E241" s="261" t="s">
        <v>455</v>
      </c>
      <c r="F241" s="262" t="s">
        <v>456</v>
      </c>
      <c r="G241" s="263" t="s">
        <v>150</v>
      </c>
      <c r="H241" s="264">
        <v>1</v>
      </c>
      <c r="I241" s="265"/>
      <c r="J241" s="266">
        <f>ROUND(I241*H241,2)</f>
        <v>0</v>
      </c>
      <c r="K241" s="262" t="s">
        <v>21</v>
      </c>
      <c r="L241" s="267"/>
      <c r="M241" s="268" t="s">
        <v>21</v>
      </c>
      <c r="N241" s="269" t="s">
        <v>44</v>
      </c>
      <c r="O241" s="45"/>
      <c r="P241" s="219">
        <f>O241*H241</f>
        <v>0</v>
      </c>
      <c r="Q241" s="219">
        <v>0.005</v>
      </c>
      <c r="R241" s="219">
        <f>Q241*H241</f>
        <v>0.005</v>
      </c>
      <c r="S241" s="219">
        <v>0</v>
      </c>
      <c r="T241" s="220">
        <f>S241*H241</f>
        <v>0</v>
      </c>
      <c r="AR241" s="22" t="s">
        <v>202</v>
      </c>
      <c r="AT241" s="22" t="s">
        <v>275</v>
      </c>
      <c r="AU241" s="22" t="s">
        <v>83</v>
      </c>
      <c r="AY241" s="22" t="s">
        <v>121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22" t="s">
        <v>81</v>
      </c>
      <c r="BK241" s="221">
        <f>ROUND(I241*H241,2)</f>
        <v>0</v>
      </c>
      <c r="BL241" s="22" t="s">
        <v>135</v>
      </c>
      <c r="BM241" s="22" t="s">
        <v>457</v>
      </c>
    </row>
    <row r="242" spans="2:51" s="11" customFormat="1" ht="13.5">
      <c r="B242" s="238"/>
      <c r="C242" s="239"/>
      <c r="D242" s="235" t="s">
        <v>187</v>
      </c>
      <c r="E242" s="240" t="s">
        <v>21</v>
      </c>
      <c r="F242" s="241" t="s">
        <v>458</v>
      </c>
      <c r="G242" s="239"/>
      <c r="H242" s="242">
        <v>1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187</v>
      </c>
      <c r="AU242" s="248" t="s">
        <v>83</v>
      </c>
      <c r="AV242" s="11" t="s">
        <v>83</v>
      </c>
      <c r="AW242" s="11" t="s">
        <v>37</v>
      </c>
      <c r="AX242" s="11" t="s">
        <v>81</v>
      </c>
      <c r="AY242" s="248" t="s">
        <v>121</v>
      </c>
    </row>
    <row r="243" spans="2:65" s="1" customFormat="1" ht="25.5" customHeight="1">
      <c r="B243" s="44"/>
      <c r="C243" s="210" t="s">
        <v>459</v>
      </c>
      <c r="D243" s="210" t="s">
        <v>122</v>
      </c>
      <c r="E243" s="211" t="s">
        <v>460</v>
      </c>
      <c r="F243" s="212" t="s">
        <v>461</v>
      </c>
      <c r="G243" s="213" t="s">
        <v>150</v>
      </c>
      <c r="H243" s="214">
        <v>1</v>
      </c>
      <c r="I243" s="215"/>
      <c r="J243" s="216">
        <f>ROUND(I243*H243,2)</f>
        <v>0</v>
      </c>
      <c r="K243" s="212" t="s">
        <v>176</v>
      </c>
      <c r="L243" s="70"/>
      <c r="M243" s="217" t="s">
        <v>21</v>
      </c>
      <c r="N243" s="218" t="s">
        <v>44</v>
      </c>
      <c r="O243" s="45"/>
      <c r="P243" s="219">
        <f>O243*H243</f>
        <v>0</v>
      </c>
      <c r="Q243" s="219">
        <v>0.11241</v>
      </c>
      <c r="R243" s="219">
        <f>Q243*H243</f>
        <v>0.11241</v>
      </c>
      <c r="S243" s="219">
        <v>0</v>
      </c>
      <c r="T243" s="220">
        <f>S243*H243</f>
        <v>0</v>
      </c>
      <c r="AR243" s="22" t="s">
        <v>135</v>
      </c>
      <c r="AT243" s="22" t="s">
        <v>122</v>
      </c>
      <c r="AU243" s="22" t="s">
        <v>83</v>
      </c>
      <c r="AY243" s="22" t="s">
        <v>121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22" t="s">
        <v>81</v>
      </c>
      <c r="BK243" s="221">
        <f>ROUND(I243*H243,2)</f>
        <v>0</v>
      </c>
      <c r="BL243" s="22" t="s">
        <v>135</v>
      </c>
      <c r="BM243" s="22" t="s">
        <v>462</v>
      </c>
    </row>
    <row r="244" spans="2:47" s="1" customFormat="1" ht="13.5">
      <c r="B244" s="44"/>
      <c r="C244" s="72"/>
      <c r="D244" s="235" t="s">
        <v>171</v>
      </c>
      <c r="E244" s="72"/>
      <c r="F244" s="236" t="s">
        <v>404</v>
      </c>
      <c r="G244" s="72"/>
      <c r="H244" s="72"/>
      <c r="I244" s="182"/>
      <c r="J244" s="72"/>
      <c r="K244" s="72"/>
      <c r="L244" s="70"/>
      <c r="M244" s="237"/>
      <c r="N244" s="45"/>
      <c r="O244" s="45"/>
      <c r="P244" s="45"/>
      <c r="Q244" s="45"/>
      <c r="R244" s="45"/>
      <c r="S244" s="45"/>
      <c r="T244" s="93"/>
      <c r="AT244" s="22" t="s">
        <v>171</v>
      </c>
      <c r="AU244" s="22" t="s">
        <v>83</v>
      </c>
    </row>
    <row r="245" spans="2:65" s="1" customFormat="1" ht="16.5" customHeight="1">
      <c r="B245" s="44"/>
      <c r="C245" s="260" t="s">
        <v>463</v>
      </c>
      <c r="D245" s="260" t="s">
        <v>275</v>
      </c>
      <c r="E245" s="261" t="s">
        <v>464</v>
      </c>
      <c r="F245" s="262" t="s">
        <v>465</v>
      </c>
      <c r="G245" s="263" t="s">
        <v>150</v>
      </c>
      <c r="H245" s="264">
        <v>1</v>
      </c>
      <c r="I245" s="265"/>
      <c r="J245" s="266">
        <f>ROUND(I245*H245,2)</f>
        <v>0</v>
      </c>
      <c r="K245" s="262" t="s">
        <v>176</v>
      </c>
      <c r="L245" s="267"/>
      <c r="M245" s="268" t="s">
        <v>21</v>
      </c>
      <c r="N245" s="269" t="s">
        <v>44</v>
      </c>
      <c r="O245" s="45"/>
      <c r="P245" s="219">
        <f>O245*H245</f>
        <v>0</v>
      </c>
      <c r="Q245" s="219">
        <v>0.0061</v>
      </c>
      <c r="R245" s="219">
        <f>Q245*H245</f>
        <v>0.0061</v>
      </c>
      <c r="S245" s="219">
        <v>0</v>
      </c>
      <c r="T245" s="220">
        <f>S245*H245</f>
        <v>0</v>
      </c>
      <c r="AR245" s="22" t="s">
        <v>202</v>
      </c>
      <c r="AT245" s="22" t="s">
        <v>275</v>
      </c>
      <c r="AU245" s="22" t="s">
        <v>83</v>
      </c>
      <c r="AY245" s="22" t="s">
        <v>121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22" t="s">
        <v>81</v>
      </c>
      <c r="BK245" s="221">
        <f>ROUND(I245*H245,2)</f>
        <v>0</v>
      </c>
      <c r="BL245" s="22" t="s">
        <v>135</v>
      </c>
      <c r="BM245" s="22" t="s">
        <v>466</v>
      </c>
    </row>
    <row r="246" spans="2:65" s="1" customFormat="1" ht="16.5" customHeight="1">
      <c r="B246" s="44"/>
      <c r="C246" s="260" t="s">
        <v>467</v>
      </c>
      <c r="D246" s="260" t="s">
        <v>275</v>
      </c>
      <c r="E246" s="261" t="s">
        <v>468</v>
      </c>
      <c r="F246" s="262" t="s">
        <v>469</v>
      </c>
      <c r="G246" s="263" t="s">
        <v>150</v>
      </c>
      <c r="H246" s="264">
        <v>1</v>
      </c>
      <c r="I246" s="265"/>
      <c r="J246" s="266">
        <f>ROUND(I246*H246,2)</f>
        <v>0</v>
      </c>
      <c r="K246" s="262" t="s">
        <v>176</v>
      </c>
      <c r="L246" s="267"/>
      <c r="M246" s="268" t="s">
        <v>21</v>
      </c>
      <c r="N246" s="269" t="s">
        <v>44</v>
      </c>
      <c r="O246" s="45"/>
      <c r="P246" s="219">
        <f>O246*H246</f>
        <v>0</v>
      </c>
      <c r="Q246" s="219">
        <v>0.003</v>
      </c>
      <c r="R246" s="219">
        <f>Q246*H246</f>
        <v>0.003</v>
      </c>
      <c r="S246" s="219">
        <v>0</v>
      </c>
      <c r="T246" s="220">
        <f>S246*H246</f>
        <v>0</v>
      </c>
      <c r="AR246" s="22" t="s">
        <v>202</v>
      </c>
      <c r="AT246" s="22" t="s">
        <v>275</v>
      </c>
      <c r="AU246" s="22" t="s">
        <v>83</v>
      </c>
      <c r="AY246" s="22" t="s">
        <v>121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22" t="s">
        <v>81</v>
      </c>
      <c r="BK246" s="221">
        <f>ROUND(I246*H246,2)</f>
        <v>0</v>
      </c>
      <c r="BL246" s="22" t="s">
        <v>135</v>
      </c>
      <c r="BM246" s="22" t="s">
        <v>470</v>
      </c>
    </row>
    <row r="247" spans="2:65" s="1" customFormat="1" ht="16.5" customHeight="1">
      <c r="B247" s="44"/>
      <c r="C247" s="260" t="s">
        <v>471</v>
      </c>
      <c r="D247" s="260" t="s">
        <v>275</v>
      </c>
      <c r="E247" s="261" t="s">
        <v>472</v>
      </c>
      <c r="F247" s="262" t="s">
        <v>473</v>
      </c>
      <c r="G247" s="263" t="s">
        <v>150</v>
      </c>
      <c r="H247" s="264">
        <v>1</v>
      </c>
      <c r="I247" s="265"/>
      <c r="J247" s="266">
        <f>ROUND(I247*H247,2)</f>
        <v>0</v>
      </c>
      <c r="K247" s="262" t="s">
        <v>176</v>
      </c>
      <c r="L247" s="267"/>
      <c r="M247" s="268" t="s">
        <v>21</v>
      </c>
      <c r="N247" s="269" t="s">
        <v>44</v>
      </c>
      <c r="O247" s="45"/>
      <c r="P247" s="219">
        <f>O247*H247</f>
        <v>0</v>
      </c>
      <c r="Q247" s="219">
        <v>0.0001</v>
      </c>
      <c r="R247" s="219">
        <f>Q247*H247</f>
        <v>0.0001</v>
      </c>
      <c r="S247" s="219">
        <v>0</v>
      </c>
      <c r="T247" s="220">
        <f>S247*H247</f>
        <v>0</v>
      </c>
      <c r="AR247" s="22" t="s">
        <v>202</v>
      </c>
      <c r="AT247" s="22" t="s">
        <v>275</v>
      </c>
      <c r="AU247" s="22" t="s">
        <v>83</v>
      </c>
      <c r="AY247" s="22" t="s">
        <v>121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22" t="s">
        <v>81</v>
      </c>
      <c r="BK247" s="221">
        <f>ROUND(I247*H247,2)</f>
        <v>0</v>
      </c>
      <c r="BL247" s="22" t="s">
        <v>135</v>
      </c>
      <c r="BM247" s="22" t="s">
        <v>474</v>
      </c>
    </row>
    <row r="248" spans="2:65" s="1" customFormat="1" ht="16.5" customHeight="1">
      <c r="B248" s="44"/>
      <c r="C248" s="260" t="s">
        <v>475</v>
      </c>
      <c r="D248" s="260" t="s">
        <v>275</v>
      </c>
      <c r="E248" s="261" t="s">
        <v>476</v>
      </c>
      <c r="F248" s="262" t="s">
        <v>477</v>
      </c>
      <c r="G248" s="263" t="s">
        <v>150</v>
      </c>
      <c r="H248" s="264">
        <v>2</v>
      </c>
      <c r="I248" s="265"/>
      <c r="J248" s="266">
        <f>ROUND(I248*H248,2)</f>
        <v>0</v>
      </c>
      <c r="K248" s="262" t="s">
        <v>176</v>
      </c>
      <c r="L248" s="267"/>
      <c r="M248" s="268" t="s">
        <v>21</v>
      </c>
      <c r="N248" s="269" t="s">
        <v>44</v>
      </c>
      <c r="O248" s="45"/>
      <c r="P248" s="219">
        <f>O248*H248</f>
        <v>0</v>
      </c>
      <c r="Q248" s="219">
        <v>0.00035</v>
      </c>
      <c r="R248" s="219">
        <f>Q248*H248</f>
        <v>0.0007</v>
      </c>
      <c r="S248" s="219">
        <v>0</v>
      </c>
      <c r="T248" s="220">
        <f>S248*H248</f>
        <v>0</v>
      </c>
      <c r="AR248" s="22" t="s">
        <v>202</v>
      </c>
      <c r="AT248" s="22" t="s">
        <v>275</v>
      </c>
      <c r="AU248" s="22" t="s">
        <v>83</v>
      </c>
      <c r="AY248" s="22" t="s">
        <v>121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22" t="s">
        <v>81</v>
      </c>
      <c r="BK248" s="221">
        <f>ROUND(I248*H248,2)</f>
        <v>0</v>
      </c>
      <c r="BL248" s="22" t="s">
        <v>135</v>
      </c>
      <c r="BM248" s="22" t="s">
        <v>478</v>
      </c>
    </row>
    <row r="249" spans="2:65" s="1" customFormat="1" ht="25.5" customHeight="1">
      <c r="B249" s="44"/>
      <c r="C249" s="210" t="s">
        <v>479</v>
      </c>
      <c r="D249" s="210" t="s">
        <v>122</v>
      </c>
      <c r="E249" s="211" t="s">
        <v>480</v>
      </c>
      <c r="F249" s="212" t="s">
        <v>481</v>
      </c>
      <c r="G249" s="213" t="s">
        <v>191</v>
      </c>
      <c r="H249" s="214">
        <v>303.2</v>
      </c>
      <c r="I249" s="215"/>
      <c r="J249" s="216">
        <f>ROUND(I249*H249,2)</f>
        <v>0</v>
      </c>
      <c r="K249" s="212" t="s">
        <v>176</v>
      </c>
      <c r="L249" s="70"/>
      <c r="M249" s="217" t="s">
        <v>21</v>
      </c>
      <c r="N249" s="218" t="s">
        <v>44</v>
      </c>
      <c r="O249" s="45"/>
      <c r="P249" s="219">
        <f>O249*H249</f>
        <v>0</v>
      </c>
      <c r="Q249" s="219">
        <v>0.05331</v>
      </c>
      <c r="R249" s="219">
        <f>Q249*H249</f>
        <v>16.163592</v>
      </c>
      <c r="S249" s="219">
        <v>0</v>
      </c>
      <c r="T249" s="220">
        <f>S249*H249</f>
        <v>0</v>
      </c>
      <c r="AR249" s="22" t="s">
        <v>135</v>
      </c>
      <c r="AT249" s="22" t="s">
        <v>122</v>
      </c>
      <c r="AU249" s="22" t="s">
        <v>83</v>
      </c>
      <c r="AY249" s="22" t="s">
        <v>121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22" t="s">
        <v>81</v>
      </c>
      <c r="BK249" s="221">
        <f>ROUND(I249*H249,2)</f>
        <v>0</v>
      </c>
      <c r="BL249" s="22" t="s">
        <v>135</v>
      </c>
      <c r="BM249" s="22" t="s">
        <v>482</v>
      </c>
    </row>
    <row r="250" spans="2:51" s="11" customFormat="1" ht="13.5">
      <c r="B250" s="238"/>
      <c r="C250" s="239"/>
      <c r="D250" s="235" t="s">
        <v>187</v>
      </c>
      <c r="E250" s="240" t="s">
        <v>21</v>
      </c>
      <c r="F250" s="241" t="s">
        <v>483</v>
      </c>
      <c r="G250" s="239"/>
      <c r="H250" s="242">
        <v>303.2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187</v>
      </c>
      <c r="AU250" s="248" t="s">
        <v>83</v>
      </c>
      <c r="AV250" s="11" t="s">
        <v>83</v>
      </c>
      <c r="AW250" s="11" t="s">
        <v>37</v>
      </c>
      <c r="AX250" s="11" t="s">
        <v>81</v>
      </c>
      <c r="AY250" s="248" t="s">
        <v>121</v>
      </c>
    </row>
    <row r="251" spans="2:65" s="1" customFormat="1" ht="16.5" customHeight="1">
      <c r="B251" s="44"/>
      <c r="C251" s="260" t="s">
        <v>484</v>
      </c>
      <c r="D251" s="260" t="s">
        <v>275</v>
      </c>
      <c r="E251" s="261" t="s">
        <v>485</v>
      </c>
      <c r="F251" s="262" t="s">
        <v>486</v>
      </c>
      <c r="G251" s="263" t="s">
        <v>262</v>
      </c>
      <c r="H251" s="264">
        <v>39.81</v>
      </c>
      <c r="I251" s="265"/>
      <c r="J251" s="266">
        <f>ROUND(I251*H251,2)</f>
        <v>0</v>
      </c>
      <c r="K251" s="262" t="s">
        <v>176</v>
      </c>
      <c r="L251" s="267"/>
      <c r="M251" s="268" t="s">
        <v>21</v>
      </c>
      <c r="N251" s="269" t="s">
        <v>44</v>
      </c>
      <c r="O251" s="45"/>
      <c r="P251" s="219">
        <f>O251*H251</f>
        <v>0</v>
      </c>
      <c r="Q251" s="219">
        <v>1</v>
      </c>
      <c r="R251" s="219">
        <f>Q251*H251</f>
        <v>39.81</v>
      </c>
      <c r="S251" s="219">
        <v>0</v>
      </c>
      <c r="T251" s="220">
        <f>S251*H251</f>
        <v>0</v>
      </c>
      <c r="AR251" s="22" t="s">
        <v>202</v>
      </c>
      <c r="AT251" s="22" t="s">
        <v>275</v>
      </c>
      <c r="AU251" s="22" t="s">
        <v>83</v>
      </c>
      <c r="AY251" s="22" t="s">
        <v>121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22" t="s">
        <v>81</v>
      </c>
      <c r="BK251" s="221">
        <f>ROUND(I251*H251,2)</f>
        <v>0</v>
      </c>
      <c r="BL251" s="22" t="s">
        <v>135</v>
      </c>
      <c r="BM251" s="22" t="s">
        <v>487</v>
      </c>
    </row>
    <row r="252" spans="2:51" s="11" customFormat="1" ht="13.5">
      <c r="B252" s="238"/>
      <c r="C252" s="239"/>
      <c r="D252" s="235" t="s">
        <v>187</v>
      </c>
      <c r="E252" s="240" t="s">
        <v>21</v>
      </c>
      <c r="F252" s="241" t="s">
        <v>488</v>
      </c>
      <c r="G252" s="239"/>
      <c r="H252" s="242">
        <v>612.464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187</v>
      </c>
      <c r="AU252" s="248" t="s">
        <v>83</v>
      </c>
      <c r="AV252" s="11" t="s">
        <v>83</v>
      </c>
      <c r="AW252" s="11" t="s">
        <v>37</v>
      </c>
      <c r="AX252" s="11" t="s">
        <v>81</v>
      </c>
      <c r="AY252" s="248" t="s">
        <v>121</v>
      </c>
    </row>
    <row r="253" spans="2:51" s="11" customFormat="1" ht="13.5">
      <c r="B253" s="238"/>
      <c r="C253" s="239"/>
      <c r="D253" s="235" t="s">
        <v>187</v>
      </c>
      <c r="E253" s="239"/>
      <c r="F253" s="241" t="s">
        <v>489</v>
      </c>
      <c r="G253" s="239"/>
      <c r="H253" s="242">
        <v>39.81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187</v>
      </c>
      <c r="AU253" s="248" t="s">
        <v>83</v>
      </c>
      <c r="AV253" s="11" t="s">
        <v>83</v>
      </c>
      <c r="AW253" s="11" t="s">
        <v>6</v>
      </c>
      <c r="AX253" s="11" t="s">
        <v>81</v>
      </c>
      <c r="AY253" s="248" t="s">
        <v>121</v>
      </c>
    </row>
    <row r="254" spans="2:65" s="1" customFormat="1" ht="25.5" customHeight="1">
      <c r="B254" s="44"/>
      <c r="C254" s="210" t="s">
        <v>490</v>
      </c>
      <c r="D254" s="210" t="s">
        <v>122</v>
      </c>
      <c r="E254" s="211" t="s">
        <v>491</v>
      </c>
      <c r="F254" s="212" t="s">
        <v>492</v>
      </c>
      <c r="G254" s="213" t="s">
        <v>191</v>
      </c>
      <c r="H254" s="214">
        <v>303.2</v>
      </c>
      <c r="I254" s="215"/>
      <c r="J254" s="216">
        <f>ROUND(I254*H254,2)</f>
        <v>0</v>
      </c>
      <c r="K254" s="212" t="s">
        <v>176</v>
      </c>
      <c r="L254" s="70"/>
      <c r="M254" s="217" t="s">
        <v>21</v>
      </c>
      <c r="N254" s="218" t="s">
        <v>44</v>
      </c>
      <c r="O254" s="45"/>
      <c r="P254" s="219">
        <f>O254*H254</f>
        <v>0</v>
      </c>
      <c r="Q254" s="219">
        <v>0.08084</v>
      </c>
      <c r="R254" s="219">
        <f>Q254*H254</f>
        <v>24.510688</v>
      </c>
      <c r="S254" s="219">
        <v>0</v>
      </c>
      <c r="T254" s="220">
        <f>S254*H254</f>
        <v>0</v>
      </c>
      <c r="AR254" s="22" t="s">
        <v>135</v>
      </c>
      <c r="AT254" s="22" t="s">
        <v>122</v>
      </c>
      <c r="AU254" s="22" t="s">
        <v>83</v>
      </c>
      <c r="AY254" s="22" t="s">
        <v>121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22" t="s">
        <v>81</v>
      </c>
      <c r="BK254" s="221">
        <f>ROUND(I254*H254,2)</f>
        <v>0</v>
      </c>
      <c r="BL254" s="22" t="s">
        <v>135</v>
      </c>
      <c r="BM254" s="22" t="s">
        <v>493</v>
      </c>
    </row>
    <row r="255" spans="2:47" s="1" customFormat="1" ht="13.5">
      <c r="B255" s="44"/>
      <c r="C255" s="72"/>
      <c r="D255" s="235" t="s">
        <v>171</v>
      </c>
      <c r="E255" s="72"/>
      <c r="F255" s="236" t="s">
        <v>325</v>
      </c>
      <c r="G255" s="72"/>
      <c r="H255" s="72"/>
      <c r="I255" s="182"/>
      <c r="J255" s="72"/>
      <c r="K255" s="72"/>
      <c r="L255" s="70"/>
      <c r="M255" s="237"/>
      <c r="N255" s="45"/>
      <c r="O255" s="45"/>
      <c r="P255" s="45"/>
      <c r="Q255" s="45"/>
      <c r="R255" s="45"/>
      <c r="S255" s="45"/>
      <c r="T255" s="93"/>
      <c r="AT255" s="22" t="s">
        <v>171</v>
      </c>
      <c r="AU255" s="22" t="s">
        <v>83</v>
      </c>
    </row>
    <row r="256" spans="2:51" s="11" customFormat="1" ht="13.5">
      <c r="B256" s="238"/>
      <c r="C256" s="239"/>
      <c r="D256" s="235" t="s">
        <v>187</v>
      </c>
      <c r="E256" s="240" t="s">
        <v>21</v>
      </c>
      <c r="F256" s="241" t="s">
        <v>483</v>
      </c>
      <c r="G256" s="239"/>
      <c r="H256" s="242">
        <v>303.2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187</v>
      </c>
      <c r="AU256" s="248" t="s">
        <v>83</v>
      </c>
      <c r="AV256" s="11" t="s">
        <v>83</v>
      </c>
      <c r="AW256" s="11" t="s">
        <v>37</v>
      </c>
      <c r="AX256" s="11" t="s">
        <v>81</v>
      </c>
      <c r="AY256" s="248" t="s">
        <v>121</v>
      </c>
    </row>
    <row r="257" spans="2:65" s="1" customFormat="1" ht="25.5" customHeight="1">
      <c r="B257" s="44"/>
      <c r="C257" s="210" t="s">
        <v>494</v>
      </c>
      <c r="D257" s="210" t="s">
        <v>122</v>
      </c>
      <c r="E257" s="211" t="s">
        <v>495</v>
      </c>
      <c r="F257" s="212" t="s">
        <v>496</v>
      </c>
      <c r="G257" s="213" t="s">
        <v>191</v>
      </c>
      <c r="H257" s="214">
        <v>487.23</v>
      </c>
      <c r="I257" s="215"/>
      <c r="J257" s="216">
        <f>ROUND(I257*H257,2)</f>
        <v>0</v>
      </c>
      <c r="K257" s="212" t="s">
        <v>21</v>
      </c>
      <c r="L257" s="70"/>
      <c r="M257" s="217" t="s">
        <v>21</v>
      </c>
      <c r="N257" s="218" t="s">
        <v>44</v>
      </c>
      <c r="O257" s="45"/>
      <c r="P257" s="219">
        <f>O257*H257</f>
        <v>0</v>
      </c>
      <c r="Q257" s="219">
        <v>0.08978</v>
      </c>
      <c r="R257" s="219">
        <f>Q257*H257</f>
        <v>43.7435094</v>
      </c>
      <c r="S257" s="219">
        <v>0</v>
      </c>
      <c r="T257" s="220">
        <f>S257*H257</f>
        <v>0</v>
      </c>
      <c r="AR257" s="22" t="s">
        <v>135</v>
      </c>
      <c r="AT257" s="22" t="s">
        <v>122</v>
      </c>
      <c r="AU257" s="22" t="s">
        <v>83</v>
      </c>
      <c r="AY257" s="22" t="s">
        <v>121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22" t="s">
        <v>81</v>
      </c>
      <c r="BK257" s="221">
        <f>ROUND(I257*H257,2)</f>
        <v>0</v>
      </c>
      <c r="BL257" s="22" t="s">
        <v>135</v>
      </c>
      <c r="BM257" s="22" t="s">
        <v>497</v>
      </c>
    </row>
    <row r="258" spans="2:47" s="1" customFormat="1" ht="13.5">
      <c r="B258" s="44"/>
      <c r="C258" s="72"/>
      <c r="D258" s="235" t="s">
        <v>171</v>
      </c>
      <c r="E258" s="72"/>
      <c r="F258" s="236" t="s">
        <v>325</v>
      </c>
      <c r="G258" s="72"/>
      <c r="H258" s="72"/>
      <c r="I258" s="182"/>
      <c r="J258" s="72"/>
      <c r="K258" s="72"/>
      <c r="L258" s="70"/>
      <c r="M258" s="237"/>
      <c r="N258" s="45"/>
      <c r="O258" s="45"/>
      <c r="P258" s="45"/>
      <c r="Q258" s="45"/>
      <c r="R258" s="45"/>
      <c r="S258" s="45"/>
      <c r="T258" s="93"/>
      <c r="AT258" s="22" t="s">
        <v>171</v>
      </c>
      <c r="AU258" s="22" t="s">
        <v>83</v>
      </c>
    </row>
    <row r="259" spans="2:51" s="11" customFormat="1" ht="13.5">
      <c r="B259" s="238"/>
      <c r="C259" s="239"/>
      <c r="D259" s="235" t="s">
        <v>187</v>
      </c>
      <c r="E259" s="240" t="s">
        <v>21</v>
      </c>
      <c r="F259" s="241" t="s">
        <v>498</v>
      </c>
      <c r="G259" s="239"/>
      <c r="H259" s="242">
        <v>303.23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187</v>
      </c>
      <c r="AU259" s="248" t="s">
        <v>83</v>
      </c>
      <c r="AV259" s="11" t="s">
        <v>83</v>
      </c>
      <c r="AW259" s="11" t="s">
        <v>37</v>
      </c>
      <c r="AX259" s="11" t="s">
        <v>73</v>
      </c>
      <c r="AY259" s="248" t="s">
        <v>121</v>
      </c>
    </row>
    <row r="260" spans="2:51" s="11" customFormat="1" ht="13.5">
      <c r="B260" s="238"/>
      <c r="C260" s="239"/>
      <c r="D260" s="235" t="s">
        <v>187</v>
      </c>
      <c r="E260" s="240" t="s">
        <v>21</v>
      </c>
      <c r="F260" s="241" t="s">
        <v>499</v>
      </c>
      <c r="G260" s="239"/>
      <c r="H260" s="242">
        <v>184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187</v>
      </c>
      <c r="AU260" s="248" t="s">
        <v>83</v>
      </c>
      <c r="AV260" s="11" t="s">
        <v>83</v>
      </c>
      <c r="AW260" s="11" t="s">
        <v>37</v>
      </c>
      <c r="AX260" s="11" t="s">
        <v>73</v>
      </c>
      <c r="AY260" s="248" t="s">
        <v>121</v>
      </c>
    </row>
    <row r="261" spans="2:51" s="12" customFormat="1" ht="13.5">
      <c r="B261" s="249"/>
      <c r="C261" s="250"/>
      <c r="D261" s="235" t="s">
        <v>187</v>
      </c>
      <c r="E261" s="251" t="s">
        <v>21</v>
      </c>
      <c r="F261" s="252" t="s">
        <v>201</v>
      </c>
      <c r="G261" s="250"/>
      <c r="H261" s="253">
        <v>487.23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187</v>
      </c>
      <c r="AU261" s="259" t="s">
        <v>83</v>
      </c>
      <c r="AV261" s="12" t="s">
        <v>135</v>
      </c>
      <c r="AW261" s="12" t="s">
        <v>37</v>
      </c>
      <c r="AX261" s="12" t="s">
        <v>81</v>
      </c>
      <c r="AY261" s="259" t="s">
        <v>121</v>
      </c>
    </row>
    <row r="262" spans="2:65" s="1" customFormat="1" ht="16.5" customHeight="1">
      <c r="B262" s="44"/>
      <c r="C262" s="260" t="s">
        <v>500</v>
      </c>
      <c r="D262" s="260" t="s">
        <v>275</v>
      </c>
      <c r="E262" s="261" t="s">
        <v>501</v>
      </c>
      <c r="F262" s="262" t="s">
        <v>502</v>
      </c>
      <c r="G262" s="263" t="s">
        <v>175</v>
      </c>
      <c r="H262" s="264">
        <v>52.61</v>
      </c>
      <c r="I262" s="265"/>
      <c r="J262" s="266">
        <f>ROUND(I262*H262,2)</f>
        <v>0</v>
      </c>
      <c r="K262" s="262" t="s">
        <v>176</v>
      </c>
      <c r="L262" s="267"/>
      <c r="M262" s="268" t="s">
        <v>21</v>
      </c>
      <c r="N262" s="269" t="s">
        <v>44</v>
      </c>
      <c r="O262" s="45"/>
      <c r="P262" s="219">
        <f>O262*H262</f>
        <v>0</v>
      </c>
      <c r="Q262" s="219">
        <v>0.176</v>
      </c>
      <c r="R262" s="219">
        <f>Q262*H262</f>
        <v>9.25936</v>
      </c>
      <c r="S262" s="219">
        <v>0</v>
      </c>
      <c r="T262" s="220">
        <f>S262*H262</f>
        <v>0</v>
      </c>
      <c r="AR262" s="22" t="s">
        <v>202</v>
      </c>
      <c r="AT262" s="22" t="s">
        <v>275</v>
      </c>
      <c r="AU262" s="22" t="s">
        <v>83</v>
      </c>
      <c r="AY262" s="22" t="s">
        <v>121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22" t="s">
        <v>81</v>
      </c>
      <c r="BK262" s="221">
        <f>ROUND(I262*H262,2)</f>
        <v>0</v>
      </c>
      <c r="BL262" s="22" t="s">
        <v>135</v>
      </c>
      <c r="BM262" s="22" t="s">
        <v>503</v>
      </c>
    </row>
    <row r="263" spans="2:65" s="1" customFormat="1" ht="25.5" customHeight="1">
      <c r="B263" s="44"/>
      <c r="C263" s="210" t="s">
        <v>504</v>
      </c>
      <c r="D263" s="210" t="s">
        <v>122</v>
      </c>
      <c r="E263" s="211" t="s">
        <v>505</v>
      </c>
      <c r="F263" s="212" t="s">
        <v>506</v>
      </c>
      <c r="G263" s="213" t="s">
        <v>191</v>
      </c>
      <c r="H263" s="214">
        <v>303.2</v>
      </c>
      <c r="I263" s="215"/>
      <c r="J263" s="216">
        <f>ROUND(I263*H263,2)</f>
        <v>0</v>
      </c>
      <c r="K263" s="212" t="s">
        <v>176</v>
      </c>
      <c r="L263" s="70"/>
      <c r="M263" s="217" t="s">
        <v>21</v>
      </c>
      <c r="N263" s="218" t="s">
        <v>44</v>
      </c>
      <c r="O263" s="45"/>
      <c r="P263" s="219">
        <f>O263*H263</f>
        <v>0</v>
      </c>
      <c r="Q263" s="219">
        <v>0.1554</v>
      </c>
      <c r="R263" s="219">
        <f>Q263*H263</f>
        <v>47.11728</v>
      </c>
      <c r="S263" s="219">
        <v>0</v>
      </c>
      <c r="T263" s="220">
        <f>S263*H263</f>
        <v>0</v>
      </c>
      <c r="AR263" s="22" t="s">
        <v>135</v>
      </c>
      <c r="AT263" s="22" t="s">
        <v>122</v>
      </c>
      <c r="AU263" s="22" t="s">
        <v>83</v>
      </c>
      <c r="AY263" s="22" t="s">
        <v>121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22" t="s">
        <v>81</v>
      </c>
      <c r="BK263" s="221">
        <f>ROUND(I263*H263,2)</f>
        <v>0</v>
      </c>
      <c r="BL263" s="22" t="s">
        <v>135</v>
      </c>
      <c r="BM263" s="22" t="s">
        <v>507</v>
      </c>
    </row>
    <row r="264" spans="2:47" s="1" customFormat="1" ht="13.5">
      <c r="B264" s="44"/>
      <c r="C264" s="72"/>
      <c r="D264" s="235" t="s">
        <v>171</v>
      </c>
      <c r="E264" s="72"/>
      <c r="F264" s="236" t="s">
        <v>325</v>
      </c>
      <c r="G264" s="72"/>
      <c r="H264" s="72"/>
      <c r="I264" s="182"/>
      <c r="J264" s="72"/>
      <c r="K264" s="72"/>
      <c r="L264" s="70"/>
      <c r="M264" s="237"/>
      <c r="N264" s="45"/>
      <c r="O264" s="45"/>
      <c r="P264" s="45"/>
      <c r="Q264" s="45"/>
      <c r="R264" s="45"/>
      <c r="S264" s="45"/>
      <c r="T264" s="93"/>
      <c r="AT264" s="22" t="s">
        <v>171</v>
      </c>
      <c r="AU264" s="22" t="s">
        <v>83</v>
      </c>
    </row>
    <row r="265" spans="2:51" s="11" customFormat="1" ht="13.5">
      <c r="B265" s="238"/>
      <c r="C265" s="239"/>
      <c r="D265" s="235" t="s">
        <v>187</v>
      </c>
      <c r="E265" s="240" t="s">
        <v>21</v>
      </c>
      <c r="F265" s="241" t="s">
        <v>508</v>
      </c>
      <c r="G265" s="239"/>
      <c r="H265" s="242">
        <v>303.2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187</v>
      </c>
      <c r="AU265" s="248" t="s">
        <v>83</v>
      </c>
      <c r="AV265" s="11" t="s">
        <v>83</v>
      </c>
      <c r="AW265" s="11" t="s">
        <v>37</v>
      </c>
      <c r="AX265" s="11" t="s">
        <v>81</v>
      </c>
      <c r="AY265" s="248" t="s">
        <v>121</v>
      </c>
    </row>
    <row r="266" spans="2:65" s="1" customFormat="1" ht="16.5" customHeight="1">
      <c r="B266" s="44"/>
      <c r="C266" s="260" t="s">
        <v>509</v>
      </c>
      <c r="D266" s="260" t="s">
        <v>275</v>
      </c>
      <c r="E266" s="261" t="s">
        <v>510</v>
      </c>
      <c r="F266" s="262" t="s">
        <v>511</v>
      </c>
      <c r="G266" s="263" t="s">
        <v>191</v>
      </c>
      <c r="H266" s="264">
        <v>147.2</v>
      </c>
      <c r="I266" s="265"/>
      <c r="J266" s="266">
        <f>ROUND(I266*H266,2)</f>
        <v>0</v>
      </c>
      <c r="K266" s="262" t="s">
        <v>176</v>
      </c>
      <c r="L266" s="267"/>
      <c r="M266" s="268" t="s">
        <v>21</v>
      </c>
      <c r="N266" s="269" t="s">
        <v>44</v>
      </c>
      <c r="O266" s="45"/>
      <c r="P266" s="219">
        <f>O266*H266</f>
        <v>0</v>
      </c>
      <c r="Q266" s="219">
        <v>0.0483</v>
      </c>
      <c r="R266" s="219">
        <f>Q266*H266</f>
        <v>7.10976</v>
      </c>
      <c r="S266" s="219">
        <v>0</v>
      </c>
      <c r="T266" s="220">
        <f>S266*H266</f>
        <v>0</v>
      </c>
      <c r="AR266" s="22" t="s">
        <v>202</v>
      </c>
      <c r="AT266" s="22" t="s">
        <v>275</v>
      </c>
      <c r="AU266" s="22" t="s">
        <v>83</v>
      </c>
      <c r="AY266" s="22" t="s">
        <v>121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22" t="s">
        <v>81</v>
      </c>
      <c r="BK266" s="221">
        <f>ROUND(I266*H266,2)</f>
        <v>0</v>
      </c>
      <c r="BL266" s="22" t="s">
        <v>135</v>
      </c>
      <c r="BM266" s="22" t="s">
        <v>512</v>
      </c>
    </row>
    <row r="267" spans="2:51" s="11" customFormat="1" ht="13.5">
      <c r="B267" s="238"/>
      <c r="C267" s="239"/>
      <c r="D267" s="235" t="s">
        <v>187</v>
      </c>
      <c r="E267" s="240" t="s">
        <v>21</v>
      </c>
      <c r="F267" s="241" t="s">
        <v>513</v>
      </c>
      <c r="G267" s="239"/>
      <c r="H267" s="242">
        <v>147.2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187</v>
      </c>
      <c r="AU267" s="248" t="s">
        <v>83</v>
      </c>
      <c r="AV267" s="11" t="s">
        <v>83</v>
      </c>
      <c r="AW267" s="11" t="s">
        <v>37</v>
      </c>
      <c r="AX267" s="11" t="s">
        <v>81</v>
      </c>
      <c r="AY267" s="248" t="s">
        <v>121</v>
      </c>
    </row>
    <row r="268" spans="2:65" s="1" customFormat="1" ht="16.5" customHeight="1">
      <c r="B268" s="44"/>
      <c r="C268" s="260" t="s">
        <v>514</v>
      </c>
      <c r="D268" s="260" t="s">
        <v>275</v>
      </c>
      <c r="E268" s="261" t="s">
        <v>515</v>
      </c>
      <c r="F268" s="262" t="s">
        <v>516</v>
      </c>
      <c r="G268" s="263" t="s">
        <v>191</v>
      </c>
      <c r="H268" s="264">
        <v>156</v>
      </c>
      <c r="I268" s="265"/>
      <c r="J268" s="266">
        <f>ROUND(I268*H268,2)</f>
        <v>0</v>
      </c>
      <c r="K268" s="262" t="s">
        <v>176</v>
      </c>
      <c r="L268" s="267"/>
      <c r="M268" s="268" t="s">
        <v>21</v>
      </c>
      <c r="N268" s="269" t="s">
        <v>44</v>
      </c>
      <c r="O268" s="45"/>
      <c r="P268" s="219">
        <f>O268*H268</f>
        <v>0</v>
      </c>
      <c r="Q268" s="219">
        <v>0.081</v>
      </c>
      <c r="R268" s="219">
        <f>Q268*H268</f>
        <v>12.636000000000001</v>
      </c>
      <c r="S268" s="219">
        <v>0</v>
      </c>
      <c r="T268" s="220">
        <f>S268*H268</f>
        <v>0</v>
      </c>
      <c r="AR268" s="22" t="s">
        <v>202</v>
      </c>
      <c r="AT268" s="22" t="s">
        <v>275</v>
      </c>
      <c r="AU268" s="22" t="s">
        <v>83</v>
      </c>
      <c r="AY268" s="22" t="s">
        <v>121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22" t="s">
        <v>81</v>
      </c>
      <c r="BK268" s="221">
        <f>ROUND(I268*H268,2)</f>
        <v>0</v>
      </c>
      <c r="BL268" s="22" t="s">
        <v>135</v>
      </c>
      <c r="BM268" s="22" t="s">
        <v>517</v>
      </c>
    </row>
    <row r="269" spans="2:65" s="1" customFormat="1" ht="25.5" customHeight="1">
      <c r="B269" s="44"/>
      <c r="C269" s="210" t="s">
        <v>518</v>
      </c>
      <c r="D269" s="210" t="s">
        <v>122</v>
      </c>
      <c r="E269" s="211" t="s">
        <v>519</v>
      </c>
      <c r="F269" s="212" t="s">
        <v>520</v>
      </c>
      <c r="G269" s="213" t="s">
        <v>191</v>
      </c>
      <c r="H269" s="214">
        <v>234.5</v>
      </c>
      <c r="I269" s="215"/>
      <c r="J269" s="216">
        <f>ROUND(I269*H269,2)</f>
        <v>0</v>
      </c>
      <c r="K269" s="212" t="s">
        <v>176</v>
      </c>
      <c r="L269" s="70"/>
      <c r="M269" s="217" t="s">
        <v>21</v>
      </c>
      <c r="N269" s="218" t="s">
        <v>44</v>
      </c>
      <c r="O269" s="45"/>
      <c r="P269" s="219">
        <f>O269*H269</f>
        <v>0</v>
      </c>
      <c r="Q269" s="219">
        <v>0.1295</v>
      </c>
      <c r="R269" s="219">
        <f>Q269*H269</f>
        <v>30.36775</v>
      </c>
      <c r="S269" s="219">
        <v>0</v>
      </c>
      <c r="T269" s="220">
        <f>S269*H269</f>
        <v>0</v>
      </c>
      <c r="AR269" s="22" t="s">
        <v>135</v>
      </c>
      <c r="AT269" s="22" t="s">
        <v>122</v>
      </c>
      <c r="AU269" s="22" t="s">
        <v>83</v>
      </c>
      <c r="AY269" s="22" t="s">
        <v>121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22" t="s">
        <v>81</v>
      </c>
      <c r="BK269" s="221">
        <f>ROUND(I269*H269,2)</f>
        <v>0</v>
      </c>
      <c r="BL269" s="22" t="s">
        <v>135</v>
      </c>
      <c r="BM269" s="22" t="s">
        <v>521</v>
      </c>
    </row>
    <row r="270" spans="2:47" s="1" customFormat="1" ht="13.5">
      <c r="B270" s="44"/>
      <c r="C270" s="72"/>
      <c r="D270" s="235" t="s">
        <v>171</v>
      </c>
      <c r="E270" s="72"/>
      <c r="F270" s="236" t="s">
        <v>325</v>
      </c>
      <c r="G270" s="72"/>
      <c r="H270" s="72"/>
      <c r="I270" s="182"/>
      <c r="J270" s="72"/>
      <c r="K270" s="72"/>
      <c r="L270" s="70"/>
      <c r="M270" s="237"/>
      <c r="N270" s="45"/>
      <c r="O270" s="45"/>
      <c r="P270" s="45"/>
      <c r="Q270" s="45"/>
      <c r="R270" s="45"/>
      <c r="S270" s="45"/>
      <c r="T270" s="93"/>
      <c r="AT270" s="22" t="s">
        <v>171</v>
      </c>
      <c r="AU270" s="22" t="s">
        <v>83</v>
      </c>
    </row>
    <row r="271" spans="2:51" s="11" customFormat="1" ht="13.5">
      <c r="B271" s="238"/>
      <c r="C271" s="239"/>
      <c r="D271" s="235" t="s">
        <v>187</v>
      </c>
      <c r="E271" s="240" t="s">
        <v>21</v>
      </c>
      <c r="F271" s="241" t="s">
        <v>522</v>
      </c>
      <c r="G271" s="239"/>
      <c r="H271" s="242">
        <v>234.5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187</v>
      </c>
      <c r="AU271" s="248" t="s">
        <v>83</v>
      </c>
      <c r="AV271" s="11" t="s">
        <v>83</v>
      </c>
      <c r="AW271" s="11" t="s">
        <v>37</v>
      </c>
      <c r="AX271" s="11" t="s">
        <v>81</v>
      </c>
      <c r="AY271" s="248" t="s">
        <v>121</v>
      </c>
    </row>
    <row r="272" spans="2:65" s="1" customFormat="1" ht="16.5" customHeight="1">
      <c r="B272" s="44"/>
      <c r="C272" s="260" t="s">
        <v>523</v>
      </c>
      <c r="D272" s="260" t="s">
        <v>275</v>
      </c>
      <c r="E272" s="261" t="s">
        <v>524</v>
      </c>
      <c r="F272" s="262" t="s">
        <v>525</v>
      </c>
      <c r="G272" s="263" t="s">
        <v>191</v>
      </c>
      <c r="H272" s="264">
        <v>234.5</v>
      </c>
      <c r="I272" s="265"/>
      <c r="J272" s="266">
        <f>ROUND(I272*H272,2)</f>
        <v>0</v>
      </c>
      <c r="K272" s="262" t="s">
        <v>176</v>
      </c>
      <c r="L272" s="267"/>
      <c r="M272" s="268" t="s">
        <v>21</v>
      </c>
      <c r="N272" s="269" t="s">
        <v>44</v>
      </c>
      <c r="O272" s="45"/>
      <c r="P272" s="219">
        <f>O272*H272</f>
        <v>0</v>
      </c>
      <c r="Q272" s="219">
        <v>0.024</v>
      </c>
      <c r="R272" s="219">
        <f>Q272*H272</f>
        <v>5.628</v>
      </c>
      <c r="S272" s="219">
        <v>0</v>
      </c>
      <c r="T272" s="220">
        <f>S272*H272</f>
        <v>0</v>
      </c>
      <c r="AR272" s="22" t="s">
        <v>202</v>
      </c>
      <c r="AT272" s="22" t="s">
        <v>275</v>
      </c>
      <c r="AU272" s="22" t="s">
        <v>83</v>
      </c>
      <c r="AY272" s="22" t="s">
        <v>121</v>
      </c>
      <c r="BE272" s="221">
        <f>IF(N272="základní",J272,0)</f>
        <v>0</v>
      </c>
      <c r="BF272" s="221">
        <f>IF(N272="snížená",J272,0)</f>
        <v>0</v>
      </c>
      <c r="BG272" s="221">
        <f>IF(N272="zákl. přenesená",J272,0)</f>
        <v>0</v>
      </c>
      <c r="BH272" s="221">
        <f>IF(N272="sníž. přenesená",J272,0)</f>
        <v>0</v>
      </c>
      <c r="BI272" s="221">
        <f>IF(N272="nulová",J272,0)</f>
        <v>0</v>
      </c>
      <c r="BJ272" s="22" t="s">
        <v>81</v>
      </c>
      <c r="BK272" s="221">
        <f>ROUND(I272*H272,2)</f>
        <v>0</v>
      </c>
      <c r="BL272" s="22" t="s">
        <v>135</v>
      </c>
      <c r="BM272" s="22" t="s">
        <v>526</v>
      </c>
    </row>
    <row r="273" spans="2:51" s="11" customFormat="1" ht="13.5">
      <c r="B273" s="238"/>
      <c r="C273" s="239"/>
      <c r="D273" s="235" t="s">
        <v>187</v>
      </c>
      <c r="E273" s="239"/>
      <c r="F273" s="241" t="s">
        <v>527</v>
      </c>
      <c r="G273" s="239"/>
      <c r="H273" s="242">
        <v>234.5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187</v>
      </c>
      <c r="AU273" s="248" t="s">
        <v>83</v>
      </c>
      <c r="AV273" s="11" t="s">
        <v>83</v>
      </c>
      <c r="AW273" s="11" t="s">
        <v>6</v>
      </c>
      <c r="AX273" s="11" t="s">
        <v>81</v>
      </c>
      <c r="AY273" s="248" t="s">
        <v>121</v>
      </c>
    </row>
    <row r="274" spans="2:65" s="1" customFormat="1" ht="25.5" customHeight="1">
      <c r="B274" s="44"/>
      <c r="C274" s="210" t="s">
        <v>528</v>
      </c>
      <c r="D274" s="210" t="s">
        <v>122</v>
      </c>
      <c r="E274" s="211" t="s">
        <v>529</v>
      </c>
      <c r="F274" s="212" t="s">
        <v>530</v>
      </c>
      <c r="G274" s="213" t="s">
        <v>196</v>
      </c>
      <c r="H274" s="214">
        <v>18.11</v>
      </c>
      <c r="I274" s="215"/>
      <c r="J274" s="216">
        <f>ROUND(I274*H274,2)</f>
        <v>0</v>
      </c>
      <c r="K274" s="212" t="s">
        <v>176</v>
      </c>
      <c r="L274" s="70"/>
      <c r="M274" s="217" t="s">
        <v>21</v>
      </c>
      <c r="N274" s="218" t="s">
        <v>44</v>
      </c>
      <c r="O274" s="45"/>
      <c r="P274" s="219">
        <f>O274*H274</f>
        <v>0</v>
      </c>
      <c r="Q274" s="219">
        <v>2.25634</v>
      </c>
      <c r="R274" s="219">
        <f>Q274*H274</f>
        <v>40.862317399999995</v>
      </c>
      <c r="S274" s="219">
        <v>0</v>
      </c>
      <c r="T274" s="220">
        <f>S274*H274</f>
        <v>0</v>
      </c>
      <c r="AR274" s="22" t="s">
        <v>135</v>
      </c>
      <c r="AT274" s="22" t="s">
        <v>122</v>
      </c>
      <c r="AU274" s="22" t="s">
        <v>83</v>
      </c>
      <c r="AY274" s="22" t="s">
        <v>121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22" t="s">
        <v>81</v>
      </c>
      <c r="BK274" s="221">
        <f>ROUND(I274*H274,2)</f>
        <v>0</v>
      </c>
      <c r="BL274" s="22" t="s">
        <v>135</v>
      </c>
      <c r="BM274" s="22" t="s">
        <v>531</v>
      </c>
    </row>
    <row r="275" spans="2:47" s="1" customFormat="1" ht="13.5">
      <c r="B275" s="44"/>
      <c r="C275" s="72"/>
      <c r="D275" s="235" t="s">
        <v>171</v>
      </c>
      <c r="E275" s="72"/>
      <c r="F275" s="236" t="s">
        <v>325</v>
      </c>
      <c r="G275" s="72"/>
      <c r="H275" s="72"/>
      <c r="I275" s="182"/>
      <c r="J275" s="72"/>
      <c r="K275" s="72"/>
      <c r="L275" s="70"/>
      <c r="M275" s="237"/>
      <c r="N275" s="45"/>
      <c r="O275" s="45"/>
      <c r="P275" s="45"/>
      <c r="Q275" s="45"/>
      <c r="R275" s="45"/>
      <c r="S275" s="45"/>
      <c r="T275" s="93"/>
      <c r="AT275" s="22" t="s">
        <v>171</v>
      </c>
      <c r="AU275" s="22" t="s">
        <v>83</v>
      </c>
    </row>
    <row r="276" spans="2:51" s="11" customFormat="1" ht="13.5">
      <c r="B276" s="238"/>
      <c r="C276" s="239"/>
      <c r="D276" s="235" t="s">
        <v>187</v>
      </c>
      <c r="E276" s="240" t="s">
        <v>21</v>
      </c>
      <c r="F276" s="241" t="s">
        <v>532</v>
      </c>
      <c r="G276" s="239"/>
      <c r="H276" s="242">
        <v>5.46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187</v>
      </c>
      <c r="AU276" s="248" t="s">
        <v>83</v>
      </c>
      <c r="AV276" s="11" t="s">
        <v>83</v>
      </c>
      <c r="AW276" s="11" t="s">
        <v>37</v>
      </c>
      <c r="AX276" s="11" t="s">
        <v>73</v>
      </c>
      <c r="AY276" s="248" t="s">
        <v>121</v>
      </c>
    </row>
    <row r="277" spans="2:51" s="11" customFormat="1" ht="13.5">
      <c r="B277" s="238"/>
      <c r="C277" s="239"/>
      <c r="D277" s="235" t="s">
        <v>187</v>
      </c>
      <c r="E277" s="240" t="s">
        <v>21</v>
      </c>
      <c r="F277" s="241" t="s">
        <v>533</v>
      </c>
      <c r="G277" s="239"/>
      <c r="H277" s="242">
        <v>2.814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187</v>
      </c>
      <c r="AU277" s="248" t="s">
        <v>83</v>
      </c>
      <c r="AV277" s="11" t="s">
        <v>83</v>
      </c>
      <c r="AW277" s="11" t="s">
        <v>37</v>
      </c>
      <c r="AX277" s="11" t="s">
        <v>73</v>
      </c>
      <c r="AY277" s="248" t="s">
        <v>121</v>
      </c>
    </row>
    <row r="278" spans="2:51" s="11" customFormat="1" ht="13.5">
      <c r="B278" s="238"/>
      <c r="C278" s="239"/>
      <c r="D278" s="235" t="s">
        <v>187</v>
      </c>
      <c r="E278" s="240" t="s">
        <v>21</v>
      </c>
      <c r="F278" s="241" t="s">
        <v>534</v>
      </c>
      <c r="G278" s="239"/>
      <c r="H278" s="242">
        <v>8.732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187</v>
      </c>
      <c r="AU278" s="248" t="s">
        <v>83</v>
      </c>
      <c r="AV278" s="11" t="s">
        <v>83</v>
      </c>
      <c r="AW278" s="11" t="s">
        <v>37</v>
      </c>
      <c r="AX278" s="11" t="s">
        <v>73</v>
      </c>
      <c r="AY278" s="248" t="s">
        <v>121</v>
      </c>
    </row>
    <row r="279" spans="2:51" s="11" customFormat="1" ht="13.5">
      <c r="B279" s="238"/>
      <c r="C279" s="239"/>
      <c r="D279" s="235" t="s">
        <v>187</v>
      </c>
      <c r="E279" s="240" t="s">
        <v>21</v>
      </c>
      <c r="F279" s="241" t="s">
        <v>535</v>
      </c>
      <c r="G279" s="239"/>
      <c r="H279" s="242">
        <v>1.104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187</v>
      </c>
      <c r="AU279" s="248" t="s">
        <v>83</v>
      </c>
      <c r="AV279" s="11" t="s">
        <v>83</v>
      </c>
      <c r="AW279" s="11" t="s">
        <v>37</v>
      </c>
      <c r="AX279" s="11" t="s">
        <v>73</v>
      </c>
      <c r="AY279" s="248" t="s">
        <v>121</v>
      </c>
    </row>
    <row r="280" spans="2:51" s="12" customFormat="1" ht="13.5">
      <c r="B280" s="249"/>
      <c r="C280" s="250"/>
      <c r="D280" s="235" t="s">
        <v>187</v>
      </c>
      <c r="E280" s="251" t="s">
        <v>21</v>
      </c>
      <c r="F280" s="252" t="s">
        <v>201</v>
      </c>
      <c r="G280" s="250"/>
      <c r="H280" s="253">
        <v>18.11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187</v>
      </c>
      <c r="AU280" s="259" t="s">
        <v>83</v>
      </c>
      <c r="AV280" s="12" t="s">
        <v>135</v>
      </c>
      <c r="AW280" s="12" t="s">
        <v>37</v>
      </c>
      <c r="AX280" s="12" t="s">
        <v>81</v>
      </c>
      <c r="AY280" s="259" t="s">
        <v>121</v>
      </c>
    </row>
    <row r="281" spans="2:65" s="1" customFormat="1" ht="25.5" customHeight="1">
      <c r="B281" s="44"/>
      <c r="C281" s="210" t="s">
        <v>536</v>
      </c>
      <c r="D281" s="210" t="s">
        <v>122</v>
      </c>
      <c r="E281" s="211" t="s">
        <v>537</v>
      </c>
      <c r="F281" s="212" t="s">
        <v>538</v>
      </c>
      <c r="G281" s="213" t="s">
        <v>191</v>
      </c>
      <c r="H281" s="214">
        <v>19.35</v>
      </c>
      <c r="I281" s="215"/>
      <c r="J281" s="216">
        <f>ROUND(I281*H281,2)</f>
        <v>0</v>
      </c>
      <c r="K281" s="212" t="s">
        <v>176</v>
      </c>
      <c r="L281" s="70"/>
      <c r="M281" s="217" t="s">
        <v>21</v>
      </c>
      <c r="N281" s="218" t="s">
        <v>44</v>
      </c>
      <c r="O281" s="45"/>
      <c r="P281" s="219">
        <f>O281*H281</f>
        <v>0</v>
      </c>
      <c r="Q281" s="219">
        <v>1E-05</v>
      </c>
      <c r="R281" s="219">
        <f>Q281*H281</f>
        <v>0.00019350000000000004</v>
      </c>
      <c r="S281" s="219">
        <v>0</v>
      </c>
      <c r="T281" s="220">
        <f>S281*H281</f>
        <v>0</v>
      </c>
      <c r="AR281" s="22" t="s">
        <v>135</v>
      </c>
      <c r="AT281" s="22" t="s">
        <v>122</v>
      </c>
      <c r="AU281" s="22" t="s">
        <v>83</v>
      </c>
      <c r="AY281" s="22" t="s">
        <v>121</v>
      </c>
      <c r="BE281" s="221">
        <f>IF(N281="základní",J281,0)</f>
        <v>0</v>
      </c>
      <c r="BF281" s="221">
        <f>IF(N281="snížená",J281,0)</f>
        <v>0</v>
      </c>
      <c r="BG281" s="221">
        <f>IF(N281="zákl. přenesená",J281,0)</f>
        <v>0</v>
      </c>
      <c r="BH281" s="221">
        <f>IF(N281="sníž. přenesená",J281,0)</f>
        <v>0</v>
      </c>
      <c r="BI281" s="221">
        <f>IF(N281="nulová",J281,0)</f>
        <v>0</v>
      </c>
      <c r="BJ281" s="22" t="s">
        <v>81</v>
      </c>
      <c r="BK281" s="221">
        <f>ROUND(I281*H281,2)</f>
        <v>0</v>
      </c>
      <c r="BL281" s="22" t="s">
        <v>135</v>
      </c>
      <c r="BM281" s="22" t="s">
        <v>539</v>
      </c>
    </row>
    <row r="282" spans="2:47" s="1" customFormat="1" ht="13.5">
      <c r="B282" s="44"/>
      <c r="C282" s="72"/>
      <c r="D282" s="235" t="s">
        <v>171</v>
      </c>
      <c r="E282" s="72"/>
      <c r="F282" s="236" t="s">
        <v>404</v>
      </c>
      <c r="G282" s="72"/>
      <c r="H282" s="72"/>
      <c r="I282" s="182"/>
      <c r="J282" s="72"/>
      <c r="K282" s="72"/>
      <c r="L282" s="70"/>
      <c r="M282" s="237"/>
      <c r="N282" s="45"/>
      <c r="O282" s="45"/>
      <c r="P282" s="45"/>
      <c r="Q282" s="45"/>
      <c r="R282" s="45"/>
      <c r="S282" s="45"/>
      <c r="T282" s="93"/>
      <c r="AT282" s="22" t="s">
        <v>171</v>
      </c>
      <c r="AU282" s="22" t="s">
        <v>83</v>
      </c>
    </row>
    <row r="283" spans="2:65" s="1" customFormat="1" ht="25.5" customHeight="1">
      <c r="B283" s="44"/>
      <c r="C283" s="210" t="s">
        <v>540</v>
      </c>
      <c r="D283" s="210" t="s">
        <v>122</v>
      </c>
      <c r="E283" s="211" t="s">
        <v>541</v>
      </c>
      <c r="F283" s="212" t="s">
        <v>542</v>
      </c>
      <c r="G283" s="213" t="s">
        <v>191</v>
      </c>
      <c r="H283" s="214">
        <v>19.35</v>
      </c>
      <c r="I283" s="215"/>
      <c r="J283" s="216">
        <f>ROUND(I283*H283,2)</f>
        <v>0</v>
      </c>
      <c r="K283" s="212" t="s">
        <v>176</v>
      </c>
      <c r="L283" s="70"/>
      <c r="M283" s="217" t="s">
        <v>21</v>
      </c>
      <c r="N283" s="218" t="s">
        <v>44</v>
      </c>
      <c r="O283" s="45"/>
      <c r="P283" s="219">
        <f>O283*H283</f>
        <v>0</v>
      </c>
      <c r="Q283" s="219">
        <v>0.00034</v>
      </c>
      <c r="R283" s="219">
        <f>Q283*H283</f>
        <v>0.006579000000000001</v>
      </c>
      <c r="S283" s="219">
        <v>0</v>
      </c>
      <c r="T283" s="220">
        <f>S283*H283</f>
        <v>0</v>
      </c>
      <c r="AR283" s="22" t="s">
        <v>135</v>
      </c>
      <c r="AT283" s="22" t="s">
        <v>122</v>
      </c>
      <c r="AU283" s="22" t="s">
        <v>83</v>
      </c>
      <c r="AY283" s="22" t="s">
        <v>121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22" t="s">
        <v>81</v>
      </c>
      <c r="BK283" s="221">
        <f>ROUND(I283*H283,2)</f>
        <v>0</v>
      </c>
      <c r="BL283" s="22" t="s">
        <v>135</v>
      </c>
      <c r="BM283" s="22" t="s">
        <v>543</v>
      </c>
    </row>
    <row r="284" spans="2:47" s="1" customFormat="1" ht="13.5">
      <c r="B284" s="44"/>
      <c r="C284" s="72"/>
      <c r="D284" s="235" t="s">
        <v>171</v>
      </c>
      <c r="E284" s="72"/>
      <c r="F284" s="236" t="s">
        <v>404</v>
      </c>
      <c r="G284" s="72"/>
      <c r="H284" s="72"/>
      <c r="I284" s="182"/>
      <c r="J284" s="72"/>
      <c r="K284" s="72"/>
      <c r="L284" s="70"/>
      <c r="M284" s="237"/>
      <c r="N284" s="45"/>
      <c r="O284" s="45"/>
      <c r="P284" s="45"/>
      <c r="Q284" s="45"/>
      <c r="R284" s="45"/>
      <c r="S284" s="45"/>
      <c r="T284" s="93"/>
      <c r="AT284" s="22" t="s">
        <v>171</v>
      </c>
      <c r="AU284" s="22" t="s">
        <v>83</v>
      </c>
    </row>
    <row r="285" spans="2:65" s="1" customFormat="1" ht="16.5" customHeight="1">
      <c r="B285" s="44"/>
      <c r="C285" s="210" t="s">
        <v>544</v>
      </c>
      <c r="D285" s="210" t="s">
        <v>122</v>
      </c>
      <c r="E285" s="211" t="s">
        <v>545</v>
      </c>
      <c r="F285" s="212" t="s">
        <v>546</v>
      </c>
      <c r="G285" s="213" t="s">
        <v>191</v>
      </c>
      <c r="H285" s="214">
        <v>19.35</v>
      </c>
      <c r="I285" s="215"/>
      <c r="J285" s="216">
        <f>ROUND(I285*H285,2)</f>
        <v>0</v>
      </c>
      <c r="K285" s="212" t="s">
        <v>176</v>
      </c>
      <c r="L285" s="70"/>
      <c r="M285" s="217" t="s">
        <v>21</v>
      </c>
      <c r="N285" s="218" t="s">
        <v>44</v>
      </c>
      <c r="O285" s="45"/>
      <c r="P285" s="219">
        <f>O285*H285</f>
        <v>0</v>
      </c>
      <c r="Q285" s="219">
        <v>0</v>
      </c>
      <c r="R285" s="219">
        <f>Q285*H285</f>
        <v>0</v>
      </c>
      <c r="S285" s="219">
        <v>0</v>
      </c>
      <c r="T285" s="220">
        <f>S285*H285</f>
        <v>0</v>
      </c>
      <c r="AR285" s="22" t="s">
        <v>135</v>
      </c>
      <c r="AT285" s="22" t="s">
        <v>122</v>
      </c>
      <c r="AU285" s="22" t="s">
        <v>83</v>
      </c>
      <c r="AY285" s="22" t="s">
        <v>121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22" t="s">
        <v>81</v>
      </c>
      <c r="BK285" s="221">
        <f>ROUND(I285*H285,2)</f>
        <v>0</v>
      </c>
      <c r="BL285" s="22" t="s">
        <v>135</v>
      </c>
      <c r="BM285" s="22" t="s">
        <v>547</v>
      </c>
    </row>
    <row r="286" spans="2:47" s="1" customFormat="1" ht="13.5">
      <c r="B286" s="44"/>
      <c r="C286" s="72"/>
      <c r="D286" s="235" t="s">
        <v>171</v>
      </c>
      <c r="E286" s="72"/>
      <c r="F286" s="236" t="s">
        <v>404</v>
      </c>
      <c r="G286" s="72"/>
      <c r="H286" s="72"/>
      <c r="I286" s="182"/>
      <c r="J286" s="72"/>
      <c r="K286" s="72"/>
      <c r="L286" s="70"/>
      <c r="M286" s="237"/>
      <c r="N286" s="45"/>
      <c r="O286" s="45"/>
      <c r="P286" s="45"/>
      <c r="Q286" s="45"/>
      <c r="R286" s="45"/>
      <c r="S286" s="45"/>
      <c r="T286" s="93"/>
      <c r="AT286" s="22" t="s">
        <v>171</v>
      </c>
      <c r="AU286" s="22" t="s">
        <v>83</v>
      </c>
    </row>
    <row r="287" spans="2:51" s="11" customFormat="1" ht="13.5">
      <c r="B287" s="238"/>
      <c r="C287" s="239"/>
      <c r="D287" s="235" t="s">
        <v>187</v>
      </c>
      <c r="E287" s="240" t="s">
        <v>21</v>
      </c>
      <c r="F287" s="241" t="s">
        <v>548</v>
      </c>
      <c r="G287" s="239"/>
      <c r="H287" s="242">
        <v>19.35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187</v>
      </c>
      <c r="AU287" s="248" t="s">
        <v>83</v>
      </c>
      <c r="AV287" s="11" t="s">
        <v>83</v>
      </c>
      <c r="AW287" s="11" t="s">
        <v>37</v>
      </c>
      <c r="AX287" s="11" t="s">
        <v>81</v>
      </c>
      <c r="AY287" s="248" t="s">
        <v>121</v>
      </c>
    </row>
    <row r="288" spans="2:65" s="1" customFormat="1" ht="25.5" customHeight="1">
      <c r="B288" s="44"/>
      <c r="C288" s="210" t="s">
        <v>549</v>
      </c>
      <c r="D288" s="210" t="s">
        <v>122</v>
      </c>
      <c r="E288" s="211" t="s">
        <v>550</v>
      </c>
      <c r="F288" s="212" t="s">
        <v>551</v>
      </c>
      <c r="G288" s="213" t="s">
        <v>150</v>
      </c>
      <c r="H288" s="214">
        <v>1</v>
      </c>
      <c r="I288" s="215"/>
      <c r="J288" s="216">
        <f>ROUND(I288*H288,2)</f>
        <v>0</v>
      </c>
      <c r="K288" s="212" t="s">
        <v>21</v>
      </c>
      <c r="L288" s="70"/>
      <c r="M288" s="217" t="s">
        <v>21</v>
      </c>
      <c r="N288" s="218" t="s">
        <v>44</v>
      </c>
      <c r="O288" s="45"/>
      <c r="P288" s="219">
        <f>O288*H288</f>
        <v>0</v>
      </c>
      <c r="Q288" s="219">
        <v>0.00147</v>
      </c>
      <c r="R288" s="219">
        <f>Q288*H288</f>
        <v>0.00147</v>
      </c>
      <c r="S288" s="219">
        <v>0.4835</v>
      </c>
      <c r="T288" s="220">
        <f>S288*H288</f>
        <v>0.4835</v>
      </c>
      <c r="AR288" s="22" t="s">
        <v>135</v>
      </c>
      <c r="AT288" s="22" t="s">
        <v>122</v>
      </c>
      <c r="AU288" s="22" t="s">
        <v>83</v>
      </c>
      <c r="AY288" s="22" t="s">
        <v>121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22" t="s">
        <v>81</v>
      </c>
      <c r="BK288" s="221">
        <f>ROUND(I288*H288,2)</f>
        <v>0</v>
      </c>
      <c r="BL288" s="22" t="s">
        <v>135</v>
      </c>
      <c r="BM288" s="22" t="s">
        <v>552</v>
      </c>
    </row>
    <row r="289" spans="2:47" s="1" customFormat="1" ht="13.5">
      <c r="B289" s="44"/>
      <c r="C289" s="72"/>
      <c r="D289" s="235" t="s">
        <v>171</v>
      </c>
      <c r="E289" s="72"/>
      <c r="F289" s="236" t="s">
        <v>404</v>
      </c>
      <c r="G289" s="72"/>
      <c r="H289" s="72"/>
      <c r="I289" s="182"/>
      <c r="J289" s="72"/>
      <c r="K289" s="72"/>
      <c r="L289" s="70"/>
      <c r="M289" s="237"/>
      <c r="N289" s="45"/>
      <c r="O289" s="45"/>
      <c r="P289" s="45"/>
      <c r="Q289" s="45"/>
      <c r="R289" s="45"/>
      <c r="S289" s="45"/>
      <c r="T289" s="93"/>
      <c r="AT289" s="22" t="s">
        <v>171</v>
      </c>
      <c r="AU289" s="22" t="s">
        <v>83</v>
      </c>
    </row>
    <row r="290" spans="2:51" s="11" customFormat="1" ht="13.5">
      <c r="B290" s="238"/>
      <c r="C290" s="239"/>
      <c r="D290" s="235" t="s">
        <v>187</v>
      </c>
      <c r="E290" s="240" t="s">
        <v>21</v>
      </c>
      <c r="F290" s="241" t="s">
        <v>553</v>
      </c>
      <c r="G290" s="239"/>
      <c r="H290" s="242">
        <v>1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187</v>
      </c>
      <c r="AU290" s="248" t="s">
        <v>83</v>
      </c>
      <c r="AV290" s="11" t="s">
        <v>83</v>
      </c>
      <c r="AW290" s="11" t="s">
        <v>37</v>
      </c>
      <c r="AX290" s="11" t="s">
        <v>81</v>
      </c>
      <c r="AY290" s="248" t="s">
        <v>121</v>
      </c>
    </row>
    <row r="291" spans="2:65" s="1" customFormat="1" ht="25.5" customHeight="1">
      <c r="B291" s="44"/>
      <c r="C291" s="210" t="s">
        <v>554</v>
      </c>
      <c r="D291" s="210" t="s">
        <v>122</v>
      </c>
      <c r="E291" s="211" t="s">
        <v>555</v>
      </c>
      <c r="F291" s="212" t="s">
        <v>556</v>
      </c>
      <c r="G291" s="213" t="s">
        <v>150</v>
      </c>
      <c r="H291" s="214">
        <v>1</v>
      </c>
      <c r="I291" s="215"/>
      <c r="J291" s="216">
        <f>ROUND(I291*H291,2)</f>
        <v>0</v>
      </c>
      <c r="K291" s="212" t="s">
        <v>176</v>
      </c>
      <c r="L291" s="70"/>
      <c r="M291" s="217" t="s">
        <v>21</v>
      </c>
      <c r="N291" s="218" t="s">
        <v>44</v>
      </c>
      <c r="O291" s="45"/>
      <c r="P291" s="219">
        <f>O291*H291</f>
        <v>0</v>
      </c>
      <c r="Q291" s="219">
        <v>0</v>
      </c>
      <c r="R291" s="219">
        <f>Q291*H291</f>
        <v>0</v>
      </c>
      <c r="S291" s="219">
        <v>0.082</v>
      </c>
      <c r="T291" s="220">
        <f>S291*H291</f>
        <v>0.082</v>
      </c>
      <c r="AR291" s="22" t="s">
        <v>135</v>
      </c>
      <c r="AT291" s="22" t="s">
        <v>122</v>
      </c>
      <c r="AU291" s="22" t="s">
        <v>83</v>
      </c>
      <c r="AY291" s="22" t="s">
        <v>121</v>
      </c>
      <c r="BE291" s="221">
        <f>IF(N291="základní",J291,0)</f>
        <v>0</v>
      </c>
      <c r="BF291" s="221">
        <f>IF(N291="snížená",J291,0)</f>
        <v>0</v>
      </c>
      <c r="BG291" s="221">
        <f>IF(N291="zákl. přenesená",J291,0)</f>
        <v>0</v>
      </c>
      <c r="BH291" s="221">
        <f>IF(N291="sníž. přenesená",J291,0)</f>
        <v>0</v>
      </c>
      <c r="BI291" s="221">
        <f>IF(N291="nulová",J291,0)</f>
        <v>0</v>
      </c>
      <c r="BJ291" s="22" t="s">
        <v>81</v>
      </c>
      <c r="BK291" s="221">
        <f>ROUND(I291*H291,2)</f>
        <v>0</v>
      </c>
      <c r="BL291" s="22" t="s">
        <v>135</v>
      </c>
      <c r="BM291" s="22" t="s">
        <v>557</v>
      </c>
    </row>
    <row r="292" spans="2:47" s="1" customFormat="1" ht="13.5">
      <c r="B292" s="44"/>
      <c r="C292" s="72"/>
      <c r="D292" s="235" t="s">
        <v>171</v>
      </c>
      <c r="E292" s="72"/>
      <c r="F292" s="236" t="s">
        <v>404</v>
      </c>
      <c r="G292" s="72"/>
      <c r="H292" s="72"/>
      <c r="I292" s="182"/>
      <c r="J292" s="72"/>
      <c r="K292" s="72"/>
      <c r="L292" s="70"/>
      <c r="M292" s="237"/>
      <c r="N292" s="45"/>
      <c r="O292" s="45"/>
      <c r="P292" s="45"/>
      <c r="Q292" s="45"/>
      <c r="R292" s="45"/>
      <c r="S292" s="45"/>
      <c r="T292" s="93"/>
      <c r="AT292" s="22" t="s">
        <v>171</v>
      </c>
      <c r="AU292" s="22" t="s">
        <v>83</v>
      </c>
    </row>
    <row r="293" spans="2:63" s="9" customFormat="1" ht="29.85" customHeight="1">
      <c r="B293" s="196"/>
      <c r="C293" s="197"/>
      <c r="D293" s="198" t="s">
        <v>72</v>
      </c>
      <c r="E293" s="233" t="s">
        <v>558</v>
      </c>
      <c r="F293" s="233" t="s">
        <v>559</v>
      </c>
      <c r="G293" s="197"/>
      <c r="H293" s="197"/>
      <c r="I293" s="200"/>
      <c r="J293" s="234">
        <f>BK293</f>
        <v>0</v>
      </c>
      <c r="K293" s="197"/>
      <c r="L293" s="202"/>
      <c r="M293" s="203"/>
      <c r="N293" s="204"/>
      <c r="O293" s="204"/>
      <c r="P293" s="205">
        <f>SUM(P294:P321)</f>
        <v>0</v>
      </c>
      <c r="Q293" s="204"/>
      <c r="R293" s="205">
        <f>SUM(R294:R321)</f>
        <v>0</v>
      </c>
      <c r="S293" s="204"/>
      <c r="T293" s="206">
        <f>SUM(T294:T321)</f>
        <v>0</v>
      </c>
      <c r="AR293" s="207" t="s">
        <v>81</v>
      </c>
      <c r="AT293" s="208" t="s">
        <v>72</v>
      </c>
      <c r="AU293" s="208" t="s">
        <v>81</v>
      </c>
      <c r="AY293" s="207" t="s">
        <v>121</v>
      </c>
      <c r="BK293" s="209">
        <f>SUM(BK294:BK321)</f>
        <v>0</v>
      </c>
    </row>
    <row r="294" spans="2:65" s="1" customFormat="1" ht="16.5" customHeight="1">
      <c r="B294" s="44"/>
      <c r="C294" s="210" t="s">
        <v>560</v>
      </c>
      <c r="D294" s="210" t="s">
        <v>122</v>
      </c>
      <c r="E294" s="211" t="s">
        <v>561</v>
      </c>
      <c r="F294" s="212" t="s">
        <v>562</v>
      </c>
      <c r="G294" s="213" t="s">
        <v>262</v>
      </c>
      <c r="H294" s="214">
        <v>318.452</v>
      </c>
      <c r="I294" s="215"/>
      <c r="J294" s="216">
        <f>ROUND(I294*H294,2)</f>
        <v>0</v>
      </c>
      <c r="K294" s="212" t="s">
        <v>176</v>
      </c>
      <c r="L294" s="70"/>
      <c r="M294" s="217" t="s">
        <v>21</v>
      </c>
      <c r="N294" s="218" t="s">
        <v>44</v>
      </c>
      <c r="O294" s="45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AR294" s="22" t="s">
        <v>135</v>
      </c>
      <c r="AT294" s="22" t="s">
        <v>122</v>
      </c>
      <c r="AU294" s="22" t="s">
        <v>83</v>
      </c>
      <c r="AY294" s="22" t="s">
        <v>121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22" t="s">
        <v>81</v>
      </c>
      <c r="BK294" s="221">
        <f>ROUND(I294*H294,2)</f>
        <v>0</v>
      </c>
      <c r="BL294" s="22" t="s">
        <v>135</v>
      </c>
      <c r="BM294" s="22" t="s">
        <v>563</v>
      </c>
    </row>
    <row r="295" spans="2:51" s="11" customFormat="1" ht="13.5">
      <c r="B295" s="238"/>
      <c r="C295" s="239"/>
      <c r="D295" s="235" t="s">
        <v>187</v>
      </c>
      <c r="E295" s="240" t="s">
        <v>21</v>
      </c>
      <c r="F295" s="241" t="s">
        <v>564</v>
      </c>
      <c r="G295" s="239"/>
      <c r="H295" s="242">
        <v>63.985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187</v>
      </c>
      <c r="AU295" s="248" t="s">
        <v>83</v>
      </c>
      <c r="AV295" s="11" t="s">
        <v>83</v>
      </c>
      <c r="AW295" s="11" t="s">
        <v>37</v>
      </c>
      <c r="AX295" s="11" t="s">
        <v>73</v>
      </c>
      <c r="AY295" s="248" t="s">
        <v>121</v>
      </c>
    </row>
    <row r="296" spans="2:51" s="11" customFormat="1" ht="13.5">
      <c r="B296" s="238"/>
      <c r="C296" s="239"/>
      <c r="D296" s="235" t="s">
        <v>187</v>
      </c>
      <c r="E296" s="240" t="s">
        <v>21</v>
      </c>
      <c r="F296" s="241" t="s">
        <v>565</v>
      </c>
      <c r="G296" s="239"/>
      <c r="H296" s="242">
        <v>254.467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AT296" s="248" t="s">
        <v>187</v>
      </c>
      <c r="AU296" s="248" t="s">
        <v>83</v>
      </c>
      <c r="AV296" s="11" t="s">
        <v>83</v>
      </c>
      <c r="AW296" s="11" t="s">
        <v>37</v>
      </c>
      <c r="AX296" s="11" t="s">
        <v>73</v>
      </c>
      <c r="AY296" s="248" t="s">
        <v>121</v>
      </c>
    </row>
    <row r="297" spans="2:51" s="12" customFormat="1" ht="13.5">
      <c r="B297" s="249"/>
      <c r="C297" s="250"/>
      <c r="D297" s="235" t="s">
        <v>187</v>
      </c>
      <c r="E297" s="251" t="s">
        <v>21</v>
      </c>
      <c r="F297" s="252" t="s">
        <v>201</v>
      </c>
      <c r="G297" s="250"/>
      <c r="H297" s="253">
        <v>318.452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187</v>
      </c>
      <c r="AU297" s="259" t="s">
        <v>83</v>
      </c>
      <c r="AV297" s="12" t="s">
        <v>135</v>
      </c>
      <c r="AW297" s="12" t="s">
        <v>37</v>
      </c>
      <c r="AX297" s="12" t="s">
        <v>81</v>
      </c>
      <c r="AY297" s="259" t="s">
        <v>121</v>
      </c>
    </row>
    <row r="298" spans="2:65" s="1" customFormat="1" ht="16.5" customHeight="1">
      <c r="B298" s="44"/>
      <c r="C298" s="210" t="s">
        <v>566</v>
      </c>
      <c r="D298" s="210" t="s">
        <v>122</v>
      </c>
      <c r="E298" s="211" t="s">
        <v>567</v>
      </c>
      <c r="F298" s="212" t="s">
        <v>568</v>
      </c>
      <c r="G298" s="213" t="s">
        <v>262</v>
      </c>
      <c r="H298" s="214">
        <v>6687.492</v>
      </c>
      <c r="I298" s="215"/>
      <c r="J298" s="216">
        <f>ROUND(I298*H298,2)</f>
        <v>0</v>
      </c>
      <c r="K298" s="212" t="s">
        <v>176</v>
      </c>
      <c r="L298" s="70"/>
      <c r="M298" s="217" t="s">
        <v>21</v>
      </c>
      <c r="N298" s="218" t="s">
        <v>44</v>
      </c>
      <c r="O298" s="45"/>
      <c r="P298" s="219">
        <f>O298*H298</f>
        <v>0</v>
      </c>
      <c r="Q298" s="219">
        <v>0</v>
      </c>
      <c r="R298" s="219">
        <f>Q298*H298</f>
        <v>0</v>
      </c>
      <c r="S298" s="219">
        <v>0</v>
      </c>
      <c r="T298" s="220">
        <f>S298*H298</f>
        <v>0</v>
      </c>
      <c r="AR298" s="22" t="s">
        <v>135</v>
      </c>
      <c r="AT298" s="22" t="s">
        <v>122</v>
      </c>
      <c r="AU298" s="22" t="s">
        <v>83</v>
      </c>
      <c r="AY298" s="22" t="s">
        <v>121</v>
      </c>
      <c r="BE298" s="221">
        <f>IF(N298="základní",J298,0)</f>
        <v>0</v>
      </c>
      <c r="BF298" s="221">
        <f>IF(N298="snížená",J298,0)</f>
        <v>0</v>
      </c>
      <c r="BG298" s="221">
        <f>IF(N298="zákl. přenesená",J298,0)</f>
        <v>0</v>
      </c>
      <c r="BH298" s="221">
        <f>IF(N298="sníž. přenesená",J298,0)</f>
        <v>0</v>
      </c>
      <c r="BI298" s="221">
        <f>IF(N298="nulová",J298,0)</f>
        <v>0</v>
      </c>
      <c r="BJ298" s="22" t="s">
        <v>81</v>
      </c>
      <c r="BK298" s="221">
        <f>ROUND(I298*H298,2)</f>
        <v>0</v>
      </c>
      <c r="BL298" s="22" t="s">
        <v>135</v>
      </c>
      <c r="BM298" s="22" t="s">
        <v>569</v>
      </c>
    </row>
    <row r="299" spans="2:51" s="11" customFormat="1" ht="13.5">
      <c r="B299" s="238"/>
      <c r="C299" s="239"/>
      <c r="D299" s="235" t="s">
        <v>187</v>
      </c>
      <c r="E299" s="240" t="s">
        <v>21</v>
      </c>
      <c r="F299" s="241" t="s">
        <v>570</v>
      </c>
      <c r="G299" s="239"/>
      <c r="H299" s="242">
        <v>6687.492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187</v>
      </c>
      <c r="AU299" s="248" t="s">
        <v>83</v>
      </c>
      <c r="AV299" s="11" t="s">
        <v>83</v>
      </c>
      <c r="AW299" s="11" t="s">
        <v>37</v>
      </c>
      <c r="AX299" s="11" t="s">
        <v>81</v>
      </c>
      <c r="AY299" s="248" t="s">
        <v>121</v>
      </c>
    </row>
    <row r="300" spans="2:65" s="1" customFormat="1" ht="16.5" customHeight="1">
      <c r="B300" s="44"/>
      <c r="C300" s="210" t="s">
        <v>571</v>
      </c>
      <c r="D300" s="210" t="s">
        <v>122</v>
      </c>
      <c r="E300" s="211" t="s">
        <v>572</v>
      </c>
      <c r="F300" s="212" t="s">
        <v>573</v>
      </c>
      <c r="G300" s="213" t="s">
        <v>262</v>
      </c>
      <c r="H300" s="214">
        <v>95.977</v>
      </c>
      <c r="I300" s="215"/>
      <c r="J300" s="216">
        <f>ROUND(I300*H300,2)</f>
        <v>0</v>
      </c>
      <c r="K300" s="212" t="s">
        <v>176</v>
      </c>
      <c r="L300" s="70"/>
      <c r="M300" s="217" t="s">
        <v>21</v>
      </c>
      <c r="N300" s="218" t="s">
        <v>44</v>
      </c>
      <c r="O300" s="45"/>
      <c r="P300" s="219">
        <f>O300*H300</f>
        <v>0</v>
      </c>
      <c r="Q300" s="219">
        <v>0</v>
      </c>
      <c r="R300" s="219">
        <f>Q300*H300</f>
        <v>0</v>
      </c>
      <c r="S300" s="219">
        <v>0</v>
      </c>
      <c r="T300" s="220">
        <f>S300*H300</f>
        <v>0</v>
      </c>
      <c r="AR300" s="22" t="s">
        <v>135</v>
      </c>
      <c r="AT300" s="22" t="s">
        <v>122</v>
      </c>
      <c r="AU300" s="22" t="s">
        <v>83</v>
      </c>
      <c r="AY300" s="22" t="s">
        <v>121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22" t="s">
        <v>81</v>
      </c>
      <c r="BK300" s="221">
        <f>ROUND(I300*H300,2)</f>
        <v>0</v>
      </c>
      <c r="BL300" s="22" t="s">
        <v>135</v>
      </c>
      <c r="BM300" s="22" t="s">
        <v>574</v>
      </c>
    </row>
    <row r="301" spans="2:51" s="11" customFormat="1" ht="13.5">
      <c r="B301" s="238"/>
      <c r="C301" s="239"/>
      <c r="D301" s="235" t="s">
        <v>187</v>
      </c>
      <c r="E301" s="240" t="s">
        <v>21</v>
      </c>
      <c r="F301" s="241" t="s">
        <v>575</v>
      </c>
      <c r="G301" s="239"/>
      <c r="H301" s="242">
        <v>95.977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187</v>
      </c>
      <c r="AU301" s="248" t="s">
        <v>83</v>
      </c>
      <c r="AV301" s="11" t="s">
        <v>83</v>
      </c>
      <c r="AW301" s="11" t="s">
        <v>37</v>
      </c>
      <c r="AX301" s="11" t="s">
        <v>81</v>
      </c>
      <c r="AY301" s="248" t="s">
        <v>121</v>
      </c>
    </row>
    <row r="302" spans="2:65" s="1" customFormat="1" ht="16.5" customHeight="1">
      <c r="B302" s="44"/>
      <c r="C302" s="210" t="s">
        <v>576</v>
      </c>
      <c r="D302" s="210" t="s">
        <v>122</v>
      </c>
      <c r="E302" s="211" t="s">
        <v>577</v>
      </c>
      <c r="F302" s="212" t="s">
        <v>578</v>
      </c>
      <c r="G302" s="213" t="s">
        <v>262</v>
      </c>
      <c r="H302" s="214">
        <v>2015.517</v>
      </c>
      <c r="I302" s="215"/>
      <c r="J302" s="216">
        <f>ROUND(I302*H302,2)</f>
        <v>0</v>
      </c>
      <c r="K302" s="212" t="s">
        <v>176</v>
      </c>
      <c r="L302" s="70"/>
      <c r="M302" s="217" t="s">
        <v>21</v>
      </c>
      <c r="N302" s="218" t="s">
        <v>44</v>
      </c>
      <c r="O302" s="45"/>
      <c r="P302" s="219">
        <f>O302*H302</f>
        <v>0</v>
      </c>
      <c r="Q302" s="219">
        <v>0</v>
      </c>
      <c r="R302" s="219">
        <f>Q302*H302</f>
        <v>0</v>
      </c>
      <c r="S302" s="219">
        <v>0</v>
      </c>
      <c r="T302" s="220">
        <f>S302*H302</f>
        <v>0</v>
      </c>
      <c r="AR302" s="22" t="s">
        <v>135</v>
      </c>
      <c r="AT302" s="22" t="s">
        <v>122</v>
      </c>
      <c r="AU302" s="22" t="s">
        <v>83</v>
      </c>
      <c r="AY302" s="22" t="s">
        <v>121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22" t="s">
        <v>81</v>
      </c>
      <c r="BK302" s="221">
        <f>ROUND(I302*H302,2)</f>
        <v>0</v>
      </c>
      <c r="BL302" s="22" t="s">
        <v>135</v>
      </c>
      <c r="BM302" s="22" t="s">
        <v>579</v>
      </c>
    </row>
    <row r="303" spans="2:51" s="11" customFormat="1" ht="13.5">
      <c r="B303" s="238"/>
      <c r="C303" s="239"/>
      <c r="D303" s="235" t="s">
        <v>187</v>
      </c>
      <c r="E303" s="240" t="s">
        <v>21</v>
      </c>
      <c r="F303" s="241" t="s">
        <v>580</v>
      </c>
      <c r="G303" s="239"/>
      <c r="H303" s="242">
        <v>2015.517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187</v>
      </c>
      <c r="AU303" s="248" t="s">
        <v>83</v>
      </c>
      <c r="AV303" s="11" t="s">
        <v>83</v>
      </c>
      <c r="AW303" s="11" t="s">
        <v>37</v>
      </c>
      <c r="AX303" s="11" t="s">
        <v>81</v>
      </c>
      <c r="AY303" s="248" t="s">
        <v>121</v>
      </c>
    </row>
    <row r="304" spans="2:65" s="1" customFormat="1" ht="16.5" customHeight="1">
      <c r="B304" s="44"/>
      <c r="C304" s="210" t="s">
        <v>581</v>
      </c>
      <c r="D304" s="210" t="s">
        <v>122</v>
      </c>
      <c r="E304" s="211" t="s">
        <v>582</v>
      </c>
      <c r="F304" s="212" t="s">
        <v>583</v>
      </c>
      <c r="G304" s="213" t="s">
        <v>262</v>
      </c>
      <c r="H304" s="214">
        <v>57.269</v>
      </c>
      <c r="I304" s="215"/>
      <c r="J304" s="216">
        <f>ROUND(I304*H304,2)</f>
        <v>0</v>
      </c>
      <c r="K304" s="212" t="s">
        <v>176</v>
      </c>
      <c r="L304" s="70"/>
      <c r="M304" s="217" t="s">
        <v>21</v>
      </c>
      <c r="N304" s="218" t="s">
        <v>44</v>
      </c>
      <c r="O304" s="45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AR304" s="22" t="s">
        <v>135</v>
      </c>
      <c r="AT304" s="22" t="s">
        <v>122</v>
      </c>
      <c r="AU304" s="22" t="s">
        <v>83</v>
      </c>
      <c r="AY304" s="22" t="s">
        <v>121</v>
      </c>
      <c r="BE304" s="221">
        <f>IF(N304="základní",J304,0)</f>
        <v>0</v>
      </c>
      <c r="BF304" s="221">
        <f>IF(N304="snížená",J304,0)</f>
        <v>0</v>
      </c>
      <c r="BG304" s="221">
        <f>IF(N304="zákl. přenesená",J304,0)</f>
        <v>0</v>
      </c>
      <c r="BH304" s="221">
        <f>IF(N304="sníž. přenesená",J304,0)</f>
        <v>0</v>
      </c>
      <c r="BI304" s="221">
        <f>IF(N304="nulová",J304,0)</f>
        <v>0</v>
      </c>
      <c r="BJ304" s="22" t="s">
        <v>81</v>
      </c>
      <c r="BK304" s="221">
        <f>ROUND(I304*H304,2)</f>
        <v>0</v>
      </c>
      <c r="BL304" s="22" t="s">
        <v>135</v>
      </c>
      <c r="BM304" s="22" t="s">
        <v>584</v>
      </c>
    </row>
    <row r="305" spans="2:51" s="11" customFormat="1" ht="13.5">
      <c r="B305" s="238"/>
      <c r="C305" s="239"/>
      <c r="D305" s="235" t="s">
        <v>187</v>
      </c>
      <c r="E305" s="240" t="s">
        <v>21</v>
      </c>
      <c r="F305" s="241" t="s">
        <v>585</v>
      </c>
      <c r="G305" s="239"/>
      <c r="H305" s="242">
        <v>56.785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187</v>
      </c>
      <c r="AU305" s="248" t="s">
        <v>83</v>
      </c>
      <c r="AV305" s="11" t="s">
        <v>83</v>
      </c>
      <c r="AW305" s="11" t="s">
        <v>37</v>
      </c>
      <c r="AX305" s="11" t="s">
        <v>73</v>
      </c>
      <c r="AY305" s="248" t="s">
        <v>121</v>
      </c>
    </row>
    <row r="306" spans="2:51" s="11" customFormat="1" ht="13.5">
      <c r="B306" s="238"/>
      <c r="C306" s="239"/>
      <c r="D306" s="235" t="s">
        <v>187</v>
      </c>
      <c r="E306" s="240" t="s">
        <v>21</v>
      </c>
      <c r="F306" s="241" t="s">
        <v>586</v>
      </c>
      <c r="G306" s="239"/>
      <c r="H306" s="242">
        <v>0.484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187</v>
      </c>
      <c r="AU306" s="248" t="s">
        <v>83</v>
      </c>
      <c r="AV306" s="11" t="s">
        <v>83</v>
      </c>
      <c r="AW306" s="11" t="s">
        <v>37</v>
      </c>
      <c r="AX306" s="11" t="s">
        <v>73</v>
      </c>
      <c r="AY306" s="248" t="s">
        <v>121</v>
      </c>
    </row>
    <row r="307" spans="2:51" s="12" customFormat="1" ht="13.5">
      <c r="B307" s="249"/>
      <c r="C307" s="250"/>
      <c r="D307" s="235" t="s">
        <v>187</v>
      </c>
      <c r="E307" s="251" t="s">
        <v>21</v>
      </c>
      <c r="F307" s="252" t="s">
        <v>201</v>
      </c>
      <c r="G307" s="250"/>
      <c r="H307" s="253">
        <v>57.269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AT307" s="259" t="s">
        <v>187</v>
      </c>
      <c r="AU307" s="259" t="s">
        <v>83</v>
      </c>
      <c r="AV307" s="12" t="s">
        <v>135</v>
      </c>
      <c r="AW307" s="12" t="s">
        <v>37</v>
      </c>
      <c r="AX307" s="12" t="s">
        <v>81</v>
      </c>
      <c r="AY307" s="259" t="s">
        <v>121</v>
      </c>
    </row>
    <row r="308" spans="2:65" s="1" customFormat="1" ht="16.5" customHeight="1">
      <c r="B308" s="44"/>
      <c r="C308" s="210" t="s">
        <v>587</v>
      </c>
      <c r="D308" s="210" t="s">
        <v>122</v>
      </c>
      <c r="E308" s="211" t="s">
        <v>588</v>
      </c>
      <c r="F308" s="212" t="s">
        <v>589</v>
      </c>
      <c r="G308" s="213" t="s">
        <v>262</v>
      </c>
      <c r="H308" s="214">
        <v>1192.485</v>
      </c>
      <c r="I308" s="215"/>
      <c r="J308" s="216">
        <f>ROUND(I308*H308,2)</f>
        <v>0</v>
      </c>
      <c r="K308" s="212" t="s">
        <v>176</v>
      </c>
      <c r="L308" s="70"/>
      <c r="M308" s="217" t="s">
        <v>21</v>
      </c>
      <c r="N308" s="218" t="s">
        <v>44</v>
      </c>
      <c r="O308" s="45"/>
      <c r="P308" s="219">
        <f>O308*H308</f>
        <v>0</v>
      </c>
      <c r="Q308" s="219">
        <v>0</v>
      </c>
      <c r="R308" s="219">
        <f>Q308*H308</f>
        <v>0</v>
      </c>
      <c r="S308" s="219">
        <v>0</v>
      </c>
      <c r="T308" s="220">
        <f>S308*H308</f>
        <v>0</v>
      </c>
      <c r="AR308" s="22" t="s">
        <v>135</v>
      </c>
      <c r="AT308" s="22" t="s">
        <v>122</v>
      </c>
      <c r="AU308" s="22" t="s">
        <v>83</v>
      </c>
      <c r="AY308" s="22" t="s">
        <v>121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22" t="s">
        <v>81</v>
      </c>
      <c r="BK308" s="221">
        <f>ROUND(I308*H308,2)</f>
        <v>0</v>
      </c>
      <c r="BL308" s="22" t="s">
        <v>135</v>
      </c>
      <c r="BM308" s="22" t="s">
        <v>590</v>
      </c>
    </row>
    <row r="309" spans="2:51" s="11" customFormat="1" ht="13.5">
      <c r="B309" s="238"/>
      <c r="C309" s="239"/>
      <c r="D309" s="235" t="s">
        <v>187</v>
      </c>
      <c r="E309" s="240" t="s">
        <v>21</v>
      </c>
      <c r="F309" s="241" t="s">
        <v>591</v>
      </c>
      <c r="G309" s="239"/>
      <c r="H309" s="242">
        <v>1192.485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187</v>
      </c>
      <c r="AU309" s="248" t="s">
        <v>83</v>
      </c>
      <c r="AV309" s="11" t="s">
        <v>83</v>
      </c>
      <c r="AW309" s="11" t="s">
        <v>37</v>
      </c>
      <c r="AX309" s="11" t="s">
        <v>81</v>
      </c>
      <c r="AY309" s="248" t="s">
        <v>121</v>
      </c>
    </row>
    <row r="310" spans="2:65" s="1" customFormat="1" ht="16.5" customHeight="1">
      <c r="B310" s="44"/>
      <c r="C310" s="210" t="s">
        <v>592</v>
      </c>
      <c r="D310" s="210" t="s">
        <v>122</v>
      </c>
      <c r="E310" s="211" t="s">
        <v>593</v>
      </c>
      <c r="F310" s="212" t="s">
        <v>594</v>
      </c>
      <c r="G310" s="213" t="s">
        <v>262</v>
      </c>
      <c r="H310" s="214">
        <v>414.429</v>
      </c>
      <c r="I310" s="215"/>
      <c r="J310" s="216">
        <f>ROUND(I310*H310,2)</f>
        <v>0</v>
      </c>
      <c r="K310" s="212" t="s">
        <v>176</v>
      </c>
      <c r="L310" s="70"/>
      <c r="M310" s="217" t="s">
        <v>21</v>
      </c>
      <c r="N310" s="218" t="s">
        <v>44</v>
      </c>
      <c r="O310" s="45"/>
      <c r="P310" s="219">
        <f>O310*H310</f>
        <v>0</v>
      </c>
      <c r="Q310" s="219">
        <v>0</v>
      </c>
      <c r="R310" s="219">
        <f>Q310*H310</f>
        <v>0</v>
      </c>
      <c r="S310" s="219">
        <v>0</v>
      </c>
      <c r="T310" s="220">
        <f>S310*H310</f>
        <v>0</v>
      </c>
      <c r="AR310" s="22" t="s">
        <v>135</v>
      </c>
      <c r="AT310" s="22" t="s">
        <v>122</v>
      </c>
      <c r="AU310" s="22" t="s">
        <v>83</v>
      </c>
      <c r="AY310" s="22" t="s">
        <v>121</v>
      </c>
      <c r="BE310" s="221">
        <f>IF(N310="základní",J310,0)</f>
        <v>0</v>
      </c>
      <c r="BF310" s="221">
        <f>IF(N310="snížená",J310,0)</f>
        <v>0</v>
      </c>
      <c r="BG310" s="221">
        <f>IF(N310="zákl. přenesená",J310,0)</f>
        <v>0</v>
      </c>
      <c r="BH310" s="221">
        <f>IF(N310="sníž. přenesená",J310,0)</f>
        <v>0</v>
      </c>
      <c r="BI310" s="221">
        <f>IF(N310="nulová",J310,0)</f>
        <v>0</v>
      </c>
      <c r="BJ310" s="22" t="s">
        <v>81</v>
      </c>
      <c r="BK310" s="221">
        <f>ROUND(I310*H310,2)</f>
        <v>0</v>
      </c>
      <c r="BL310" s="22" t="s">
        <v>135</v>
      </c>
      <c r="BM310" s="22" t="s">
        <v>595</v>
      </c>
    </row>
    <row r="311" spans="2:51" s="11" customFormat="1" ht="13.5">
      <c r="B311" s="238"/>
      <c r="C311" s="239"/>
      <c r="D311" s="235" t="s">
        <v>187</v>
      </c>
      <c r="E311" s="240" t="s">
        <v>21</v>
      </c>
      <c r="F311" s="241" t="s">
        <v>596</v>
      </c>
      <c r="G311" s="239"/>
      <c r="H311" s="242">
        <v>414.429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187</v>
      </c>
      <c r="AU311" s="248" t="s">
        <v>83</v>
      </c>
      <c r="AV311" s="11" t="s">
        <v>83</v>
      </c>
      <c r="AW311" s="11" t="s">
        <v>37</v>
      </c>
      <c r="AX311" s="11" t="s">
        <v>81</v>
      </c>
      <c r="AY311" s="248" t="s">
        <v>121</v>
      </c>
    </row>
    <row r="312" spans="2:65" s="1" customFormat="1" ht="16.5" customHeight="1">
      <c r="B312" s="44"/>
      <c r="C312" s="210" t="s">
        <v>597</v>
      </c>
      <c r="D312" s="210" t="s">
        <v>122</v>
      </c>
      <c r="E312" s="211" t="s">
        <v>598</v>
      </c>
      <c r="F312" s="212" t="s">
        <v>599</v>
      </c>
      <c r="G312" s="213" t="s">
        <v>262</v>
      </c>
      <c r="H312" s="214">
        <v>57.269</v>
      </c>
      <c r="I312" s="215"/>
      <c r="J312" s="216">
        <f>ROUND(I312*H312,2)</f>
        <v>0</v>
      </c>
      <c r="K312" s="212" t="s">
        <v>176</v>
      </c>
      <c r="L312" s="70"/>
      <c r="M312" s="217" t="s">
        <v>21</v>
      </c>
      <c r="N312" s="218" t="s">
        <v>44</v>
      </c>
      <c r="O312" s="45"/>
      <c r="P312" s="219">
        <f>O312*H312</f>
        <v>0</v>
      </c>
      <c r="Q312" s="219">
        <v>0</v>
      </c>
      <c r="R312" s="219">
        <f>Q312*H312</f>
        <v>0</v>
      </c>
      <c r="S312" s="219">
        <v>0</v>
      </c>
      <c r="T312" s="220">
        <f>S312*H312</f>
        <v>0</v>
      </c>
      <c r="AR312" s="22" t="s">
        <v>135</v>
      </c>
      <c r="AT312" s="22" t="s">
        <v>122</v>
      </c>
      <c r="AU312" s="22" t="s">
        <v>83</v>
      </c>
      <c r="AY312" s="22" t="s">
        <v>121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22" t="s">
        <v>81</v>
      </c>
      <c r="BK312" s="221">
        <f>ROUND(I312*H312,2)</f>
        <v>0</v>
      </c>
      <c r="BL312" s="22" t="s">
        <v>135</v>
      </c>
      <c r="BM312" s="22" t="s">
        <v>600</v>
      </c>
    </row>
    <row r="313" spans="2:65" s="1" customFormat="1" ht="16.5" customHeight="1">
      <c r="B313" s="44"/>
      <c r="C313" s="210" t="s">
        <v>601</v>
      </c>
      <c r="D313" s="210" t="s">
        <v>122</v>
      </c>
      <c r="E313" s="211" t="s">
        <v>602</v>
      </c>
      <c r="F313" s="212" t="s">
        <v>603</v>
      </c>
      <c r="G313" s="213" t="s">
        <v>262</v>
      </c>
      <c r="H313" s="214">
        <v>153.246</v>
      </c>
      <c r="I313" s="215"/>
      <c r="J313" s="216">
        <f>ROUND(I313*H313,2)</f>
        <v>0</v>
      </c>
      <c r="K313" s="212" t="s">
        <v>176</v>
      </c>
      <c r="L313" s="70"/>
      <c r="M313" s="217" t="s">
        <v>21</v>
      </c>
      <c r="N313" s="218" t="s">
        <v>44</v>
      </c>
      <c r="O313" s="45"/>
      <c r="P313" s="219">
        <f>O313*H313</f>
        <v>0</v>
      </c>
      <c r="Q313" s="219">
        <v>0</v>
      </c>
      <c r="R313" s="219">
        <f>Q313*H313</f>
        <v>0</v>
      </c>
      <c r="S313" s="219">
        <v>0</v>
      </c>
      <c r="T313" s="220">
        <f>S313*H313</f>
        <v>0</v>
      </c>
      <c r="AR313" s="22" t="s">
        <v>135</v>
      </c>
      <c r="AT313" s="22" t="s">
        <v>122</v>
      </c>
      <c r="AU313" s="22" t="s">
        <v>83</v>
      </c>
      <c r="AY313" s="22" t="s">
        <v>121</v>
      </c>
      <c r="BE313" s="221">
        <f>IF(N313="základní",J313,0)</f>
        <v>0</v>
      </c>
      <c r="BF313" s="221">
        <f>IF(N313="snížená",J313,0)</f>
        <v>0</v>
      </c>
      <c r="BG313" s="221">
        <f>IF(N313="zákl. přenesená",J313,0)</f>
        <v>0</v>
      </c>
      <c r="BH313" s="221">
        <f>IF(N313="sníž. přenesená",J313,0)</f>
        <v>0</v>
      </c>
      <c r="BI313" s="221">
        <f>IF(N313="nulová",J313,0)</f>
        <v>0</v>
      </c>
      <c r="BJ313" s="22" t="s">
        <v>81</v>
      </c>
      <c r="BK313" s="221">
        <f>ROUND(I313*H313,2)</f>
        <v>0</v>
      </c>
      <c r="BL313" s="22" t="s">
        <v>135</v>
      </c>
      <c r="BM313" s="22" t="s">
        <v>604</v>
      </c>
    </row>
    <row r="314" spans="2:51" s="11" customFormat="1" ht="13.5">
      <c r="B314" s="238"/>
      <c r="C314" s="239"/>
      <c r="D314" s="235" t="s">
        <v>187</v>
      </c>
      <c r="E314" s="240" t="s">
        <v>21</v>
      </c>
      <c r="F314" s="241" t="s">
        <v>575</v>
      </c>
      <c r="G314" s="239"/>
      <c r="H314" s="242">
        <v>95.977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187</v>
      </c>
      <c r="AU314" s="248" t="s">
        <v>83</v>
      </c>
      <c r="AV314" s="11" t="s">
        <v>83</v>
      </c>
      <c r="AW314" s="11" t="s">
        <v>37</v>
      </c>
      <c r="AX314" s="11" t="s">
        <v>73</v>
      </c>
      <c r="AY314" s="248" t="s">
        <v>121</v>
      </c>
    </row>
    <row r="315" spans="2:51" s="11" customFormat="1" ht="13.5">
      <c r="B315" s="238"/>
      <c r="C315" s="239"/>
      <c r="D315" s="235" t="s">
        <v>187</v>
      </c>
      <c r="E315" s="240" t="s">
        <v>21</v>
      </c>
      <c r="F315" s="241" t="s">
        <v>585</v>
      </c>
      <c r="G315" s="239"/>
      <c r="H315" s="242">
        <v>56.785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AT315" s="248" t="s">
        <v>187</v>
      </c>
      <c r="AU315" s="248" t="s">
        <v>83</v>
      </c>
      <c r="AV315" s="11" t="s">
        <v>83</v>
      </c>
      <c r="AW315" s="11" t="s">
        <v>37</v>
      </c>
      <c r="AX315" s="11" t="s">
        <v>73</v>
      </c>
      <c r="AY315" s="248" t="s">
        <v>121</v>
      </c>
    </row>
    <row r="316" spans="2:51" s="11" customFormat="1" ht="13.5">
      <c r="B316" s="238"/>
      <c r="C316" s="239"/>
      <c r="D316" s="235" t="s">
        <v>187</v>
      </c>
      <c r="E316" s="240" t="s">
        <v>21</v>
      </c>
      <c r="F316" s="241" t="s">
        <v>586</v>
      </c>
      <c r="G316" s="239"/>
      <c r="H316" s="242">
        <v>0.484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AT316" s="248" t="s">
        <v>187</v>
      </c>
      <c r="AU316" s="248" t="s">
        <v>83</v>
      </c>
      <c r="AV316" s="11" t="s">
        <v>83</v>
      </c>
      <c r="AW316" s="11" t="s">
        <v>37</v>
      </c>
      <c r="AX316" s="11" t="s">
        <v>73</v>
      </c>
      <c r="AY316" s="248" t="s">
        <v>121</v>
      </c>
    </row>
    <row r="317" spans="2:51" s="12" customFormat="1" ht="13.5">
      <c r="B317" s="249"/>
      <c r="C317" s="250"/>
      <c r="D317" s="235" t="s">
        <v>187</v>
      </c>
      <c r="E317" s="251" t="s">
        <v>21</v>
      </c>
      <c r="F317" s="252" t="s">
        <v>201</v>
      </c>
      <c r="G317" s="250"/>
      <c r="H317" s="253">
        <v>153.246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AT317" s="259" t="s">
        <v>187</v>
      </c>
      <c r="AU317" s="259" t="s">
        <v>83</v>
      </c>
      <c r="AV317" s="12" t="s">
        <v>135</v>
      </c>
      <c r="AW317" s="12" t="s">
        <v>37</v>
      </c>
      <c r="AX317" s="12" t="s">
        <v>81</v>
      </c>
      <c r="AY317" s="259" t="s">
        <v>121</v>
      </c>
    </row>
    <row r="318" spans="2:65" s="1" customFormat="1" ht="16.5" customHeight="1">
      <c r="B318" s="44"/>
      <c r="C318" s="210" t="s">
        <v>605</v>
      </c>
      <c r="D318" s="210" t="s">
        <v>122</v>
      </c>
      <c r="E318" s="211" t="s">
        <v>606</v>
      </c>
      <c r="F318" s="212" t="s">
        <v>607</v>
      </c>
      <c r="G318" s="213" t="s">
        <v>262</v>
      </c>
      <c r="H318" s="214">
        <v>254.467</v>
      </c>
      <c r="I318" s="215"/>
      <c r="J318" s="216">
        <f>ROUND(I318*H318,2)</f>
        <v>0</v>
      </c>
      <c r="K318" s="212" t="s">
        <v>176</v>
      </c>
      <c r="L318" s="70"/>
      <c r="M318" s="217" t="s">
        <v>21</v>
      </c>
      <c r="N318" s="218" t="s">
        <v>44</v>
      </c>
      <c r="O318" s="45"/>
      <c r="P318" s="219">
        <f>O318*H318</f>
        <v>0</v>
      </c>
      <c r="Q318" s="219">
        <v>0</v>
      </c>
      <c r="R318" s="219">
        <f>Q318*H318</f>
        <v>0</v>
      </c>
      <c r="S318" s="219">
        <v>0</v>
      </c>
      <c r="T318" s="220">
        <f>S318*H318</f>
        <v>0</v>
      </c>
      <c r="AR318" s="22" t="s">
        <v>135</v>
      </c>
      <c r="AT318" s="22" t="s">
        <v>122</v>
      </c>
      <c r="AU318" s="22" t="s">
        <v>83</v>
      </c>
      <c r="AY318" s="22" t="s">
        <v>121</v>
      </c>
      <c r="BE318" s="221">
        <f>IF(N318="základní",J318,0)</f>
        <v>0</v>
      </c>
      <c r="BF318" s="221">
        <f>IF(N318="snížená",J318,0)</f>
        <v>0</v>
      </c>
      <c r="BG318" s="221">
        <f>IF(N318="zákl. přenesená",J318,0)</f>
        <v>0</v>
      </c>
      <c r="BH318" s="221">
        <f>IF(N318="sníž. přenesená",J318,0)</f>
        <v>0</v>
      </c>
      <c r="BI318" s="221">
        <f>IF(N318="nulová",J318,0)</f>
        <v>0</v>
      </c>
      <c r="BJ318" s="22" t="s">
        <v>81</v>
      </c>
      <c r="BK318" s="221">
        <f>ROUND(I318*H318,2)</f>
        <v>0</v>
      </c>
      <c r="BL318" s="22" t="s">
        <v>135</v>
      </c>
      <c r="BM318" s="22" t="s">
        <v>608</v>
      </c>
    </row>
    <row r="319" spans="2:51" s="11" customFormat="1" ht="13.5">
      <c r="B319" s="238"/>
      <c r="C319" s="239"/>
      <c r="D319" s="235" t="s">
        <v>187</v>
      </c>
      <c r="E319" s="240" t="s">
        <v>21</v>
      </c>
      <c r="F319" s="241" t="s">
        <v>565</v>
      </c>
      <c r="G319" s="239"/>
      <c r="H319" s="242">
        <v>254.467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187</v>
      </c>
      <c r="AU319" s="248" t="s">
        <v>83</v>
      </c>
      <c r="AV319" s="11" t="s">
        <v>83</v>
      </c>
      <c r="AW319" s="11" t="s">
        <v>37</v>
      </c>
      <c r="AX319" s="11" t="s">
        <v>81</v>
      </c>
      <c r="AY319" s="248" t="s">
        <v>121</v>
      </c>
    </row>
    <row r="320" spans="2:65" s="1" customFormat="1" ht="25.5" customHeight="1">
      <c r="B320" s="44"/>
      <c r="C320" s="210" t="s">
        <v>609</v>
      </c>
      <c r="D320" s="210" t="s">
        <v>122</v>
      </c>
      <c r="E320" s="211" t="s">
        <v>610</v>
      </c>
      <c r="F320" s="212" t="s">
        <v>611</v>
      </c>
      <c r="G320" s="213" t="s">
        <v>262</v>
      </c>
      <c r="H320" s="214">
        <v>63.985</v>
      </c>
      <c r="I320" s="215"/>
      <c r="J320" s="216">
        <f>ROUND(I320*H320,2)</f>
        <v>0</v>
      </c>
      <c r="K320" s="212" t="s">
        <v>176</v>
      </c>
      <c r="L320" s="70"/>
      <c r="M320" s="217" t="s">
        <v>21</v>
      </c>
      <c r="N320" s="218" t="s">
        <v>44</v>
      </c>
      <c r="O320" s="45"/>
      <c r="P320" s="219">
        <f>O320*H320</f>
        <v>0</v>
      </c>
      <c r="Q320" s="219">
        <v>0</v>
      </c>
      <c r="R320" s="219">
        <f>Q320*H320</f>
        <v>0</v>
      </c>
      <c r="S320" s="219">
        <v>0</v>
      </c>
      <c r="T320" s="220">
        <f>S320*H320</f>
        <v>0</v>
      </c>
      <c r="AR320" s="22" t="s">
        <v>135</v>
      </c>
      <c r="AT320" s="22" t="s">
        <v>122</v>
      </c>
      <c r="AU320" s="22" t="s">
        <v>83</v>
      </c>
      <c r="AY320" s="22" t="s">
        <v>121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22" t="s">
        <v>81</v>
      </c>
      <c r="BK320" s="221">
        <f>ROUND(I320*H320,2)</f>
        <v>0</v>
      </c>
      <c r="BL320" s="22" t="s">
        <v>135</v>
      </c>
      <c r="BM320" s="22" t="s">
        <v>612</v>
      </c>
    </row>
    <row r="321" spans="2:51" s="11" customFormat="1" ht="13.5">
      <c r="B321" s="238"/>
      <c r="C321" s="239"/>
      <c r="D321" s="235" t="s">
        <v>187</v>
      </c>
      <c r="E321" s="240" t="s">
        <v>21</v>
      </c>
      <c r="F321" s="241" t="s">
        <v>564</v>
      </c>
      <c r="G321" s="239"/>
      <c r="H321" s="242">
        <v>63.985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187</v>
      </c>
      <c r="AU321" s="248" t="s">
        <v>83</v>
      </c>
      <c r="AV321" s="11" t="s">
        <v>83</v>
      </c>
      <c r="AW321" s="11" t="s">
        <v>37</v>
      </c>
      <c r="AX321" s="11" t="s">
        <v>81</v>
      </c>
      <c r="AY321" s="248" t="s">
        <v>121</v>
      </c>
    </row>
    <row r="322" spans="2:63" s="9" customFormat="1" ht="29.85" customHeight="1">
      <c r="B322" s="196"/>
      <c r="C322" s="197"/>
      <c r="D322" s="198" t="s">
        <v>72</v>
      </c>
      <c r="E322" s="233" t="s">
        <v>613</v>
      </c>
      <c r="F322" s="233" t="s">
        <v>614</v>
      </c>
      <c r="G322" s="197"/>
      <c r="H322" s="197"/>
      <c r="I322" s="200"/>
      <c r="J322" s="234">
        <f>BK322</f>
        <v>0</v>
      </c>
      <c r="K322" s="197"/>
      <c r="L322" s="202"/>
      <c r="M322" s="203"/>
      <c r="N322" s="204"/>
      <c r="O322" s="204"/>
      <c r="P322" s="205">
        <f>P323</f>
        <v>0</v>
      </c>
      <c r="Q322" s="204"/>
      <c r="R322" s="205">
        <f>R323</f>
        <v>0</v>
      </c>
      <c r="S322" s="204"/>
      <c r="T322" s="206">
        <f>T323</f>
        <v>0</v>
      </c>
      <c r="AR322" s="207" t="s">
        <v>81</v>
      </c>
      <c r="AT322" s="208" t="s">
        <v>72</v>
      </c>
      <c r="AU322" s="208" t="s">
        <v>81</v>
      </c>
      <c r="AY322" s="207" t="s">
        <v>121</v>
      </c>
      <c r="BK322" s="209">
        <f>BK323</f>
        <v>0</v>
      </c>
    </row>
    <row r="323" spans="2:65" s="1" customFormat="1" ht="16.5" customHeight="1">
      <c r="B323" s="44"/>
      <c r="C323" s="210" t="s">
        <v>615</v>
      </c>
      <c r="D323" s="210" t="s">
        <v>122</v>
      </c>
      <c r="E323" s="211" t="s">
        <v>616</v>
      </c>
      <c r="F323" s="212" t="s">
        <v>617</v>
      </c>
      <c r="G323" s="213" t="s">
        <v>262</v>
      </c>
      <c r="H323" s="214">
        <v>465.764</v>
      </c>
      <c r="I323" s="215"/>
      <c r="J323" s="216">
        <f>ROUND(I323*H323,2)</f>
        <v>0</v>
      </c>
      <c r="K323" s="212" t="s">
        <v>176</v>
      </c>
      <c r="L323" s="70"/>
      <c r="M323" s="217" t="s">
        <v>21</v>
      </c>
      <c r="N323" s="218" t="s">
        <v>44</v>
      </c>
      <c r="O323" s="45"/>
      <c r="P323" s="219">
        <f>O323*H323</f>
        <v>0</v>
      </c>
      <c r="Q323" s="219">
        <v>0</v>
      </c>
      <c r="R323" s="219">
        <f>Q323*H323</f>
        <v>0</v>
      </c>
      <c r="S323" s="219">
        <v>0</v>
      </c>
      <c r="T323" s="220">
        <f>S323*H323</f>
        <v>0</v>
      </c>
      <c r="AR323" s="22" t="s">
        <v>135</v>
      </c>
      <c r="AT323" s="22" t="s">
        <v>122</v>
      </c>
      <c r="AU323" s="22" t="s">
        <v>83</v>
      </c>
      <c r="AY323" s="22" t="s">
        <v>121</v>
      </c>
      <c r="BE323" s="221">
        <f>IF(N323="základní",J323,0)</f>
        <v>0</v>
      </c>
      <c r="BF323" s="221">
        <f>IF(N323="snížená",J323,0)</f>
        <v>0</v>
      </c>
      <c r="BG323" s="221">
        <f>IF(N323="zákl. přenesená",J323,0)</f>
        <v>0</v>
      </c>
      <c r="BH323" s="221">
        <f>IF(N323="sníž. přenesená",J323,0)</f>
        <v>0</v>
      </c>
      <c r="BI323" s="221">
        <f>IF(N323="nulová",J323,0)</f>
        <v>0</v>
      </c>
      <c r="BJ323" s="22" t="s">
        <v>81</v>
      </c>
      <c r="BK323" s="221">
        <f>ROUND(I323*H323,2)</f>
        <v>0</v>
      </c>
      <c r="BL323" s="22" t="s">
        <v>135</v>
      </c>
      <c r="BM323" s="22" t="s">
        <v>618</v>
      </c>
    </row>
    <row r="324" spans="2:63" s="9" customFormat="1" ht="37.4" customHeight="1">
      <c r="B324" s="196"/>
      <c r="C324" s="197"/>
      <c r="D324" s="198" t="s">
        <v>72</v>
      </c>
      <c r="E324" s="199" t="s">
        <v>619</v>
      </c>
      <c r="F324" s="199" t="s">
        <v>620</v>
      </c>
      <c r="G324" s="197"/>
      <c r="H324" s="197"/>
      <c r="I324" s="200"/>
      <c r="J324" s="201">
        <f>BK324</f>
        <v>0</v>
      </c>
      <c r="K324" s="197"/>
      <c r="L324" s="202"/>
      <c r="M324" s="203"/>
      <c r="N324" s="204"/>
      <c r="O324" s="204"/>
      <c r="P324" s="205">
        <f>P325+P331</f>
        <v>0</v>
      </c>
      <c r="Q324" s="204"/>
      <c r="R324" s="205">
        <f>R325+R331</f>
        <v>0.18612</v>
      </c>
      <c r="S324" s="204"/>
      <c r="T324" s="206">
        <f>T325+T331</f>
        <v>0.00394</v>
      </c>
      <c r="AR324" s="207" t="s">
        <v>83</v>
      </c>
      <c r="AT324" s="208" t="s">
        <v>72</v>
      </c>
      <c r="AU324" s="208" t="s">
        <v>73</v>
      </c>
      <c r="AY324" s="207" t="s">
        <v>121</v>
      </c>
      <c r="BK324" s="209">
        <f>BK325+BK331</f>
        <v>0</v>
      </c>
    </row>
    <row r="325" spans="2:63" s="9" customFormat="1" ht="19.9" customHeight="1">
      <c r="B325" s="196"/>
      <c r="C325" s="197"/>
      <c r="D325" s="198" t="s">
        <v>72</v>
      </c>
      <c r="E325" s="233" t="s">
        <v>621</v>
      </c>
      <c r="F325" s="233" t="s">
        <v>622</v>
      </c>
      <c r="G325" s="197"/>
      <c r="H325" s="197"/>
      <c r="I325" s="200"/>
      <c r="J325" s="234">
        <f>BK325</f>
        <v>0</v>
      </c>
      <c r="K325" s="197"/>
      <c r="L325" s="202"/>
      <c r="M325" s="203"/>
      <c r="N325" s="204"/>
      <c r="O325" s="204"/>
      <c r="P325" s="205">
        <f>SUM(P326:P330)</f>
        <v>0</v>
      </c>
      <c r="Q325" s="204"/>
      <c r="R325" s="205">
        <f>SUM(R326:R330)</f>
        <v>0.18612</v>
      </c>
      <c r="S325" s="204"/>
      <c r="T325" s="206">
        <f>SUM(T326:T330)</f>
        <v>0</v>
      </c>
      <c r="AR325" s="207" t="s">
        <v>83</v>
      </c>
      <c r="AT325" s="208" t="s">
        <v>72</v>
      </c>
      <c r="AU325" s="208" t="s">
        <v>81</v>
      </c>
      <c r="AY325" s="207" t="s">
        <v>121</v>
      </c>
      <c r="BK325" s="209">
        <f>SUM(BK326:BK330)</f>
        <v>0</v>
      </c>
    </row>
    <row r="326" spans="2:65" s="1" customFormat="1" ht="25.5" customHeight="1">
      <c r="B326" s="44"/>
      <c r="C326" s="210" t="s">
        <v>623</v>
      </c>
      <c r="D326" s="210" t="s">
        <v>122</v>
      </c>
      <c r="E326" s="211" t="s">
        <v>624</v>
      </c>
      <c r="F326" s="212" t="s">
        <v>625</v>
      </c>
      <c r="G326" s="213" t="s">
        <v>175</v>
      </c>
      <c r="H326" s="214">
        <v>198</v>
      </c>
      <c r="I326" s="215"/>
      <c r="J326" s="216">
        <f>ROUND(I326*H326,2)</f>
        <v>0</v>
      </c>
      <c r="K326" s="212" t="s">
        <v>176</v>
      </c>
      <c r="L326" s="70"/>
      <c r="M326" s="217" t="s">
        <v>21</v>
      </c>
      <c r="N326" s="218" t="s">
        <v>44</v>
      </c>
      <c r="O326" s="45"/>
      <c r="P326" s="219">
        <f>O326*H326</f>
        <v>0</v>
      </c>
      <c r="Q326" s="219">
        <v>0.00068</v>
      </c>
      <c r="R326" s="219">
        <f>Q326*H326</f>
        <v>0.13464</v>
      </c>
      <c r="S326" s="219">
        <v>0</v>
      </c>
      <c r="T326" s="220">
        <f>S326*H326</f>
        <v>0</v>
      </c>
      <c r="AR326" s="22" t="s">
        <v>237</v>
      </c>
      <c r="AT326" s="22" t="s">
        <v>122</v>
      </c>
      <c r="AU326" s="22" t="s">
        <v>83</v>
      </c>
      <c r="AY326" s="22" t="s">
        <v>121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22" t="s">
        <v>81</v>
      </c>
      <c r="BK326" s="221">
        <f>ROUND(I326*H326,2)</f>
        <v>0</v>
      </c>
      <c r="BL326" s="22" t="s">
        <v>237</v>
      </c>
      <c r="BM326" s="22" t="s">
        <v>626</v>
      </c>
    </row>
    <row r="327" spans="2:47" s="1" customFormat="1" ht="13.5">
      <c r="B327" s="44"/>
      <c r="C327" s="72"/>
      <c r="D327" s="235" t="s">
        <v>171</v>
      </c>
      <c r="E327" s="72"/>
      <c r="F327" s="236" t="s">
        <v>325</v>
      </c>
      <c r="G327" s="72"/>
      <c r="H327" s="72"/>
      <c r="I327" s="182"/>
      <c r="J327" s="72"/>
      <c r="K327" s="72"/>
      <c r="L327" s="70"/>
      <c r="M327" s="237"/>
      <c r="N327" s="45"/>
      <c r="O327" s="45"/>
      <c r="P327" s="45"/>
      <c r="Q327" s="45"/>
      <c r="R327" s="45"/>
      <c r="S327" s="45"/>
      <c r="T327" s="93"/>
      <c r="AT327" s="22" t="s">
        <v>171</v>
      </c>
      <c r="AU327" s="22" t="s">
        <v>83</v>
      </c>
    </row>
    <row r="328" spans="2:65" s="1" customFormat="1" ht="16.5" customHeight="1">
      <c r="B328" s="44"/>
      <c r="C328" s="210" t="s">
        <v>627</v>
      </c>
      <c r="D328" s="210" t="s">
        <v>122</v>
      </c>
      <c r="E328" s="211" t="s">
        <v>628</v>
      </c>
      <c r="F328" s="212" t="s">
        <v>629</v>
      </c>
      <c r="G328" s="213" t="s">
        <v>191</v>
      </c>
      <c r="H328" s="214">
        <v>198</v>
      </c>
      <c r="I328" s="215"/>
      <c r="J328" s="216">
        <f>ROUND(I328*H328,2)</f>
        <v>0</v>
      </c>
      <c r="K328" s="212" t="s">
        <v>176</v>
      </c>
      <c r="L328" s="70"/>
      <c r="M328" s="217" t="s">
        <v>21</v>
      </c>
      <c r="N328" s="218" t="s">
        <v>44</v>
      </c>
      <c r="O328" s="45"/>
      <c r="P328" s="219">
        <f>O328*H328</f>
        <v>0</v>
      </c>
      <c r="Q328" s="219">
        <v>0.00026</v>
      </c>
      <c r="R328" s="219">
        <f>Q328*H328</f>
        <v>0.05148</v>
      </c>
      <c r="S328" s="219">
        <v>0</v>
      </c>
      <c r="T328" s="220">
        <f>S328*H328</f>
        <v>0</v>
      </c>
      <c r="AR328" s="22" t="s">
        <v>237</v>
      </c>
      <c r="AT328" s="22" t="s">
        <v>122</v>
      </c>
      <c r="AU328" s="22" t="s">
        <v>83</v>
      </c>
      <c r="AY328" s="22" t="s">
        <v>121</v>
      </c>
      <c r="BE328" s="221">
        <f>IF(N328="základní",J328,0)</f>
        <v>0</v>
      </c>
      <c r="BF328" s="221">
        <f>IF(N328="snížená",J328,0)</f>
        <v>0</v>
      </c>
      <c r="BG328" s="221">
        <f>IF(N328="zákl. přenesená",J328,0)</f>
        <v>0</v>
      </c>
      <c r="BH328" s="221">
        <f>IF(N328="sníž. přenesená",J328,0)</f>
        <v>0</v>
      </c>
      <c r="BI328" s="221">
        <f>IF(N328="nulová",J328,0)</f>
        <v>0</v>
      </c>
      <c r="BJ328" s="22" t="s">
        <v>81</v>
      </c>
      <c r="BK328" s="221">
        <f>ROUND(I328*H328,2)</f>
        <v>0</v>
      </c>
      <c r="BL328" s="22" t="s">
        <v>237</v>
      </c>
      <c r="BM328" s="22" t="s">
        <v>630</v>
      </c>
    </row>
    <row r="329" spans="2:47" s="1" customFormat="1" ht="13.5">
      <c r="B329" s="44"/>
      <c r="C329" s="72"/>
      <c r="D329" s="235" t="s">
        <v>171</v>
      </c>
      <c r="E329" s="72"/>
      <c r="F329" s="236" t="s">
        <v>325</v>
      </c>
      <c r="G329" s="72"/>
      <c r="H329" s="72"/>
      <c r="I329" s="182"/>
      <c r="J329" s="72"/>
      <c r="K329" s="72"/>
      <c r="L329" s="70"/>
      <c r="M329" s="237"/>
      <c r="N329" s="45"/>
      <c r="O329" s="45"/>
      <c r="P329" s="45"/>
      <c r="Q329" s="45"/>
      <c r="R329" s="45"/>
      <c r="S329" s="45"/>
      <c r="T329" s="93"/>
      <c r="AT329" s="22" t="s">
        <v>171</v>
      </c>
      <c r="AU329" s="22" t="s">
        <v>83</v>
      </c>
    </row>
    <row r="330" spans="2:65" s="1" customFormat="1" ht="25.5" customHeight="1">
      <c r="B330" s="44"/>
      <c r="C330" s="210" t="s">
        <v>631</v>
      </c>
      <c r="D330" s="210" t="s">
        <v>122</v>
      </c>
      <c r="E330" s="211" t="s">
        <v>632</v>
      </c>
      <c r="F330" s="212" t="s">
        <v>633</v>
      </c>
      <c r="G330" s="213" t="s">
        <v>634</v>
      </c>
      <c r="H330" s="270"/>
      <c r="I330" s="215"/>
      <c r="J330" s="216">
        <f>ROUND(I330*H330,2)</f>
        <v>0</v>
      </c>
      <c r="K330" s="212" t="s">
        <v>176</v>
      </c>
      <c r="L330" s="70"/>
      <c r="M330" s="217" t="s">
        <v>21</v>
      </c>
      <c r="N330" s="218" t="s">
        <v>44</v>
      </c>
      <c r="O330" s="45"/>
      <c r="P330" s="219">
        <f>O330*H330</f>
        <v>0</v>
      </c>
      <c r="Q330" s="219">
        <v>0</v>
      </c>
      <c r="R330" s="219">
        <f>Q330*H330</f>
        <v>0</v>
      </c>
      <c r="S330" s="219">
        <v>0</v>
      </c>
      <c r="T330" s="220">
        <f>S330*H330</f>
        <v>0</v>
      </c>
      <c r="AR330" s="22" t="s">
        <v>237</v>
      </c>
      <c r="AT330" s="22" t="s">
        <v>122</v>
      </c>
      <c r="AU330" s="22" t="s">
        <v>83</v>
      </c>
      <c r="AY330" s="22" t="s">
        <v>121</v>
      </c>
      <c r="BE330" s="221">
        <f>IF(N330="základní",J330,0)</f>
        <v>0</v>
      </c>
      <c r="BF330" s="221">
        <f>IF(N330="snížená",J330,0)</f>
        <v>0</v>
      </c>
      <c r="BG330" s="221">
        <f>IF(N330="zákl. přenesená",J330,0)</f>
        <v>0</v>
      </c>
      <c r="BH330" s="221">
        <f>IF(N330="sníž. přenesená",J330,0)</f>
        <v>0</v>
      </c>
      <c r="BI330" s="221">
        <f>IF(N330="nulová",J330,0)</f>
        <v>0</v>
      </c>
      <c r="BJ330" s="22" t="s">
        <v>81</v>
      </c>
      <c r="BK330" s="221">
        <f>ROUND(I330*H330,2)</f>
        <v>0</v>
      </c>
      <c r="BL330" s="22" t="s">
        <v>237</v>
      </c>
      <c r="BM330" s="22" t="s">
        <v>635</v>
      </c>
    </row>
    <row r="331" spans="2:63" s="9" customFormat="1" ht="29.85" customHeight="1">
      <c r="B331" s="196"/>
      <c r="C331" s="197"/>
      <c r="D331" s="198" t="s">
        <v>72</v>
      </c>
      <c r="E331" s="233" t="s">
        <v>636</v>
      </c>
      <c r="F331" s="233" t="s">
        <v>637</v>
      </c>
      <c r="G331" s="197"/>
      <c r="H331" s="197"/>
      <c r="I331" s="200"/>
      <c r="J331" s="234">
        <f>BK331</f>
        <v>0</v>
      </c>
      <c r="K331" s="197"/>
      <c r="L331" s="202"/>
      <c r="M331" s="203"/>
      <c r="N331" s="204"/>
      <c r="O331" s="204"/>
      <c r="P331" s="205">
        <f>SUM(P332:P333)</f>
        <v>0</v>
      </c>
      <c r="Q331" s="204"/>
      <c r="R331" s="205">
        <f>SUM(R332:R333)</f>
        <v>0</v>
      </c>
      <c r="S331" s="204"/>
      <c r="T331" s="206">
        <f>SUM(T332:T333)</f>
        <v>0.00394</v>
      </c>
      <c r="AR331" s="207" t="s">
        <v>83</v>
      </c>
      <c r="AT331" s="208" t="s">
        <v>72</v>
      </c>
      <c r="AU331" s="208" t="s">
        <v>81</v>
      </c>
      <c r="AY331" s="207" t="s">
        <v>121</v>
      </c>
      <c r="BK331" s="209">
        <f>SUM(BK332:BK333)</f>
        <v>0</v>
      </c>
    </row>
    <row r="332" spans="2:65" s="1" customFormat="1" ht="16.5" customHeight="1">
      <c r="B332" s="44"/>
      <c r="C332" s="210" t="s">
        <v>638</v>
      </c>
      <c r="D332" s="210" t="s">
        <v>122</v>
      </c>
      <c r="E332" s="211" t="s">
        <v>639</v>
      </c>
      <c r="F332" s="212" t="s">
        <v>640</v>
      </c>
      <c r="G332" s="213" t="s">
        <v>125</v>
      </c>
      <c r="H332" s="214">
        <v>1</v>
      </c>
      <c r="I332" s="215"/>
      <c r="J332" s="216">
        <f>ROUND(I332*H332,2)</f>
        <v>0</v>
      </c>
      <c r="K332" s="212" t="s">
        <v>21</v>
      </c>
      <c r="L332" s="70"/>
      <c r="M332" s="217" t="s">
        <v>21</v>
      </c>
      <c r="N332" s="218" t="s">
        <v>44</v>
      </c>
      <c r="O332" s="45"/>
      <c r="P332" s="219">
        <f>O332*H332</f>
        <v>0</v>
      </c>
      <c r="Q332" s="219">
        <v>0</v>
      </c>
      <c r="R332" s="219">
        <f>Q332*H332</f>
        <v>0</v>
      </c>
      <c r="S332" s="219">
        <v>0.00394</v>
      </c>
      <c r="T332" s="220">
        <f>S332*H332</f>
        <v>0.00394</v>
      </c>
      <c r="AR332" s="22" t="s">
        <v>237</v>
      </c>
      <c r="AT332" s="22" t="s">
        <v>122</v>
      </c>
      <c r="AU332" s="22" t="s">
        <v>83</v>
      </c>
      <c r="AY332" s="22" t="s">
        <v>121</v>
      </c>
      <c r="BE332" s="221">
        <f>IF(N332="základní",J332,0)</f>
        <v>0</v>
      </c>
      <c r="BF332" s="221">
        <f>IF(N332="snížená",J332,0)</f>
        <v>0</v>
      </c>
      <c r="BG332" s="221">
        <f>IF(N332="zákl. přenesená",J332,0)</f>
        <v>0</v>
      </c>
      <c r="BH332" s="221">
        <f>IF(N332="sníž. přenesená",J332,0)</f>
        <v>0</v>
      </c>
      <c r="BI332" s="221">
        <f>IF(N332="nulová",J332,0)</f>
        <v>0</v>
      </c>
      <c r="BJ332" s="22" t="s">
        <v>81</v>
      </c>
      <c r="BK332" s="221">
        <f>ROUND(I332*H332,2)</f>
        <v>0</v>
      </c>
      <c r="BL332" s="22" t="s">
        <v>237</v>
      </c>
      <c r="BM332" s="22" t="s">
        <v>641</v>
      </c>
    </row>
    <row r="333" spans="2:47" s="1" customFormat="1" ht="13.5">
      <c r="B333" s="44"/>
      <c r="C333" s="72"/>
      <c r="D333" s="235" t="s">
        <v>171</v>
      </c>
      <c r="E333" s="72"/>
      <c r="F333" s="236" t="s">
        <v>404</v>
      </c>
      <c r="G333" s="72"/>
      <c r="H333" s="72"/>
      <c r="I333" s="182"/>
      <c r="J333" s="72"/>
      <c r="K333" s="72"/>
      <c r="L333" s="70"/>
      <c r="M333" s="271"/>
      <c r="N333" s="223"/>
      <c r="O333" s="223"/>
      <c r="P333" s="223"/>
      <c r="Q333" s="223"/>
      <c r="R333" s="223"/>
      <c r="S333" s="223"/>
      <c r="T333" s="272"/>
      <c r="AT333" s="22" t="s">
        <v>171</v>
      </c>
      <c r="AU333" s="22" t="s">
        <v>83</v>
      </c>
    </row>
    <row r="334" spans="2:12" s="1" customFormat="1" ht="6.95" customHeight="1">
      <c r="B334" s="65"/>
      <c r="C334" s="66"/>
      <c r="D334" s="66"/>
      <c r="E334" s="66"/>
      <c r="F334" s="66"/>
      <c r="G334" s="66"/>
      <c r="H334" s="66"/>
      <c r="I334" s="164"/>
      <c r="J334" s="66"/>
      <c r="K334" s="66"/>
      <c r="L334" s="70"/>
    </row>
  </sheetData>
  <sheetProtection password="CC35" sheet="1" objects="1" scenarios="1" formatColumns="0" formatRows="0" autoFilter="0"/>
  <autoFilter ref="C86:K333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Oprava uličního prostoru a veřejného osvětlení v Žižkově ulici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642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1. 9. 2018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34</v>
      </c>
      <c r="K20" s="49"/>
    </row>
    <row r="21" spans="2:11" s="1" customFormat="1" ht="18" customHeight="1">
      <c r="B21" s="44"/>
      <c r="C21" s="45"/>
      <c r="D21" s="45"/>
      <c r="E21" s="33" t="s">
        <v>35</v>
      </c>
      <c r="F21" s="45"/>
      <c r="G21" s="45"/>
      <c r="H21" s="45"/>
      <c r="I21" s="144" t="s">
        <v>30</v>
      </c>
      <c r="J21" s="33" t="s">
        <v>36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39</v>
      </c>
      <c r="E27" s="45"/>
      <c r="F27" s="45"/>
      <c r="G27" s="45"/>
      <c r="H27" s="45"/>
      <c r="I27" s="142"/>
      <c r="J27" s="153">
        <f>ROUND(J85,2)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41</v>
      </c>
      <c r="G29" s="45"/>
      <c r="H29" s="45"/>
      <c r="I29" s="154" t="s">
        <v>40</v>
      </c>
      <c r="J29" s="50" t="s">
        <v>42</v>
      </c>
      <c r="K29" s="49"/>
    </row>
    <row r="30" spans="2:11" s="1" customFormat="1" ht="14.4" customHeight="1">
      <c r="B30" s="44"/>
      <c r="C30" s="45"/>
      <c r="D30" s="53" t="s">
        <v>43</v>
      </c>
      <c r="E30" s="53" t="s">
        <v>44</v>
      </c>
      <c r="F30" s="155">
        <f>ROUND(SUM(BE85:BE266),2)</f>
        <v>0</v>
      </c>
      <c r="G30" s="45"/>
      <c r="H30" s="45"/>
      <c r="I30" s="156">
        <v>0.21</v>
      </c>
      <c r="J30" s="155">
        <f>ROUND(ROUND((SUM(BE85:BE266)),2)*I30,2)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45</v>
      </c>
      <c r="F31" s="155">
        <f>ROUND(SUM(BF85:BF266),2)</f>
        <v>0</v>
      </c>
      <c r="G31" s="45"/>
      <c r="H31" s="45"/>
      <c r="I31" s="156">
        <v>0.15</v>
      </c>
      <c r="J31" s="155">
        <f>ROUND(ROUND((SUM(BF85:BF266)),2)*I31,2)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55">
        <f>ROUND(SUM(BG85:BG266),2)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47</v>
      </c>
      <c r="F33" s="155">
        <f>ROUND(SUM(BH85:BH266),2)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48</v>
      </c>
      <c r="F34" s="155">
        <f>ROUND(SUM(BI85:BI266),2)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49</v>
      </c>
      <c r="E36" s="96"/>
      <c r="F36" s="96"/>
      <c r="G36" s="159" t="s">
        <v>50</v>
      </c>
      <c r="H36" s="160" t="s">
        <v>51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Oprava uličního prostoru a veřejného osvětlení v Žižkově ulici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SO 102 - Komunikace a zpevněné plochy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Golčův Jeníkov</v>
      </c>
      <c r="G49" s="45"/>
      <c r="H49" s="45"/>
      <c r="I49" s="144" t="s">
        <v>25</v>
      </c>
      <c r="J49" s="145" t="str">
        <f>IF(J12="","",J12)</f>
        <v>1. 9. 2018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Golčův Jeníkov</v>
      </c>
      <c r="G51" s="45"/>
      <c r="H51" s="45"/>
      <c r="I51" s="144" t="s">
        <v>33</v>
      </c>
      <c r="J51" s="42" t="str">
        <f>E21</f>
        <v>Komplex CR s.r.o.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J85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643</v>
      </c>
      <c r="E57" s="178"/>
      <c r="F57" s="178"/>
      <c r="G57" s="178"/>
      <c r="H57" s="178"/>
      <c r="I57" s="179"/>
      <c r="J57" s="180">
        <f>J86</f>
        <v>0</v>
      </c>
      <c r="K57" s="181"/>
    </row>
    <row r="58" spans="2:11" s="10" customFormat="1" ht="19.9" customHeight="1">
      <c r="B58" s="226"/>
      <c r="C58" s="227"/>
      <c r="D58" s="228" t="s">
        <v>154</v>
      </c>
      <c r="E58" s="229"/>
      <c r="F58" s="229"/>
      <c r="G58" s="229"/>
      <c r="H58" s="229"/>
      <c r="I58" s="230"/>
      <c r="J58" s="231">
        <f>J87</f>
        <v>0</v>
      </c>
      <c r="K58" s="232"/>
    </row>
    <row r="59" spans="2:11" s="10" customFormat="1" ht="19.9" customHeight="1">
      <c r="B59" s="226"/>
      <c r="C59" s="227"/>
      <c r="D59" s="228" t="s">
        <v>155</v>
      </c>
      <c r="E59" s="229"/>
      <c r="F59" s="229"/>
      <c r="G59" s="229"/>
      <c r="H59" s="229"/>
      <c r="I59" s="230"/>
      <c r="J59" s="231">
        <f>J149</f>
        <v>0</v>
      </c>
      <c r="K59" s="232"/>
    </row>
    <row r="60" spans="2:11" s="10" customFormat="1" ht="19.9" customHeight="1">
      <c r="B60" s="226"/>
      <c r="C60" s="227"/>
      <c r="D60" s="228" t="s">
        <v>156</v>
      </c>
      <c r="E60" s="229"/>
      <c r="F60" s="229"/>
      <c r="G60" s="229"/>
      <c r="H60" s="229"/>
      <c r="I60" s="230"/>
      <c r="J60" s="231">
        <f>J155</f>
        <v>0</v>
      </c>
      <c r="K60" s="232"/>
    </row>
    <row r="61" spans="2:11" s="10" customFormat="1" ht="19.9" customHeight="1">
      <c r="B61" s="226"/>
      <c r="C61" s="227"/>
      <c r="D61" s="228" t="s">
        <v>158</v>
      </c>
      <c r="E61" s="229"/>
      <c r="F61" s="229"/>
      <c r="G61" s="229"/>
      <c r="H61" s="229"/>
      <c r="I61" s="230"/>
      <c r="J61" s="231">
        <f>J188</f>
        <v>0</v>
      </c>
      <c r="K61" s="232"/>
    </row>
    <row r="62" spans="2:11" s="10" customFormat="1" ht="19.9" customHeight="1">
      <c r="B62" s="226"/>
      <c r="C62" s="227"/>
      <c r="D62" s="228" t="s">
        <v>644</v>
      </c>
      <c r="E62" s="229"/>
      <c r="F62" s="229"/>
      <c r="G62" s="229"/>
      <c r="H62" s="229"/>
      <c r="I62" s="230"/>
      <c r="J62" s="231">
        <f>J235</f>
        <v>0</v>
      </c>
      <c r="K62" s="232"/>
    </row>
    <row r="63" spans="2:11" s="10" customFormat="1" ht="19.9" customHeight="1">
      <c r="B63" s="226"/>
      <c r="C63" s="227"/>
      <c r="D63" s="228" t="s">
        <v>645</v>
      </c>
      <c r="E63" s="229"/>
      <c r="F63" s="229"/>
      <c r="G63" s="229"/>
      <c r="H63" s="229"/>
      <c r="I63" s="230"/>
      <c r="J63" s="231">
        <f>J257</f>
        <v>0</v>
      </c>
      <c r="K63" s="232"/>
    </row>
    <row r="64" spans="2:11" s="7" customFormat="1" ht="24.95" customHeight="1">
      <c r="B64" s="175"/>
      <c r="C64" s="176"/>
      <c r="D64" s="177" t="s">
        <v>161</v>
      </c>
      <c r="E64" s="178"/>
      <c r="F64" s="178"/>
      <c r="G64" s="178"/>
      <c r="H64" s="178"/>
      <c r="I64" s="179"/>
      <c r="J64" s="180">
        <f>J259</f>
        <v>0</v>
      </c>
      <c r="K64" s="181"/>
    </row>
    <row r="65" spans="2:11" s="10" customFormat="1" ht="19.9" customHeight="1">
      <c r="B65" s="226"/>
      <c r="C65" s="227"/>
      <c r="D65" s="228" t="s">
        <v>162</v>
      </c>
      <c r="E65" s="229"/>
      <c r="F65" s="229"/>
      <c r="G65" s="229"/>
      <c r="H65" s="229"/>
      <c r="I65" s="230"/>
      <c r="J65" s="231">
        <f>J260</f>
        <v>0</v>
      </c>
      <c r="K65" s="232"/>
    </row>
    <row r="66" spans="2:11" s="1" customFormat="1" ht="21.8" customHeight="1">
      <c r="B66" s="44"/>
      <c r="C66" s="45"/>
      <c r="D66" s="45"/>
      <c r="E66" s="45"/>
      <c r="F66" s="45"/>
      <c r="G66" s="45"/>
      <c r="H66" s="45"/>
      <c r="I66" s="142"/>
      <c r="J66" s="45"/>
      <c r="K66" s="49"/>
    </row>
    <row r="67" spans="2:11" s="1" customFormat="1" ht="6.95" customHeight="1">
      <c r="B67" s="65"/>
      <c r="C67" s="66"/>
      <c r="D67" s="66"/>
      <c r="E67" s="66"/>
      <c r="F67" s="66"/>
      <c r="G67" s="66"/>
      <c r="H67" s="66"/>
      <c r="I67" s="164"/>
      <c r="J67" s="66"/>
      <c r="K67" s="67"/>
    </row>
    <row r="71" spans="2:12" s="1" customFormat="1" ht="6.95" customHeight="1">
      <c r="B71" s="68"/>
      <c r="C71" s="69"/>
      <c r="D71" s="69"/>
      <c r="E71" s="69"/>
      <c r="F71" s="69"/>
      <c r="G71" s="69"/>
      <c r="H71" s="69"/>
      <c r="I71" s="167"/>
      <c r="J71" s="69"/>
      <c r="K71" s="69"/>
      <c r="L71" s="70"/>
    </row>
    <row r="72" spans="2:12" s="1" customFormat="1" ht="36.95" customHeight="1">
      <c r="B72" s="44"/>
      <c r="C72" s="71" t="s">
        <v>104</v>
      </c>
      <c r="D72" s="72"/>
      <c r="E72" s="72"/>
      <c r="F72" s="72"/>
      <c r="G72" s="72"/>
      <c r="H72" s="72"/>
      <c r="I72" s="182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2"/>
      <c r="J73" s="72"/>
      <c r="K73" s="72"/>
      <c r="L73" s="70"/>
    </row>
    <row r="74" spans="2:12" s="1" customFormat="1" ht="14.4" customHeight="1">
      <c r="B74" s="44"/>
      <c r="C74" s="74" t="s">
        <v>18</v>
      </c>
      <c r="D74" s="72"/>
      <c r="E74" s="72"/>
      <c r="F74" s="72"/>
      <c r="G74" s="72"/>
      <c r="H74" s="72"/>
      <c r="I74" s="182"/>
      <c r="J74" s="72"/>
      <c r="K74" s="72"/>
      <c r="L74" s="70"/>
    </row>
    <row r="75" spans="2:12" s="1" customFormat="1" ht="16.5" customHeight="1">
      <c r="B75" s="44"/>
      <c r="C75" s="72"/>
      <c r="D75" s="72"/>
      <c r="E75" s="183" t="str">
        <f>E7</f>
        <v>Oprava uličního prostoru a veřejného osvětlení v Žižkově ulici</v>
      </c>
      <c r="F75" s="74"/>
      <c r="G75" s="74"/>
      <c r="H75" s="74"/>
      <c r="I75" s="182"/>
      <c r="J75" s="72"/>
      <c r="K75" s="72"/>
      <c r="L75" s="70"/>
    </row>
    <row r="76" spans="2:12" s="1" customFormat="1" ht="14.4" customHeight="1">
      <c r="B76" s="44"/>
      <c r="C76" s="74" t="s">
        <v>96</v>
      </c>
      <c r="D76" s="72"/>
      <c r="E76" s="72"/>
      <c r="F76" s="72"/>
      <c r="G76" s="72"/>
      <c r="H76" s="72"/>
      <c r="I76" s="182"/>
      <c r="J76" s="72"/>
      <c r="K76" s="72"/>
      <c r="L76" s="70"/>
    </row>
    <row r="77" spans="2:12" s="1" customFormat="1" ht="17.25" customHeight="1">
      <c r="B77" s="44"/>
      <c r="C77" s="72"/>
      <c r="D77" s="72"/>
      <c r="E77" s="80" t="str">
        <f>E9</f>
        <v>SO 102 - Komunikace a zpevněné plochy</v>
      </c>
      <c r="F77" s="72"/>
      <c r="G77" s="72"/>
      <c r="H77" s="72"/>
      <c r="I77" s="182"/>
      <c r="J77" s="72"/>
      <c r="K77" s="72"/>
      <c r="L77" s="70"/>
    </row>
    <row r="78" spans="2:12" s="1" customFormat="1" ht="6.95" customHeight="1">
      <c r="B78" s="44"/>
      <c r="C78" s="72"/>
      <c r="D78" s="72"/>
      <c r="E78" s="72"/>
      <c r="F78" s="72"/>
      <c r="G78" s="72"/>
      <c r="H78" s="72"/>
      <c r="I78" s="182"/>
      <c r="J78" s="72"/>
      <c r="K78" s="72"/>
      <c r="L78" s="70"/>
    </row>
    <row r="79" spans="2:12" s="1" customFormat="1" ht="18" customHeight="1">
      <c r="B79" s="44"/>
      <c r="C79" s="74" t="s">
        <v>23</v>
      </c>
      <c r="D79" s="72"/>
      <c r="E79" s="72"/>
      <c r="F79" s="184" t="str">
        <f>F12</f>
        <v>Golčův Jeníkov</v>
      </c>
      <c r="G79" s="72"/>
      <c r="H79" s="72"/>
      <c r="I79" s="185" t="s">
        <v>25</v>
      </c>
      <c r="J79" s="83" t="str">
        <f>IF(J12="","",J12)</f>
        <v>1. 9. 2018</v>
      </c>
      <c r="K79" s="72"/>
      <c r="L79" s="70"/>
    </row>
    <row r="80" spans="2:12" s="1" customFormat="1" ht="6.95" customHeight="1">
      <c r="B80" s="44"/>
      <c r="C80" s="72"/>
      <c r="D80" s="72"/>
      <c r="E80" s="72"/>
      <c r="F80" s="72"/>
      <c r="G80" s="72"/>
      <c r="H80" s="72"/>
      <c r="I80" s="182"/>
      <c r="J80" s="72"/>
      <c r="K80" s="72"/>
      <c r="L80" s="70"/>
    </row>
    <row r="81" spans="2:12" s="1" customFormat="1" ht="13.5">
      <c r="B81" s="44"/>
      <c r="C81" s="74" t="s">
        <v>27</v>
      </c>
      <c r="D81" s="72"/>
      <c r="E81" s="72"/>
      <c r="F81" s="184" t="str">
        <f>E15</f>
        <v>Město Golčův Jeníkov</v>
      </c>
      <c r="G81" s="72"/>
      <c r="H81" s="72"/>
      <c r="I81" s="185" t="s">
        <v>33</v>
      </c>
      <c r="J81" s="184" t="str">
        <f>E21</f>
        <v>Komplex CR s.r.o.</v>
      </c>
      <c r="K81" s="72"/>
      <c r="L81" s="70"/>
    </row>
    <row r="82" spans="2:12" s="1" customFormat="1" ht="14.4" customHeight="1">
      <c r="B82" s="44"/>
      <c r="C82" s="74" t="s">
        <v>31</v>
      </c>
      <c r="D82" s="72"/>
      <c r="E82" s="72"/>
      <c r="F82" s="184" t="str">
        <f>IF(E18="","",E18)</f>
        <v/>
      </c>
      <c r="G82" s="72"/>
      <c r="H82" s="72"/>
      <c r="I82" s="182"/>
      <c r="J82" s="72"/>
      <c r="K82" s="72"/>
      <c r="L82" s="70"/>
    </row>
    <row r="83" spans="2:12" s="1" customFormat="1" ht="10.3" customHeight="1">
      <c r="B83" s="44"/>
      <c r="C83" s="72"/>
      <c r="D83" s="72"/>
      <c r="E83" s="72"/>
      <c r="F83" s="72"/>
      <c r="G83" s="72"/>
      <c r="H83" s="72"/>
      <c r="I83" s="182"/>
      <c r="J83" s="72"/>
      <c r="K83" s="72"/>
      <c r="L83" s="70"/>
    </row>
    <row r="84" spans="2:20" s="8" customFormat="1" ht="29.25" customHeight="1">
      <c r="B84" s="186"/>
      <c r="C84" s="187" t="s">
        <v>105</v>
      </c>
      <c r="D84" s="188" t="s">
        <v>58</v>
      </c>
      <c r="E84" s="188" t="s">
        <v>54</v>
      </c>
      <c r="F84" s="188" t="s">
        <v>106</v>
      </c>
      <c r="G84" s="188" t="s">
        <v>107</v>
      </c>
      <c r="H84" s="188" t="s">
        <v>108</v>
      </c>
      <c r="I84" s="189" t="s">
        <v>109</v>
      </c>
      <c r="J84" s="188" t="s">
        <v>100</v>
      </c>
      <c r="K84" s="190" t="s">
        <v>110</v>
      </c>
      <c r="L84" s="191"/>
      <c r="M84" s="100" t="s">
        <v>111</v>
      </c>
      <c r="N84" s="101" t="s">
        <v>43</v>
      </c>
      <c r="O84" s="101" t="s">
        <v>112</v>
      </c>
      <c r="P84" s="101" t="s">
        <v>113</v>
      </c>
      <c r="Q84" s="101" t="s">
        <v>114</v>
      </c>
      <c r="R84" s="101" t="s">
        <v>115</v>
      </c>
      <c r="S84" s="101" t="s">
        <v>116</v>
      </c>
      <c r="T84" s="102" t="s">
        <v>117</v>
      </c>
    </row>
    <row r="85" spans="2:63" s="1" customFormat="1" ht="29.25" customHeight="1">
      <c r="B85" s="44"/>
      <c r="C85" s="106" t="s">
        <v>101</v>
      </c>
      <c r="D85" s="72"/>
      <c r="E85" s="72"/>
      <c r="F85" s="72"/>
      <c r="G85" s="72"/>
      <c r="H85" s="72"/>
      <c r="I85" s="182"/>
      <c r="J85" s="192">
        <f>BK85</f>
        <v>0</v>
      </c>
      <c r="K85" s="72"/>
      <c r="L85" s="70"/>
      <c r="M85" s="103"/>
      <c r="N85" s="104"/>
      <c r="O85" s="104"/>
      <c r="P85" s="193">
        <f>P86+P259</f>
        <v>0</v>
      </c>
      <c r="Q85" s="104"/>
      <c r="R85" s="193">
        <f>R86+R259</f>
        <v>161.40189928</v>
      </c>
      <c r="S85" s="104"/>
      <c r="T85" s="194">
        <f>T86+T259</f>
        <v>11.157000000000002</v>
      </c>
      <c r="AT85" s="22" t="s">
        <v>72</v>
      </c>
      <c r="AU85" s="22" t="s">
        <v>102</v>
      </c>
      <c r="BK85" s="195">
        <f>BK86+BK259</f>
        <v>0</v>
      </c>
    </row>
    <row r="86" spans="2:63" s="9" customFormat="1" ht="37.4" customHeight="1">
      <c r="B86" s="196"/>
      <c r="C86" s="197"/>
      <c r="D86" s="198" t="s">
        <v>72</v>
      </c>
      <c r="E86" s="199" t="s">
        <v>164</v>
      </c>
      <c r="F86" s="199" t="s">
        <v>646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P87+P149+P155+P188+P235+P257</f>
        <v>0</v>
      </c>
      <c r="Q86" s="204"/>
      <c r="R86" s="205">
        <f>R87+R149+R155+R188+R235+R257</f>
        <v>161.28439928</v>
      </c>
      <c r="S86" s="204"/>
      <c r="T86" s="206">
        <f>T87+T149+T155+T188+T235+T257</f>
        <v>11.157000000000002</v>
      </c>
      <c r="AR86" s="207" t="s">
        <v>81</v>
      </c>
      <c r="AT86" s="208" t="s">
        <v>72</v>
      </c>
      <c r="AU86" s="208" t="s">
        <v>73</v>
      </c>
      <c r="AY86" s="207" t="s">
        <v>121</v>
      </c>
      <c r="BK86" s="209">
        <f>BK87+BK149+BK155+BK188+BK235+BK257</f>
        <v>0</v>
      </c>
    </row>
    <row r="87" spans="2:63" s="9" customFormat="1" ht="19.9" customHeight="1">
      <c r="B87" s="196"/>
      <c r="C87" s="197"/>
      <c r="D87" s="198" t="s">
        <v>72</v>
      </c>
      <c r="E87" s="233" t="s">
        <v>81</v>
      </c>
      <c r="F87" s="233" t="s">
        <v>166</v>
      </c>
      <c r="G87" s="197"/>
      <c r="H87" s="197"/>
      <c r="I87" s="200"/>
      <c r="J87" s="234">
        <f>BK87</f>
        <v>0</v>
      </c>
      <c r="K87" s="197"/>
      <c r="L87" s="202"/>
      <c r="M87" s="203"/>
      <c r="N87" s="204"/>
      <c r="O87" s="204"/>
      <c r="P87" s="205">
        <f>SUM(P88:P148)</f>
        <v>0</v>
      </c>
      <c r="Q87" s="204"/>
      <c r="R87" s="205">
        <f>SUM(R88:R148)</f>
        <v>2.0432699999999997</v>
      </c>
      <c r="S87" s="204"/>
      <c r="T87" s="206">
        <f>SUM(T88:T148)</f>
        <v>11.157000000000002</v>
      </c>
      <c r="AR87" s="207" t="s">
        <v>81</v>
      </c>
      <c r="AT87" s="208" t="s">
        <v>72</v>
      </c>
      <c r="AU87" s="208" t="s">
        <v>81</v>
      </c>
      <c r="AY87" s="207" t="s">
        <v>121</v>
      </c>
      <c r="BK87" s="209">
        <f>SUM(BK88:BK148)</f>
        <v>0</v>
      </c>
    </row>
    <row r="88" spans="2:65" s="1" customFormat="1" ht="25.5" customHeight="1">
      <c r="B88" s="44"/>
      <c r="C88" s="210" t="s">
        <v>81</v>
      </c>
      <c r="D88" s="210" t="s">
        <v>122</v>
      </c>
      <c r="E88" s="211" t="s">
        <v>647</v>
      </c>
      <c r="F88" s="212" t="s">
        <v>648</v>
      </c>
      <c r="G88" s="213" t="s">
        <v>175</v>
      </c>
      <c r="H88" s="214">
        <v>11</v>
      </c>
      <c r="I88" s="215"/>
      <c r="J88" s="216">
        <f>ROUND(I88*H88,2)</f>
        <v>0</v>
      </c>
      <c r="K88" s="212" t="s">
        <v>176</v>
      </c>
      <c r="L88" s="70"/>
      <c r="M88" s="217" t="s">
        <v>21</v>
      </c>
      <c r="N88" s="218" t="s">
        <v>44</v>
      </c>
      <c r="O88" s="45"/>
      <c r="P88" s="219">
        <f>O88*H88</f>
        <v>0</v>
      </c>
      <c r="Q88" s="219">
        <v>0</v>
      </c>
      <c r="R88" s="219">
        <f>Q88*H88</f>
        <v>0</v>
      </c>
      <c r="S88" s="219">
        <v>0.255</v>
      </c>
      <c r="T88" s="220">
        <f>S88*H88</f>
        <v>2.805</v>
      </c>
      <c r="AR88" s="22" t="s">
        <v>135</v>
      </c>
      <c r="AT88" s="22" t="s">
        <v>122</v>
      </c>
      <c r="AU88" s="22" t="s">
        <v>83</v>
      </c>
      <c r="AY88" s="22" t="s">
        <v>121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2" t="s">
        <v>81</v>
      </c>
      <c r="BK88" s="221">
        <f>ROUND(I88*H88,2)</f>
        <v>0</v>
      </c>
      <c r="BL88" s="22" t="s">
        <v>135</v>
      </c>
      <c r="BM88" s="22" t="s">
        <v>649</v>
      </c>
    </row>
    <row r="89" spans="2:47" s="1" customFormat="1" ht="13.5">
      <c r="B89" s="44"/>
      <c r="C89" s="72"/>
      <c r="D89" s="235" t="s">
        <v>171</v>
      </c>
      <c r="E89" s="72"/>
      <c r="F89" s="236" t="s">
        <v>404</v>
      </c>
      <c r="G89" s="72"/>
      <c r="H89" s="72"/>
      <c r="I89" s="182"/>
      <c r="J89" s="72"/>
      <c r="K89" s="72"/>
      <c r="L89" s="70"/>
      <c r="M89" s="237"/>
      <c r="N89" s="45"/>
      <c r="O89" s="45"/>
      <c r="P89" s="45"/>
      <c r="Q89" s="45"/>
      <c r="R89" s="45"/>
      <c r="S89" s="45"/>
      <c r="T89" s="93"/>
      <c r="AT89" s="22" t="s">
        <v>171</v>
      </c>
      <c r="AU89" s="22" t="s">
        <v>83</v>
      </c>
    </row>
    <row r="90" spans="2:51" s="11" customFormat="1" ht="13.5">
      <c r="B90" s="238"/>
      <c r="C90" s="239"/>
      <c r="D90" s="235" t="s">
        <v>187</v>
      </c>
      <c r="E90" s="240" t="s">
        <v>21</v>
      </c>
      <c r="F90" s="241" t="s">
        <v>206</v>
      </c>
      <c r="G90" s="239"/>
      <c r="H90" s="242">
        <v>9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187</v>
      </c>
      <c r="AU90" s="248" t="s">
        <v>83</v>
      </c>
      <c r="AV90" s="11" t="s">
        <v>83</v>
      </c>
      <c r="AW90" s="11" t="s">
        <v>37</v>
      </c>
      <c r="AX90" s="11" t="s">
        <v>73</v>
      </c>
      <c r="AY90" s="248" t="s">
        <v>121</v>
      </c>
    </row>
    <row r="91" spans="2:51" s="11" customFormat="1" ht="13.5">
      <c r="B91" s="238"/>
      <c r="C91" s="239"/>
      <c r="D91" s="235" t="s">
        <v>187</v>
      </c>
      <c r="E91" s="240" t="s">
        <v>21</v>
      </c>
      <c r="F91" s="241" t="s">
        <v>650</v>
      </c>
      <c r="G91" s="239"/>
      <c r="H91" s="242">
        <v>2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187</v>
      </c>
      <c r="AU91" s="248" t="s">
        <v>83</v>
      </c>
      <c r="AV91" s="11" t="s">
        <v>83</v>
      </c>
      <c r="AW91" s="11" t="s">
        <v>37</v>
      </c>
      <c r="AX91" s="11" t="s">
        <v>73</v>
      </c>
      <c r="AY91" s="248" t="s">
        <v>121</v>
      </c>
    </row>
    <row r="92" spans="2:51" s="12" customFormat="1" ht="13.5">
      <c r="B92" s="249"/>
      <c r="C92" s="250"/>
      <c r="D92" s="235" t="s">
        <v>187</v>
      </c>
      <c r="E92" s="251" t="s">
        <v>21</v>
      </c>
      <c r="F92" s="252" t="s">
        <v>201</v>
      </c>
      <c r="G92" s="250"/>
      <c r="H92" s="253">
        <v>11</v>
      </c>
      <c r="I92" s="254"/>
      <c r="J92" s="250"/>
      <c r="K92" s="250"/>
      <c r="L92" s="255"/>
      <c r="M92" s="256"/>
      <c r="N92" s="257"/>
      <c r="O92" s="257"/>
      <c r="P92" s="257"/>
      <c r="Q92" s="257"/>
      <c r="R92" s="257"/>
      <c r="S92" s="257"/>
      <c r="T92" s="258"/>
      <c r="AT92" s="259" t="s">
        <v>187</v>
      </c>
      <c r="AU92" s="259" t="s">
        <v>83</v>
      </c>
      <c r="AV92" s="12" t="s">
        <v>135</v>
      </c>
      <c r="AW92" s="12" t="s">
        <v>37</v>
      </c>
      <c r="AX92" s="12" t="s">
        <v>81</v>
      </c>
      <c r="AY92" s="259" t="s">
        <v>121</v>
      </c>
    </row>
    <row r="93" spans="2:65" s="1" customFormat="1" ht="16.5" customHeight="1">
      <c r="B93" s="44"/>
      <c r="C93" s="210" t="s">
        <v>83</v>
      </c>
      <c r="D93" s="210" t="s">
        <v>122</v>
      </c>
      <c r="E93" s="211" t="s">
        <v>651</v>
      </c>
      <c r="F93" s="212" t="s">
        <v>652</v>
      </c>
      <c r="G93" s="213" t="s">
        <v>175</v>
      </c>
      <c r="H93" s="214">
        <v>13.5</v>
      </c>
      <c r="I93" s="215"/>
      <c r="J93" s="216">
        <f>ROUND(I93*H93,2)</f>
        <v>0</v>
      </c>
      <c r="K93" s="212" t="s">
        <v>176</v>
      </c>
      <c r="L93" s="70"/>
      <c r="M93" s="217" t="s">
        <v>21</v>
      </c>
      <c r="N93" s="218" t="s">
        <v>44</v>
      </c>
      <c r="O93" s="45"/>
      <c r="P93" s="219">
        <f>O93*H93</f>
        <v>0</v>
      </c>
      <c r="Q93" s="219">
        <v>0</v>
      </c>
      <c r="R93" s="219">
        <f>Q93*H93</f>
        <v>0</v>
      </c>
      <c r="S93" s="219">
        <v>0.29</v>
      </c>
      <c r="T93" s="220">
        <f>S93*H93</f>
        <v>3.9149999999999996</v>
      </c>
      <c r="AR93" s="22" t="s">
        <v>135</v>
      </c>
      <c r="AT93" s="22" t="s">
        <v>122</v>
      </c>
      <c r="AU93" s="22" t="s">
        <v>83</v>
      </c>
      <c r="AY93" s="22" t="s">
        <v>121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22" t="s">
        <v>81</v>
      </c>
      <c r="BK93" s="221">
        <f>ROUND(I93*H93,2)</f>
        <v>0</v>
      </c>
      <c r="BL93" s="22" t="s">
        <v>135</v>
      </c>
      <c r="BM93" s="22" t="s">
        <v>653</v>
      </c>
    </row>
    <row r="94" spans="2:47" s="1" customFormat="1" ht="13.5">
      <c r="B94" s="44"/>
      <c r="C94" s="72"/>
      <c r="D94" s="235" t="s">
        <v>171</v>
      </c>
      <c r="E94" s="72"/>
      <c r="F94" s="236" t="s">
        <v>404</v>
      </c>
      <c r="G94" s="72"/>
      <c r="H94" s="72"/>
      <c r="I94" s="182"/>
      <c r="J94" s="72"/>
      <c r="K94" s="72"/>
      <c r="L94" s="70"/>
      <c r="M94" s="237"/>
      <c r="N94" s="45"/>
      <c r="O94" s="45"/>
      <c r="P94" s="45"/>
      <c r="Q94" s="45"/>
      <c r="R94" s="45"/>
      <c r="S94" s="45"/>
      <c r="T94" s="93"/>
      <c r="AT94" s="22" t="s">
        <v>171</v>
      </c>
      <c r="AU94" s="22" t="s">
        <v>83</v>
      </c>
    </row>
    <row r="95" spans="2:51" s="11" customFormat="1" ht="13.5">
      <c r="B95" s="238"/>
      <c r="C95" s="239"/>
      <c r="D95" s="235" t="s">
        <v>187</v>
      </c>
      <c r="E95" s="240" t="s">
        <v>21</v>
      </c>
      <c r="F95" s="241" t="s">
        <v>206</v>
      </c>
      <c r="G95" s="239"/>
      <c r="H95" s="242">
        <v>9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187</v>
      </c>
      <c r="AU95" s="248" t="s">
        <v>83</v>
      </c>
      <c r="AV95" s="11" t="s">
        <v>83</v>
      </c>
      <c r="AW95" s="11" t="s">
        <v>37</v>
      </c>
      <c r="AX95" s="11" t="s">
        <v>73</v>
      </c>
      <c r="AY95" s="248" t="s">
        <v>121</v>
      </c>
    </row>
    <row r="96" spans="2:51" s="11" customFormat="1" ht="13.5">
      <c r="B96" s="238"/>
      <c r="C96" s="239"/>
      <c r="D96" s="235" t="s">
        <v>187</v>
      </c>
      <c r="E96" s="240" t="s">
        <v>21</v>
      </c>
      <c r="F96" s="241" t="s">
        <v>654</v>
      </c>
      <c r="G96" s="239"/>
      <c r="H96" s="242">
        <v>4.5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187</v>
      </c>
      <c r="AU96" s="248" t="s">
        <v>83</v>
      </c>
      <c r="AV96" s="11" t="s">
        <v>83</v>
      </c>
      <c r="AW96" s="11" t="s">
        <v>37</v>
      </c>
      <c r="AX96" s="11" t="s">
        <v>73</v>
      </c>
      <c r="AY96" s="248" t="s">
        <v>121</v>
      </c>
    </row>
    <row r="97" spans="2:51" s="12" customFormat="1" ht="13.5">
      <c r="B97" s="249"/>
      <c r="C97" s="250"/>
      <c r="D97" s="235" t="s">
        <v>187</v>
      </c>
      <c r="E97" s="251" t="s">
        <v>21</v>
      </c>
      <c r="F97" s="252" t="s">
        <v>201</v>
      </c>
      <c r="G97" s="250"/>
      <c r="H97" s="253">
        <v>13.5</v>
      </c>
      <c r="I97" s="254"/>
      <c r="J97" s="250"/>
      <c r="K97" s="250"/>
      <c r="L97" s="255"/>
      <c r="M97" s="256"/>
      <c r="N97" s="257"/>
      <c r="O97" s="257"/>
      <c r="P97" s="257"/>
      <c r="Q97" s="257"/>
      <c r="R97" s="257"/>
      <c r="S97" s="257"/>
      <c r="T97" s="258"/>
      <c r="AT97" s="259" t="s">
        <v>187</v>
      </c>
      <c r="AU97" s="259" t="s">
        <v>83</v>
      </c>
      <c r="AV97" s="12" t="s">
        <v>135</v>
      </c>
      <c r="AW97" s="12" t="s">
        <v>37</v>
      </c>
      <c r="AX97" s="12" t="s">
        <v>81</v>
      </c>
      <c r="AY97" s="259" t="s">
        <v>121</v>
      </c>
    </row>
    <row r="98" spans="2:65" s="1" customFormat="1" ht="25.5" customHeight="1">
      <c r="B98" s="44"/>
      <c r="C98" s="210" t="s">
        <v>131</v>
      </c>
      <c r="D98" s="210" t="s">
        <v>122</v>
      </c>
      <c r="E98" s="211" t="s">
        <v>655</v>
      </c>
      <c r="F98" s="212" t="s">
        <v>656</v>
      </c>
      <c r="G98" s="213" t="s">
        <v>175</v>
      </c>
      <c r="H98" s="214">
        <v>11.25</v>
      </c>
      <c r="I98" s="215"/>
      <c r="J98" s="216">
        <f>ROUND(I98*H98,2)</f>
        <v>0</v>
      </c>
      <c r="K98" s="212" t="s">
        <v>176</v>
      </c>
      <c r="L98" s="70"/>
      <c r="M98" s="217" t="s">
        <v>21</v>
      </c>
      <c r="N98" s="218" t="s">
        <v>44</v>
      </c>
      <c r="O98" s="45"/>
      <c r="P98" s="219">
        <f>O98*H98</f>
        <v>0</v>
      </c>
      <c r="Q98" s="219">
        <v>4E-05</v>
      </c>
      <c r="R98" s="219">
        <f>Q98*H98</f>
        <v>0.00045000000000000004</v>
      </c>
      <c r="S98" s="219">
        <v>0.128</v>
      </c>
      <c r="T98" s="220">
        <f>S98*H98</f>
        <v>1.44</v>
      </c>
      <c r="AR98" s="22" t="s">
        <v>135</v>
      </c>
      <c r="AT98" s="22" t="s">
        <v>122</v>
      </c>
      <c r="AU98" s="22" t="s">
        <v>83</v>
      </c>
      <c r="AY98" s="22" t="s">
        <v>121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2" t="s">
        <v>81</v>
      </c>
      <c r="BK98" s="221">
        <f>ROUND(I98*H98,2)</f>
        <v>0</v>
      </c>
      <c r="BL98" s="22" t="s">
        <v>135</v>
      </c>
      <c r="BM98" s="22" t="s">
        <v>657</v>
      </c>
    </row>
    <row r="99" spans="2:47" s="1" customFormat="1" ht="13.5">
      <c r="B99" s="44"/>
      <c r="C99" s="72"/>
      <c r="D99" s="235" t="s">
        <v>171</v>
      </c>
      <c r="E99" s="72"/>
      <c r="F99" s="236" t="s">
        <v>404</v>
      </c>
      <c r="G99" s="72"/>
      <c r="H99" s="72"/>
      <c r="I99" s="182"/>
      <c r="J99" s="72"/>
      <c r="K99" s="72"/>
      <c r="L99" s="70"/>
      <c r="M99" s="237"/>
      <c r="N99" s="45"/>
      <c r="O99" s="45"/>
      <c r="P99" s="45"/>
      <c r="Q99" s="45"/>
      <c r="R99" s="45"/>
      <c r="S99" s="45"/>
      <c r="T99" s="93"/>
      <c r="AT99" s="22" t="s">
        <v>171</v>
      </c>
      <c r="AU99" s="22" t="s">
        <v>83</v>
      </c>
    </row>
    <row r="100" spans="2:51" s="11" customFormat="1" ht="13.5">
      <c r="B100" s="238"/>
      <c r="C100" s="239"/>
      <c r="D100" s="235" t="s">
        <v>187</v>
      </c>
      <c r="E100" s="240" t="s">
        <v>21</v>
      </c>
      <c r="F100" s="241" t="s">
        <v>658</v>
      </c>
      <c r="G100" s="239"/>
      <c r="H100" s="242">
        <v>11.25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187</v>
      </c>
      <c r="AU100" s="248" t="s">
        <v>83</v>
      </c>
      <c r="AV100" s="11" t="s">
        <v>83</v>
      </c>
      <c r="AW100" s="11" t="s">
        <v>37</v>
      </c>
      <c r="AX100" s="11" t="s">
        <v>81</v>
      </c>
      <c r="AY100" s="248" t="s">
        <v>121</v>
      </c>
    </row>
    <row r="101" spans="2:65" s="1" customFormat="1" ht="25.5" customHeight="1">
      <c r="B101" s="44"/>
      <c r="C101" s="210" t="s">
        <v>135</v>
      </c>
      <c r="D101" s="210" t="s">
        <v>122</v>
      </c>
      <c r="E101" s="211" t="s">
        <v>659</v>
      </c>
      <c r="F101" s="212" t="s">
        <v>660</v>
      </c>
      <c r="G101" s="213" t="s">
        <v>175</v>
      </c>
      <c r="H101" s="214">
        <v>4.5</v>
      </c>
      <c r="I101" s="215"/>
      <c r="J101" s="216">
        <f>ROUND(I101*H101,2)</f>
        <v>0</v>
      </c>
      <c r="K101" s="212" t="s">
        <v>176</v>
      </c>
      <c r="L101" s="70"/>
      <c r="M101" s="217" t="s">
        <v>21</v>
      </c>
      <c r="N101" s="218" t="s">
        <v>44</v>
      </c>
      <c r="O101" s="45"/>
      <c r="P101" s="219">
        <f>O101*H101</f>
        <v>0</v>
      </c>
      <c r="Q101" s="219">
        <v>8E-05</v>
      </c>
      <c r="R101" s="219">
        <f>Q101*H101</f>
        <v>0.00036</v>
      </c>
      <c r="S101" s="219">
        <v>0.256</v>
      </c>
      <c r="T101" s="220">
        <f>S101*H101</f>
        <v>1.1520000000000001</v>
      </c>
      <c r="AR101" s="22" t="s">
        <v>135</v>
      </c>
      <c r="AT101" s="22" t="s">
        <v>122</v>
      </c>
      <c r="AU101" s="22" t="s">
        <v>83</v>
      </c>
      <c r="AY101" s="22" t="s">
        <v>121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22" t="s">
        <v>81</v>
      </c>
      <c r="BK101" s="221">
        <f>ROUND(I101*H101,2)</f>
        <v>0</v>
      </c>
      <c r="BL101" s="22" t="s">
        <v>135</v>
      </c>
      <c r="BM101" s="22" t="s">
        <v>661</v>
      </c>
    </row>
    <row r="102" spans="2:47" s="1" customFormat="1" ht="13.5">
      <c r="B102" s="44"/>
      <c r="C102" s="72"/>
      <c r="D102" s="235" t="s">
        <v>171</v>
      </c>
      <c r="E102" s="72"/>
      <c r="F102" s="236" t="s">
        <v>404</v>
      </c>
      <c r="G102" s="72"/>
      <c r="H102" s="72"/>
      <c r="I102" s="182"/>
      <c r="J102" s="72"/>
      <c r="K102" s="72"/>
      <c r="L102" s="70"/>
      <c r="M102" s="237"/>
      <c r="N102" s="45"/>
      <c r="O102" s="45"/>
      <c r="P102" s="45"/>
      <c r="Q102" s="45"/>
      <c r="R102" s="45"/>
      <c r="S102" s="45"/>
      <c r="T102" s="93"/>
      <c r="AT102" s="22" t="s">
        <v>171</v>
      </c>
      <c r="AU102" s="22" t="s">
        <v>83</v>
      </c>
    </row>
    <row r="103" spans="2:51" s="11" customFormat="1" ht="13.5">
      <c r="B103" s="238"/>
      <c r="C103" s="239"/>
      <c r="D103" s="235" t="s">
        <v>187</v>
      </c>
      <c r="E103" s="240" t="s">
        <v>21</v>
      </c>
      <c r="F103" s="241" t="s">
        <v>662</v>
      </c>
      <c r="G103" s="239"/>
      <c r="H103" s="242">
        <v>4.5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187</v>
      </c>
      <c r="AU103" s="248" t="s">
        <v>83</v>
      </c>
      <c r="AV103" s="11" t="s">
        <v>83</v>
      </c>
      <c r="AW103" s="11" t="s">
        <v>37</v>
      </c>
      <c r="AX103" s="11" t="s">
        <v>81</v>
      </c>
      <c r="AY103" s="248" t="s">
        <v>121</v>
      </c>
    </row>
    <row r="104" spans="2:65" s="1" customFormat="1" ht="16.5" customHeight="1">
      <c r="B104" s="44"/>
      <c r="C104" s="210" t="s">
        <v>120</v>
      </c>
      <c r="D104" s="210" t="s">
        <v>122</v>
      </c>
      <c r="E104" s="211" t="s">
        <v>189</v>
      </c>
      <c r="F104" s="212" t="s">
        <v>190</v>
      </c>
      <c r="G104" s="213" t="s">
        <v>191</v>
      </c>
      <c r="H104" s="214">
        <v>9</v>
      </c>
      <c r="I104" s="215"/>
      <c r="J104" s="216">
        <f>ROUND(I104*H104,2)</f>
        <v>0</v>
      </c>
      <c r="K104" s="212" t="s">
        <v>176</v>
      </c>
      <c r="L104" s="70"/>
      <c r="M104" s="217" t="s">
        <v>21</v>
      </c>
      <c r="N104" s="218" t="s">
        <v>44</v>
      </c>
      <c r="O104" s="45"/>
      <c r="P104" s="219">
        <f>O104*H104</f>
        <v>0</v>
      </c>
      <c r="Q104" s="219">
        <v>0</v>
      </c>
      <c r="R104" s="219">
        <f>Q104*H104</f>
        <v>0</v>
      </c>
      <c r="S104" s="219">
        <v>0.205</v>
      </c>
      <c r="T104" s="220">
        <f>S104*H104</f>
        <v>1.845</v>
      </c>
      <c r="AR104" s="22" t="s">
        <v>135</v>
      </c>
      <c r="AT104" s="22" t="s">
        <v>122</v>
      </c>
      <c r="AU104" s="22" t="s">
        <v>83</v>
      </c>
      <c r="AY104" s="22" t="s">
        <v>121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22" t="s">
        <v>81</v>
      </c>
      <c r="BK104" s="221">
        <f>ROUND(I104*H104,2)</f>
        <v>0</v>
      </c>
      <c r="BL104" s="22" t="s">
        <v>135</v>
      </c>
      <c r="BM104" s="22" t="s">
        <v>663</v>
      </c>
    </row>
    <row r="105" spans="2:47" s="1" customFormat="1" ht="13.5">
      <c r="B105" s="44"/>
      <c r="C105" s="72"/>
      <c r="D105" s="235" t="s">
        <v>171</v>
      </c>
      <c r="E105" s="72"/>
      <c r="F105" s="236" t="s">
        <v>404</v>
      </c>
      <c r="G105" s="72"/>
      <c r="H105" s="72"/>
      <c r="I105" s="182"/>
      <c r="J105" s="72"/>
      <c r="K105" s="72"/>
      <c r="L105" s="70"/>
      <c r="M105" s="237"/>
      <c r="N105" s="45"/>
      <c r="O105" s="45"/>
      <c r="P105" s="45"/>
      <c r="Q105" s="45"/>
      <c r="R105" s="45"/>
      <c r="S105" s="45"/>
      <c r="T105" s="93"/>
      <c r="AT105" s="22" t="s">
        <v>171</v>
      </c>
      <c r="AU105" s="22" t="s">
        <v>83</v>
      </c>
    </row>
    <row r="106" spans="2:65" s="1" customFormat="1" ht="16.5" customHeight="1">
      <c r="B106" s="44"/>
      <c r="C106" s="210" t="s">
        <v>143</v>
      </c>
      <c r="D106" s="210" t="s">
        <v>122</v>
      </c>
      <c r="E106" s="211" t="s">
        <v>194</v>
      </c>
      <c r="F106" s="212" t="s">
        <v>195</v>
      </c>
      <c r="G106" s="213" t="s">
        <v>196</v>
      </c>
      <c r="H106" s="214">
        <v>132.094</v>
      </c>
      <c r="I106" s="215"/>
      <c r="J106" s="216">
        <f>ROUND(I106*H106,2)</f>
        <v>0</v>
      </c>
      <c r="K106" s="212" t="s">
        <v>176</v>
      </c>
      <c r="L106" s="70"/>
      <c r="M106" s="217" t="s">
        <v>21</v>
      </c>
      <c r="N106" s="218" t="s">
        <v>44</v>
      </c>
      <c r="O106" s="45"/>
      <c r="P106" s="219">
        <f>O106*H106</f>
        <v>0</v>
      </c>
      <c r="Q106" s="219">
        <v>0</v>
      </c>
      <c r="R106" s="219">
        <f>Q106*H106</f>
        <v>0</v>
      </c>
      <c r="S106" s="219">
        <v>0</v>
      </c>
      <c r="T106" s="220">
        <f>S106*H106</f>
        <v>0</v>
      </c>
      <c r="AR106" s="22" t="s">
        <v>135</v>
      </c>
      <c r="AT106" s="22" t="s">
        <v>122</v>
      </c>
      <c r="AU106" s="22" t="s">
        <v>83</v>
      </c>
      <c r="AY106" s="22" t="s">
        <v>121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2" t="s">
        <v>81</v>
      </c>
      <c r="BK106" s="221">
        <f>ROUND(I106*H106,2)</f>
        <v>0</v>
      </c>
      <c r="BL106" s="22" t="s">
        <v>135</v>
      </c>
      <c r="BM106" s="22" t="s">
        <v>664</v>
      </c>
    </row>
    <row r="107" spans="2:47" s="1" customFormat="1" ht="13.5">
      <c r="B107" s="44"/>
      <c r="C107" s="72"/>
      <c r="D107" s="235" t="s">
        <v>171</v>
      </c>
      <c r="E107" s="72"/>
      <c r="F107" s="236" t="s">
        <v>404</v>
      </c>
      <c r="G107" s="72"/>
      <c r="H107" s="72"/>
      <c r="I107" s="182"/>
      <c r="J107" s="72"/>
      <c r="K107" s="72"/>
      <c r="L107" s="70"/>
      <c r="M107" s="237"/>
      <c r="N107" s="45"/>
      <c r="O107" s="45"/>
      <c r="P107" s="45"/>
      <c r="Q107" s="45"/>
      <c r="R107" s="45"/>
      <c r="S107" s="45"/>
      <c r="T107" s="93"/>
      <c r="AT107" s="22" t="s">
        <v>171</v>
      </c>
      <c r="AU107" s="22" t="s">
        <v>83</v>
      </c>
    </row>
    <row r="108" spans="2:51" s="11" customFormat="1" ht="13.5">
      <c r="B108" s="238"/>
      <c r="C108" s="239"/>
      <c r="D108" s="235" t="s">
        <v>187</v>
      </c>
      <c r="E108" s="240" t="s">
        <v>21</v>
      </c>
      <c r="F108" s="241" t="s">
        <v>665</v>
      </c>
      <c r="G108" s="239"/>
      <c r="H108" s="242">
        <v>101.2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187</v>
      </c>
      <c r="AU108" s="248" t="s">
        <v>83</v>
      </c>
      <c r="AV108" s="11" t="s">
        <v>83</v>
      </c>
      <c r="AW108" s="11" t="s">
        <v>37</v>
      </c>
      <c r="AX108" s="11" t="s">
        <v>73</v>
      </c>
      <c r="AY108" s="248" t="s">
        <v>121</v>
      </c>
    </row>
    <row r="109" spans="2:51" s="11" customFormat="1" ht="13.5">
      <c r="B109" s="238"/>
      <c r="C109" s="239"/>
      <c r="D109" s="235" t="s">
        <v>187</v>
      </c>
      <c r="E109" s="240" t="s">
        <v>21</v>
      </c>
      <c r="F109" s="241" t="s">
        <v>666</v>
      </c>
      <c r="G109" s="239"/>
      <c r="H109" s="242">
        <v>5.358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187</v>
      </c>
      <c r="AU109" s="248" t="s">
        <v>83</v>
      </c>
      <c r="AV109" s="11" t="s">
        <v>83</v>
      </c>
      <c r="AW109" s="11" t="s">
        <v>37</v>
      </c>
      <c r="AX109" s="11" t="s">
        <v>73</v>
      </c>
      <c r="AY109" s="248" t="s">
        <v>121</v>
      </c>
    </row>
    <row r="110" spans="2:51" s="11" customFormat="1" ht="13.5">
      <c r="B110" s="238"/>
      <c r="C110" s="239"/>
      <c r="D110" s="235" t="s">
        <v>187</v>
      </c>
      <c r="E110" s="240" t="s">
        <v>21</v>
      </c>
      <c r="F110" s="241" t="s">
        <v>667</v>
      </c>
      <c r="G110" s="239"/>
      <c r="H110" s="242">
        <v>17.556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187</v>
      </c>
      <c r="AU110" s="248" t="s">
        <v>83</v>
      </c>
      <c r="AV110" s="11" t="s">
        <v>83</v>
      </c>
      <c r="AW110" s="11" t="s">
        <v>37</v>
      </c>
      <c r="AX110" s="11" t="s">
        <v>73</v>
      </c>
      <c r="AY110" s="248" t="s">
        <v>121</v>
      </c>
    </row>
    <row r="111" spans="2:51" s="11" customFormat="1" ht="13.5">
      <c r="B111" s="238"/>
      <c r="C111" s="239"/>
      <c r="D111" s="235" t="s">
        <v>187</v>
      </c>
      <c r="E111" s="240" t="s">
        <v>21</v>
      </c>
      <c r="F111" s="241" t="s">
        <v>668</v>
      </c>
      <c r="G111" s="239"/>
      <c r="H111" s="242">
        <v>7.98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187</v>
      </c>
      <c r="AU111" s="248" t="s">
        <v>83</v>
      </c>
      <c r="AV111" s="11" t="s">
        <v>83</v>
      </c>
      <c r="AW111" s="11" t="s">
        <v>37</v>
      </c>
      <c r="AX111" s="11" t="s">
        <v>73</v>
      </c>
      <c r="AY111" s="248" t="s">
        <v>121</v>
      </c>
    </row>
    <row r="112" spans="2:51" s="12" customFormat="1" ht="13.5">
      <c r="B112" s="249"/>
      <c r="C112" s="250"/>
      <c r="D112" s="235" t="s">
        <v>187</v>
      </c>
      <c r="E112" s="251" t="s">
        <v>21</v>
      </c>
      <c r="F112" s="252" t="s">
        <v>201</v>
      </c>
      <c r="G112" s="250"/>
      <c r="H112" s="253">
        <v>132.094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187</v>
      </c>
      <c r="AU112" s="259" t="s">
        <v>83</v>
      </c>
      <c r="AV112" s="12" t="s">
        <v>135</v>
      </c>
      <c r="AW112" s="12" t="s">
        <v>37</v>
      </c>
      <c r="AX112" s="12" t="s">
        <v>81</v>
      </c>
      <c r="AY112" s="259" t="s">
        <v>121</v>
      </c>
    </row>
    <row r="113" spans="2:65" s="1" customFormat="1" ht="16.5" customHeight="1">
      <c r="B113" s="44"/>
      <c r="C113" s="210" t="s">
        <v>147</v>
      </c>
      <c r="D113" s="210" t="s">
        <v>122</v>
      </c>
      <c r="E113" s="211" t="s">
        <v>203</v>
      </c>
      <c r="F113" s="212" t="s">
        <v>204</v>
      </c>
      <c r="G113" s="213" t="s">
        <v>196</v>
      </c>
      <c r="H113" s="214">
        <v>132.094</v>
      </c>
      <c r="I113" s="215"/>
      <c r="J113" s="216">
        <f>ROUND(I113*H113,2)</f>
        <v>0</v>
      </c>
      <c r="K113" s="212" t="s">
        <v>176</v>
      </c>
      <c r="L113" s="70"/>
      <c r="M113" s="217" t="s">
        <v>21</v>
      </c>
      <c r="N113" s="218" t="s">
        <v>44</v>
      </c>
      <c r="O113" s="45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AR113" s="22" t="s">
        <v>135</v>
      </c>
      <c r="AT113" s="22" t="s">
        <v>122</v>
      </c>
      <c r="AU113" s="22" t="s">
        <v>83</v>
      </c>
      <c r="AY113" s="22" t="s">
        <v>121</v>
      </c>
      <c r="BE113" s="221">
        <f>IF(N113="základní",J113,0)</f>
        <v>0</v>
      </c>
      <c r="BF113" s="221">
        <f>IF(N113="snížená",J113,0)</f>
        <v>0</v>
      </c>
      <c r="BG113" s="221">
        <f>IF(N113="zákl. přenesená",J113,0)</f>
        <v>0</v>
      </c>
      <c r="BH113" s="221">
        <f>IF(N113="sníž. přenesená",J113,0)</f>
        <v>0</v>
      </c>
      <c r="BI113" s="221">
        <f>IF(N113="nulová",J113,0)</f>
        <v>0</v>
      </c>
      <c r="BJ113" s="22" t="s">
        <v>81</v>
      </c>
      <c r="BK113" s="221">
        <f>ROUND(I113*H113,2)</f>
        <v>0</v>
      </c>
      <c r="BL113" s="22" t="s">
        <v>135</v>
      </c>
      <c r="BM113" s="22" t="s">
        <v>669</v>
      </c>
    </row>
    <row r="114" spans="2:65" s="1" customFormat="1" ht="16.5" customHeight="1">
      <c r="B114" s="44"/>
      <c r="C114" s="210" t="s">
        <v>202</v>
      </c>
      <c r="D114" s="210" t="s">
        <v>122</v>
      </c>
      <c r="E114" s="211" t="s">
        <v>207</v>
      </c>
      <c r="F114" s="212" t="s">
        <v>208</v>
      </c>
      <c r="G114" s="213" t="s">
        <v>196</v>
      </c>
      <c r="H114" s="214">
        <v>37.5</v>
      </c>
      <c r="I114" s="215"/>
      <c r="J114" s="216">
        <f>ROUND(I114*H114,2)</f>
        <v>0</v>
      </c>
      <c r="K114" s="212" t="s">
        <v>176</v>
      </c>
      <c r="L114" s="70"/>
      <c r="M114" s="217" t="s">
        <v>21</v>
      </c>
      <c r="N114" s="218" t="s">
        <v>44</v>
      </c>
      <c r="O114" s="45"/>
      <c r="P114" s="219">
        <f>O114*H114</f>
        <v>0</v>
      </c>
      <c r="Q114" s="219">
        <v>0</v>
      </c>
      <c r="R114" s="219">
        <f>Q114*H114</f>
        <v>0</v>
      </c>
      <c r="S114" s="219">
        <v>0</v>
      </c>
      <c r="T114" s="220">
        <f>S114*H114</f>
        <v>0</v>
      </c>
      <c r="AR114" s="22" t="s">
        <v>135</v>
      </c>
      <c r="AT114" s="22" t="s">
        <v>122</v>
      </c>
      <c r="AU114" s="22" t="s">
        <v>83</v>
      </c>
      <c r="AY114" s="22" t="s">
        <v>121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22" t="s">
        <v>81</v>
      </c>
      <c r="BK114" s="221">
        <f>ROUND(I114*H114,2)</f>
        <v>0</v>
      </c>
      <c r="BL114" s="22" t="s">
        <v>135</v>
      </c>
      <c r="BM114" s="22" t="s">
        <v>670</v>
      </c>
    </row>
    <row r="115" spans="2:47" s="1" customFormat="1" ht="13.5">
      <c r="B115" s="44"/>
      <c r="C115" s="72"/>
      <c r="D115" s="235" t="s">
        <v>171</v>
      </c>
      <c r="E115" s="72"/>
      <c r="F115" s="236" t="s">
        <v>404</v>
      </c>
      <c r="G115" s="72"/>
      <c r="H115" s="72"/>
      <c r="I115" s="182"/>
      <c r="J115" s="72"/>
      <c r="K115" s="72"/>
      <c r="L115" s="70"/>
      <c r="M115" s="237"/>
      <c r="N115" s="45"/>
      <c r="O115" s="45"/>
      <c r="P115" s="45"/>
      <c r="Q115" s="45"/>
      <c r="R115" s="45"/>
      <c r="S115" s="45"/>
      <c r="T115" s="93"/>
      <c r="AT115" s="22" t="s">
        <v>171</v>
      </c>
      <c r="AU115" s="22" t="s">
        <v>83</v>
      </c>
    </row>
    <row r="116" spans="2:51" s="11" customFormat="1" ht="13.5">
      <c r="B116" s="238"/>
      <c r="C116" s="239"/>
      <c r="D116" s="235" t="s">
        <v>187</v>
      </c>
      <c r="E116" s="240" t="s">
        <v>21</v>
      </c>
      <c r="F116" s="241" t="s">
        <v>671</v>
      </c>
      <c r="G116" s="239"/>
      <c r="H116" s="242">
        <v>37.5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187</v>
      </c>
      <c r="AU116" s="248" t="s">
        <v>83</v>
      </c>
      <c r="AV116" s="11" t="s">
        <v>83</v>
      </c>
      <c r="AW116" s="11" t="s">
        <v>37</v>
      </c>
      <c r="AX116" s="11" t="s">
        <v>81</v>
      </c>
      <c r="AY116" s="248" t="s">
        <v>121</v>
      </c>
    </row>
    <row r="117" spans="2:65" s="1" customFormat="1" ht="16.5" customHeight="1">
      <c r="B117" s="44"/>
      <c r="C117" s="210" t="s">
        <v>206</v>
      </c>
      <c r="D117" s="210" t="s">
        <v>122</v>
      </c>
      <c r="E117" s="211" t="s">
        <v>212</v>
      </c>
      <c r="F117" s="212" t="s">
        <v>213</v>
      </c>
      <c r="G117" s="213" t="s">
        <v>196</v>
      </c>
      <c r="H117" s="214">
        <v>37.5</v>
      </c>
      <c r="I117" s="215"/>
      <c r="J117" s="216">
        <f>ROUND(I117*H117,2)</f>
        <v>0</v>
      </c>
      <c r="K117" s="212" t="s">
        <v>176</v>
      </c>
      <c r="L117" s="70"/>
      <c r="M117" s="217" t="s">
        <v>21</v>
      </c>
      <c r="N117" s="218" t="s">
        <v>44</v>
      </c>
      <c r="O117" s="45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AR117" s="22" t="s">
        <v>135</v>
      </c>
      <c r="AT117" s="22" t="s">
        <v>122</v>
      </c>
      <c r="AU117" s="22" t="s">
        <v>83</v>
      </c>
      <c r="AY117" s="22" t="s">
        <v>121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22" t="s">
        <v>81</v>
      </c>
      <c r="BK117" s="221">
        <f>ROUND(I117*H117,2)</f>
        <v>0</v>
      </c>
      <c r="BL117" s="22" t="s">
        <v>135</v>
      </c>
      <c r="BM117" s="22" t="s">
        <v>672</v>
      </c>
    </row>
    <row r="118" spans="2:65" s="1" customFormat="1" ht="16.5" customHeight="1">
      <c r="B118" s="44"/>
      <c r="C118" s="210" t="s">
        <v>211</v>
      </c>
      <c r="D118" s="210" t="s">
        <v>122</v>
      </c>
      <c r="E118" s="211" t="s">
        <v>242</v>
      </c>
      <c r="F118" s="212" t="s">
        <v>243</v>
      </c>
      <c r="G118" s="213" t="s">
        <v>196</v>
      </c>
      <c r="H118" s="214">
        <v>126.688</v>
      </c>
      <c r="I118" s="215"/>
      <c r="J118" s="216">
        <f>ROUND(I118*H118,2)</f>
        <v>0</v>
      </c>
      <c r="K118" s="212" t="s">
        <v>176</v>
      </c>
      <c r="L118" s="70"/>
      <c r="M118" s="217" t="s">
        <v>21</v>
      </c>
      <c r="N118" s="218" t="s">
        <v>44</v>
      </c>
      <c r="O118" s="45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2" t="s">
        <v>135</v>
      </c>
      <c r="AT118" s="22" t="s">
        <v>122</v>
      </c>
      <c r="AU118" s="22" t="s">
        <v>83</v>
      </c>
      <c r="AY118" s="22" t="s">
        <v>121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22" t="s">
        <v>81</v>
      </c>
      <c r="BK118" s="221">
        <f>ROUND(I118*H118,2)</f>
        <v>0</v>
      </c>
      <c r="BL118" s="22" t="s">
        <v>135</v>
      </c>
      <c r="BM118" s="22" t="s">
        <v>673</v>
      </c>
    </row>
    <row r="119" spans="2:51" s="11" customFormat="1" ht="13.5">
      <c r="B119" s="238"/>
      <c r="C119" s="239"/>
      <c r="D119" s="235" t="s">
        <v>187</v>
      </c>
      <c r="E119" s="240" t="s">
        <v>21</v>
      </c>
      <c r="F119" s="241" t="s">
        <v>674</v>
      </c>
      <c r="G119" s="239"/>
      <c r="H119" s="242">
        <v>169.594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187</v>
      </c>
      <c r="AU119" s="248" t="s">
        <v>83</v>
      </c>
      <c r="AV119" s="11" t="s">
        <v>83</v>
      </c>
      <c r="AW119" s="11" t="s">
        <v>37</v>
      </c>
      <c r="AX119" s="11" t="s">
        <v>73</v>
      </c>
      <c r="AY119" s="248" t="s">
        <v>121</v>
      </c>
    </row>
    <row r="120" spans="2:51" s="11" customFormat="1" ht="13.5">
      <c r="B120" s="238"/>
      <c r="C120" s="239"/>
      <c r="D120" s="235" t="s">
        <v>187</v>
      </c>
      <c r="E120" s="240" t="s">
        <v>21</v>
      </c>
      <c r="F120" s="241" t="s">
        <v>675</v>
      </c>
      <c r="G120" s="239"/>
      <c r="H120" s="242">
        <v>-42.906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AT120" s="248" t="s">
        <v>187</v>
      </c>
      <c r="AU120" s="248" t="s">
        <v>83</v>
      </c>
      <c r="AV120" s="11" t="s">
        <v>83</v>
      </c>
      <c r="AW120" s="11" t="s">
        <v>37</v>
      </c>
      <c r="AX120" s="11" t="s">
        <v>73</v>
      </c>
      <c r="AY120" s="248" t="s">
        <v>121</v>
      </c>
    </row>
    <row r="121" spans="2:51" s="12" customFormat="1" ht="13.5">
      <c r="B121" s="249"/>
      <c r="C121" s="250"/>
      <c r="D121" s="235" t="s">
        <v>187</v>
      </c>
      <c r="E121" s="251" t="s">
        <v>21</v>
      </c>
      <c r="F121" s="252" t="s">
        <v>201</v>
      </c>
      <c r="G121" s="250"/>
      <c r="H121" s="253">
        <v>126.688</v>
      </c>
      <c r="I121" s="254"/>
      <c r="J121" s="250"/>
      <c r="K121" s="250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187</v>
      </c>
      <c r="AU121" s="259" t="s">
        <v>83</v>
      </c>
      <c r="AV121" s="12" t="s">
        <v>135</v>
      </c>
      <c r="AW121" s="12" t="s">
        <v>37</v>
      </c>
      <c r="AX121" s="12" t="s">
        <v>81</v>
      </c>
      <c r="AY121" s="259" t="s">
        <v>121</v>
      </c>
    </row>
    <row r="122" spans="2:65" s="1" customFormat="1" ht="25.5" customHeight="1">
      <c r="B122" s="44"/>
      <c r="C122" s="210" t="s">
        <v>215</v>
      </c>
      <c r="D122" s="210" t="s">
        <v>122</v>
      </c>
      <c r="E122" s="211" t="s">
        <v>251</v>
      </c>
      <c r="F122" s="212" t="s">
        <v>252</v>
      </c>
      <c r="G122" s="213" t="s">
        <v>196</v>
      </c>
      <c r="H122" s="214">
        <v>1520.256</v>
      </c>
      <c r="I122" s="215"/>
      <c r="J122" s="216">
        <f>ROUND(I122*H122,2)</f>
        <v>0</v>
      </c>
      <c r="K122" s="212" t="s">
        <v>176</v>
      </c>
      <c r="L122" s="70"/>
      <c r="M122" s="217" t="s">
        <v>21</v>
      </c>
      <c r="N122" s="218" t="s">
        <v>44</v>
      </c>
      <c r="O122" s="45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" t="s">
        <v>135</v>
      </c>
      <c r="AT122" s="22" t="s">
        <v>122</v>
      </c>
      <c r="AU122" s="22" t="s">
        <v>83</v>
      </c>
      <c r="AY122" s="22" t="s">
        <v>121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22" t="s">
        <v>81</v>
      </c>
      <c r="BK122" s="221">
        <f>ROUND(I122*H122,2)</f>
        <v>0</v>
      </c>
      <c r="BL122" s="22" t="s">
        <v>135</v>
      </c>
      <c r="BM122" s="22" t="s">
        <v>676</v>
      </c>
    </row>
    <row r="123" spans="2:51" s="11" customFormat="1" ht="13.5">
      <c r="B123" s="238"/>
      <c r="C123" s="239"/>
      <c r="D123" s="235" t="s">
        <v>187</v>
      </c>
      <c r="E123" s="240" t="s">
        <v>21</v>
      </c>
      <c r="F123" s="241" t="s">
        <v>677</v>
      </c>
      <c r="G123" s="239"/>
      <c r="H123" s="242">
        <v>1520.256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187</v>
      </c>
      <c r="AU123" s="248" t="s">
        <v>83</v>
      </c>
      <c r="AV123" s="11" t="s">
        <v>83</v>
      </c>
      <c r="AW123" s="11" t="s">
        <v>37</v>
      </c>
      <c r="AX123" s="11" t="s">
        <v>81</v>
      </c>
      <c r="AY123" s="248" t="s">
        <v>121</v>
      </c>
    </row>
    <row r="124" spans="2:65" s="1" customFormat="1" ht="16.5" customHeight="1">
      <c r="B124" s="44"/>
      <c r="C124" s="210" t="s">
        <v>220</v>
      </c>
      <c r="D124" s="210" t="s">
        <v>122</v>
      </c>
      <c r="E124" s="211" t="s">
        <v>256</v>
      </c>
      <c r="F124" s="212" t="s">
        <v>257</v>
      </c>
      <c r="G124" s="213" t="s">
        <v>196</v>
      </c>
      <c r="H124" s="214">
        <v>126.688</v>
      </c>
      <c r="I124" s="215"/>
      <c r="J124" s="216">
        <f>ROUND(I124*H124,2)</f>
        <v>0</v>
      </c>
      <c r="K124" s="212" t="s">
        <v>176</v>
      </c>
      <c r="L124" s="70"/>
      <c r="M124" s="217" t="s">
        <v>21</v>
      </c>
      <c r="N124" s="218" t="s">
        <v>44</v>
      </c>
      <c r="O124" s="45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2" t="s">
        <v>135</v>
      </c>
      <c r="AT124" s="22" t="s">
        <v>122</v>
      </c>
      <c r="AU124" s="22" t="s">
        <v>83</v>
      </c>
      <c r="AY124" s="22" t="s">
        <v>121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22" t="s">
        <v>81</v>
      </c>
      <c r="BK124" s="221">
        <f>ROUND(I124*H124,2)</f>
        <v>0</v>
      </c>
      <c r="BL124" s="22" t="s">
        <v>135</v>
      </c>
      <c r="BM124" s="22" t="s">
        <v>678</v>
      </c>
    </row>
    <row r="125" spans="2:65" s="1" customFormat="1" ht="16.5" customHeight="1">
      <c r="B125" s="44"/>
      <c r="C125" s="210" t="s">
        <v>224</v>
      </c>
      <c r="D125" s="210" t="s">
        <v>122</v>
      </c>
      <c r="E125" s="211" t="s">
        <v>260</v>
      </c>
      <c r="F125" s="212" t="s">
        <v>679</v>
      </c>
      <c r="G125" s="213" t="s">
        <v>262</v>
      </c>
      <c r="H125" s="214">
        <v>228.038</v>
      </c>
      <c r="I125" s="215"/>
      <c r="J125" s="216">
        <f>ROUND(I125*H125,2)</f>
        <v>0</v>
      </c>
      <c r="K125" s="212" t="s">
        <v>176</v>
      </c>
      <c r="L125" s="70"/>
      <c r="M125" s="217" t="s">
        <v>21</v>
      </c>
      <c r="N125" s="218" t="s">
        <v>44</v>
      </c>
      <c r="O125" s="45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2" t="s">
        <v>135</v>
      </c>
      <c r="AT125" s="22" t="s">
        <v>122</v>
      </c>
      <c r="AU125" s="22" t="s">
        <v>83</v>
      </c>
      <c r="AY125" s="22" t="s">
        <v>121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22" t="s">
        <v>81</v>
      </c>
      <c r="BK125" s="221">
        <f>ROUND(I125*H125,2)</f>
        <v>0</v>
      </c>
      <c r="BL125" s="22" t="s">
        <v>135</v>
      </c>
      <c r="BM125" s="22" t="s">
        <v>680</v>
      </c>
    </row>
    <row r="126" spans="2:51" s="11" customFormat="1" ht="13.5">
      <c r="B126" s="238"/>
      <c r="C126" s="239"/>
      <c r="D126" s="235" t="s">
        <v>187</v>
      </c>
      <c r="E126" s="240" t="s">
        <v>21</v>
      </c>
      <c r="F126" s="241" t="s">
        <v>681</v>
      </c>
      <c r="G126" s="239"/>
      <c r="H126" s="242">
        <v>228.038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187</v>
      </c>
      <c r="AU126" s="248" t="s">
        <v>83</v>
      </c>
      <c r="AV126" s="11" t="s">
        <v>83</v>
      </c>
      <c r="AW126" s="11" t="s">
        <v>37</v>
      </c>
      <c r="AX126" s="11" t="s">
        <v>81</v>
      </c>
      <c r="AY126" s="248" t="s">
        <v>121</v>
      </c>
    </row>
    <row r="127" spans="2:65" s="1" customFormat="1" ht="16.5" customHeight="1">
      <c r="B127" s="44"/>
      <c r="C127" s="210" t="s">
        <v>229</v>
      </c>
      <c r="D127" s="210" t="s">
        <v>122</v>
      </c>
      <c r="E127" s="211" t="s">
        <v>265</v>
      </c>
      <c r="F127" s="212" t="s">
        <v>266</v>
      </c>
      <c r="G127" s="213" t="s">
        <v>196</v>
      </c>
      <c r="H127" s="214">
        <v>42.906</v>
      </c>
      <c r="I127" s="215"/>
      <c r="J127" s="216">
        <f>ROUND(I127*H127,2)</f>
        <v>0</v>
      </c>
      <c r="K127" s="212" t="s">
        <v>176</v>
      </c>
      <c r="L127" s="70"/>
      <c r="M127" s="217" t="s">
        <v>21</v>
      </c>
      <c r="N127" s="218" t="s">
        <v>44</v>
      </c>
      <c r="O127" s="45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" t="s">
        <v>135</v>
      </c>
      <c r="AT127" s="22" t="s">
        <v>122</v>
      </c>
      <c r="AU127" s="22" t="s">
        <v>83</v>
      </c>
      <c r="AY127" s="22" t="s">
        <v>121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22" t="s">
        <v>81</v>
      </c>
      <c r="BK127" s="221">
        <f>ROUND(I127*H127,2)</f>
        <v>0</v>
      </c>
      <c r="BL127" s="22" t="s">
        <v>135</v>
      </c>
      <c r="BM127" s="22" t="s">
        <v>682</v>
      </c>
    </row>
    <row r="128" spans="2:47" s="1" customFormat="1" ht="13.5">
      <c r="B128" s="44"/>
      <c r="C128" s="72"/>
      <c r="D128" s="235" t="s">
        <v>171</v>
      </c>
      <c r="E128" s="72"/>
      <c r="F128" s="236" t="s">
        <v>404</v>
      </c>
      <c r="G128" s="72"/>
      <c r="H128" s="72"/>
      <c r="I128" s="182"/>
      <c r="J128" s="72"/>
      <c r="K128" s="72"/>
      <c r="L128" s="70"/>
      <c r="M128" s="237"/>
      <c r="N128" s="45"/>
      <c r="O128" s="45"/>
      <c r="P128" s="45"/>
      <c r="Q128" s="45"/>
      <c r="R128" s="45"/>
      <c r="S128" s="45"/>
      <c r="T128" s="93"/>
      <c r="AT128" s="22" t="s">
        <v>171</v>
      </c>
      <c r="AU128" s="22" t="s">
        <v>83</v>
      </c>
    </row>
    <row r="129" spans="2:51" s="11" customFormat="1" ht="13.5">
      <c r="B129" s="238"/>
      <c r="C129" s="239"/>
      <c r="D129" s="235" t="s">
        <v>187</v>
      </c>
      <c r="E129" s="240" t="s">
        <v>21</v>
      </c>
      <c r="F129" s="241" t="s">
        <v>683</v>
      </c>
      <c r="G129" s="239"/>
      <c r="H129" s="242">
        <v>5.406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187</v>
      </c>
      <c r="AU129" s="248" t="s">
        <v>83</v>
      </c>
      <c r="AV129" s="11" t="s">
        <v>83</v>
      </c>
      <c r="AW129" s="11" t="s">
        <v>37</v>
      </c>
      <c r="AX129" s="11" t="s">
        <v>73</v>
      </c>
      <c r="AY129" s="248" t="s">
        <v>121</v>
      </c>
    </row>
    <row r="130" spans="2:51" s="11" customFormat="1" ht="13.5">
      <c r="B130" s="238"/>
      <c r="C130" s="239"/>
      <c r="D130" s="235" t="s">
        <v>187</v>
      </c>
      <c r="E130" s="240" t="s">
        <v>21</v>
      </c>
      <c r="F130" s="241" t="s">
        <v>671</v>
      </c>
      <c r="G130" s="239"/>
      <c r="H130" s="242">
        <v>37.5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187</v>
      </c>
      <c r="AU130" s="248" t="s">
        <v>83</v>
      </c>
      <c r="AV130" s="11" t="s">
        <v>83</v>
      </c>
      <c r="AW130" s="11" t="s">
        <v>37</v>
      </c>
      <c r="AX130" s="11" t="s">
        <v>73</v>
      </c>
      <c r="AY130" s="248" t="s">
        <v>121</v>
      </c>
    </row>
    <row r="131" spans="2:51" s="12" customFormat="1" ht="13.5">
      <c r="B131" s="249"/>
      <c r="C131" s="250"/>
      <c r="D131" s="235" t="s">
        <v>187</v>
      </c>
      <c r="E131" s="251" t="s">
        <v>21</v>
      </c>
      <c r="F131" s="252" t="s">
        <v>201</v>
      </c>
      <c r="G131" s="250"/>
      <c r="H131" s="253">
        <v>42.906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187</v>
      </c>
      <c r="AU131" s="259" t="s">
        <v>83</v>
      </c>
      <c r="AV131" s="12" t="s">
        <v>135</v>
      </c>
      <c r="AW131" s="12" t="s">
        <v>37</v>
      </c>
      <c r="AX131" s="12" t="s">
        <v>81</v>
      </c>
      <c r="AY131" s="259" t="s">
        <v>121</v>
      </c>
    </row>
    <row r="132" spans="2:65" s="1" customFormat="1" ht="25.5" customHeight="1">
      <c r="B132" s="44"/>
      <c r="C132" s="210" t="s">
        <v>10</v>
      </c>
      <c r="D132" s="210" t="s">
        <v>122</v>
      </c>
      <c r="E132" s="211" t="s">
        <v>684</v>
      </c>
      <c r="F132" s="212" t="s">
        <v>685</v>
      </c>
      <c r="G132" s="213" t="s">
        <v>175</v>
      </c>
      <c r="H132" s="214">
        <v>36</v>
      </c>
      <c r="I132" s="215"/>
      <c r="J132" s="216">
        <f>ROUND(I132*H132,2)</f>
        <v>0</v>
      </c>
      <c r="K132" s="212" t="s">
        <v>176</v>
      </c>
      <c r="L132" s="70"/>
      <c r="M132" s="217" t="s">
        <v>21</v>
      </c>
      <c r="N132" s="218" t="s">
        <v>44</v>
      </c>
      <c r="O132" s="45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AR132" s="22" t="s">
        <v>135</v>
      </c>
      <c r="AT132" s="22" t="s">
        <v>122</v>
      </c>
      <c r="AU132" s="22" t="s">
        <v>83</v>
      </c>
      <c r="AY132" s="22" t="s">
        <v>121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22" t="s">
        <v>81</v>
      </c>
      <c r="BK132" s="221">
        <f>ROUND(I132*H132,2)</f>
        <v>0</v>
      </c>
      <c r="BL132" s="22" t="s">
        <v>135</v>
      </c>
      <c r="BM132" s="22" t="s">
        <v>686</v>
      </c>
    </row>
    <row r="133" spans="2:47" s="1" customFormat="1" ht="13.5">
      <c r="B133" s="44"/>
      <c r="C133" s="72"/>
      <c r="D133" s="235" t="s">
        <v>171</v>
      </c>
      <c r="E133" s="72"/>
      <c r="F133" s="236" t="s">
        <v>404</v>
      </c>
      <c r="G133" s="72"/>
      <c r="H133" s="72"/>
      <c r="I133" s="182"/>
      <c r="J133" s="72"/>
      <c r="K133" s="72"/>
      <c r="L133" s="70"/>
      <c r="M133" s="237"/>
      <c r="N133" s="45"/>
      <c r="O133" s="45"/>
      <c r="P133" s="45"/>
      <c r="Q133" s="45"/>
      <c r="R133" s="45"/>
      <c r="S133" s="45"/>
      <c r="T133" s="93"/>
      <c r="AT133" s="22" t="s">
        <v>171</v>
      </c>
      <c r="AU133" s="22" t="s">
        <v>83</v>
      </c>
    </row>
    <row r="134" spans="2:65" s="1" customFormat="1" ht="16.5" customHeight="1">
      <c r="B134" s="44"/>
      <c r="C134" s="260" t="s">
        <v>237</v>
      </c>
      <c r="D134" s="260" t="s">
        <v>275</v>
      </c>
      <c r="E134" s="261" t="s">
        <v>293</v>
      </c>
      <c r="F134" s="262" t="s">
        <v>294</v>
      </c>
      <c r="G134" s="263" t="s">
        <v>196</v>
      </c>
      <c r="H134" s="264">
        <v>9.72</v>
      </c>
      <c r="I134" s="265"/>
      <c r="J134" s="266">
        <f>ROUND(I134*H134,2)</f>
        <v>0</v>
      </c>
      <c r="K134" s="262" t="s">
        <v>21</v>
      </c>
      <c r="L134" s="267"/>
      <c r="M134" s="268" t="s">
        <v>21</v>
      </c>
      <c r="N134" s="269" t="s">
        <v>44</v>
      </c>
      <c r="O134" s="45"/>
      <c r="P134" s="219">
        <f>O134*H134</f>
        <v>0</v>
      </c>
      <c r="Q134" s="219">
        <v>0.21</v>
      </c>
      <c r="R134" s="219">
        <f>Q134*H134</f>
        <v>2.0412</v>
      </c>
      <c r="S134" s="219">
        <v>0</v>
      </c>
      <c r="T134" s="220">
        <f>S134*H134</f>
        <v>0</v>
      </c>
      <c r="AR134" s="22" t="s">
        <v>202</v>
      </c>
      <c r="AT134" s="22" t="s">
        <v>275</v>
      </c>
      <c r="AU134" s="22" t="s">
        <v>83</v>
      </c>
      <c r="AY134" s="22" t="s">
        <v>121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22" t="s">
        <v>81</v>
      </c>
      <c r="BK134" s="221">
        <f>ROUND(I134*H134,2)</f>
        <v>0</v>
      </c>
      <c r="BL134" s="22" t="s">
        <v>135</v>
      </c>
      <c r="BM134" s="22" t="s">
        <v>687</v>
      </c>
    </row>
    <row r="135" spans="2:51" s="11" customFormat="1" ht="13.5">
      <c r="B135" s="238"/>
      <c r="C135" s="239"/>
      <c r="D135" s="235" t="s">
        <v>187</v>
      </c>
      <c r="E135" s="240" t="s">
        <v>21</v>
      </c>
      <c r="F135" s="241" t="s">
        <v>688</v>
      </c>
      <c r="G135" s="239"/>
      <c r="H135" s="242">
        <v>9.72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187</v>
      </c>
      <c r="AU135" s="248" t="s">
        <v>83</v>
      </c>
      <c r="AV135" s="11" t="s">
        <v>83</v>
      </c>
      <c r="AW135" s="11" t="s">
        <v>37</v>
      </c>
      <c r="AX135" s="11" t="s">
        <v>81</v>
      </c>
      <c r="AY135" s="248" t="s">
        <v>121</v>
      </c>
    </row>
    <row r="136" spans="2:65" s="1" customFormat="1" ht="25.5" customHeight="1">
      <c r="B136" s="44"/>
      <c r="C136" s="210" t="s">
        <v>241</v>
      </c>
      <c r="D136" s="210" t="s">
        <v>122</v>
      </c>
      <c r="E136" s="211" t="s">
        <v>298</v>
      </c>
      <c r="F136" s="212" t="s">
        <v>299</v>
      </c>
      <c r="G136" s="213" t="s">
        <v>175</v>
      </c>
      <c r="H136" s="214">
        <v>36</v>
      </c>
      <c r="I136" s="215"/>
      <c r="J136" s="216">
        <f>ROUND(I136*H136,2)</f>
        <v>0</v>
      </c>
      <c r="K136" s="212" t="s">
        <v>176</v>
      </c>
      <c r="L136" s="70"/>
      <c r="M136" s="217" t="s">
        <v>21</v>
      </c>
      <c r="N136" s="218" t="s">
        <v>44</v>
      </c>
      <c r="O136" s="45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AR136" s="22" t="s">
        <v>135</v>
      </c>
      <c r="AT136" s="22" t="s">
        <v>122</v>
      </c>
      <c r="AU136" s="22" t="s">
        <v>83</v>
      </c>
      <c r="AY136" s="22" t="s">
        <v>121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22" t="s">
        <v>81</v>
      </c>
      <c r="BK136" s="221">
        <f>ROUND(I136*H136,2)</f>
        <v>0</v>
      </c>
      <c r="BL136" s="22" t="s">
        <v>135</v>
      </c>
      <c r="BM136" s="22" t="s">
        <v>689</v>
      </c>
    </row>
    <row r="137" spans="2:47" s="1" customFormat="1" ht="13.5">
      <c r="B137" s="44"/>
      <c r="C137" s="72"/>
      <c r="D137" s="235" t="s">
        <v>171</v>
      </c>
      <c r="E137" s="72"/>
      <c r="F137" s="236" t="s">
        <v>404</v>
      </c>
      <c r="G137" s="72"/>
      <c r="H137" s="72"/>
      <c r="I137" s="182"/>
      <c r="J137" s="72"/>
      <c r="K137" s="72"/>
      <c r="L137" s="70"/>
      <c r="M137" s="237"/>
      <c r="N137" s="45"/>
      <c r="O137" s="45"/>
      <c r="P137" s="45"/>
      <c r="Q137" s="45"/>
      <c r="R137" s="45"/>
      <c r="S137" s="45"/>
      <c r="T137" s="93"/>
      <c r="AT137" s="22" t="s">
        <v>171</v>
      </c>
      <c r="AU137" s="22" t="s">
        <v>83</v>
      </c>
    </row>
    <row r="138" spans="2:65" s="1" customFormat="1" ht="16.5" customHeight="1">
      <c r="B138" s="44"/>
      <c r="C138" s="260" t="s">
        <v>250</v>
      </c>
      <c r="D138" s="260" t="s">
        <v>275</v>
      </c>
      <c r="E138" s="261" t="s">
        <v>690</v>
      </c>
      <c r="F138" s="262" t="s">
        <v>303</v>
      </c>
      <c r="G138" s="263" t="s">
        <v>304</v>
      </c>
      <c r="H138" s="264">
        <v>1.26</v>
      </c>
      <c r="I138" s="265"/>
      <c r="J138" s="266">
        <f>ROUND(I138*H138,2)</f>
        <v>0</v>
      </c>
      <c r="K138" s="262" t="s">
        <v>176</v>
      </c>
      <c r="L138" s="267"/>
      <c r="M138" s="268" t="s">
        <v>21</v>
      </c>
      <c r="N138" s="269" t="s">
        <v>44</v>
      </c>
      <c r="O138" s="45"/>
      <c r="P138" s="219">
        <f>O138*H138</f>
        <v>0</v>
      </c>
      <c r="Q138" s="219">
        <v>0.001</v>
      </c>
      <c r="R138" s="219">
        <f>Q138*H138</f>
        <v>0.00126</v>
      </c>
      <c r="S138" s="219">
        <v>0</v>
      </c>
      <c r="T138" s="220">
        <f>S138*H138</f>
        <v>0</v>
      </c>
      <c r="AR138" s="22" t="s">
        <v>202</v>
      </c>
      <c r="AT138" s="22" t="s">
        <v>275</v>
      </c>
      <c r="AU138" s="22" t="s">
        <v>83</v>
      </c>
      <c r="AY138" s="22" t="s">
        <v>121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22" t="s">
        <v>81</v>
      </c>
      <c r="BK138" s="221">
        <f>ROUND(I138*H138,2)</f>
        <v>0</v>
      </c>
      <c r="BL138" s="22" t="s">
        <v>135</v>
      </c>
      <c r="BM138" s="22" t="s">
        <v>691</v>
      </c>
    </row>
    <row r="139" spans="2:51" s="11" customFormat="1" ht="13.5">
      <c r="B139" s="238"/>
      <c r="C139" s="239"/>
      <c r="D139" s="235" t="s">
        <v>187</v>
      </c>
      <c r="E139" s="239"/>
      <c r="F139" s="241" t="s">
        <v>692</v>
      </c>
      <c r="G139" s="239"/>
      <c r="H139" s="242">
        <v>1.26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187</v>
      </c>
      <c r="AU139" s="248" t="s">
        <v>83</v>
      </c>
      <c r="AV139" s="11" t="s">
        <v>83</v>
      </c>
      <c r="AW139" s="11" t="s">
        <v>6</v>
      </c>
      <c r="AX139" s="11" t="s">
        <v>81</v>
      </c>
      <c r="AY139" s="248" t="s">
        <v>121</v>
      </c>
    </row>
    <row r="140" spans="2:65" s="1" customFormat="1" ht="16.5" customHeight="1">
      <c r="B140" s="44"/>
      <c r="C140" s="210" t="s">
        <v>255</v>
      </c>
      <c r="D140" s="210" t="s">
        <v>122</v>
      </c>
      <c r="E140" s="211" t="s">
        <v>308</v>
      </c>
      <c r="F140" s="212" t="s">
        <v>309</v>
      </c>
      <c r="G140" s="213" t="s">
        <v>175</v>
      </c>
      <c r="H140" s="214">
        <v>36</v>
      </c>
      <c r="I140" s="215"/>
      <c r="J140" s="216">
        <f>ROUND(I140*H140,2)</f>
        <v>0</v>
      </c>
      <c r="K140" s="212" t="s">
        <v>176</v>
      </c>
      <c r="L140" s="70"/>
      <c r="M140" s="217" t="s">
        <v>21</v>
      </c>
      <c r="N140" s="218" t="s">
        <v>44</v>
      </c>
      <c r="O140" s="45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AR140" s="22" t="s">
        <v>135</v>
      </c>
      <c r="AT140" s="22" t="s">
        <v>122</v>
      </c>
      <c r="AU140" s="22" t="s">
        <v>83</v>
      </c>
      <c r="AY140" s="22" t="s">
        <v>121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22" t="s">
        <v>81</v>
      </c>
      <c r="BK140" s="221">
        <f>ROUND(I140*H140,2)</f>
        <v>0</v>
      </c>
      <c r="BL140" s="22" t="s">
        <v>135</v>
      </c>
      <c r="BM140" s="22" t="s">
        <v>693</v>
      </c>
    </row>
    <row r="141" spans="2:47" s="1" customFormat="1" ht="13.5">
      <c r="B141" s="44"/>
      <c r="C141" s="72"/>
      <c r="D141" s="235" t="s">
        <v>171</v>
      </c>
      <c r="E141" s="72"/>
      <c r="F141" s="236" t="s">
        <v>404</v>
      </c>
      <c r="G141" s="72"/>
      <c r="H141" s="72"/>
      <c r="I141" s="182"/>
      <c r="J141" s="72"/>
      <c r="K141" s="72"/>
      <c r="L141" s="70"/>
      <c r="M141" s="237"/>
      <c r="N141" s="45"/>
      <c r="O141" s="45"/>
      <c r="P141" s="45"/>
      <c r="Q141" s="45"/>
      <c r="R141" s="45"/>
      <c r="S141" s="45"/>
      <c r="T141" s="93"/>
      <c r="AT141" s="22" t="s">
        <v>171</v>
      </c>
      <c r="AU141" s="22" t="s">
        <v>83</v>
      </c>
    </row>
    <row r="142" spans="2:65" s="1" customFormat="1" ht="16.5" customHeight="1">
      <c r="B142" s="44"/>
      <c r="C142" s="210" t="s">
        <v>259</v>
      </c>
      <c r="D142" s="210" t="s">
        <v>122</v>
      </c>
      <c r="E142" s="211" t="s">
        <v>312</v>
      </c>
      <c r="F142" s="212" t="s">
        <v>313</v>
      </c>
      <c r="G142" s="213" t="s">
        <v>175</v>
      </c>
      <c r="H142" s="214">
        <v>303.858</v>
      </c>
      <c r="I142" s="215"/>
      <c r="J142" s="216">
        <f>ROUND(I142*H142,2)</f>
        <v>0</v>
      </c>
      <c r="K142" s="212" t="s">
        <v>176</v>
      </c>
      <c r="L142" s="70"/>
      <c r="M142" s="217" t="s">
        <v>21</v>
      </c>
      <c r="N142" s="218" t="s">
        <v>44</v>
      </c>
      <c r="O142" s="45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AR142" s="22" t="s">
        <v>135</v>
      </c>
      <c r="AT142" s="22" t="s">
        <v>122</v>
      </c>
      <c r="AU142" s="22" t="s">
        <v>83</v>
      </c>
      <c r="AY142" s="22" t="s">
        <v>121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22" t="s">
        <v>81</v>
      </c>
      <c r="BK142" s="221">
        <f>ROUND(I142*H142,2)</f>
        <v>0</v>
      </c>
      <c r="BL142" s="22" t="s">
        <v>135</v>
      </c>
      <c r="BM142" s="22" t="s">
        <v>694</v>
      </c>
    </row>
    <row r="143" spans="2:47" s="1" customFormat="1" ht="13.5">
      <c r="B143" s="44"/>
      <c r="C143" s="72"/>
      <c r="D143" s="235" t="s">
        <v>171</v>
      </c>
      <c r="E143" s="72"/>
      <c r="F143" s="236" t="s">
        <v>404</v>
      </c>
      <c r="G143" s="72"/>
      <c r="H143" s="72"/>
      <c r="I143" s="182"/>
      <c r="J143" s="72"/>
      <c r="K143" s="72"/>
      <c r="L143" s="70"/>
      <c r="M143" s="237"/>
      <c r="N143" s="45"/>
      <c r="O143" s="45"/>
      <c r="P143" s="45"/>
      <c r="Q143" s="45"/>
      <c r="R143" s="45"/>
      <c r="S143" s="45"/>
      <c r="T143" s="93"/>
      <c r="AT143" s="22" t="s">
        <v>171</v>
      </c>
      <c r="AU143" s="22" t="s">
        <v>83</v>
      </c>
    </row>
    <row r="144" spans="2:51" s="11" customFormat="1" ht="13.5">
      <c r="B144" s="238"/>
      <c r="C144" s="239"/>
      <c r="D144" s="235" t="s">
        <v>187</v>
      </c>
      <c r="E144" s="240" t="s">
        <v>21</v>
      </c>
      <c r="F144" s="241" t="s">
        <v>695</v>
      </c>
      <c r="G144" s="239"/>
      <c r="H144" s="242">
        <v>230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187</v>
      </c>
      <c r="AU144" s="248" t="s">
        <v>83</v>
      </c>
      <c r="AV144" s="11" t="s">
        <v>83</v>
      </c>
      <c r="AW144" s="11" t="s">
        <v>37</v>
      </c>
      <c r="AX144" s="11" t="s">
        <v>73</v>
      </c>
      <c r="AY144" s="248" t="s">
        <v>121</v>
      </c>
    </row>
    <row r="145" spans="2:51" s="11" customFormat="1" ht="13.5">
      <c r="B145" s="238"/>
      <c r="C145" s="239"/>
      <c r="D145" s="235" t="s">
        <v>187</v>
      </c>
      <c r="E145" s="240" t="s">
        <v>21</v>
      </c>
      <c r="F145" s="241" t="s">
        <v>696</v>
      </c>
      <c r="G145" s="239"/>
      <c r="H145" s="242">
        <v>54.058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187</v>
      </c>
      <c r="AU145" s="248" t="s">
        <v>83</v>
      </c>
      <c r="AV145" s="11" t="s">
        <v>83</v>
      </c>
      <c r="AW145" s="11" t="s">
        <v>37</v>
      </c>
      <c r="AX145" s="11" t="s">
        <v>73</v>
      </c>
      <c r="AY145" s="248" t="s">
        <v>121</v>
      </c>
    </row>
    <row r="146" spans="2:51" s="11" customFormat="1" ht="13.5">
      <c r="B146" s="238"/>
      <c r="C146" s="239"/>
      <c r="D146" s="235" t="s">
        <v>187</v>
      </c>
      <c r="E146" s="240" t="s">
        <v>21</v>
      </c>
      <c r="F146" s="241" t="s">
        <v>697</v>
      </c>
      <c r="G146" s="239"/>
      <c r="H146" s="242">
        <v>6.6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187</v>
      </c>
      <c r="AU146" s="248" t="s">
        <v>83</v>
      </c>
      <c r="AV146" s="11" t="s">
        <v>83</v>
      </c>
      <c r="AW146" s="11" t="s">
        <v>37</v>
      </c>
      <c r="AX146" s="11" t="s">
        <v>73</v>
      </c>
      <c r="AY146" s="248" t="s">
        <v>121</v>
      </c>
    </row>
    <row r="147" spans="2:51" s="11" customFormat="1" ht="13.5">
      <c r="B147" s="238"/>
      <c r="C147" s="239"/>
      <c r="D147" s="235" t="s">
        <v>187</v>
      </c>
      <c r="E147" s="240" t="s">
        <v>21</v>
      </c>
      <c r="F147" s="241" t="s">
        <v>698</v>
      </c>
      <c r="G147" s="239"/>
      <c r="H147" s="242">
        <v>13.2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187</v>
      </c>
      <c r="AU147" s="248" t="s">
        <v>83</v>
      </c>
      <c r="AV147" s="11" t="s">
        <v>83</v>
      </c>
      <c r="AW147" s="11" t="s">
        <v>37</v>
      </c>
      <c r="AX147" s="11" t="s">
        <v>73</v>
      </c>
      <c r="AY147" s="248" t="s">
        <v>121</v>
      </c>
    </row>
    <row r="148" spans="2:51" s="12" customFormat="1" ht="13.5">
      <c r="B148" s="249"/>
      <c r="C148" s="250"/>
      <c r="D148" s="235" t="s">
        <v>187</v>
      </c>
      <c r="E148" s="251" t="s">
        <v>21</v>
      </c>
      <c r="F148" s="252" t="s">
        <v>201</v>
      </c>
      <c r="G148" s="250"/>
      <c r="H148" s="253">
        <v>303.858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187</v>
      </c>
      <c r="AU148" s="259" t="s">
        <v>83</v>
      </c>
      <c r="AV148" s="12" t="s">
        <v>135</v>
      </c>
      <c r="AW148" s="12" t="s">
        <v>37</v>
      </c>
      <c r="AX148" s="12" t="s">
        <v>81</v>
      </c>
      <c r="AY148" s="259" t="s">
        <v>121</v>
      </c>
    </row>
    <row r="149" spans="2:63" s="9" customFormat="1" ht="29.85" customHeight="1">
      <c r="B149" s="196"/>
      <c r="C149" s="197"/>
      <c r="D149" s="198" t="s">
        <v>72</v>
      </c>
      <c r="E149" s="233" t="s">
        <v>135</v>
      </c>
      <c r="F149" s="233" t="s">
        <v>320</v>
      </c>
      <c r="G149" s="197"/>
      <c r="H149" s="197"/>
      <c r="I149" s="200"/>
      <c r="J149" s="234">
        <f>BK149</f>
        <v>0</v>
      </c>
      <c r="K149" s="197"/>
      <c r="L149" s="202"/>
      <c r="M149" s="203"/>
      <c r="N149" s="204"/>
      <c r="O149" s="204"/>
      <c r="P149" s="205">
        <f>SUM(P150:P154)</f>
        <v>0</v>
      </c>
      <c r="Q149" s="204"/>
      <c r="R149" s="205">
        <f>SUM(R150:R154)</f>
        <v>47.01712</v>
      </c>
      <c r="S149" s="204"/>
      <c r="T149" s="206">
        <f>SUM(T150:T154)</f>
        <v>0</v>
      </c>
      <c r="AR149" s="207" t="s">
        <v>81</v>
      </c>
      <c r="AT149" s="208" t="s">
        <v>72</v>
      </c>
      <c r="AU149" s="208" t="s">
        <v>81</v>
      </c>
      <c r="AY149" s="207" t="s">
        <v>121</v>
      </c>
      <c r="BK149" s="209">
        <f>SUM(BK150:BK154)</f>
        <v>0</v>
      </c>
    </row>
    <row r="150" spans="2:65" s="1" customFormat="1" ht="16.5" customHeight="1">
      <c r="B150" s="44"/>
      <c r="C150" s="210" t="s">
        <v>9</v>
      </c>
      <c r="D150" s="210" t="s">
        <v>122</v>
      </c>
      <c r="E150" s="211" t="s">
        <v>322</v>
      </c>
      <c r="F150" s="212" t="s">
        <v>323</v>
      </c>
      <c r="G150" s="213" t="s">
        <v>175</v>
      </c>
      <c r="H150" s="214">
        <v>232</v>
      </c>
      <c r="I150" s="215"/>
      <c r="J150" s="216">
        <f>ROUND(I150*H150,2)</f>
        <v>0</v>
      </c>
      <c r="K150" s="212" t="s">
        <v>176</v>
      </c>
      <c r="L150" s="70"/>
      <c r="M150" s="217" t="s">
        <v>21</v>
      </c>
      <c r="N150" s="218" t="s">
        <v>44</v>
      </c>
      <c r="O150" s="45"/>
      <c r="P150" s="219">
        <f>O150*H150</f>
        <v>0</v>
      </c>
      <c r="Q150" s="219">
        <v>0.20266</v>
      </c>
      <c r="R150" s="219">
        <f>Q150*H150</f>
        <v>47.01712</v>
      </c>
      <c r="S150" s="219">
        <v>0</v>
      </c>
      <c r="T150" s="220">
        <f>S150*H150</f>
        <v>0</v>
      </c>
      <c r="AR150" s="22" t="s">
        <v>135</v>
      </c>
      <c r="AT150" s="22" t="s">
        <v>122</v>
      </c>
      <c r="AU150" s="22" t="s">
        <v>83</v>
      </c>
      <c r="AY150" s="22" t="s">
        <v>121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22" t="s">
        <v>81</v>
      </c>
      <c r="BK150" s="221">
        <f>ROUND(I150*H150,2)</f>
        <v>0</v>
      </c>
      <c r="BL150" s="22" t="s">
        <v>135</v>
      </c>
      <c r="BM150" s="22" t="s">
        <v>699</v>
      </c>
    </row>
    <row r="151" spans="2:47" s="1" customFormat="1" ht="13.5">
      <c r="B151" s="44"/>
      <c r="C151" s="72"/>
      <c r="D151" s="235" t="s">
        <v>171</v>
      </c>
      <c r="E151" s="72"/>
      <c r="F151" s="236" t="s">
        <v>325</v>
      </c>
      <c r="G151" s="72"/>
      <c r="H151" s="72"/>
      <c r="I151" s="182"/>
      <c r="J151" s="72"/>
      <c r="K151" s="72"/>
      <c r="L151" s="70"/>
      <c r="M151" s="237"/>
      <c r="N151" s="45"/>
      <c r="O151" s="45"/>
      <c r="P151" s="45"/>
      <c r="Q151" s="45"/>
      <c r="R151" s="45"/>
      <c r="S151" s="45"/>
      <c r="T151" s="93"/>
      <c r="AT151" s="22" t="s">
        <v>171</v>
      </c>
      <c r="AU151" s="22" t="s">
        <v>83</v>
      </c>
    </row>
    <row r="152" spans="2:51" s="11" customFormat="1" ht="13.5">
      <c r="B152" s="238"/>
      <c r="C152" s="239"/>
      <c r="D152" s="235" t="s">
        <v>187</v>
      </c>
      <c r="E152" s="240" t="s">
        <v>21</v>
      </c>
      <c r="F152" s="241" t="s">
        <v>695</v>
      </c>
      <c r="G152" s="239"/>
      <c r="H152" s="242">
        <v>230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187</v>
      </c>
      <c r="AU152" s="248" t="s">
        <v>83</v>
      </c>
      <c r="AV152" s="11" t="s">
        <v>83</v>
      </c>
      <c r="AW152" s="11" t="s">
        <v>37</v>
      </c>
      <c r="AX152" s="11" t="s">
        <v>73</v>
      </c>
      <c r="AY152" s="248" t="s">
        <v>121</v>
      </c>
    </row>
    <row r="153" spans="2:51" s="11" customFormat="1" ht="13.5">
      <c r="B153" s="238"/>
      <c r="C153" s="239"/>
      <c r="D153" s="235" t="s">
        <v>187</v>
      </c>
      <c r="E153" s="240" t="s">
        <v>21</v>
      </c>
      <c r="F153" s="241" t="s">
        <v>650</v>
      </c>
      <c r="G153" s="239"/>
      <c r="H153" s="242">
        <v>2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187</v>
      </c>
      <c r="AU153" s="248" t="s">
        <v>83</v>
      </c>
      <c r="AV153" s="11" t="s">
        <v>83</v>
      </c>
      <c r="AW153" s="11" t="s">
        <v>37</v>
      </c>
      <c r="AX153" s="11" t="s">
        <v>73</v>
      </c>
      <c r="AY153" s="248" t="s">
        <v>121</v>
      </c>
    </row>
    <row r="154" spans="2:51" s="12" customFormat="1" ht="13.5">
      <c r="B154" s="249"/>
      <c r="C154" s="250"/>
      <c r="D154" s="235" t="s">
        <v>187</v>
      </c>
      <c r="E154" s="251" t="s">
        <v>21</v>
      </c>
      <c r="F154" s="252" t="s">
        <v>201</v>
      </c>
      <c r="G154" s="250"/>
      <c r="H154" s="253">
        <v>232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187</v>
      </c>
      <c r="AU154" s="259" t="s">
        <v>83</v>
      </c>
      <c r="AV154" s="12" t="s">
        <v>135</v>
      </c>
      <c r="AW154" s="12" t="s">
        <v>37</v>
      </c>
      <c r="AX154" s="12" t="s">
        <v>81</v>
      </c>
      <c r="AY154" s="259" t="s">
        <v>121</v>
      </c>
    </row>
    <row r="155" spans="2:63" s="9" customFormat="1" ht="29.85" customHeight="1">
      <c r="B155" s="196"/>
      <c r="C155" s="197"/>
      <c r="D155" s="198" t="s">
        <v>72</v>
      </c>
      <c r="E155" s="233" t="s">
        <v>120</v>
      </c>
      <c r="F155" s="233" t="s">
        <v>332</v>
      </c>
      <c r="G155" s="197"/>
      <c r="H155" s="197"/>
      <c r="I155" s="200"/>
      <c r="J155" s="234">
        <f>BK155</f>
        <v>0</v>
      </c>
      <c r="K155" s="197"/>
      <c r="L155" s="202"/>
      <c r="M155" s="203"/>
      <c r="N155" s="204"/>
      <c r="O155" s="204"/>
      <c r="P155" s="205">
        <f>SUM(P156:P187)</f>
        <v>0</v>
      </c>
      <c r="Q155" s="204"/>
      <c r="R155" s="205">
        <f>SUM(R156:R187)</f>
        <v>67.359532</v>
      </c>
      <c r="S155" s="204"/>
      <c r="T155" s="206">
        <f>SUM(T156:T187)</f>
        <v>0</v>
      </c>
      <c r="AR155" s="207" t="s">
        <v>81</v>
      </c>
      <c r="AT155" s="208" t="s">
        <v>72</v>
      </c>
      <c r="AU155" s="208" t="s">
        <v>81</v>
      </c>
      <c r="AY155" s="207" t="s">
        <v>121</v>
      </c>
      <c r="BK155" s="209">
        <f>SUM(BK156:BK187)</f>
        <v>0</v>
      </c>
    </row>
    <row r="156" spans="2:65" s="1" customFormat="1" ht="16.5" customHeight="1">
      <c r="B156" s="44"/>
      <c r="C156" s="210" t="s">
        <v>269</v>
      </c>
      <c r="D156" s="210" t="s">
        <v>122</v>
      </c>
      <c r="E156" s="211" t="s">
        <v>338</v>
      </c>
      <c r="F156" s="212" t="s">
        <v>339</v>
      </c>
      <c r="G156" s="213" t="s">
        <v>175</v>
      </c>
      <c r="H156" s="214">
        <v>230</v>
      </c>
      <c r="I156" s="215"/>
      <c r="J156" s="216">
        <f>ROUND(I156*H156,2)</f>
        <v>0</v>
      </c>
      <c r="K156" s="212" t="s">
        <v>176</v>
      </c>
      <c r="L156" s="70"/>
      <c r="M156" s="217" t="s">
        <v>21</v>
      </c>
      <c r="N156" s="218" t="s">
        <v>44</v>
      </c>
      <c r="O156" s="45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AR156" s="22" t="s">
        <v>135</v>
      </c>
      <c r="AT156" s="22" t="s">
        <v>122</v>
      </c>
      <c r="AU156" s="22" t="s">
        <v>83</v>
      </c>
      <c r="AY156" s="22" t="s">
        <v>121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22" t="s">
        <v>81</v>
      </c>
      <c r="BK156" s="221">
        <f>ROUND(I156*H156,2)</f>
        <v>0</v>
      </c>
      <c r="BL156" s="22" t="s">
        <v>135</v>
      </c>
      <c r="BM156" s="22" t="s">
        <v>700</v>
      </c>
    </row>
    <row r="157" spans="2:47" s="1" customFormat="1" ht="13.5">
      <c r="B157" s="44"/>
      <c r="C157" s="72"/>
      <c r="D157" s="235" t="s">
        <v>171</v>
      </c>
      <c r="E157" s="72"/>
      <c r="F157" s="236" t="s">
        <v>325</v>
      </c>
      <c r="G157" s="72"/>
      <c r="H157" s="72"/>
      <c r="I157" s="182"/>
      <c r="J157" s="72"/>
      <c r="K157" s="72"/>
      <c r="L157" s="70"/>
      <c r="M157" s="237"/>
      <c r="N157" s="45"/>
      <c r="O157" s="45"/>
      <c r="P157" s="45"/>
      <c r="Q157" s="45"/>
      <c r="R157" s="45"/>
      <c r="S157" s="45"/>
      <c r="T157" s="93"/>
      <c r="AT157" s="22" t="s">
        <v>171</v>
      </c>
      <c r="AU157" s="22" t="s">
        <v>83</v>
      </c>
    </row>
    <row r="158" spans="2:51" s="11" customFormat="1" ht="13.5">
      <c r="B158" s="238"/>
      <c r="C158" s="239"/>
      <c r="D158" s="235" t="s">
        <v>187</v>
      </c>
      <c r="E158" s="240" t="s">
        <v>21</v>
      </c>
      <c r="F158" s="241" t="s">
        <v>695</v>
      </c>
      <c r="G158" s="239"/>
      <c r="H158" s="242">
        <v>230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187</v>
      </c>
      <c r="AU158" s="248" t="s">
        <v>83</v>
      </c>
      <c r="AV158" s="11" t="s">
        <v>83</v>
      </c>
      <c r="AW158" s="11" t="s">
        <v>37</v>
      </c>
      <c r="AX158" s="11" t="s">
        <v>81</v>
      </c>
      <c r="AY158" s="248" t="s">
        <v>121</v>
      </c>
    </row>
    <row r="159" spans="2:65" s="1" customFormat="1" ht="16.5" customHeight="1">
      <c r="B159" s="44"/>
      <c r="C159" s="210" t="s">
        <v>274</v>
      </c>
      <c r="D159" s="210" t="s">
        <v>122</v>
      </c>
      <c r="E159" s="211" t="s">
        <v>342</v>
      </c>
      <c r="F159" s="212" t="s">
        <v>343</v>
      </c>
      <c r="G159" s="213" t="s">
        <v>175</v>
      </c>
      <c r="H159" s="214">
        <v>230</v>
      </c>
      <c r="I159" s="215"/>
      <c r="J159" s="216">
        <f>ROUND(I159*H159,2)</f>
        <v>0</v>
      </c>
      <c r="K159" s="212" t="s">
        <v>176</v>
      </c>
      <c r="L159" s="70"/>
      <c r="M159" s="217" t="s">
        <v>21</v>
      </c>
      <c r="N159" s="218" t="s">
        <v>44</v>
      </c>
      <c r="O159" s="45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2" t="s">
        <v>135</v>
      </c>
      <c r="AT159" s="22" t="s">
        <v>122</v>
      </c>
      <c r="AU159" s="22" t="s">
        <v>83</v>
      </c>
      <c r="AY159" s="22" t="s">
        <v>121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22" t="s">
        <v>81</v>
      </c>
      <c r="BK159" s="221">
        <f>ROUND(I159*H159,2)</f>
        <v>0</v>
      </c>
      <c r="BL159" s="22" t="s">
        <v>135</v>
      </c>
      <c r="BM159" s="22" t="s">
        <v>701</v>
      </c>
    </row>
    <row r="160" spans="2:47" s="1" customFormat="1" ht="13.5">
      <c r="B160" s="44"/>
      <c r="C160" s="72"/>
      <c r="D160" s="235" t="s">
        <v>171</v>
      </c>
      <c r="E160" s="72"/>
      <c r="F160" s="236" t="s">
        <v>325</v>
      </c>
      <c r="G160" s="72"/>
      <c r="H160" s="72"/>
      <c r="I160" s="182"/>
      <c r="J160" s="72"/>
      <c r="K160" s="72"/>
      <c r="L160" s="70"/>
      <c r="M160" s="237"/>
      <c r="N160" s="45"/>
      <c r="O160" s="45"/>
      <c r="P160" s="45"/>
      <c r="Q160" s="45"/>
      <c r="R160" s="45"/>
      <c r="S160" s="45"/>
      <c r="T160" s="93"/>
      <c r="AT160" s="22" t="s">
        <v>171</v>
      </c>
      <c r="AU160" s="22" t="s">
        <v>83</v>
      </c>
    </row>
    <row r="161" spans="2:65" s="1" customFormat="1" ht="16.5" customHeight="1">
      <c r="B161" s="44"/>
      <c r="C161" s="210" t="s">
        <v>280</v>
      </c>
      <c r="D161" s="210" t="s">
        <v>122</v>
      </c>
      <c r="E161" s="211" t="s">
        <v>702</v>
      </c>
      <c r="F161" s="212" t="s">
        <v>703</v>
      </c>
      <c r="G161" s="213" t="s">
        <v>175</v>
      </c>
      <c r="H161" s="214">
        <v>4.5</v>
      </c>
      <c r="I161" s="215"/>
      <c r="J161" s="216">
        <f>ROUND(I161*H161,2)</f>
        <v>0</v>
      </c>
      <c r="K161" s="212" t="s">
        <v>176</v>
      </c>
      <c r="L161" s="70"/>
      <c r="M161" s="217" t="s">
        <v>21</v>
      </c>
      <c r="N161" s="218" t="s">
        <v>44</v>
      </c>
      <c r="O161" s="45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AR161" s="22" t="s">
        <v>135</v>
      </c>
      <c r="AT161" s="22" t="s">
        <v>122</v>
      </c>
      <c r="AU161" s="22" t="s">
        <v>83</v>
      </c>
      <c r="AY161" s="22" t="s">
        <v>121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22" t="s">
        <v>81</v>
      </c>
      <c r="BK161" s="221">
        <f>ROUND(I161*H161,2)</f>
        <v>0</v>
      </c>
      <c r="BL161" s="22" t="s">
        <v>135</v>
      </c>
      <c r="BM161" s="22" t="s">
        <v>704</v>
      </c>
    </row>
    <row r="162" spans="2:47" s="1" customFormat="1" ht="13.5">
      <c r="B162" s="44"/>
      <c r="C162" s="72"/>
      <c r="D162" s="235" t="s">
        <v>171</v>
      </c>
      <c r="E162" s="72"/>
      <c r="F162" s="236" t="s">
        <v>404</v>
      </c>
      <c r="G162" s="72"/>
      <c r="H162" s="72"/>
      <c r="I162" s="182"/>
      <c r="J162" s="72"/>
      <c r="K162" s="72"/>
      <c r="L162" s="70"/>
      <c r="M162" s="237"/>
      <c r="N162" s="45"/>
      <c r="O162" s="45"/>
      <c r="P162" s="45"/>
      <c r="Q162" s="45"/>
      <c r="R162" s="45"/>
      <c r="S162" s="45"/>
      <c r="T162" s="93"/>
      <c r="AT162" s="22" t="s">
        <v>171</v>
      </c>
      <c r="AU162" s="22" t="s">
        <v>83</v>
      </c>
    </row>
    <row r="163" spans="2:51" s="11" customFormat="1" ht="13.5">
      <c r="B163" s="238"/>
      <c r="C163" s="239"/>
      <c r="D163" s="235" t="s">
        <v>187</v>
      </c>
      <c r="E163" s="240" t="s">
        <v>21</v>
      </c>
      <c r="F163" s="241" t="s">
        <v>654</v>
      </c>
      <c r="G163" s="239"/>
      <c r="H163" s="242">
        <v>4.5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187</v>
      </c>
      <c r="AU163" s="248" t="s">
        <v>83</v>
      </c>
      <c r="AV163" s="11" t="s">
        <v>83</v>
      </c>
      <c r="AW163" s="11" t="s">
        <v>37</v>
      </c>
      <c r="AX163" s="11" t="s">
        <v>81</v>
      </c>
      <c r="AY163" s="248" t="s">
        <v>121</v>
      </c>
    </row>
    <row r="164" spans="2:65" s="1" customFormat="1" ht="25.5" customHeight="1">
      <c r="B164" s="44"/>
      <c r="C164" s="210" t="s">
        <v>285</v>
      </c>
      <c r="D164" s="210" t="s">
        <v>122</v>
      </c>
      <c r="E164" s="211" t="s">
        <v>705</v>
      </c>
      <c r="F164" s="212" t="s">
        <v>706</v>
      </c>
      <c r="G164" s="213" t="s">
        <v>175</v>
      </c>
      <c r="H164" s="214">
        <v>4.5</v>
      </c>
      <c r="I164" s="215"/>
      <c r="J164" s="216">
        <f>ROUND(I164*H164,2)</f>
        <v>0</v>
      </c>
      <c r="K164" s="212" t="s">
        <v>176</v>
      </c>
      <c r="L164" s="70"/>
      <c r="M164" s="217" t="s">
        <v>21</v>
      </c>
      <c r="N164" s="218" t="s">
        <v>44</v>
      </c>
      <c r="O164" s="45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AR164" s="22" t="s">
        <v>135</v>
      </c>
      <c r="AT164" s="22" t="s">
        <v>122</v>
      </c>
      <c r="AU164" s="22" t="s">
        <v>83</v>
      </c>
      <c r="AY164" s="22" t="s">
        <v>121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22" t="s">
        <v>81</v>
      </c>
      <c r="BK164" s="221">
        <f>ROUND(I164*H164,2)</f>
        <v>0</v>
      </c>
      <c r="BL164" s="22" t="s">
        <v>135</v>
      </c>
      <c r="BM164" s="22" t="s">
        <v>707</v>
      </c>
    </row>
    <row r="165" spans="2:47" s="1" customFormat="1" ht="13.5">
      <c r="B165" s="44"/>
      <c r="C165" s="72"/>
      <c r="D165" s="235" t="s">
        <v>171</v>
      </c>
      <c r="E165" s="72"/>
      <c r="F165" s="236" t="s">
        <v>404</v>
      </c>
      <c r="G165" s="72"/>
      <c r="H165" s="72"/>
      <c r="I165" s="182"/>
      <c r="J165" s="72"/>
      <c r="K165" s="72"/>
      <c r="L165" s="70"/>
      <c r="M165" s="237"/>
      <c r="N165" s="45"/>
      <c r="O165" s="45"/>
      <c r="P165" s="45"/>
      <c r="Q165" s="45"/>
      <c r="R165" s="45"/>
      <c r="S165" s="45"/>
      <c r="T165" s="93"/>
      <c r="AT165" s="22" t="s">
        <v>171</v>
      </c>
      <c r="AU165" s="22" t="s">
        <v>83</v>
      </c>
    </row>
    <row r="166" spans="2:51" s="11" customFormat="1" ht="13.5">
      <c r="B166" s="238"/>
      <c r="C166" s="239"/>
      <c r="D166" s="235" t="s">
        <v>187</v>
      </c>
      <c r="E166" s="240" t="s">
        <v>21</v>
      </c>
      <c r="F166" s="241" t="s">
        <v>654</v>
      </c>
      <c r="G166" s="239"/>
      <c r="H166" s="242">
        <v>4.5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187</v>
      </c>
      <c r="AU166" s="248" t="s">
        <v>83</v>
      </c>
      <c r="AV166" s="11" t="s">
        <v>83</v>
      </c>
      <c r="AW166" s="11" t="s">
        <v>37</v>
      </c>
      <c r="AX166" s="11" t="s">
        <v>81</v>
      </c>
      <c r="AY166" s="248" t="s">
        <v>121</v>
      </c>
    </row>
    <row r="167" spans="2:65" s="1" customFormat="1" ht="16.5" customHeight="1">
      <c r="B167" s="44"/>
      <c r="C167" s="210" t="s">
        <v>288</v>
      </c>
      <c r="D167" s="210" t="s">
        <v>122</v>
      </c>
      <c r="E167" s="211" t="s">
        <v>708</v>
      </c>
      <c r="F167" s="212" t="s">
        <v>709</v>
      </c>
      <c r="G167" s="213" t="s">
        <v>175</v>
      </c>
      <c r="H167" s="214">
        <v>54.058</v>
      </c>
      <c r="I167" s="215"/>
      <c r="J167" s="216">
        <f>ROUND(I167*H167,2)</f>
        <v>0</v>
      </c>
      <c r="K167" s="212" t="s">
        <v>176</v>
      </c>
      <c r="L167" s="70"/>
      <c r="M167" s="217" t="s">
        <v>21</v>
      </c>
      <c r="N167" s="218" t="s">
        <v>44</v>
      </c>
      <c r="O167" s="45"/>
      <c r="P167" s="219">
        <f>O167*H167</f>
        <v>0</v>
      </c>
      <c r="Q167" s="219">
        <v>0.408</v>
      </c>
      <c r="R167" s="219">
        <f>Q167*H167</f>
        <v>22.055664</v>
      </c>
      <c r="S167" s="219">
        <v>0</v>
      </c>
      <c r="T167" s="220">
        <f>S167*H167</f>
        <v>0</v>
      </c>
      <c r="AR167" s="22" t="s">
        <v>135</v>
      </c>
      <c r="AT167" s="22" t="s">
        <v>122</v>
      </c>
      <c r="AU167" s="22" t="s">
        <v>83</v>
      </c>
      <c r="AY167" s="22" t="s">
        <v>121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22" t="s">
        <v>81</v>
      </c>
      <c r="BK167" s="221">
        <f>ROUND(I167*H167,2)</f>
        <v>0</v>
      </c>
      <c r="BL167" s="22" t="s">
        <v>135</v>
      </c>
      <c r="BM167" s="22" t="s">
        <v>710</v>
      </c>
    </row>
    <row r="168" spans="2:47" s="1" customFormat="1" ht="13.5">
      <c r="B168" s="44"/>
      <c r="C168" s="72"/>
      <c r="D168" s="235" t="s">
        <v>171</v>
      </c>
      <c r="E168" s="72"/>
      <c r="F168" s="236" t="s">
        <v>325</v>
      </c>
      <c r="G168" s="72"/>
      <c r="H168" s="72"/>
      <c r="I168" s="182"/>
      <c r="J168" s="72"/>
      <c r="K168" s="72"/>
      <c r="L168" s="70"/>
      <c r="M168" s="237"/>
      <c r="N168" s="45"/>
      <c r="O168" s="45"/>
      <c r="P168" s="45"/>
      <c r="Q168" s="45"/>
      <c r="R168" s="45"/>
      <c r="S168" s="45"/>
      <c r="T168" s="93"/>
      <c r="AT168" s="22" t="s">
        <v>171</v>
      </c>
      <c r="AU168" s="22" t="s">
        <v>83</v>
      </c>
    </row>
    <row r="169" spans="2:65" s="1" customFormat="1" ht="16.5" customHeight="1">
      <c r="B169" s="44"/>
      <c r="C169" s="210" t="s">
        <v>292</v>
      </c>
      <c r="D169" s="210" t="s">
        <v>122</v>
      </c>
      <c r="E169" s="211" t="s">
        <v>711</v>
      </c>
      <c r="F169" s="212" t="s">
        <v>712</v>
      </c>
      <c r="G169" s="213" t="s">
        <v>175</v>
      </c>
      <c r="H169" s="214">
        <v>15.75</v>
      </c>
      <c r="I169" s="215"/>
      <c r="J169" s="216">
        <f>ROUND(I169*H169,2)</f>
        <v>0</v>
      </c>
      <c r="K169" s="212" t="s">
        <v>176</v>
      </c>
      <c r="L169" s="70"/>
      <c r="M169" s="217" t="s">
        <v>21</v>
      </c>
      <c r="N169" s="218" t="s">
        <v>44</v>
      </c>
      <c r="O169" s="45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AR169" s="22" t="s">
        <v>135</v>
      </c>
      <c r="AT169" s="22" t="s">
        <v>122</v>
      </c>
      <c r="AU169" s="22" t="s">
        <v>83</v>
      </c>
      <c r="AY169" s="22" t="s">
        <v>121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22" t="s">
        <v>81</v>
      </c>
      <c r="BK169" s="221">
        <f>ROUND(I169*H169,2)</f>
        <v>0</v>
      </c>
      <c r="BL169" s="22" t="s">
        <v>135</v>
      </c>
      <c r="BM169" s="22" t="s">
        <v>713</v>
      </c>
    </row>
    <row r="170" spans="2:47" s="1" customFormat="1" ht="13.5">
      <c r="B170" s="44"/>
      <c r="C170" s="72"/>
      <c r="D170" s="235" t="s">
        <v>171</v>
      </c>
      <c r="E170" s="72"/>
      <c r="F170" s="236" t="s">
        <v>404</v>
      </c>
      <c r="G170" s="72"/>
      <c r="H170" s="72"/>
      <c r="I170" s="182"/>
      <c r="J170" s="72"/>
      <c r="K170" s="72"/>
      <c r="L170" s="70"/>
      <c r="M170" s="237"/>
      <c r="N170" s="45"/>
      <c r="O170" s="45"/>
      <c r="P170" s="45"/>
      <c r="Q170" s="45"/>
      <c r="R170" s="45"/>
      <c r="S170" s="45"/>
      <c r="T170" s="93"/>
      <c r="AT170" s="22" t="s">
        <v>171</v>
      </c>
      <c r="AU170" s="22" t="s">
        <v>83</v>
      </c>
    </row>
    <row r="171" spans="2:51" s="11" customFormat="1" ht="13.5">
      <c r="B171" s="238"/>
      <c r="C171" s="239"/>
      <c r="D171" s="235" t="s">
        <v>187</v>
      </c>
      <c r="E171" s="240" t="s">
        <v>21</v>
      </c>
      <c r="F171" s="241" t="s">
        <v>714</v>
      </c>
      <c r="G171" s="239"/>
      <c r="H171" s="242">
        <v>15.75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187</v>
      </c>
      <c r="AU171" s="248" t="s">
        <v>83</v>
      </c>
      <c r="AV171" s="11" t="s">
        <v>83</v>
      </c>
      <c r="AW171" s="11" t="s">
        <v>37</v>
      </c>
      <c r="AX171" s="11" t="s">
        <v>81</v>
      </c>
      <c r="AY171" s="248" t="s">
        <v>121</v>
      </c>
    </row>
    <row r="172" spans="2:65" s="1" customFormat="1" ht="25.5" customHeight="1">
      <c r="B172" s="44"/>
      <c r="C172" s="210" t="s">
        <v>297</v>
      </c>
      <c r="D172" s="210" t="s">
        <v>122</v>
      </c>
      <c r="E172" s="211" t="s">
        <v>715</v>
      </c>
      <c r="F172" s="212" t="s">
        <v>716</v>
      </c>
      <c r="G172" s="213" t="s">
        <v>175</v>
      </c>
      <c r="H172" s="214">
        <v>11.25</v>
      </c>
      <c r="I172" s="215"/>
      <c r="J172" s="216">
        <f>ROUND(I172*H172,2)</f>
        <v>0</v>
      </c>
      <c r="K172" s="212" t="s">
        <v>176</v>
      </c>
      <c r="L172" s="70"/>
      <c r="M172" s="217" t="s">
        <v>21</v>
      </c>
      <c r="N172" s="218" t="s">
        <v>44</v>
      </c>
      <c r="O172" s="45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AR172" s="22" t="s">
        <v>135</v>
      </c>
      <c r="AT172" s="22" t="s">
        <v>122</v>
      </c>
      <c r="AU172" s="22" t="s">
        <v>83</v>
      </c>
      <c r="AY172" s="22" t="s">
        <v>121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22" t="s">
        <v>81</v>
      </c>
      <c r="BK172" s="221">
        <f>ROUND(I172*H172,2)</f>
        <v>0</v>
      </c>
      <c r="BL172" s="22" t="s">
        <v>135</v>
      </c>
      <c r="BM172" s="22" t="s">
        <v>717</v>
      </c>
    </row>
    <row r="173" spans="2:47" s="1" customFormat="1" ht="13.5">
      <c r="B173" s="44"/>
      <c r="C173" s="72"/>
      <c r="D173" s="235" t="s">
        <v>171</v>
      </c>
      <c r="E173" s="72"/>
      <c r="F173" s="236" t="s">
        <v>404</v>
      </c>
      <c r="G173" s="72"/>
      <c r="H173" s="72"/>
      <c r="I173" s="182"/>
      <c r="J173" s="72"/>
      <c r="K173" s="72"/>
      <c r="L173" s="70"/>
      <c r="M173" s="237"/>
      <c r="N173" s="45"/>
      <c r="O173" s="45"/>
      <c r="P173" s="45"/>
      <c r="Q173" s="45"/>
      <c r="R173" s="45"/>
      <c r="S173" s="45"/>
      <c r="T173" s="93"/>
      <c r="AT173" s="22" t="s">
        <v>171</v>
      </c>
      <c r="AU173" s="22" t="s">
        <v>83</v>
      </c>
    </row>
    <row r="174" spans="2:51" s="11" customFormat="1" ht="13.5">
      <c r="B174" s="238"/>
      <c r="C174" s="239"/>
      <c r="D174" s="235" t="s">
        <v>187</v>
      </c>
      <c r="E174" s="240" t="s">
        <v>21</v>
      </c>
      <c r="F174" s="241" t="s">
        <v>658</v>
      </c>
      <c r="G174" s="239"/>
      <c r="H174" s="242">
        <v>11.25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187</v>
      </c>
      <c r="AU174" s="248" t="s">
        <v>83</v>
      </c>
      <c r="AV174" s="11" t="s">
        <v>83</v>
      </c>
      <c r="AW174" s="11" t="s">
        <v>37</v>
      </c>
      <c r="AX174" s="11" t="s">
        <v>81</v>
      </c>
      <c r="AY174" s="248" t="s">
        <v>121</v>
      </c>
    </row>
    <row r="175" spans="2:65" s="1" customFormat="1" ht="25.5" customHeight="1">
      <c r="B175" s="44"/>
      <c r="C175" s="210" t="s">
        <v>301</v>
      </c>
      <c r="D175" s="210" t="s">
        <v>122</v>
      </c>
      <c r="E175" s="211" t="s">
        <v>718</v>
      </c>
      <c r="F175" s="212" t="s">
        <v>719</v>
      </c>
      <c r="G175" s="213" t="s">
        <v>175</v>
      </c>
      <c r="H175" s="214">
        <v>230</v>
      </c>
      <c r="I175" s="215"/>
      <c r="J175" s="216">
        <f>ROUND(I175*H175,2)</f>
        <v>0</v>
      </c>
      <c r="K175" s="212" t="s">
        <v>176</v>
      </c>
      <c r="L175" s="70"/>
      <c r="M175" s="217" t="s">
        <v>21</v>
      </c>
      <c r="N175" s="218" t="s">
        <v>44</v>
      </c>
      <c r="O175" s="45"/>
      <c r="P175" s="219">
        <f>O175*H175</f>
        <v>0</v>
      </c>
      <c r="Q175" s="219">
        <v>0.10362</v>
      </c>
      <c r="R175" s="219">
        <f>Q175*H175</f>
        <v>23.8326</v>
      </c>
      <c r="S175" s="219">
        <v>0</v>
      </c>
      <c r="T175" s="220">
        <f>S175*H175</f>
        <v>0</v>
      </c>
      <c r="AR175" s="22" t="s">
        <v>135</v>
      </c>
      <c r="AT175" s="22" t="s">
        <v>122</v>
      </c>
      <c r="AU175" s="22" t="s">
        <v>83</v>
      </c>
      <c r="AY175" s="22" t="s">
        <v>121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22" t="s">
        <v>81</v>
      </c>
      <c r="BK175" s="221">
        <f>ROUND(I175*H175,2)</f>
        <v>0</v>
      </c>
      <c r="BL175" s="22" t="s">
        <v>135</v>
      </c>
      <c r="BM175" s="22" t="s">
        <v>720</v>
      </c>
    </row>
    <row r="176" spans="2:47" s="1" customFormat="1" ht="13.5">
      <c r="B176" s="44"/>
      <c r="C176" s="72"/>
      <c r="D176" s="235" t="s">
        <v>171</v>
      </c>
      <c r="E176" s="72"/>
      <c r="F176" s="236" t="s">
        <v>325</v>
      </c>
      <c r="G176" s="72"/>
      <c r="H176" s="72"/>
      <c r="I176" s="182"/>
      <c r="J176" s="72"/>
      <c r="K176" s="72"/>
      <c r="L176" s="70"/>
      <c r="M176" s="237"/>
      <c r="N176" s="45"/>
      <c r="O176" s="45"/>
      <c r="P176" s="45"/>
      <c r="Q176" s="45"/>
      <c r="R176" s="45"/>
      <c r="S176" s="45"/>
      <c r="T176" s="93"/>
      <c r="AT176" s="22" t="s">
        <v>171</v>
      </c>
      <c r="AU176" s="22" t="s">
        <v>83</v>
      </c>
    </row>
    <row r="177" spans="2:51" s="11" customFormat="1" ht="13.5">
      <c r="B177" s="238"/>
      <c r="C177" s="239"/>
      <c r="D177" s="235" t="s">
        <v>187</v>
      </c>
      <c r="E177" s="240" t="s">
        <v>21</v>
      </c>
      <c r="F177" s="241" t="s">
        <v>721</v>
      </c>
      <c r="G177" s="239"/>
      <c r="H177" s="242">
        <v>226.4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187</v>
      </c>
      <c r="AU177" s="248" t="s">
        <v>83</v>
      </c>
      <c r="AV177" s="11" t="s">
        <v>83</v>
      </c>
      <c r="AW177" s="11" t="s">
        <v>37</v>
      </c>
      <c r="AX177" s="11" t="s">
        <v>73</v>
      </c>
      <c r="AY177" s="248" t="s">
        <v>121</v>
      </c>
    </row>
    <row r="178" spans="2:51" s="11" customFormat="1" ht="13.5">
      <c r="B178" s="238"/>
      <c r="C178" s="239"/>
      <c r="D178" s="235" t="s">
        <v>187</v>
      </c>
      <c r="E178" s="240" t="s">
        <v>21</v>
      </c>
      <c r="F178" s="241" t="s">
        <v>722</v>
      </c>
      <c r="G178" s="239"/>
      <c r="H178" s="242">
        <v>3.6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187</v>
      </c>
      <c r="AU178" s="248" t="s">
        <v>83</v>
      </c>
      <c r="AV178" s="11" t="s">
        <v>83</v>
      </c>
      <c r="AW178" s="11" t="s">
        <v>37</v>
      </c>
      <c r="AX178" s="11" t="s">
        <v>73</v>
      </c>
      <c r="AY178" s="248" t="s">
        <v>121</v>
      </c>
    </row>
    <row r="179" spans="2:51" s="12" customFormat="1" ht="13.5">
      <c r="B179" s="249"/>
      <c r="C179" s="250"/>
      <c r="D179" s="235" t="s">
        <v>187</v>
      </c>
      <c r="E179" s="251" t="s">
        <v>21</v>
      </c>
      <c r="F179" s="252" t="s">
        <v>201</v>
      </c>
      <c r="G179" s="250"/>
      <c r="H179" s="253">
        <v>230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187</v>
      </c>
      <c r="AU179" s="259" t="s">
        <v>83</v>
      </c>
      <c r="AV179" s="12" t="s">
        <v>135</v>
      </c>
      <c r="AW179" s="12" t="s">
        <v>37</v>
      </c>
      <c r="AX179" s="12" t="s">
        <v>81</v>
      </c>
      <c r="AY179" s="259" t="s">
        <v>121</v>
      </c>
    </row>
    <row r="180" spans="2:65" s="1" customFormat="1" ht="16.5" customHeight="1">
      <c r="B180" s="44"/>
      <c r="C180" s="260" t="s">
        <v>307</v>
      </c>
      <c r="D180" s="260" t="s">
        <v>275</v>
      </c>
      <c r="E180" s="261" t="s">
        <v>723</v>
      </c>
      <c r="F180" s="262" t="s">
        <v>724</v>
      </c>
      <c r="G180" s="263" t="s">
        <v>175</v>
      </c>
      <c r="H180" s="264">
        <v>230.928</v>
      </c>
      <c r="I180" s="265"/>
      <c r="J180" s="266">
        <f>ROUND(I180*H180,2)</f>
        <v>0</v>
      </c>
      <c r="K180" s="262" t="s">
        <v>176</v>
      </c>
      <c r="L180" s="267"/>
      <c r="M180" s="268" t="s">
        <v>21</v>
      </c>
      <c r="N180" s="269" t="s">
        <v>44</v>
      </c>
      <c r="O180" s="45"/>
      <c r="P180" s="219">
        <f>O180*H180</f>
        <v>0</v>
      </c>
      <c r="Q180" s="219">
        <v>0.09</v>
      </c>
      <c r="R180" s="219">
        <f>Q180*H180</f>
        <v>20.78352</v>
      </c>
      <c r="S180" s="219">
        <v>0</v>
      </c>
      <c r="T180" s="220">
        <f>S180*H180</f>
        <v>0</v>
      </c>
      <c r="AR180" s="22" t="s">
        <v>202</v>
      </c>
      <c r="AT180" s="22" t="s">
        <v>275</v>
      </c>
      <c r="AU180" s="22" t="s">
        <v>83</v>
      </c>
      <c r="AY180" s="22" t="s">
        <v>121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22" t="s">
        <v>81</v>
      </c>
      <c r="BK180" s="221">
        <f>ROUND(I180*H180,2)</f>
        <v>0</v>
      </c>
      <c r="BL180" s="22" t="s">
        <v>135</v>
      </c>
      <c r="BM180" s="22" t="s">
        <v>725</v>
      </c>
    </row>
    <row r="181" spans="2:51" s="11" customFormat="1" ht="13.5">
      <c r="B181" s="238"/>
      <c r="C181" s="239"/>
      <c r="D181" s="235" t="s">
        <v>187</v>
      </c>
      <c r="E181" s="240" t="s">
        <v>21</v>
      </c>
      <c r="F181" s="241" t="s">
        <v>721</v>
      </c>
      <c r="G181" s="239"/>
      <c r="H181" s="242">
        <v>226.4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187</v>
      </c>
      <c r="AU181" s="248" t="s">
        <v>83</v>
      </c>
      <c r="AV181" s="11" t="s">
        <v>83</v>
      </c>
      <c r="AW181" s="11" t="s">
        <v>37</v>
      </c>
      <c r="AX181" s="11" t="s">
        <v>81</v>
      </c>
      <c r="AY181" s="248" t="s">
        <v>121</v>
      </c>
    </row>
    <row r="182" spans="2:51" s="11" customFormat="1" ht="13.5">
      <c r="B182" s="238"/>
      <c r="C182" s="239"/>
      <c r="D182" s="235" t="s">
        <v>187</v>
      </c>
      <c r="E182" s="239"/>
      <c r="F182" s="241" t="s">
        <v>726</v>
      </c>
      <c r="G182" s="239"/>
      <c r="H182" s="242">
        <v>230.928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187</v>
      </c>
      <c r="AU182" s="248" t="s">
        <v>83</v>
      </c>
      <c r="AV182" s="11" t="s">
        <v>83</v>
      </c>
      <c r="AW182" s="11" t="s">
        <v>6</v>
      </c>
      <c r="AX182" s="11" t="s">
        <v>81</v>
      </c>
      <c r="AY182" s="248" t="s">
        <v>121</v>
      </c>
    </row>
    <row r="183" spans="2:65" s="1" customFormat="1" ht="16.5" customHeight="1">
      <c r="B183" s="44"/>
      <c r="C183" s="260" t="s">
        <v>311</v>
      </c>
      <c r="D183" s="260" t="s">
        <v>275</v>
      </c>
      <c r="E183" s="261" t="s">
        <v>727</v>
      </c>
      <c r="F183" s="262" t="s">
        <v>728</v>
      </c>
      <c r="G183" s="263" t="s">
        <v>175</v>
      </c>
      <c r="H183" s="264">
        <v>3.708</v>
      </c>
      <c r="I183" s="265"/>
      <c r="J183" s="266">
        <f>ROUND(I183*H183,2)</f>
        <v>0</v>
      </c>
      <c r="K183" s="262" t="s">
        <v>21</v>
      </c>
      <c r="L183" s="267"/>
      <c r="M183" s="268" t="s">
        <v>21</v>
      </c>
      <c r="N183" s="269" t="s">
        <v>44</v>
      </c>
      <c r="O183" s="45"/>
      <c r="P183" s="219">
        <f>O183*H183</f>
        <v>0</v>
      </c>
      <c r="Q183" s="219">
        <v>0.131</v>
      </c>
      <c r="R183" s="219">
        <f>Q183*H183</f>
        <v>0.48574800000000007</v>
      </c>
      <c r="S183" s="219">
        <v>0</v>
      </c>
      <c r="T183" s="220">
        <f>S183*H183</f>
        <v>0</v>
      </c>
      <c r="AR183" s="22" t="s">
        <v>202</v>
      </c>
      <c r="AT183" s="22" t="s">
        <v>275</v>
      </c>
      <c r="AU183" s="22" t="s">
        <v>83</v>
      </c>
      <c r="AY183" s="22" t="s">
        <v>121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22" t="s">
        <v>81</v>
      </c>
      <c r="BK183" s="221">
        <f>ROUND(I183*H183,2)</f>
        <v>0</v>
      </c>
      <c r="BL183" s="22" t="s">
        <v>135</v>
      </c>
      <c r="BM183" s="22" t="s">
        <v>729</v>
      </c>
    </row>
    <row r="184" spans="2:51" s="11" customFormat="1" ht="13.5">
      <c r="B184" s="238"/>
      <c r="C184" s="239"/>
      <c r="D184" s="235" t="s">
        <v>187</v>
      </c>
      <c r="E184" s="239"/>
      <c r="F184" s="241" t="s">
        <v>730</v>
      </c>
      <c r="G184" s="239"/>
      <c r="H184" s="242">
        <v>3.708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187</v>
      </c>
      <c r="AU184" s="248" t="s">
        <v>83</v>
      </c>
      <c r="AV184" s="11" t="s">
        <v>83</v>
      </c>
      <c r="AW184" s="11" t="s">
        <v>6</v>
      </c>
      <c r="AX184" s="11" t="s">
        <v>81</v>
      </c>
      <c r="AY184" s="248" t="s">
        <v>121</v>
      </c>
    </row>
    <row r="185" spans="2:65" s="1" customFormat="1" ht="25.5" customHeight="1">
      <c r="B185" s="44"/>
      <c r="C185" s="210" t="s">
        <v>321</v>
      </c>
      <c r="D185" s="210" t="s">
        <v>122</v>
      </c>
      <c r="E185" s="211" t="s">
        <v>731</v>
      </c>
      <c r="F185" s="212" t="s">
        <v>732</v>
      </c>
      <c r="G185" s="213" t="s">
        <v>175</v>
      </c>
      <c r="H185" s="214">
        <v>2</v>
      </c>
      <c r="I185" s="215"/>
      <c r="J185" s="216">
        <f>ROUND(I185*H185,2)</f>
        <v>0</v>
      </c>
      <c r="K185" s="212" t="s">
        <v>176</v>
      </c>
      <c r="L185" s="70"/>
      <c r="M185" s="217" t="s">
        <v>21</v>
      </c>
      <c r="N185" s="218" t="s">
        <v>44</v>
      </c>
      <c r="O185" s="45"/>
      <c r="P185" s="219">
        <f>O185*H185</f>
        <v>0</v>
      </c>
      <c r="Q185" s="219">
        <v>0.101</v>
      </c>
      <c r="R185" s="219">
        <f>Q185*H185</f>
        <v>0.202</v>
      </c>
      <c r="S185" s="219">
        <v>0</v>
      </c>
      <c r="T185" s="220">
        <f>S185*H185</f>
        <v>0</v>
      </c>
      <c r="AR185" s="22" t="s">
        <v>135</v>
      </c>
      <c r="AT185" s="22" t="s">
        <v>122</v>
      </c>
      <c r="AU185" s="22" t="s">
        <v>83</v>
      </c>
      <c r="AY185" s="22" t="s">
        <v>121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22" t="s">
        <v>81</v>
      </c>
      <c r="BK185" s="221">
        <f>ROUND(I185*H185,2)</f>
        <v>0</v>
      </c>
      <c r="BL185" s="22" t="s">
        <v>135</v>
      </c>
      <c r="BM185" s="22" t="s">
        <v>733</v>
      </c>
    </row>
    <row r="186" spans="2:47" s="1" customFormat="1" ht="13.5">
      <c r="B186" s="44"/>
      <c r="C186" s="72"/>
      <c r="D186" s="235" t="s">
        <v>171</v>
      </c>
      <c r="E186" s="72"/>
      <c r="F186" s="236" t="s">
        <v>404</v>
      </c>
      <c r="G186" s="72"/>
      <c r="H186" s="72"/>
      <c r="I186" s="182"/>
      <c r="J186" s="72"/>
      <c r="K186" s="72"/>
      <c r="L186" s="70"/>
      <c r="M186" s="237"/>
      <c r="N186" s="45"/>
      <c r="O186" s="45"/>
      <c r="P186" s="45"/>
      <c r="Q186" s="45"/>
      <c r="R186" s="45"/>
      <c r="S186" s="45"/>
      <c r="T186" s="93"/>
      <c r="AT186" s="22" t="s">
        <v>171</v>
      </c>
      <c r="AU186" s="22" t="s">
        <v>83</v>
      </c>
    </row>
    <row r="187" spans="2:51" s="11" customFormat="1" ht="13.5">
      <c r="B187" s="238"/>
      <c r="C187" s="239"/>
      <c r="D187" s="235" t="s">
        <v>187</v>
      </c>
      <c r="E187" s="240" t="s">
        <v>21</v>
      </c>
      <c r="F187" s="241" t="s">
        <v>650</v>
      </c>
      <c r="G187" s="239"/>
      <c r="H187" s="242">
        <v>2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187</v>
      </c>
      <c r="AU187" s="248" t="s">
        <v>83</v>
      </c>
      <c r="AV187" s="11" t="s">
        <v>83</v>
      </c>
      <c r="AW187" s="11" t="s">
        <v>37</v>
      </c>
      <c r="AX187" s="11" t="s">
        <v>81</v>
      </c>
      <c r="AY187" s="248" t="s">
        <v>121</v>
      </c>
    </row>
    <row r="188" spans="2:63" s="9" customFormat="1" ht="29.85" customHeight="1">
      <c r="B188" s="196"/>
      <c r="C188" s="197"/>
      <c r="D188" s="198" t="s">
        <v>72</v>
      </c>
      <c r="E188" s="233" t="s">
        <v>206</v>
      </c>
      <c r="F188" s="233" t="s">
        <v>449</v>
      </c>
      <c r="G188" s="197"/>
      <c r="H188" s="197"/>
      <c r="I188" s="200"/>
      <c r="J188" s="234">
        <f>BK188</f>
        <v>0</v>
      </c>
      <c r="K188" s="197"/>
      <c r="L188" s="202"/>
      <c r="M188" s="203"/>
      <c r="N188" s="204"/>
      <c r="O188" s="204"/>
      <c r="P188" s="205">
        <f>SUM(P189:P234)</f>
        <v>0</v>
      </c>
      <c r="Q188" s="204"/>
      <c r="R188" s="205">
        <f>SUM(R189:R234)</f>
        <v>44.864477279999996</v>
      </c>
      <c r="S188" s="204"/>
      <c r="T188" s="206">
        <f>SUM(T189:T234)</f>
        <v>0</v>
      </c>
      <c r="AR188" s="207" t="s">
        <v>81</v>
      </c>
      <c r="AT188" s="208" t="s">
        <v>72</v>
      </c>
      <c r="AU188" s="208" t="s">
        <v>81</v>
      </c>
      <c r="AY188" s="207" t="s">
        <v>121</v>
      </c>
      <c r="BK188" s="209">
        <f>SUM(BK189:BK234)</f>
        <v>0</v>
      </c>
    </row>
    <row r="189" spans="2:65" s="1" customFormat="1" ht="25.5" customHeight="1">
      <c r="B189" s="44"/>
      <c r="C189" s="210" t="s">
        <v>327</v>
      </c>
      <c r="D189" s="210" t="s">
        <v>122</v>
      </c>
      <c r="E189" s="211" t="s">
        <v>451</v>
      </c>
      <c r="F189" s="212" t="s">
        <v>452</v>
      </c>
      <c r="G189" s="213" t="s">
        <v>150</v>
      </c>
      <c r="H189" s="214">
        <v>3</v>
      </c>
      <c r="I189" s="215"/>
      <c r="J189" s="216">
        <f>ROUND(I189*H189,2)</f>
        <v>0</v>
      </c>
      <c r="K189" s="212" t="s">
        <v>176</v>
      </c>
      <c r="L189" s="70"/>
      <c r="M189" s="217" t="s">
        <v>21</v>
      </c>
      <c r="N189" s="218" t="s">
        <v>44</v>
      </c>
      <c r="O189" s="45"/>
      <c r="P189" s="219">
        <f>O189*H189</f>
        <v>0</v>
      </c>
      <c r="Q189" s="219">
        <v>0.0007</v>
      </c>
      <c r="R189" s="219">
        <f>Q189*H189</f>
        <v>0.0021</v>
      </c>
      <c r="S189" s="219">
        <v>0</v>
      </c>
      <c r="T189" s="220">
        <f>S189*H189</f>
        <v>0</v>
      </c>
      <c r="AR189" s="22" t="s">
        <v>135</v>
      </c>
      <c r="AT189" s="22" t="s">
        <v>122</v>
      </c>
      <c r="AU189" s="22" t="s">
        <v>83</v>
      </c>
      <c r="AY189" s="22" t="s">
        <v>121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22" t="s">
        <v>81</v>
      </c>
      <c r="BK189" s="221">
        <f>ROUND(I189*H189,2)</f>
        <v>0</v>
      </c>
      <c r="BL189" s="22" t="s">
        <v>135</v>
      </c>
      <c r="BM189" s="22" t="s">
        <v>734</v>
      </c>
    </row>
    <row r="190" spans="2:47" s="1" customFormat="1" ht="13.5">
      <c r="B190" s="44"/>
      <c r="C190" s="72"/>
      <c r="D190" s="235" t="s">
        <v>171</v>
      </c>
      <c r="E190" s="72"/>
      <c r="F190" s="236" t="s">
        <v>404</v>
      </c>
      <c r="G190" s="72"/>
      <c r="H190" s="72"/>
      <c r="I190" s="182"/>
      <c r="J190" s="72"/>
      <c r="K190" s="72"/>
      <c r="L190" s="70"/>
      <c r="M190" s="237"/>
      <c r="N190" s="45"/>
      <c r="O190" s="45"/>
      <c r="P190" s="45"/>
      <c r="Q190" s="45"/>
      <c r="R190" s="45"/>
      <c r="S190" s="45"/>
      <c r="T190" s="93"/>
      <c r="AT190" s="22" t="s">
        <v>171</v>
      </c>
      <c r="AU190" s="22" t="s">
        <v>83</v>
      </c>
    </row>
    <row r="191" spans="2:65" s="1" customFormat="1" ht="16.5" customHeight="1">
      <c r="B191" s="44"/>
      <c r="C191" s="260" t="s">
        <v>333</v>
      </c>
      <c r="D191" s="260" t="s">
        <v>275</v>
      </c>
      <c r="E191" s="261" t="s">
        <v>455</v>
      </c>
      <c r="F191" s="262" t="s">
        <v>456</v>
      </c>
      <c r="G191" s="263" t="s">
        <v>150</v>
      </c>
      <c r="H191" s="264">
        <v>3</v>
      </c>
      <c r="I191" s="265"/>
      <c r="J191" s="266">
        <f>ROUND(I191*H191,2)</f>
        <v>0</v>
      </c>
      <c r="K191" s="262" t="s">
        <v>21</v>
      </c>
      <c r="L191" s="267"/>
      <c r="M191" s="268" t="s">
        <v>21</v>
      </c>
      <c r="N191" s="269" t="s">
        <v>44</v>
      </c>
      <c r="O191" s="45"/>
      <c r="P191" s="219">
        <f>O191*H191</f>
        <v>0</v>
      </c>
      <c r="Q191" s="219">
        <v>0.005</v>
      </c>
      <c r="R191" s="219">
        <f>Q191*H191</f>
        <v>0.015</v>
      </c>
      <c r="S191" s="219">
        <v>0</v>
      </c>
      <c r="T191" s="220">
        <f>S191*H191</f>
        <v>0</v>
      </c>
      <c r="AR191" s="22" t="s">
        <v>202</v>
      </c>
      <c r="AT191" s="22" t="s">
        <v>275</v>
      </c>
      <c r="AU191" s="22" t="s">
        <v>83</v>
      </c>
      <c r="AY191" s="22" t="s">
        <v>121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22" t="s">
        <v>81</v>
      </c>
      <c r="BK191" s="221">
        <f>ROUND(I191*H191,2)</f>
        <v>0</v>
      </c>
      <c r="BL191" s="22" t="s">
        <v>135</v>
      </c>
      <c r="BM191" s="22" t="s">
        <v>735</v>
      </c>
    </row>
    <row r="192" spans="2:51" s="11" customFormat="1" ht="13.5">
      <c r="B192" s="238"/>
      <c r="C192" s="239"/>
      <c r="D192" s="235" t="s">
        <v>187</v>
      </c>
      <c r="E192" s="240" t="s">
        <v>21</v>
      </c>
      <c r="F192" s="241" t="s">
        <v>458</v>
      </c>
      <c r="G192" s="239"/>
      <c r="H192" s="242">
        <v>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187</v>
      </c>
      <c r="AU192" s="248" t="s">
        <v>83</v>
      </c>
      <c r="AV192" s="11" t="s">
        <v>83</v>
      </c>
      <c r="AW192" s="11" t="s">
        <v>37</v>
      </c>
      <c r="AX192" s="11" t="s">
        <v>73</v>
      </c>
      <c r="AY192" s="248" t="s">
        <v>121</v>
      </c>
    </row>
    <row r="193" spans="2:51" s="11" customFormat="1" ht="13.5">
      <c r="B193" s="238"/>
      <c r="C193" s="239"/>
      <c r="D193" s="235" t="s">
        <v>187</v>
      </c>
      <c r="E193" s="240" t="s">
        <v>21</v>
      </c>
      <c r="F193" s="241" t="s">
        <v>736</v>
      </c>
      <c r="G193" s="239"/>
      <c r="H193" s="242">
        <v>1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187</v>
      </c>
      <c r="AU193" s="248" t="s">
        <v>83</v>
      </c>
      <c r="AV193" s="11" t="s">
        <v>83</v>
      </c>
      <c r="AW193" s="11" t="s">
        <v>37</v>
      </c>
      <c r="AX193" s="11" t="s">
        <v>73</v>
      </c>
      <c r="AY193" s="248" t="s">
        <v>121</v>
      </c>
    </row>
    <row r="194" spans="2:51" s="11" customFormat="1" ht="13.5">
      <c r="B194" s="238"/>
      <c r="C194" s="239"/>
      <c r="D194" s="235" t="s">
        <v>187</v>
      </c>
      <c r="E194" s="240" t="s">
        <v>21</v>
      </c>
      <c r="F194" s="241" t="s">
        <v>737</v>
      </c>
      <c r="G194" s="239"/>
      <c r="H194" s="242">
        <v>1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187</v>
      </c>
      <c r="AU194" s="248" t="s">
        <v>83</v>
      </c>
      <c r="AV194" s="11" t="s">
        <v>83</v>
      </c>
      <c r="AW194" s="11" t="s">
        <v>37</v>
      </c>
      <c r="AX194" s="11" t="s">
        <v>73</v>
      </c>
      <c r="AY194" s="248" t="s">
        <v>121</v>
      </c>
    </row>
    <row r="195" spans="2:51" s="12" customFormat="1" ht="13.5">
      <c r="B195" s="249"/>
      <c r="C195" s="250"/>
      <c r="D195" s="235" t="s">
        <v>187</v>
      </c>
      <c r="E195" s="251" t="s">
        <v>21</v>
      </c>
      <c r="F195" s="252" t="s">
        <v>201</v>
      </c>
      <c r="G195" s="250"/>
      <c r="H195" s="253">
        <v>3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187</v>
      </c>
      <c r="AU195" s="259" t="s">
        <v>83</v>
      </c>
      <c r="AV195" s="12" t="s">
        <v>135</v>
      </c>
      <c r="AW195" s="12" t="s">
        <v>37</v>
      </c>
      <c r="AX195" s="12" t="s">
        <v>81</v>
      </c>
      <c r="AY195" s="259" t="s">
        <v>121</v>
      </c>
    </row>
    <row r="196" spans="2:65" s="1" customFormat="1" ht="16.5" customHeight="1">
      <c r="B196" s="44"/>
      <c r="C196" s="210" t="s">
        <v>337</v>
      </c>
      <c r="D196" s="210" t="s">
        <v>122</v>
      </c>
      <c r="E196" s="211" t="s">
        <v>738</v>
      </c>
      <c r="F196" s="212" t="s">
        <v>739</v>
      </c>
      <c r="G196" s="213" t="s">
        <v>150</v>
      </c>
      <c r="H196" s="214">
        <v>1</v>
      </c>
      <c r="I196" s="215"/>
      <c r="J196" s="216">
        <f>ROUND(I196*H196,2)</f>
        <v>0</v>
      </c>
      <c r="K196" s="212" t="s">
        <v>176</v>
      </c>
      <c r="L196" s="70"/>
      <c r="M196" s="217" t="s">
        <v>21</v>
      </c>
      <c r="N196" s="218" t="s">
        <v>44</v>
      </c>
      <c r="O196" s="45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AR196" s="22" t="s">
        <v>135</v>
      </c>
      <c r="AT196" s="22" t="s">
        <v>122</v>
      </c>
      <c r="AU196" s="22" t="s">
        <v>83</v>
      </c>
      <c r="AY196" s="22" t="s">
        <v>121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22" t="s">
        <v>81</v>
      </c>
      <c r="BK196" s="221">
        <f>ROUND(I196*H196,2)</f>
        <v>0</v>
      </c>
      <c r="BL196" s="22" t="s">
        <v>135</v>
      </c>
      <c r="BM196" s="22" t="s">
        <v>740</v>
      </c>
    </row>
    <row r="197" spans="2:47" s="1" customFormat="1" ht="13.5">
      <c r="B197" s="44"/>
      <c r="C197" s="72"/>
      <c r="D197" s="235" t="s">
        <v>171</v>
      </c>
      <c r="E197" s="72"/>
      <c r="F197" s="236" t="s">
        <v>404</v>
      </c>
      <c r="G197" s="72"/>
      <c r="H197" s="72"/>
      <c r="I197" s="182"/>
      <c r="J197" s="72"/>
      <c r="K197" s="72"/>
      <c r="L197" s="70"/>
      <c r="M197" s="237"/>
      <c r="N197" s="45"/>
      <c r="O197" s="45"/>
      <c r="P197" s="45"/>
      <c r="Q197" s="45"/>
      <c r="R197" s="45"/>
      <c r="S197" s="45"/>
      <c r="T197" s="93"/>
      <c r="AT197" s="22" t="s">
        <v>171</v>
      </c>
      <c r="AU197" s="22" t="s">
        <v>83</v>
      </c>
    </row>
    <row r="198" spans="2:65" s="1" customFormat="1" ht="16.5" customHeight="1">
      <c r="B198" s="44"/>
      <c r="C198" s="260" t="s">
        <v>341</v>
      </c>
      <c r="D198" s="260" t="s">
        <v>275</v>
      </c>
      <c r="E198" s="261" t="s">
        <v>741</v>
      </c>
      <c r="F198" s="262" t="s">
        <v>742</v>
      </c>
      <c r="G198" s="263" t="s">
        <v>150</v>
      </c>
      <c r="H198" s="264">
        <v>1</v>
      </c>
      <c r="I198" s="265"/>
      <c r="J198" s="266">
        <f>ROUND(I198*H198,2)</f>
        <v>0</v>
      </c>
      <c r="K198" s="262" t="s">
        <v>176</v>
      </c>
      <c r="L198" s="267"/>
      <c r="M198" s="268" t="s">
        <v>21</v>
      </c>
      <c r="N198" s="269" t="s">
        <v>44</v>
      </c>
      <c r="O198" s="45"/>
      <c r="P198" s="219">
        <f>O198*H198</f>
        <v>0</v>
      </c>
      <c r="Q198" s="219">
        <v>0.0157</v>
      </c>
      <c r="R198" s="219">
        <f>Q198*H198</f>
        <v>0.0157</v>
      </c>
      <c r="S198" s="219">
        <v>0</v>
      </c>
      <c r="T198" s="220">
        <f>S198*H198</f>
        <v>0</v>
      </c>
      <c r="AR198" s="22" t="s">
        <v>202</v>
      </c>
      <c r="AT198" s="22" t="s">
        <v>275</v>
      </c>
      <c r="AU198" s="22" t="s">
        <v>83</v>
      </c>
      <c r="AY198" s="22" t="s">
        <v>121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22" t="s">
        <v>81</v>
      </c>
      <c r="BK198" s="221">
        <f>ROUND(I198*H198,2)</f>
        <v>0</v>
      </c>
      <c r="BL198" s="22" t="s">
        <v>135</v>
      </c>
      <c r="BM198" s="22" t="s">
        <v>743</v>
      </c>
    </row>
    <row r="199" spans="2:65" s="1" customFormat="1" ht="25.5" customHeight="1">
      <c r="B199" s="44"/>
      <c r="C199" s="210" t="s">
        <v>345</v>
      </c>
      <c r="D199" s="210" t="s">
        <v>122</v>
      </c>
      <c r="E199" s="211" t="s">
        <v>460</v>
      </c>
      <c r="F199" s="212" t="s">
        <v>461</v>
      </c>
      <c r="G199" s="213" t="s">
        <v>150</v>
      </c>
      <c r="H199" s="214">
        <v>4</v>
      </c>
      <c r="I199" s="215"/>
      <c r="J199" s="216">
        <f>ROUND(I199*H199,2)</f>
        <v>0</v>
      </c>
      <c r="K199" s="212" t="s">
        <v>176</v>
      </c>
      <c r="L199" s="70"/>
      <c r="M199" s="217" t="s">
        <v>21</v>
      </c>
      <c r="N199" s="218" t="s">
        <v>44</v>
      </c>
      <c r="O199" s="45"/>
      <c r="P199" s="219">
        <f>O199*H199</f>
        <v>0</v>
      </c>
      <c r="Q199" s="219">
        <v>0.11241</v>
      </c>
      <c r="R199" s="219">
        <f>Q199*H199</f>
        <v>0.44964</v>
      </c>
      <c r="S199" s="219">
        <v>0</v>
      </c>
      <c r="T199" s="220">
        <f>S199*H199</f>
        <v>0</v>
      </c>
      <c r="AR199" s="22" t="s">
        <v>135</v>
      </c>
      <c r="AT199" s="22" t="s">
        <v>122</v>
      </c>
      <c r="AU199" s="22" t="s">
        <v>83</v>
      </c>
      <c r="AY199" s="22" t="s">
        <v>121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22" t="s">
        <v>81</v>
      </c>
      <c r="BK199" s="221">
        <f>ROUND(I199*H199,2)</f>
        <v>0</v>
      </c>
      <c r="BL199" s="22" t="s">
        <v>135</v>
      </c>
      <c r="BM199" s="22" t="s">
        <v>744</v>
      </c>
    </row>
    <row r="200" spans="2:47" s="1" customFormat="1" ht="13.5">
      <c r="B200" s="44"/>
      <c r="C200" s="72"/>
      <c r="D200" s="235" t="s">
        <v>171</v>
      </c>
      <c r="E200" s="72"/>
      <c r="F200" s="236" t="s">
        <v>404</v>
      </c>
      <c r="G200" s="72"/>
      <c r="H200" s="72"/>
      <c r="I200" s="182"/>
      <c r="J200" s="72"/>
      <c r="K200" s="72"/>
      <c r="L200" s="70"/>
      <c r="M200" s="237"/>
      <c r="N200" s="45"/>
      <c r="O200" s="45"/>
      <c r="P200" s="45"/>
      <c r="Q200" s="45"/>
      <c r="R200" s="45"/>
      <c r="S200" s="45"/>
      <c r="T200" s="93"/>
      <c r="AT200" s="22" t="s">
        <v>171</v>
      </c>
      <c r="AU200" s="22" t="s">
        <v>83</v>
      </c>
    </row>
    <row r="201" spans="2:65" s="1" customFormat="1" ht="16.5" customHeight="1">
      <c r="B201" s="44"/>
      <c r="C201" s="260" t="s">
        <v>350</v>
      </c>
      <c r="D201" s="260" t="s">
        <v>275</v>
      </c>
      <c r="E201" s="261" t="s">
        <v>464</v>
      </c>
      <c r="F201" s="262" t="s">
        <v>465</v>
      </c>
      <c r="G201" s="263" t="s">
        <v>150</v>
      </c>
      <c r="H201" s="264">
        <v>4</v>
      </c>
      <c r="I201" s="265"/>
      <c r="J201" s="266">
        <f>ROUND(I201*H201,2)</f>
        <v>0</v>
      </c>
      <c r="K201" s="262" t="s">
        <v>176</v>
      </c>
      <c r="L201" s="267"/>
      <c r="M201" s="268" t="s">
        <v>21</v>
      </c>
      <c r="N201" s="269" t="s">
        <v>44</v>
      </c>
      <c r="O201" s="45"/>
      <c r="P201" s="219">
        <f>O201*H201</f>
        <v>0</v>
      </c>
      <c r="Q201" s="219">
        <v>0.0061</v>
      </c>
      <c r="R201" s="219">
        <f>Q201*H201</f>
        <v>0.0244</v>
      </c>
      <c r="S201" s="219">
        <v>0</v>
      </c>
      <c r="T201" s="220">
        <f>S201*H201</f>
        <v>0</v>
      </c>
      <c r="AR201" s="22" t="s">
        <v>202</v>
      </c>
      <c r="AT201" s="22" t="s">
        <v>275</v>
      </c>
      <c r="AU201" s="22" t="s">
        <v>83</v>
      </c>
      <c r="AY201" s="22" t="s">
        <v>121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22" t="s">
        <v>81</v>
      </c>
      <c r="BK201" s="221">
        <f>ROUND(I201*H201,2)</f>
        <v>0</v>
      </c>
      <c r="BL201" s="22" t="s">
        <v>135</v>
      </c>
      <c r="BM201" s="22" t="s">
        <v>745</v>
      </c>
    </row>
    <row r="202" spans="2:65" s="1" customFormat="1" ht="16.5" customHeight="1">
      <c r="B202" s="44"/>
      <c r="C202" s="260" t="s">
        <v>355</v>
      </c>
      <c r="D202" s="260" t="s">
        <v>275</v>
      </c>
      <c r="E202" s="261" t="s">
        <v>468</v>
      </c>
      <c r="F202" s="262" t="s">
        <v>469</v>
      </c>
      <c r="G202" s="263" t="s">
        <v>150</v>
      </c>
      <c r="H202" s="264">
        <v>4</v>
      </c>
      <c r="I202" s="265"/>
      <c r="J202" s="266">
        <f>ROUND(I202*H202,2)</f>
        <v>0</v>
      </c>
      <c r="K202" s="262" t="s">
        <v>176</v>
      </c>
      <c r="L202" s="267"/>
      <c r="M202" s="268" t="s">
        <v>21</v>
      </c>
      <c r="N202" s="269" t="s">
        <v>44</v>
      </c>
      <c r="O202" s="45"/>
      <c r="P202" s="219">
        <f>O202*H202</f>
        <v>0</v>
      </c>
      <c r="Q202" s="219">
        <v>0.003</v>
      </c>
      <c r="R202" s="219">
        <f>Q202*H202</f>
        <v>0.012</v>
      </c>
      <c r="S202" s="219">
        <v>0</v>
      </c>
      <c r="T202" s="220">
        <f>S202*H202</f>
        <v>0</v>
      </c>
      <c r="AR202" s="22" t="s">
        <v>202</v>
      </c>
      <c r="AT202" s="22" t="s">
        <v>275</v>
      </c>
      <c r="AU202" s="22" t="s">
        <v>83</v>
      </c>
      <c r="AY202" s="22" t="s">
        <v>121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22" t="s">
        <v>81</v>
      </c>
      <c r="BK202" s="221">
        <f>ROUND(I202*H202,2)</f>
        <v>0</v>
      </c>
      <c r="BL202" s="22" t="s">
        <v>135</v>
      </c>
      <c r="BM202" s="22" t="s">
        <v>746</v>
      </c>
    </row>
    <row r="203" spans="2:65" s="1" customFormat="1" ht="16.5" customHeight="1">
      <c r="B203" s="44"/>
      <c r="C203" s="260" t="s">
        <v>362</v>
      </c>
      <c r="D203" s="260" t="s">
        <v>275</v>
      </c>
      <c r="E203" s="261" t="s">
        <v>472</v>
      </c>
      <c r="F203" s="262" t="s">
        <v>473</v>
      </c>
      <c r="G203" s="263" t="s">
        <v>150</v>
      </c>
      <c r="H203" s="264">
        <v>4</v>
      </c>
      <c r="I203" s="265"/>
      <c r="J203" s="266">
        <f>ROUND(I203*H203,2)</f>
        <v>0</v>
      </c>
      <c r="K203" s="262" t="s">
        <v>176</v>
      </c>
      <c r="L203" s="267"/>
      <c r="M203" s="268" t="s">
        <v>21</v>
      </c>
      <c r="N203" s="269" t="s">
        <v>44</v>
      </c>
      <c r="O203" s="45"/>
      <c r="P203" s="219">
        <f>O203*H203</f>
        <v>0</v>
      </c>
      <c r="Q203" s="219">
        <v>0.0001</v>
      </c>
      <c r="R203" s="219">
        <f>Q203*H203</f>
        <v>0.0004</v>
      </c>
      <c r="S203" s="219">
        <v>0</v>
      </c>
      <c r="T203" s="220">
        <f>S203*H203</f>
        <v>0</v>
      </c>
      <c r="AR203" s="22" t="s">
        <v>202</v>
      </c>
      <c r="AT203" s="22" t="s">
        <v>275</v>
      </c>
      <c r="AU203" s="22" t="s">
        <v>83</v>
      </c>
      <c r="AY203" s="22" t="s">
        <v>121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22" t="s">
        <v>81</v>
      </c>
      <c r="BK203" s="221">
        <f>ROUND(I203*H203,2)</f>
        <v>0</v>
      </c>
      <c r="BL203" s="22" t="s">
        <v>135</v>
      </c>
      <c r="BM203" s="22" t="s">
        <v>747</v>
      </c>
    </row>
    <row r="204" spans="2:65" s="1" customFormat="1" ht="16.5" customHeight="1">
      <c r="B204" s="44"/>
      <c r="C204" s="260" t="s">
        <v>366</v>
      </c>
      <c r="D204" s="260" t="s">
        <v>275</v>
      </c>
      <c r="E204" s="261" t="s">
        <v>476</v>
      </c>
      <c r="F204" s="262" t="s">
        <v>477</v>
      </c>
      <c r="G204" s="263" t="s">
        <v>150</v>
      </c>
      <c r="H204" s="264">
        <v>8</v>
      </c>
      <c r="I204" s="265"/>
      <c r="J204" s="266">
        <f>ROUND(I204*H204,2)</f>
        <v>0</v>
      </c>
      <c r="K204" s="262" t="s">
        <v>176</v>
      </c>
      <c r="L204" s="267"/>
      <c r="M204" s="268" t="s">
        <v>21</v>
      </c>
      <c r="N204" s="269" t="s">
        <v>44</v>
      </c>
      <c r="O204" s="45"/>
      <c r="P204" s="219">
        <f>O204*H204</f>
        <v>0</v>
      </c>
      <c r="Q204" s="219">
        <v>0.00035</v>
      </c>
      <c r="R204" s="219">
        <f>Q204*H204</f>
        <v>0.0028</v>
      </c>
      <c r="S204" s="219">
        <v>0</v>
      </c>
      <c r="T204" s="220">
        <f>S204*H204</f>
        <v>0</v>
      </c>
      <c r="AR204" s="22" t="s">
        <v>202</v>
      </c>
      <c r="AT204" s="22" t="s">
        <v>275</v>
      </c>
      <c r="AU204" s="22" t="s">
        <v>83</v>
      </c>
      <c r="AY204" s="22" t="s">
        <v>121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22" t="s">
        <v>81</v>
      </c>
      <c r="BK204" s="221">
        <f>ROUND(I204*H204,2)</f>
        <v>0</v>
      </c>
      <c r="BL204" s="22" t="s">
        <v>135</v>
      </c>
      <c r="BM204" s="22" t="s">
        <v>748</v>
      </c>
    </row>
    <row r="205" spans="2:65" s="1" customFormat="1" ht="25.5" customHeight="1">
      <c r="B205" s="44"/>
      <c r="C205" s="210" t="s">
        <v>372</v>
      </c>
      <c r="D205" s="210" t="s">
        <v>122</v>
      </c>
      <c r="E205" s="211" t="s">
        <v>495</v>
      </c>
      <c r="F205" s="212" t="s">
        <v>496</v>
      </c>
      <c r="G205" s="213" t="s">
        <v>191</v>
      </c>
      <c r="H205" s="214">
        <v>132</v>
      </c>
      <c r="I205" s="215"/>
      <c r="J205" s="216">
        <f>ROUND(I205*H205,2)</f>
        <v>0</v>
      </c>
      <c r="K205" s="212" t="s">
        <v>21</v>
      </c>
      <c r="L205" s="70"/>
      <c r="M205" s="217" t="s">
        <v>21</v>
      </c>
      <c r="N205" s="218" t="s">
        <v>44</v>
      </c>
      <c r="O205" s="45"/>
      <c r="P205" s="219">
        <f>O205*H205</f>
        <v>0</v>
      </c>
      <c r="Q205" s="219">
        <v>0.08978</v>
      </c>
      <c r="R205" s="219">
        <f>Q205*H205</f>
        <v>11.85096</v>
      </c>
      <c r="S205" s="219">
        <v>0</v>
      </c>
      <c r="T205" s="220">
        <f>S205*H205</f>
        <v>0</v>
      </c>
      <c r="AR205" s="22" t="s">
        <v>135</v>
      </c>
      <c r="AT205" s="22" t="s">
        <v>122</v>
      </c>
      <c r="AU205" s="22" t="s">
        <v>83</v>
      </c>
      <c r="AY205" s="22" t="s">
        <v>121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22" t="s">
        <v>81</v>
      </c>
      <c r="BK205" s="221">
        <f>ROUND(I205*H205,2)</f>
        <v>0</v>
      </c>
      <c r="BL205" s="22" t="s">
        <v>135</v>
      </c>
      <c r="BM205" s="22" t="s">
        <v>749</v>
      </c>
    </row>
    <row r="206" spans="2:47" s="1" customFormat="1" ht="13.5">
      <c r="B206" s="44"/>
      <c r="C206" s="72"/>
      <c r="D206" s="235" t="s">
        <v>171</v>
      </c>
      <c r="E206" s="72"/>
      <c r="F206" s="236" t="s">
        <v>325</v>
      </c>
      <c r="G206" s="72"/>
      <c r="H206" s="72"/>
      <c r="I206" s="182"/>
      <c r="J206" s="72"/>
      <c r="K206" s="72"/>
      <c r="L206" s="70"/>
      <c r="M206" s="237"/>
      <c r="N206" s="45"/>
      <c r="O206" s="45"/>
      <c r="P206" s="45"/>
      <c r="Q206" s="45"/>
      <c r="R206" s="45"/>
      <c r="S206" s="45"/>
      <c r="T206" s="93"/>
      <c r="AT206" s="22" t="s">
        <v>171</v>
      </c>
      <c r="AU206" s="22" t="s">
        <v>83</v>
      </c>
    </row>
    <row r="207" spans="2:65" s="1" customFormat="1" ht="16.5" customHeight="1">
      <c r="B207" s="44"/>
      <c r="C207" s="260" t="s">
        <v>377</v>
      </c>
      <c r="D207" s="260" t="s">
        <v>275</v>
      </c>
      <c r="E207" s="261" t="s">
        <v>501</v>
      </c>
      <c r="F207" s="262" t="s">
        <v>502</v>
      </c>
      <c r="G207" s="263" t="s">
        <v>175</v>
      </c>
      <c r="H207" s="264">
        <v>13.2</v>
      </c>
      <c r="I207" s="265"/>
      <c r="J207" s="266">
        <f>ROUND(I207*H207,2)</f>
        <v>0</v>
      </c>
      <c r="K207" s="262" t="s">
        <v>176</v>
      </c>
      <c r="L207" s="267"/>
      <c r="M207" s="268" t="s">
        <v>21</v>
      </c>
      <c r="N207" s="269" t="s">
        <v>44</v>
      </c>
      <c r="O207" s="45"/>
      <c r="P207" s="219">
        <f>O207*H207</f>
        <v>0</v>
      </c>
      <c r="Q207" s="219">
        <v>0.176</v>
      </c>
      <c r="R207" s="219">
        <f>Q207*H207</f>
        <v>2.3232</v>
      </c>
      <c r="S207" s="219">
        <v>0</v>
      </c>
      <c r="T207" s="220">
        <f>S207*H207</f>
        <v>0</v>
      </c>
      <c r="AR207" s="22" t="s">
        <v>202</v>
      </c>
      <c r="AT207" s="22" t="s">
        <v>275</v>
      </c>
      <c r="AU207" s="22" t="s">
        <v>83</v>
      </c>
      <c r="AY207" s="22" t="s">
        <v>121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22" t="s">
        <v>81</v>
      </c>
      <c r="BK207" s="221">
        <f>ROUND(I207*H207,2)</f>
        <v>0</v>
      </c>
      <c r="BL207" s="22" t="s">
        <v>135</v>
      </c>
      <c r="BM207" s="22" t="s">
        <v>750</v>
      </c>
    </row>
    <row r="208" spans="2:51" s="11" customFormat="1" ht="13.5">
      <c r="B208" s="238"/>
      <c r="C208" s="239"/>
      <c r="D208" s="235" t="s">
        <v>187</v>
      </c>
      <c r="E208" s="240" t="s">
        <v>21</v>
      </c>
      <c r="F208" s="241" t="s">
        <v>698</v>
      </c>
      <c r="G208" s="239"/>
      <c r="H208" s="242">
        <v>13.2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187</v>
      </c>
      <c r="AU208" s="248" t="s">
        <v>83</v>
      </c>
      <c r="AV208" s="11" t="s">
        <v>83</v>
      </c>
      <c r="AW208" s="11" t="s">
        <v>37</v>
      </c>
      <c r="AX208" s="11" t="s">
        <v>81</v>
      </c>
      <c r="AY208" s="248" t="s">
        <v>121</v>
      </c>
    </row>
    <row r="209" spans="2:65" s="1" customFormat="1" ht="25.5" customHeight="1">
      <c r="B209" s="44"/>
      <c r="C209" s="210" t="s">
        <v>382</v>
      </c>
      <c r="D209" s="210" t="s">
        <v>122</v>
      </c>
      <c r="E209" s="211" t="s">
        <v>505</v>
      </c>
      <c r="F209" s="212" t="s">
        <v>506</v>
      </c>
      <c r="G209" s="213" t="s">
        <v>191</v>
      </c>
      <c r="H209" s="214">
        <v>9</v>
      </c>
      <c r="I209" s="215"/>
      <c r="J209" s="216">
        <f>ROUND(I209*H209,2)</f>
        <v>0</v>
      </c>
      <c r="K209" s="212" t="s">
        <v>176</v>
      </c>
      <c r="L209" s="70"/>
      <c r="M209" s="217" t="s">
        <v>21</v>
      </c>
      <c r="N209" s="218" t="s">
        <v>44</v>
      </c>
      <c r="O209" s="45"/>
      <c r="P209" s="219">
        <f>O209*H209</f>
        <v>0</v>
      </c>
      <c r="Q209" s="219">
        <v>0.1554</v>
      </c>
      <c r="R209" s="219">
        <f>Q209*H209</f>
        <v>1.3986</v>
      </c>
      <c r="S209" s="219">
        <v>0</v>
      </c>
      <c r="T209" s="220">
        <f>S209*H209</f>
        <v>0</v>
      </c>
      <c r="AR209" s="22" t="s">
        <v>135</v>
      </c>
      <c r="AT209" s="22" t="s">
        <v>122</v>
      </c>
      <c r="AU209" s="22" t="s">
        <v>83</v>
      </c>
      <c r="AY209" s="22" t="s">
        <v>121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22" t="s">
        <v>81</v>
      </c>
      <c r="BK209" s="221">
        <f>ROUND(I209*H209,2)</f>
        <v>0</v>
      </c>
      <c r="BL209" s="22" t="s">
        <v>135</v>
      </c>
      <c r="BM209" s="22" t="s">
        <v>751</v>
      </c>
    </row>
    <row r="210" spans="2:47" s="1" customFormat="1" ht="13.5">
      <c r="B210" s="44"/>
      <c r="C210" s="72"/>
      <c r="D210" s="235" t="s">
        <v>171</v>
      </c>
      <c r="E210" s="72"/>
      <c r="F210" s="236" t="s">
        <v>325</v>
      </c>
      <c r="G210" s="72"/>
      <c r="H210" s="72"/>
      <c r="I210" s="182"/>
      <c r="J210" s="72"/>
      <c r="K210" s="72"/>
      <c r="L210" s="70"/>
      <c r="M210" s="237"/>
      <c r="N210" s="45"/>
      <c r="O210" s="45"/>
      <c r="P210" s="45"/>
      <c r="Q210" s="45"/>
      <c r="R210" s="45"/>
      <c r="S210" s="45"/>
      <c r="T210" s="93"/>
      <c r="AT210" s="22" t="s">
        <v>171</v>
      </c>
      <c r="AU210" s="22" t="s">
        <v>83</v>
      </c>
    </row>
    <row r="211" spans="2:65" s="1" customFormat="1" ht="16.5" customHeight="1">
      <c r="B211" s="44"/>
      <c r="C211" s="260" t="s">
        <v>388</v>
      </c>
      <c r="D211" s="260" t="s">
        <v>275</v>
      </c>
      <c r="E211" s="261" t="s">
        <v>515</v>
      </c>
      <c r="F211" s="262" t="s">
        <v>516</v>
      </c>
      <c r="G211" s="263" t="s">
        <v>191</v>
      </c>
      <c r="H211" s="264">
        <v>9</v>
      </c>
      <c r="I211" s="265"/>
      <c r="J211" s="266">
        <f>ROUND(I211*H211,2)</f>
        <v>0</v>
      </c>
      <c r="K211" s="262" t="s">
        <v>176</v>
      </c>
      <c r="L211" s="267"/>
      <c r="M211" s="268" t="s">
        <v>21</v>
      </c>
      <c r="N211" s="269" t="s">
        <v>44</v>
      </c>
      <c r="O211" s="45"/>
      <c r="P211" s="219">
        <f>O211*H211</f>
        <v>0</v>
      </c>
      <c r="Q211" s="219">
        <v>0.081</v>
      </c>
      <c r="R211" s="219">
        <f>Q211*H211</f>
        <v>0.729</v>
      </c>
      <c r="S211" s="219">
        <v>0</v>
      </c>
      <c r="T211" s="220">
        <f>S211*H211</f>
        <v>0</v>
      </c>
      <c r="AR211" s="22" t="s">
        <v>202</v>
      </c>
      <c r="AT211" s="22" t="s">
        <v>275</v>
      </c>
      <c r="AU211" s="22" t="s">
        <v>83</v>
      </c>
      <c r="AY211" s="22" t="s">
        <v>121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22" t="s">
        <v>81</v>
      </c>
      <c r="BK211" s="221">
        <f>ROUND(I211*H211,2)</f>
        <v>0</v>
      </c>
      <c r="BL211" s="22" t="s">
        <v>135</v>
      </c>
      <c r="BM211" s="22" t="s">
        <v>752</v>
      </c>
    </row>
    <row r="212" spans="2:65" s="1" customFormat="1" ht="25.5" customHeight="1">
      <c r="B212" s="44"/>
      <c r="C212" s="210" t="s">
        <v>394</v>
      </c>
      <c r="D212" s="210" t="s">
        <v>122</v>
      </c>
      <c r="E212" s="211" t="s">
        <v>519</v>
      </c>
      <c r="F212" s="212" t="s">
        <v>520</v>
      </c>
      <c r="G212" s="213" t="s">
        <v>191</v>
      </c>
      <c r="H212" s="214">
        <v>132</v>
      </c>
      <c r="I212" s="215"/>
      <c r="J212" s="216">
        <f>ROUND(I212*H212,2)</f>
        <v>0</v>
      </c>
      <c r="K212" s="212" t="s">
        <v>176</v>
      </c>
      <c r="L212" s="70"/>
      <c r="M212" s="217" t="s">
        <v>21</v>
      </c>
      <c r="N212" s="218" t="s">
        <v>44</v>
      </c>
      <c r="O212" s="45"/>
      <c r="P212" s="219">
        <f>O212*H212</f>
        <v>0</v>
      </c>
      <c r="Q212" s="219">
        <v>0.1295</v>
      </c>
      <c r="R212" s="219">
        <f>Q212*H212</f>
        <v>17.094</v>
      </c>
      <c r="S212" s="219">
        <v>0</v>
      </c>
      <c r="T212" s="220">
        <f>S212*H212</f>
        <v>0</v>
      </c>
      <c r="AR212" s="22" t="s">
        <v>135</v>
      </c>
      <c r="AT212" s="22" t="s">
        <v>122</v>
      </c>
      <c r="AU212" s="22" t="s">
        <v>83</v>
      </c>
      <c r="AY212" s="22" t="s">
        <v>121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22" t="s">
        <v>81</v>
      </c>
      <c r="BK212" s="221">
        <f>ROUND(I212*H212,2)</f>
        <v>0</v>
      </c>
      <c r="BL212" s="22" t="s">
        <v>135</v>
      </c>
      <c r="BM212" s="22" t="s">
        <v>753</v>
      </c>
    </row>
    <row r="213" spans="2:47" s="1" customFormat="1" ht="13.5">
      <c r="B213" s="44"/>
      <c r="C213" s="72"/>
      <c r="D213" s="235" t="s">
        <v>171</v>
      </c>
      <c r="E213" s="72"/>
      <c r="F213" s="236" t="s">
        <v>325</v>
      </c>
      <c r="G213" s="72"/>
      <c r="H213" s="72"/>
      <c r="I213" s="182"/>
      <c r="J213" s="72"/>
      <c r="K213" s="72"/>
      <c r="L213" s="70"/>
      <c r="M213" s="237"/>
      <c r="N213" s="45"/>
      <c r="O213" s="45"/>
      <c r="P213" s="45"/>
      <c r="Q213" s="45"/>
      <c r="R213" s="45"/>
      <c r="S213" s="45"/>
      <c r="T213" s="93"/>
      <c r="AT213" s="22" t="s">
        <v>171</v>
      </c>
      <c r="AU213" s="22" t="s">
        <v>83</v>
      </c>
    </row>
    <row r="214" spans="2:65" s="1" customFormat="1" ht="16.5" customHeight="1">
      <c r="B214" s="44"/>
      <c r="C214" s="260" t="s">
        <v>400</v>
      </c>
      <c r="D214" s="260" t="s">
        <v>275</v>
      </c>
      <c r="E214" s="261" t="s">
        <v>524</v>
      </c>
      <c r="F214" s="262" t="s">
        <v>525</v>
      </c>
      <c r="G214" s="263" t="s">
        <v>191</v>
      </c>
      <c r="H214" s="264">
        <v>132</v>
      </c>
      <c r="I214" s="265"/>
      <c r="J214" s="266">
        <f>ROUND(I214*H214,2)</f>
        <v>0</v>
      </c>
      <c r="K214" s="262" t="s">
        <v>176</v>
      </c>
      <c r="L214" s="267"/>
      <c r="M214" s="268" t="s">
        <v>21</v>
      </c>
      <c r="N214" s="269" t="s">
        <v>44</v>
      </c>
      <c r="O214" s="45"/>
      <c r="P214" s="219">
        <f>O214*H214</f>
        <v>0</v>
      </c>
      <c r="Q214" s="219">
        <v>0.024</v>
      </c>
      <c r="R214" s="219">
        <f>Q214*H214</f>
        <v>3.168</v>
      </c>
      <c r="S214" s="219">
        <v>0</v>
      </c>
      <c r="T214" s="220">
        <f>S214*H214</f>
        <v>0</v>
      </c>
      <c r="AR214" s="22" t="s">
        <v>202</v>
      </c>
      <c r="AT214" s="22" t="s">
        <v>275</v>
      </c>
      <c r="AU214" s="22" t="s">
        <v>83</v>
      </c>
      <c r="AY214" s="22" t="s">
        <v>121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22" t="s">
        <v>81</v>
      </c>
      <c r="BK214" s="221">
        <f>ROUND(I214*H214,2)</f>
        <v>0</v>
      </c>
      <c r="BL214" s="22" t="s">
        <v>135</v>
      </c>
      <c r="BM214" s="22" t="s">
        <v>754</v>
      </c>
    </row>
    <row r="215" spans="2:65" s="1" customFormat="1" ht="16.5" customHeight="1">
      <c r="B215" s="44"/>
      <c r="C215" s="210" t="s">
        <v>405</v>
      </c>
      <c r="D215" s="210" t="s">
        <v>122</v>
      </c>
      <c r="E215" s="211" t="s">
        <v>755</v>
      </c>
      <c r="F215" s="212" t="s">
        <v>756</v>
      </c>
      <c r="G215" s="213" t="s">
        <v>191</v>
      </c>
      <c r="H215" s="214">
        <v>5.7</v>
      </c>
      <c r="I215" s="215"/>
      <c r="J215" s="216">
        <f>ROUND(I215*H215,2)</f>
        <v>0</v>
      </c>
      <c r="K215" s="212" t="s">
        <v>176</v>
      </c>
      <c r="L215" s="70"/>
      <c r="M215" s="217" t="s">
        <v>21</v>
      </c>
      <c r="N215" s="218" t="s">
        <v>44</v>
      </c>
      <c r="O215" s="45"/>
      <c r="P215" s="219">
        <f>O215*H215</f>
        <v>0</v>
      </c>
      <c r="Q215" s="219">
        <v>0.04101</v>
      </c>
      <c r="R215" s="219">
        <f>Q215*H215</f>
        <v>0.233757</v>
      </c>
      <c r="S215" s="219">
        <v>0</v>
      </c>
      <c r="T215" s="220">
        <f>S215*H215</f>
        <v>0</v>
      </c>
      <c r="AR215" s="22" t="s">
        <v>135</v>
      </c>
      <c r="AT215" s="22" t="s">
        <v>122</v>
      </c>
      <c r="AU215" s="22" t="s">
        <v>83</v>
      </c>
      <c r="AY215" s="22" t="s">
        <v>121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22" t="s">
        <v>81</v>
      </c>
      <c r="BK215" s="221">
        <f>ROUND(I215*H215,2)</f>
        <v>0</v>
      </c>
      <c r="BL215" s="22" t="s">
        <v>135</v>
      </c>
      <c r="BM215" s="22" t="s">
        <v>757</v>
      </c>
    </row>
    <row r="216" spans="2:47" s="1" customFormat="1" ht="13.5">
      <c r="B216" s="44"/>
      <c r="C216" s="72"/>
      <c r="D216" s="235" t="s">
        <v>171</v>
      </c>
      <c r="E216" s="72"/>
      <c r="F216" s="236" t="s">
        <v>404</v>
      </c>
      <c r="G216" s="72"/>
      <c r="H216" s="72"/>
      <c r="I216" s="182"/>
      <c r="J216" s="72"/>
      <c r="K216" s="72"/>
      <c r="L216" s="70"/>
      <c r="M216" s="237"/>
      <c r="N216" s="45"/>
      <c r="O216" s="45"/>
      <c r="P216" s="45"/>
      <c r="Q216" s="45"/>
      <c r="R216" s="45"/>
      <c r="S216" s="45"/>
      <c r="T216" s="93"/>
      <c r="AT216" s="22" t="s">
        <v>171</v>
      </c>
      <c r="AU216" s="22" t="s">
        <v>83</v>
      </c>
    </row>
    <row r="217" spans="2:65" s="1" customFormat="1" ht="25.5" customHeight="1">
      <c r="B217" s="44"/>
      <c r="C217" s="210" t="s">
        <v>409</v>
      </c>
      <c r="D217" s="210" t="s">
        <v>122</v>
      </c>
      <c r="E217" s="211" t="s">
        <v>529</v>
      </c>
      <c r="F217" s="212" t="s">
        <v>530</v>
      </c>
      <c r="G217" s="213" t="s">
        <v>196</v>
      </c>
      <c r="H217" s="214">
        <v>3.33</v>
      </c>
      <c r="I217" s="215"/>
      <c r="J217" s="216">
        <f>ROUND(I217*H217,2)</f>
        <v>0</v>
      </c>
      <c r="K217" s="212" t="s">
        <v>176</v>
      </c>
      <c r="L217" s="70"/>
      <c r="M217" s="217" t="s">
        <v>21</v>
      </c>
      <c r="N217" s="218" t="s">
        <v>44</v>
      </c>
      <c r="O217" s="45"/>
      <c r="P217" s="219">
        <f>O217*H217</f>
        <v>0</v>
      </c>
      <c r="Q217" s="219">
        <v>2.25634</v>
      </c>
      <c r="R217" s="219">
        <f>Q217*H217</f>
        <v>7.5136122</v>
      </c>
      <c r="S217" s="219">
        <v>0</v>
      </c>
      <c r="T217" s="220">
        <f>S217*H217</f>
        <v>0</v>
      </c>
      <c r="AR217" s="22" t="s">
        <v>135</v>
      </c>
      <c r="AT217" s="22" t="s">
        <v>122</v>
      </c>
      <c r="AU217" s="22" t="s">
        <v>83</v>
      </c>
      <c r="AY217" s="22" t="s">
        <v>121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22" t="s">
        <v>81</v>
      </c>
      <c r="BK217" s="221">
        <f>ROUND(I217*H217,2)</f>
        <v>0</v>
      </c>
      <c r="BL217" s="22" t="s">
        <v>135</v>
      </c>
      <c r="BM217" s="22" t="s">
        <v>758</v>
      </c>
    </row>
    <row r="218" spans="2:47" s="1" customFormat="1" ht="13.5">
      <c r="B218" s="44"/>
      <c r="C218" s="72"/>
      <c r="D218" s="235" t="s">
        <v>171</v>
      </c>
      <c r="E218" s="72"/>
      <c r="F218" s="236" t="s">
        <v>325</v>
      </c>
      <c r="G218" s="72"/>
      <c r="H218" s="72"/>
      <c r="I218" s="182"/>
      <c r="J218" s="72"/>
      <c r="K218" s="72"/>
      <c r="L218" s="70"/>
      <c r="M218" s="237"/>
      <c r="N218" s="45"/>
      <c r="O218" s="45"/>
      <c r="P218" s="45"/>
      <c r="Q218" s="45"/>
      <c r="R218" s="45"/>
      <c r="S218" s="45"/>
      <c r="T218" s="93"/>
      <c r="AT218" s="22" t="s">
        <v>171</v>
      </c>
      <c r="AU218" s="22" t="s">
        <v>83</v>
      </c>
    </row>
    <row r="219" spans="2:51" s="11" customFormat="1" ht="13.5">
      <c r="B219" s="238"/>
      <c r="C219" s="239"/>
      <c r="D219" s="235" t="s">
        <v>187</v>
      </c>
      <c r="E219" s="240" t="s">
        <v>21</v>
      </c>
      <c r="F219" s="241" t="s">
        <v>759</v>
      </c>
      <c r="G219" s="239"/>
      <c r="H219" s="242">
        <v>2.112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187</v>
      </c>
      <c r="AU219" s="248" t="s">
        <v>83</v>
      </c>
      <c r="AV219" s="11" t="s">
        <v>83</v>
      </c>
      <c r="AW219" s="11" t="s">
        <v>37</v>
      </c>
      <c r="AX219" s="11" t="s">
        <v>73</v>
      </c>
      <c r="AY219" s="248" t="s">
        <v>121</v>
      </c>
    </row>
    <row r="220" spans="2:51" s="11" customFormat="1" ht="13.5">
      <c r="B220" s="238"/>
      <c r="C220" s="239"/>
      <c r="D220" s="235" t="s">
        <v>187</v>
      </c>
      <c r="E220" s="240" t="s">
        <v>21</v>
      </c>
      <c r="F220" s="241" t="s">
        <v>760</v>
      </c>
      <c r="G220" s="239"/>
      <c r="H220" s="242">
        <v>0.162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187</v>
      </c>
      <c r="AU220" s="248" t="s">
        <v>83</v>
      </c>
      <c r="AV220" s="11" t="s">
        <v>83</v>
      </c>
      <c r="AW220" s="11" t="s">
        <v>37</v>
      </c>
      <c r="AX220" s="11" t="s">
        <v>73</v>
      </c>
      <c r="AY220" s="248" t="s">
        <v>121</v>
      </c>
    </row>
    <row r="221" spans="2:51" s="11" customFormat="1" ht="13.5">
      <c r="B221" s="238"/>
      <c r="C221" s="239"/>
      <c r="D221" s="235" t="s">
        <v>187</v>
      </c>
      <c r="E221" s="240" t="s">
        <v>21</v>
      </c>
      <c r="F221" s="241" t="s">
        <v>761</v>
      </c>
      <c r="G221" s="239"/>
      <c r="H221" s="242">
        <v>1.056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187</v>
      </c>
      <c r="AU221" s="248" t="s">
        <v>83</v>
      </c>
      <c r="AV221" s="11" t="s">
        <v>83</v>
      </c>
      <c r="AW221" s="11" t="s">
        <v>37</v>
      </c>
      <c r="AX221" s="11" t="s">
        <v>73</v>
      </c>
      <c r="AY221" s="248" t="s">
        <v>121</v>
      </c>
    </row>
    <row r="222" spans="2:51" s="12" customFormat="1" ht="13.5">
      <c r="B222" s="249"/>
      <c r="C222" s="250"/>
      <c r="D222" s="235" t="s">
        <v>187</v>
      </c>
      <c r="E222" s="251" t="s">
        <v>21</v>
      </c>
      <c r="F222" s="252" t="s">
        <v>201</v>
      </c>
      <c r="G222" s="250"/>
      <c r="H222" s="253">
        <v>3.33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187</v>
      </c>
      <c r="AU222" s="259" t="s">
        <v>83</v>
      </c>
      <c r="AV222" s="12" t="s">
        <v>135</v>
      </c>
      <c r="AW222" s="12" t="s">
        <v>37</v>
      </c>
      <c r="AX222" s="12" t="s">
        <v>81</v>
      </c>
      <c r="AY222" s="259" t="s">
        <v>121</v>
      </c>
    </row>
    <row r="223" spans="2:65" s="1" customFormat="1" ht="25.5" customHeight="1">
      <c r="B223" s="44"/>
      <c r="C223" s="210" t="s">
        <v>413</v>
      </c>
      <c r="D223" s="210" t="s">
        <v>122</v>
      </c>
      <c r="E223" s="211" t="s">
        <v>537</v>
      </c>
      <c r="F223" s="212" t="s">
        <v>538</v>
      </c>
      <c r="G223" s="213" t="s">
        <v>191</v>
      </c>
      <c r="H223" s="214">
        <v>9.6</v>
      </c>
      <c r="I223" s="215"/>
      <c r="J223" s="216">
        <f>ROUND(I223*H223,2)</f>
        <v>0</v>
      </c>
      <c r="K223" s="212" t="s">
        <v>176</v>
      </c>
      <c r="L223" s="70"/>
      <c r="M223" s="217" t="s">
        <v>21</v>
      </c>
      <c r="N223" s="218" t="s">
        <v>44</v>
      </c>
      <c r="O223" s="45"/>
      <c r="P223" s="219">
        <f>O223*H223</f>
        <v>0</v>
      </c>
      <c r="Q223" s="219">
        <v>1E-05</v>
      </c>
      <c r="R223" s="219">
        <f>Q223*H223</f>
        <v>9.6E-05</v>
      </c>
      <c r="S223" s="219">
        <v>0</v>
      </c>
      <c r="T223" s="220">
        <f>S223*H223</f>
        <v>0</v>
      </c>
      <c r="AR223" s="22" t="s">
        <v>135</v>
      </c>
      <c r="AT223" s="22" t="s">
        <v>122</v>
      </c>
      <c r="AU223" s="22" t="s">
        <v>83</v>
      </c>
      <c r="AY223" s="22" t="s">
        <v>121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22" t="s">
        <v>81</v>
      </c>
      <c r="BK223" s="221">
        <f>ROUND(I223*H223,2)</f>
        <v>0</v>
      </c>
      <c r="BL223" s="22" t="s">
        <v>135</v>
      </c>
      <c r="BM223" s="22" t="s">
        <v>762</v>
      </c>
    </row>
    <row r="224" spans="2:47" s="1" customFormat="1" ht="13.5">
      <c r="B224" s="44"/>
      <c r="C224" s="72"/>
      <c r="D224" s="235" t="s">
        <v>171</v>
      </c>
      <c r="E224" s="72"/>
      <c r="F224" s="236" t="s">
        <v>404</v>
      </c>
      <c r="G224" s="72"/>
      <c r="H224" s="72"/>
      <c r="I224" s="182"/>
      <c r="J224" s="72"/>
      <c r="K224" s="72"/>
      <c r="L224" s="70"/>
      <c r="M224" s="237"/>
      <c r="N224" s="45"/>
      <c r="O224" s="45"/>
      <c r="P224" s="45"/>
      <c r="Q224" s="45"/>
      <c r="R224" s="45"/>
      <c r="S224" s="45"/>
      <c r="T224" s="93"/>
      <c r="AT224" s="22" t="s">
        <v>171</v>
      </c>
      <c r="AU224" s="22" t="s">
        <v>83</v>
      </c>
    </row>
    <row r="225" spans="2:51" s="11" customFormat="1" ht="13.5">
      <c r="B225" s="238"/>
      <c r="C225" s="239"/>
      <c r="D225" s="235" t="s">
        <v>187</v>
      </c>
      <c r="E225" s="240" t="s">
        <v>21</v>
      </c>
      <c r="F225" s="241" t="s">
        <v>763</v>
      </c>
      <c r="G225" s="239"/>
      <c r="H225" s="242">
        <v>9.6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187</v>
      </c>
      <c r="AU225" s="248" t="s">
        <v>83</v>
      </c>
      <c r="AV225" s="11" t="s">
        <v>83</v>
      </c>
      <c r="AW225" s="11" t="s">
        <v>37</v>
      </c>
      <c r="AX225" s="11" t="s">
        <v>81</v>
      </c>
      <c r="AY225" s="248" t="s">
        <v>121</v>
      </c>
    </row>
    <row r="226" spans="2:65" s="1" customFormat="1" ht="25.5" customHeight="1">
      <c r="B226" s="44"/>
      <c r="C226" s="210" t="s">
        <v>418</v>
      </c>
      <c r="D226" s="210" t="s">
        <v>122</v>
      </c>
      <c r="E226" s="211" t="s">
        <v>541</v>
      </c>
      <c r="F226" s="212" t="s">
        <v>542</v>
      </c>
      <c r="G226" s="213" t="s">
        <v>191</v>
      </c>
      <c r="H226" s="214">
        <v>9.6</v>
      </c>
      <c r="I226" s="215"/>
      <c r="J226" s="216">
        <f>ROUND(I226*H226,2)</f>
        <v>0</v>
      </c>
      <c r="K226" s="212" t="s">
        <v>176</v>
      </c>
      <c r="L226" s="70"/>
      <c r="M226" s="217" t="s">
        <v>21</v>
      </c>
      <c r="N226" s="218" t="s">
        <v>44</v>
      </c>
      <c r="O226" s="45"/>
      <c r="P226" s="219">
        <f>O226*H226</f>
        <v>0</v>
      </c>
      <c r="Q226" s="219">
        <v>0.00034</v>
      </c>
      <c r="R226" s="219">
        <f>Q226*H226</f>
        <v>0.003264</v>
      </c>
      <c r="S226" s="219">
        <v>0</v>
      </c>
      <c r="T226" s="220">
        <f>S226*H226</f>
        <v>0</v>
      </c>
      <c r="AR226" s="22" t="s">
        <v>135</v>
      </c>
      <c r="AT226" s="22" t="s">
        <v>122</v>
      </c>
      <c r="AU226" s="22" t="s">
        <v>83</v>
      </c>
      <c r="AY226" s="22" t="s">
        <v>121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22" t="s">
        <v>81</v>
      </c>
      <c r="BK226" s="221">
        <f>ROUND(I226*H226,2)</f>
        <v>0</v>
      </c>
      <c r="BL226" s="22" t="s">
        <v>135</v>
      </c>
      <c r="BM226" s="22" t="s">
        <v>764</v>
      </c>
    </row>
    <row r="227" spans="2:47" s="1" customFormat="1" ht="13.5">
      <c r="B227" s="44"/>
      <c r="C227" s="72"/>
      <c r="D227" s="235" t="s">
        <v>171</v>
      </c>
      <c r="E227" s="72"/>
      <c r="F227" s="236" t="s">
        <v>404</v>
      </c>
      <c r="G227" s="72"/>
      <c r="H227" s="72"/>
      <c r="I227" s="182"/>
      <c r="J227" s="72"/>
      <c r="K227" s="72"/>
      <c r="L227" s="70"/>
      <c r="M227" s="237"/>
      <c r="N227" s="45"/>
      <c r="O227" s="45"/>
      <c r="P227" s="45"/>
      <c r="Q227" s="45"/>
      <c r="R227" s="45"/>
      <c r="S227" s="45"/>
      <c r="T227" s="93"/>
      <c r="AT227" s="22" t="s">
        <v>171</v>
      </c>
      <c r="AU227" s="22" t="s">
        <v>83</v>
      </c>
    </row>
    <row r="228" spans="2:65" s="1" customFormat="1" ht="25.5" customHeight="1">
      <c r="B228" s="44"/>
      <c r="C228" s="210" t="s">
        <v>423</v>
      </c>
      <c r="D228" s="210" t="s">
        <v>122</v>
      </c>
      <c r="E228" s="211" t="s">
        <v>765</v>
      </c>
      <c r="F228" s="212" t="s">
        <v>766</v>
      </c>
      <c r="G228" s="213" t="s">
        <v>175</v>
      </c>
      <c r="H228" s="214">
        <v>59.464</v>
      </c>
      <c r="I228" s="215"/>
      <c r="J228" s="216">
        <f>ROUND(I228*H228,2)</f>
        <v>0</v>
      </c>
      <c r="K228" s="212" t="s">
        <v>176</v>
      </c>
      <c r="L228" s="70"/>
      <c r="M228" s="217" t="s">
        <v>21</v>
      </c>
      <c r="N228" s="218" t="s">
        <v>44</v>
      </c>
      <c r="O228" s="45"/>
      <c r="P228" s="219">
        <f>O228*H228</f>
        <v>0</v>
      </c>
      <c r="Q228" s="219">
        <v>0.00047</v>
      </c>
      <c r="R228" s="219">
        <f>Q228*H228</f>
        <v>0.02794808</v>
      </c>
      <c r="S228" s="219">
        <v>0</v>
      </c>
      <c r="T228" s="220">
        <f>S228*H228</f>
        <v>0</v>
      </c>
      <c r="AR228" s="22" t="s">
        <v>135</v>
      </c>
      <c r="AT228" s="22" t="s">
        <v>122</v>
      </c>
      <c r="AU228" s="22" t="s">
        <v>83</v>
      </c>
      <c r="AY228" s="22" t="s">
        <v>121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22" t="s">
        <v>81</v>
      </c>
      <c r="BK228" s="221">
        <f>ROUND(I228*H228,2)</f>
        <v>0</v>
      </c>
      <c r="BL228" s="22" t="s">
        <v>135</v>
      </c>
      <c r="BM228" s="22" t="s">
        <v>767</v>
      </c>
    </row>
    <row r="229" spans="2:47" s="1" customFormat="1" ht="13.5">
      <c r="B229" s="44"/>
      <c r="C229" s="72"/>
      <c r="D229" s="235" t="s">
        <v>171</v>
      </c>
      <c r="E229" s="72"/>
      <c r="F229" s="236" t="s">
        <v>404</v>
      </c>
      <c r="G229" s="72"/>
      <c r="H229" s="72"/>
      <c r="I229" s="182"/>
      <c r="J229" s="72"/>
      <c r="K229" s="72"/>
      <c r="L229" s="70"/>
      <c r="M229" s="237"/>
      <c r="N229" s="45"/>
      <c r="O229" s="45"/>
      <c r="P229" s="45"/>
      <c r="Q229" s="45"/>
      <c r="R229" s="45"/>
      <c r="S229" s="45"/>
      <c r="T229" s="93"/>
      <c r="AT229" s="22" t="s">
        <v>171</v>
      </c>
      <c r="AU229" s="22" t="s">
        <v>83</v>
      </c>
    </row>
    <row r="230" spans="2:51" s="11" customFormat="1" ht="13.5">
      <c r="B230" s="238"/>
      <c r="C230" s="239"/>
      <c r="D230" s="235" t="s">
        <v>187</v>
      </c>
      <c r="E230" s="240" t="s">
        <v>21</v>
      </c>
      <c r="F230" s="241" t="s">
        <v>768</v>
      </c>
      <c r="G230" s="239"/>
      <c r="H230" s="242">
        <v>59.464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187</v>
      </c>
      <c r="AU230" s="248" t="s">
        <v>83</v>
      </c>
      <c r="AV230" s="11" t="s">
        <v>83</v>
      </c>
      <c r="AW230" s="11" t="s">
        <v>37</v>
      </c>
      <c r="AX230" s="11" t="s">
        <v>81</v>
      </c>
      <c r="AY230" s="248" t="s">
        <v>121</v>
      </c>
    </row>
    <row r="231" spans="2:65" s="1" customFormat="1" ht="16.5" customHeight="1">
      <c r="B231" s="44"/>
      <c r="C231" s="210" t="s">
        <v>427</v>
      </c>
      <c r="D231" s="210" t="s">
        <v>122</v>
      </c>
      <c r="E231" s="211" t="s">
        <v>769</v>
      </c>
      <c r="F231" s="212" t="s">
        <v>770</v>
      </c>
      <c r="G231" s="213" t="s">
        <v>191</v>
      </c>
      <c r="H231" s="214">
        <v>9</v>
      </c>
      <c r="I231" s="215"/>
      <c r="J231" s="216">
        <f>ROUND(I231*H231,2)</f>
        <v>0</v>
      </c>
      <c r="K231" s="212" t="s">
        <v>176</v>
      </c>
      <c r="L231" s="70"/>
      <c r="M231" s="217" t="s">
        <v>21</v>
      </c>
      <c r="N231" s="218" t="s">
        <v>44</v>
      </c>
      <c r="O231" s="45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AR231" s="22" t="s">
        <v>135</v>
      </c>
      <c r="AT231" s="22" t="s">
        <v>122</v>
      </c>
      <c r="AU231" s="22" t="s">
        <v>83</v>
      </c>
      <c r="AY231" s="22" t="s">
        <v>121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22" t="s">
        <v>81</v>
      </c>
      <c r="BK231" s="221">
        <f>ROUND(I231*H231,2)</f>
        <v>0</v>
      </c>
      <c r="BL231" s="22" t="s">
        <v>135</v>
      </c>
      <c r="BM231" s="22" t="s">
        <v>771</v>
      </c>
    </row>
    <row r="232" spans="2:47" s="1" customFormat="1" ht="13.5">
      <c r="B232" s="44"/>
      <c r="C232" s="72"/>
      <c r="D232" s="235" t="s">
        <v>171</v>
      </c>
      <c r="E232" s="72"/>
      <c r="F232" s="236" t="s">
        <v>404</v>
      </c>
      <c r="G232" s="72"/>
      <c r="H232" s="72"/>
      <c r="I232" s="182"/>
      <c r="J232" s="72"/>
      <c r="K232" s="72"/>
      <c r="L232" s="70"/>
      <c r="M232" s="237"/>
      <c r="N232" s="45"/>
      <c r="O232" s="45"/>
      <c r="P232" s="45"/>
      <c r="Q232" s="45"/>
      <c r="R232" s="45"/>
      <c r="S232" s="45"/>
      <c r="T232" s="93"/>
      <c r="AT232" s="22" t="s">
        <v>171</v>
      </c>
      <c r="AU232" s="22" t="s">
        <v>83</v>
      </c>
    </row>
    <row r="233" spans="2:65" s="1" customFormat="1" ht="25.5" customHeight="1">
      <c r="B233" s="44"/>
      <c r="C233" s="210" t="s">
        <v>431</v>
      </c>
      <c r="D233" s="210" t="s">
        <v>122</v>
      </c>
      <c r="E233" s="211" t="s">
        <v>772</v>
      </c>
      <c r="F233" s="212" t="s">
        <v>773</v>
      </c>
      <c r="G233" s="213" t="s">
        <v>175</v>
      </c>
      <c r="H233" s="214">
        <v>2</v>
      </c>
      <c r="I233" s="215"/>
      <c r="J233" s="216">
        <f>ROUND(I233*H233,2)</f>
        <v>0</v>
      </c>
      <c r="K233" s="212" t="s">
        <v>176</v>
      </c>
      <c r="L233" s="70"/>
      <c r="M233" s="217" t="s">
        <v>21</v>
      </c>
      <c r="N233" s="218" t="s">
        <v>44</v>
      </c>
      <c r="O233" s="45"/>
      <c r="P233" s="219">
        <f>O233*H233</f>
        <v>0</v>
      </c>
      <c r="Q233" s="219">
        <v>0</v>
      </c>
      <c r="R233" s="219">
        <f>Q233*H233</f>
        <v>0</v>
      </c>
      <c r="S233" s="219">
        <v>0</v>
      </c>
      <c r="T233" s="220">
        <f>S233*H233</f>
        <v>0</v>
      </c>
      <c r="AR233" s="22" t="s">
        <v>135</v>
      </c>
      <c r="AT233" s="22" t="s">
        <v>122</v>
      </c>
      <c r="AU233" s="22" t="s">
        <v>83</v>
      </c>
      <c r="AY233" s="22" t="s">
        <v>121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22" t="s">
        <v>81</v>
      </c>
      <c r="BK233" s="221">
        <f>ROUND(I233*H233,2)</f>
        <v>0</v>
      </c>
      <c r="BL233" s="22" t="s">
        <v>135</v>
      </c>
      <c r="BM233" s="22" t="s">
        <v>774</v>
      </c>
    </row>
    <row r="234" spans="2:51" s="11" customFormat="1" ht="13.5">
      <c r="B234" s="238"/>
      <c r="C234" s="239"/>
      <c r="D234" s="235" t="s">
        <v>187</v>
      </c>
      <c r="E234" s="240" t="s">
        <v>21</v>
      </c>
      <c r="F234" s="241" t="s">
        <v>650</v>
      </c>
      <c r="G234" s="239"/>
      <c r="H234" s="242">
        <v>2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187</v>
      </c>
      <c r="AU234" s="248" t="s">
        <v>83</v>
      </c>
      <c r="AV234" s="11" t="s">
        <v>83</v>
      </c>
      <c r="AW234" s="11" t="s">
        <v>37</v>
      </c>
      <c r="AX234" s="11" t="s">
        <v>81</v>
      </c>
      <c r="AY234" s="248" t="s">
        <v>121</v>
      </c>
    </row>
    <row r="235" spans="2:63" s="9" customFormat="1" ht="29.85" customHeight="1">
      <c r="B235" s="196"/>
      <c r="C235" s="197"/>
      <c r="D235" s="198" t="s">
        <v>72</v>
      </c>
      <c r="E235" s="233" t="s">
        <v>558</v>
      </c>
      <c r="F235" s="233" t="s">
        <v>775</v>
      </c>
      <c r="G235" s="197"/>
      <c r="H235" s="197"/>
      <c r="I235" s="200"/>
      <c r="J235" s="234">
        <f>BK235</f>
        <v>0</v>
      </c>
      <c r="K235" s="197"/>
      <c r="L235" s="202"/>
      <c r="M235" s="203"/>
      <c r="N235" s="204"/>
      <c r="O235" s="204"/>
      <c r="P235" s="205">
        <f>SUM(P236:P256)</f>
        <v>0</v>
      </c>
      <c r="Q235" s="204"/>
      <c r="R235" s="205">
        <f>SUM(R236:R256)</f>
        <v>0</v>
      </c>
      <c r="S235" s="204"/>
      <c r="T235" s="206">
        <f>SUM(T236:T256)</f>
        <v>0</v>
      </c>
      <c r="AR235" s="207" t="s">
        <v>81</v>
      </c>
      <c r="AT235" s="208" t="s">
        <v>72</v>
      </c>
      <c r="AU235" s="208" t="s">
        <v>81</v>
      </c>
      <c r="AY235" s="207" t="s">
        <v>121</v>
      </c>
      <c r="BK235" s="209">
        <f>SUM(BK236:BK256)</f>
        <v>0</v>
      </c>
    </row>
    <row r="236" spans="2:65" s="1" customFormat="1" ht="16.5" customHeight="1">
      <c r="B236" s="44"/>
      <c r="C236" s="210" t="s">
        <v>436</v>
      </c>
      <c r="D236" s="210" t="s">
        <v>122</v>
      </c>
      <c r="E236" s="211" t="s">
        <v>561</v>
      </c>
      <c r="F236" s="212" t="s">
        <v>562</v>
      </c>
      <c r="G236" s="213" t="s">
        <v>262</v>
      </c>
      <c r="H236" s="214">
        <v>7.127</v>
      </c>
      <c r="I236" s="215"/>
      <c r="J236" s="216">
        <f>ROUND(I236*H236,2)</f>
        <v>0</v>
      </c>
      <c r="K236" s="212" t="s">
        <v>176</v>
      </c>
      <c r="L236" s="70"/>
      <c r="M236" s="217" t="s">
        <v>21</v>
      </c>
      <c r="N236" s="218" t="s">
        <v>44</v>
      </c>
      <c r="O236" s="45"/>
      <c r="P236" s="219">
        <f>O236*H236</f>
        <v>0</v>
      </c>
      <c r="Q236" s="219">
        <v>0</v>
      </c>
      <c r="R236" s="219">
        <f>Q236*H236</f>
        <v>0</v>
      </c>
      <c r="S236" s="219">
        <v>0</v>
      </c>
      <c r="T236" s="220">
        <f>S236*H236</f>
        <v>0</v>
      </c>
      <c r="AR236" s="22" t="s">
        <v>135</v>
      </c>
      <c r="AT236" s="22" t="s">
        <v>122</v>
      </c>
      <c r="AU236" s="22" t="s">
        <v>83</v>
      </c>
      <c r="AY236" s="22" t="s">
        <v>121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22" t="s">
        <v>81</v>
      </c>
      <c r="BK236" s="221">
        <f>ROUND(I236*H236,2)</f>
        <v>0</v>
      </c>
      <c r="BL236" s="22" t="s">
        <v>135</v>
      </c>
      <c r="BM236" s="22" t="s">
        <v>776</v>
      </c>
    </row>
    <row r="237" spans="2:51" s="11" customFormat="1" ht="13.5">
      <c r="B237" s="238"/>
      <c r="C237" s="239"/>
      <c r="D237" s="235" t="s">
        <v>187</v>
      </c>
      <c r="E237" s="240" t="s">
        <v>21</v>
      </c>
      <c r="F237" s="241" t="s">
        <v>777</v>
      </c>
      <c r="G237" s="239"/>
      <c r="H237" s="242">
        <v>2.295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187</v>
      </c>
      <c r="AU237" s="248" t="s">
        <v>83</v>
      </c>
      <c r="AV237" s="11" t="s">
        <v>83</v>
      </c>
      <c r="AW237" s="11" t="s">
        <v>37</v>
      </c>
      <c r="AX237" s="11" t="s">
        <v>73</v>
      </c>
      <c r="AY237" s="248" t="s">
        <v>121</v>
      </c>
    </row>
    <row r="238" spans="2:51" s="11" customFormat="1" ht="13.5">
      <c r="B238" s="238"/>
      <c r="C238" s="239"/>
      <c r="D238" s="235" t="s">
        <v>187</v>
      </c>
      <c r="E238" s="240" t="s">
        <v>21</v>
      </c>
      <c r="F238" s="241" t="s">
        <v>778</v>
      </c>
      <c r="G238" s="239"/>
      <c r="H238" s="242">
        <v>3.392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187</v>
      </c>
      <c r="AU238" s="248" t="s">
        <v>83</v>
      </c>
      <c r="AV238" s="11" t="s">
        <v>83</v>
      </c>
      <c r="AW238" s="11" t="s">
        <v>37</v>
      </c>
      <c r="AX238" s="11" t="s">
        <v>73</v>
      </c>
      <c r="AY238" s="248" t="s">
        <v>121</v>
      </c>
    </row>
    <row r="239" spans="2:51" s="11" customFormat="1" ht="13.5">
      <c r="B239" s="238"/>
      <c r="C239" s="239"/>
      <c r="D239" s="235" t="s">
        <v>187</v>
      </c>
      <c r="E239" s="240" t="s">
        <v>21</v>
      </c>
      <c r="F239" s="241" t="s">
        <v>779</v>
      </c>
      <c r="G239" s="239"/>
      <c r="H239" s="242">
        <v>1.44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187</v>
      </c>
      <c r="AU239" s="248" t="s">
        <v>83</v>
      </c>
      <c r="AV239" s="11" t="s">
        <v>83</v>
      </c>
      <c r="AW239" s="11" t="s">
        <v>37</v>
      </c>
      <c r="AX239" s="11" t="s">
        <v>73</v>
      </c>
      <c r="AY239" s="248" t="s">
        <v>121</v>
      </c>
    </row>
    <row r="240" spans="2:51" s="12" customFormat="1" ht="13.5">
      <c r="B240" s="249"/>
      <c r="C240" s="250"/>
      <c r="D240" s="235" t="s">
        <v>187</v>
      </c>
      <c r="E240" s="251" t="s">
        <v>21</v>
      </c>
      <c r="F240" s="252" t="s">
        <v>201</v>
      </c>
      <c r="G240" s="250"/>
      <c r="H240" s="253">
        <v>7.127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187</v>
      </c>
      <c r="AU240" s="259" t="s">
        <v>83</v>
      </c>
      <c r="AV240" s="12" t="s">
        <v>135</v>
      </c>
      <c r="AW240" s="12" t="s">
        <v>37</v>
      </c>
      <c r="AX240" s="12" t="s">
        <v>81</v>
      </c>
      <c r="AY240" s="259" t="s">
        <v>121</v>
      </c>
    </row>
    <row r="241" spans="2:65" s="1" customFormat="1" ht="16.5" customHeight="1">
      <c r="B241" s="44"/>
      <c r="C241" s="210" t="s">
        <v>441</v>
      </c>
      <c r="D241" s="210" t="s">
        <v>122</v>
      </c>
      <c r="E241" s="211" t="s">
        <v>567</v>
      </c>
      <c r="F241" s="212" t="s">
        <v>568</v>
      </c>
      <c r="G241" s="213" t="s">
        <v>262</v>
      </c>
      <c r="H241" s="214">
        <v>189.693</v>
      </c>
      <c r="I241" s="215"/>
      <c r="J241" s="216">
        <f>ROUND(I241*H241,2)</f>
        <v>0</v>
      </c>
      <c r="K241" s="212" t="s">
        <v>176</v>
      </c>
      <c r="L241" s="70"/>
      <c r="M241" s="217" t="s">
        <v>21</v>
      </c>
      <c r="N241" s="218" t="s">
        <v>44</v>
      </c>
      <c r="O241" s="45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AR241" s="22" t="s">
        <v>135</v>
      </c>
      <c r="AT241" s="22" t="s">
        <v>122</v>
      </c>
      <c r="AU241" s="22" t="s">
        <v>83</v>
      </c>
      <c r="AY241" s="22" t="s">
        <v>121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22" t="s">
        <v>81</v>
      </c>
      <c r="BK241" s="221">
        <f>ROUND(I241*H241,2)</f>
        <v>0</v>
      </c>
      <c r="BL241" s="22" t="s">
        <v>135</v>
      </c>
      <c r="BM241" s="22" t="s">
        <v>780</v>
      </c>
    </row>
    <row r="242" spans="2:51" s="11" customFormat="1" ht="13.5">
      <c r="B242" s="238"/>
      <c r="C242" s="239"/>
      <c r="D242" s="235" t="s">
        <v>187</v>
      </c>
      <c r="E242" s="240" t="s">
        <v>21</v>
      </c>
      <c r="F242" s="241" t="s">
        <v>781</v>
      </c>
      <c r="G242" s="239"/>
      <c r="H242" s="242">
        <v>189.693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187</v>
      </c>
      <c r="AU242" s="248" t="s">
        <v>83</v>
      </c>
      <c r="AV242" s="11" t="s">
        <v>83</v>
      </c>
      <c r="AW242" s="11" t="s">
        <v>37</v>
      </c>
      <c r="AX242" s="11" t="s">
        <v>81</v>
      </c>
      <c r="AY242" s="248" t="s">
        <v>121</v>
      </c>
    </row>
    <row r="243" spans="2:65" s="1" customFormat="1" ht="16.5" customHeight="1">
      <c r="B243" s="44"/>
      <c r="C243" s="210" t="s">
        <v>445</v>
      </c>
      <c r="D243" s="210" t="s">
        <v>122</v>
      </c>
      <c r="E243" s="211" t="s">
        <v>582</v>
      </c>
      <c r="F243" s="212" t="s">
        <v>583</v>
      </c>
      <c r="G243" s="213" t="s">
        <v>262</v>
      </c>
      <c r="H243" s="214">
        <v>1.845</v>
      </c>
      <c r="I243" s="215"/>
      <c r="J243" s="216">
        <f>ROUND(I243*H243,2)</f>
        <v>0</v>
      </c>
      <c r="K243" s="212" t="s">
        <v>176</v>
      </c>
      <c r="L243" s="70"/>
      <c r="M243" s="217" t="s">
        <v>21</v>
      </c>
      <c r="N243" s="218" t="s">
        <v>44</v>
      </c>
      <c r="O243" s="45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AR243" s="22" t="s">
        <v>135</v>
      </c>
      <c r="AT243" s="22" t="s">
        <v>122</v>
      </c>
      <c r="AU243" s="22" t="s">
        <v>83</v>
      </c>
      <c r="AY243" s="22" t="s">
        <v>121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22" t="s">
        <v>81</v>
      </c>
      <c r="BK243" s="221">
        <f>ROUND(I243*H243,2)</f>
        <v>0</v>
      </c>
      <c r="BL243" s="22" t="s">
        <v>135</v>
      </c>
      <c r="BM243" s="22" t="s">
        <v>782</v>
      </c>
    </row>
    <row r="244" spans="2:51" s="11" customFormat="1" ht="13.5">
      <c r="B244" s="238"/>
      <c r="C244" s="239"/>
      <c r="D244" s="235" t="s">
        <v>187</v>
      </c>
      <c r="E244" s="240" t="s">
        <v>21</v>
      </c>
      <c r="F244" s="241" t="s">
        <v>783</v>
      </c>
      <c r="G244" s="239"/>
      <c r="H244" s="242">
        <v>1.845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187</v>
      </c>
      <c r="AU244" s="248" t="s">
        <v>83</v>
      </c>
      <c r="AV244" s="11" t="s">
        <v>83</v>
      </c>
      <c r="AW244" s="11" t="s">
        <v>37</v>
      </c>
      <c r="AX244" s="11" t="s">
        <v>81</v>
      </c>
      <c r="AY244" s="248" t="s">
        <v>121</v>
      </c>
    </row>
    <row r="245" spans="2:65" s="1" customFormat="1" ht="16.5" customHeight="1">
      <c r="B245" s="44"/>
      <c r="C245" s="210" t="s">
        <v>450</v>
      </c>
      <c r="D245" s="210" t="s">
        <v>122</v>
      </c>
      <c r="E245" s="211" t="s">
        <v>588</v>
      </c>
      <c r="F245" s="212" t="s">
        <v>589</v>
      </c>
      <c r="G245" s="213" t="s">
        <v>262</v>
      </c>
      <c r="H245" s="214">
        <v>38.745</v>
      </c>
      <c r="I245" s="215"/>
      <c r="J245" s="216">
        <f>ROUND(I245*H245,2)</f>
        <v>0</v>
      </c>
      <c r="K245" s="212" t="s">
        <v>176</v>
      </c>
      <c r="L245" s="70"/>
      <c r="M245" s="217" t="s">
        <v>21</v>
      </c>
      <c r="N245" s="218" t="s">
        <v>44</v>
      </c>
      <c r="O245" s="45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AR245" s="22" t="s">
        <v>135</v>
      </c>
      <c r="AT245" s="22" t="s">
        <v>122</v>
      </c>
      <c r="AU245" s="22" t="s">
        <v>83</v>
      </c>
      <c r="AY245" s="22" t="s">
        <v>121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22" t="s">
        <v>81</v>
      </c>
      <c r="BK245" s="221">
        <f>ROUND(I245*H245,2)</f>
        <v>0</v>
      </c>
      <c r="BL245" s="22" t="s">
        <v>135</v>
      </c>
      <c r="BM245" s="22" t="s">
        <v>784</v>
      </c>
    </row>
    <row r="246" spans="2:51" s="11" customFormat="1" ht="13.5">
      <c r="B246" s="238"/>
      <c r="C246" s="239"/>
      <c r="D246" s="235" t="s">
        <v>187</v>
      </c>
      <c r="E246" s="240" t="s">
        <v>21</v>
      </c>
      <c r="F246" s="241" t="s">
        <v>785</v>
      </c>
      <c r="G246" s="239"/>
      <c r="H246" s="242">
        <v>38.745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187</v>
      </c>
      <c r="AU246" s="248" t="s">
        <v>83</v>
      </c>
      <c r="AV246" s="11" t="s">
        <v>83</v>
      </c>
      <c r="AW246" s="11" t="s">
        <v>37</v>
      </c>
      <c r="AX246" s="11" t="s">
        <v>81</v>
      </c>
      <c r="AY246" s="248" t="s">
        <v>121</v>
      </c>
    </row>
    <row r="247" spans="2:65" s="1" customFormat="1" ht="16.5" customHeight="1">
      <c r="B247" s="44"/>
      <c r="C247" s="210" t="s">
        <v>454</v>
      </c>
      <c r="D247" s="210" t="s">
        <v>122</v>
      </c>
      <c r="E247" s="211" t="s">
        <v>593</v>
      </c>
      <c r="F247" s="212" t="s">
        <v>594</v>
      </c>
      <c r="G247" s="213" t="s">
        <v>262</v>
      </c>
      <c r="H247" s="214">
        <v>9.033</v>
      </c>
      <c r="I247" s="215"/>
      <c r="J247" s="216">
        <f>ROUND(I247*H247,2)</f>
        <v>0</v>
      </c>
      <c r="K247" s="212" t="s">
        <v>176</v>
      </c>
      <c r="L247" s="70"/>
      <c r="M247" s="217" t="s">
        <v>21</v>
      </c>
      <c r="N247" s="218" t="s">
        <v>44</v>
      </c>
      <c r="O247" s="45"/>
      <c r="P247" s="219">
        <f>O247*H247</f>
        <v>0</v>
      </c>
      <c r="Q247" s="219">
        <v>0</v>
      </c>
      <c r="R247" s="219">
        <f>Q247*H247</f>
        <v>0</v>
      </c>
      <c r="S247" s="219">
        <v>0</v>
      </c>
      <c r="T247" s="220">
        <f>S247*H247</f>
        <v>0</v>
      </c>
      <c r="AR247" s="22" t="s">
        <v>135</v>
      </c>
      <c r="AT247" s="22" t="s">
        <v>122</v>
      </c>
      <c r="AU247" s="22" t="s">
        <v>83</v>
      </c>
      <c r="AY247" s="22" t="s">
        <v>121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22" t="s">
        <v>81</v>
      </c>
      <c r="BK247" s="221">
        <f>ROUND(I247*H247,2)</f>
        <v>0</v>
      </c>
      <c r="BL247" s="22" t="s">
        <v>135</v>
      </c>
      <c r="BM247" s="22" t="s">
        <v>786</v>
      </c>
    </row>
    <row r="248" spans="2:65" s="1" customFormat="1" ht="16.5" customHeight="1">
      <c r="B248" s="44"/>
      <c r="C248" s="210" t="s">
        <v>459</v>
      </c>
      <c r="D248" s="210" t="s">
        <v>122</v>
      </c>
      <c r="E248" s="211" t="s">
        <v>598</v>
      </c>
      <c r="F248" s="212" t="s">
        <v>599</v>
      </c>
      <c r="G248" s="213" t="s">
        <v>262</v>
      </c>
      <c r="H248" s="214">
        <v>1.845</v>
      </c>
      <c r="I248" s="215"/>
      <c r="J248" s="216">
        <f>ROUND(I248*H248,2)</f>
        <v>0</v>
      </c>
      <c r="K248" s="212" t="s">
        <v>176</v>
      </c>
      <c r="L248" s="70"/>
      <c r="M248" s="217" t="s">
        <v>21</v>
      </c>
      <c r="N248" s="218" t="s">
        <v>44</v>
      </c>
      <c r="O248" s="45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AR248" s="22" t="s">
        <v>135</v>
      </c>
      <c r="AT248" s="22" t="s">
        <v>122</v>
      </c>
      <c r="AU248" s="22" t="s">
        <v>83</v>
      </c>
      <c r="AY248" s="22" t="s">
        <v>121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22" t="s">
        <v>81</v>
      </c>
      <c r="BK248" s="221">
        <f>ROUND(I248*H248,2)</f>
        <v>0</v>
      </c>
      <c r="BL248" s="22" t="s">
        <v>135</v>
      </c>
      <c r="BM248" s="22" t="s">
        <v>787</v>
      </c>
    </row>
    <row r="249" spans="2:65" s="1" customFormat="1" ht="25.5" customHeight="1">
      <c r="B249" s="44"/>
      <c r="C249" s="210" t="s">
        <v>463</v>
      </c>
      <c r="D249" s="210" t="s">
        <v>122</v>
      </c>
      <c r="E249" s="211" t="s">
        <v>602</v>
      </c>
      <c r="F249" s="212" t="s">
        <v>788</v>
      </c>
      <c r="G249" s="213" t="s">
        <v>262</v>
      </c>
      <c r="H249" s="214">
        <v>4.14</v>
      </c>
      <c r="I249" s="215"/>
      <c r="J249" s="216">
        <f>ROUND(I249*H249,2)</f>
        <v>0</v>
      </c>
      <c r="K249" s="212" t="s">
        <v>176</v>
      </c>
      <c r="L249" s="70"/>
      <c r="M249" s="217" t="s">
        <v>21</v>
      </c>
      <c r="N249" s="218" t="s">
        <v>44</v>
      </c>
      <c r="O249" s="45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AR249" s="22" t="s">
        <v>135</v>
      </c>
      <c r="AT249" s="22" t="s">
        <v>122</v>
      </c>
      <c r="AU249" s="22" t="s">
        <v>83</v>
      </c>
      <c r="AY249" s="22" t="s">
        <v>121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22" t="s">
        <v>81</v>
      </c>
      <c r="BK249" s="221">
        <f>ROUND(I249*H249,2)</f>
        <v>0</v>
      </c>
      <c r="BL249" s="22" t="s">
        <v>135</v>
      </c>
      <c r="BM249" s="22" t="s">
        <v>789</v>
      </c>
    </row>
    <row r="250" spans="2:51" s="11" customFormat="1" ht="13.5">
      <c r="B250" s="238"/>
      <c r="C250" s="239"/>
      <c r="D250" s="235" t="s">
        <v>187</v>
      </c>
      <c r="E250" s="240" t="s">
        <v>21</v>
      </c>
      <c r="F250" s="241" t="s">
        <v>777</v>
      </c>
      <c r="G250" s="239"/>
      <c r="H250" s="242">
        <v>2.295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187</v>
      </c>
      <c r="AU250" s="248" t="s">
        <v>83</v>
      </c>
      <c r="AV250" s="11" t="s">
        <v>83</v>
      </c>
      <c r="AW250" s="11" t="s">
        <v>37</v>
      </c>
      <c r="AX250" s="11" t="s">
        <v>73</v>
      </c>
      <c r="AY250" s="248" t="s">
        <v>121</v>
      </c>
    </row>
    <row r="251" spans="2:51" s="11" customFormat="1" ht="13.5">
      <c r="B251" s="238"/>
      <c r="C251" s="239"/>
      <c r="D251" s="235" t="s">
        <v>187</v>
      </c>
      <c r="E251" s="240" t="s">
        <v>21</v>
      </c>
      <c r="F251" s="241" t="s">
        <v>783</v>
      </c>
      <c r="G251" s="239"/>
      <c r="H251" s="242">
        <v>1.845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187</v>
      </c>
      <c r="AU251" s="248" t="s">
        <v>83</v>
      </c>
      <c r="AV251" s="11" t="s">
        <v>83</v>
      </c>
      <c r="AW251" s="11" t="s">
        <v>37</v>
      </c>
      <c r="AX251" s="11" t="s">
        <v>73</v>
      </c>
      <c r="AY251" s="248" t="s">
        <v>121</v>
      </c>
    </row>
    <row r="252" spans="2:51" s="12" customFormat="1" ht="13.5">
      <c r="B252" s="249"/>
      <c r="C252" s="250"/>
      <c r="D252" s="235" t="s">
        <v>187</v>
      </c>
      <c r="E252" s="251" t="s">
        <v>21</v>
      </c>
      <c r="F252" s="252" t="s">
        <v>201</v>
      </c>
      <c r="G252" s="250"/>
      <c r="H252" s="253">
        <v>4.14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187</v>
      </c>
      <c r="AU252" s="259" t="s">
        <v>83</v>
      </c>
      <c r="AV252" s="12" t="s">
        <v>135</v>
      </c>
      <c r="AW252" s="12" t="s">
        <v>37</v>
      </c>
      <c r="AX252" s="12" t="s">
        <v>81</v>
      </c>
      <c r="AY252" s="259" t="s">
        <v>121</v>
      </c>
    </row>
    <row r="253" spans="2:65" s="1" customFormat="1" ht="25.5" customHeight="1">
      <c r="B253" s="44"/>
      <c r="C253" s="210" t="s">
        <v>467</v>
      </c>
      <c r="D253" s="210" t="s">
        <v>122</v>
      </c>
      <c r="E253" s="211" t="s">
        <v>606</v>
      </c>
      <c r="F253" s="212" t="s">
        <v>790</v>
      </c>
      <c r="G253" s="213" t="s">
        <v>262</v>
      </c>
      <c r="H253" s="214">
        <v>3.346</v>
      </c>
      <c r="I253" s="215"/>
      <c r="J253" s="216">
        <f>ROUND(I253*H253,2)</f>
        <v>0</v>
      </c>
      <c r="K253" s="212" t="s">
        <v>176</v>
      </c>
      <c r="L253" s="70"/>
      <c r="M253" s="217" t="s">
        <v>21</v>
      </c>
      <c r="N253" s="218" t="s">
        <v>44</v>
      </c>
      <c r="O253" s="45"/>
      <c r="P253" s="219">
        <f>O253*H253</f>
        <v>0</v>
      </c>
      <c r="Q253" s="219">
        <v>0</v>
      </c>
      <c r="R253" s="219">
        <f>Q253*H253</f>
        <v>0</v>
      </c>
      <c r="S253" s="219">
        <v>0</v>
      </c>
      <c r="T253" s="220">
        <f>S253*H253</f>
        <v>0</v>
      </c>
      <c r="AR253" s="22" t="s">
        <v>135</v>
      </c>
      <c r="AT253" s="22" t="s">
        <v>122</v>
      </c>
      <c r="AU253" s="22" t="s">
        <v>83</v>
      </c>
      <c r="AY253" s="22" t="s">
        <v>121</v>
      </c>
      <c r="BE253" s="221">
        <f>IF(N253="základní",J253,0)</f>
        <v>0</v>
      </c>
      <c r="BF253" s="221">
        <f>IF(N253="snížená",J253,0)</f>
        <v>0</v>
      </c>
      <c r="BG253" s="221">
        <f>IF(N253="zákl. přenesená",J253,0)</f>
        <v>0</v>
      </c>
      <c r="BH253" s="221">
        <f>IF(N253="sníž. přenesená",J253,0)</f>
        <v>0</v>
      </c>
      <c r="BI253" s="221">
        <f>IF(N253="nulová",J253,0)</f>
        <v>0</v>
      </c>
      <c r="BJ253" s="22" t="s">
        <v>81</v>
      </c>
      <c r="BK253" s="221">
        <f>ROUND(I253*H253,2)</f>
        <v>0</v>
      </c>
      <c r="BL253" s="22" t="s">
        <v>135</v>
      </c>
      <c r="BM253" s="22" t="s">
        <v>791</v>
      </c>
    </row>
    <row r="254" spans="2:51" s="11" customFormat="1" ht="13.5">
      <c r="B254" s="238"/>
      <c r="C254" s="239"/>
      <c r="D254" s="235" t="s">
        <v>187</v>
      </c>
      <c r="E254" s="240" t="s">
        <v>21</v>
      </c>
      <c r="F254" s="241" t="s">
        <v>792</v>
      </c>
      <c r="G254" s="239"/>
      <c r="H254" s="242">
        <v>3.346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187</v>
      </c>
      <c r="AU254" s="248" t="s">
        <v>83</v>
      </c>
      <c r="AV254" s="11" t="s">
        <v>83</v>
      </c>
      <c r="AW254" s="11" t="s">
        <v>37</v>
      </c>
      <c r="AX254" s="11" t="s">
        <v>81</v>
      </c>
      <c r="AY254" s="248" t="s">
        <v>121</v>
      </c>
    </row>
    <row r="255" spans="2:65" s="1" customFormat="1" ht="25.5" customHeight="1">
      <c r="B255" s="44"/>
      <c r="C255" s="210" t="s">
        <v>471</v>
      </c>
      <c r="D255" s="210" t="s">
        <v>122</v>
      </c>
      <c r="E255" s="211" t="s">
        <v>610</v>
      </c>
      <c r="F255" s="212" t="s">
        <v>611</v>
      </c>
      <c r="G255" s="213" t="s">
        <v>262</v>
      </c>
      <c r="H255" s="214">
        <v>3.392</v>
      </c>
      <c r="I255" s="215"/>
      <c r="J255" s="216">
        <f>ROUND(I255*H255,2)</f>
        <v>0</v>
      </c>
      <c r="K255" s="212" t="s">
        <v>176</v>
      </c>
      <c r="L255" s="70"/>
      <c r="M255" s="217" t="s">
        <v>21</v>
      </c>
      <c r="N255" s="218" t="s">
        <v>44</v>
      </c>
      <c r="O255" s="45"/>
      <c r="P255" s="219">
        <f>O255*H255</f>
        <v>0</v>
      </c>
      <c r="Q255" s="219">
        <v>0</v>
      </c>
      <c r="R255" s="219">
        <f>Q255*H255</f>
        <v>0</v>
      </c>
      <c r="S255" s="219">
        <v>0</v>
      </c>
      <c r="T255" s="220">
        <f>S255*H255</f>
        <v>0</v>
      </c>
      <c r="AR255" s="22" t="s">
        <v>135</v>
      </c>
      <c r="AT255" s="22" t="s">
        <v>122</v>
      </c>
      <c r="AU255" s="22" t="s">
        <v>83</v>
      </c>
      <c r="AY255" s="22" t="s">
        <v>121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22" t="s">
        <v>81</v>
      </c>
      <c r="BK255" s="221">
        <f>ROUND(I255*H255,2)</f>
        <v>0</v>
      </c>
      <c r="BL255" s="22" t="s">
        <v>135</v>
      </c>
      <c r="BM255" s="22" t="s">
        <v>793</v>
      </c>
    </row>
    <row r="256" spans="2:51" s="11" customFormat="1" ht="13.5">
      <c r="B256" s="238"/>
      <c r="C256" s="239"/>
      <c r="D256" s="235" t="s">
        <v>187</v>
      </c>
      <c r="E256" s="240" t="s">
        <v>21</v>
      </c>
      <c r="F256" s="241" t="s">
        <v>778</v>
      </c>
      <c r="G256" s="239"/>
      <c r="H256" s="242">
        <v>3.392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187</v>
      </c>
      <c r="AU256" s="248" t="s">
        <v>83</v>
      </c>
      <c r="AV256" s="11" t="s">
        <v>83</v>
      </c>
      <c r="AW256" s="11" t="s">
        <v>37</v>
      </c>
      <c r="AX256" s="11" t="s">
        <v>81</v>
      </c>
      <c r="AY256" s="248" t="s">
        <v>121</v>
      </c>
    </row>
    <row r="257" spans="2:63" s="9" customFormat="1" ht="29.85" customHeight="1">
      <c r="B257" s="196"/>
      <c r="C257" s="197"/>
      <c r="D257" s="198" t="s">
        <v>72</v>
      </c>
      <c r="E257" s="233" t="s">
        <v>613</v>
      </c>
      <c r="F257" s="233" t="s">
        <v>794</v>
      </c>
      <c r="G257" s="197"/>
      <c r="H257" s="197"/>
      <c r="I257" s="200"/>
      <c r="J257" s="234">
        <f>BK257</f>
        <v>0</v>
      </c>
      <c r="K257" s="197"/>
      <c r="L257" s="202"/>
      <c r="M257" s="203"/>
      <c r="N257" s="204"/>
      <c r="O257" s="204"/>
      <c r="P257" s="205">
        <f>P258</f>
        <v>0</v>
      </c>
      <c r="Q257" s="204"/>
      <c r="R257" s="205">
        <f>R258</f>
        <v>0</v>
      </c>
      <c r="S257" s="204"/>
      <c r="T257" s="206">
        <f>T258</f>
        <v>0</v>
      </c>
      <c r="AR257" s="207" t="s">
        <v>81</v>
      </c>
      <c r="AT257" s="208" t="s">
        <v>72</v>
      </c>
      <c r="AU257" s="208" t="s">
        <v>81</v>
      </c>
      <c r="AY257" s="207" t="s">
        <v>121</v>
      </c>
      <c r="BK257" s="209">
        <f>BK258</f>
        <v>0</v>
      </c>
    </row>
    <row r="258" spans="2:65" s="1" customFormat="1" ht="16.5" customHeight="1">
      <c r="B258" s="44"/>
      <c r="C258" s="210" t="s">
        <v>475</v>
      </c>
      <c r="D258" s="210" t="s">
        <v>122</v>
      </c>
      <c r="E258" s="211" t="s">
        <v>616</v>
      </c>
      <c r="F258" s="212" t="s">
        <v>617</v>
      </c>
      <c r="G258" s="213" t="s">
        <v>262</v>
      </c>
      <c r="H258" s="214">
        <v>161.284</v>
      </c>
      <c r="I258" s="215"/>
      <c r="J258" s="216">
        <f>ROUND(I258*H258,2)</f>
        <v>0</v>
      </c>
      <c r="K258" s="212" t="s">
        <v>176</v>
      </c>
      <c r="L258" s="70"/>
      <c r="M258" s="217" t="s">
        <v>21</v>
      </c>
      <c r="N258" s="218" t="s">
        <v>44</v>
      </c>
      <c r="O258" s="45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AR258" s="22" t="s">
        <v>135</v>
      </c>
      <c r="AT258" s="22" t="s">
        <v>122</v>
      </c>
      <c r="AU258" s="22" t="s">
        <v>83</v>
      </c>
      <c r="AY258" s="22" t="s">
        <v>121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22" t="s">
        <v>81</v>
      </c>
      <c r="BK258" s="221">
        <f>ROUND(I258*H258,2)</f>
        <v>0</v>
      </c>
      <c r="BL258" s="22" t="s">
        <v>135</v>
      </c>
      <c r="BM258" s="22" t="s">
        <v>795</v>
      </c>
    </row>
    <row r="259" spans="2:63" s="9" customFormat="1" ht="37.4" customHeight="1">
      <c r="B259" s="196"/>
      <c r="C259" s="197"/>
      <c r="D259" s="198" t="s">
        <v>72</v>
      </c>
      <c r="E259" s="199" t="s">
        <v>619</v>
      </c>
      <c r="F259" s="199" t="s">
        <v>620</v>
      </c>
      <c r="G259" s="197"/>
      <c r="H259" s="197"/>
      <c r="I259" s="200"/>
      <c r="J259" s="201">
        <f>BK259</f>
        <v>0</v>
      </c>
      <c r="K259" s="197"/>
      <c r="L259" s="202"/>
      <c r="M259" s="203"/>
      <c r="N259" s="204"/>
      <c r="O259" s="204"/>
      <c r="P259" s="205">
        <f>P260</f>
        <v>0</v>
      </c>
      <c r="Q259" s="204"/>
      <c r="R259" s="205">
        <f>R260</f>
        <v>0.1175</v>
      </c>
      <c r="S259" s="204"/>
      <c r="T259" s="206">
        <f>T260</f>
        <v>0</v>
      </c>
      <c r="AR259" s="207" t="s">
        <v>83</v>
      </c>
      <c r="AT259" s="208" t="s">
        <v>72</v>
      </c>
      <c r="AU259" s="208" t="s">
        <v>73</v>
      </c>
      <c r="AY259" s="207" t="s">
        <v>121</v>
      </c>
      <c r="BK259" s="209">
        <f>BK260</f>
        <v>0</v>
      </c>
    </row>
    <row r="260" spans="2:63" s="9" customFormat="1" ht="19.9" customHeight="1">
      <c r="B260" s="196"/>
      <c r="C260" s="197"/>
      <c r="D260" s="198" t="s">
        <v>72</v>
      </c>
      <c r="E260" s="233" t="s">
        <v>621</v>
      </c>
      <c r="F260" s="233" t="s">
        <v>622</v>
      </c>
      <c r="G260" s="197"/>
      <c r="H260" s="197"/>
      <c r="I260" s="200"/>
      <c r="J260" s="234">
        <f>BK260</f>
        <v>0</v>
      </c>
      <c r="K260" s="197"/>
      <c r="L260" s="202"/>
      <c r="M260" s="203"/>
      <c r="N260" s="204"/>
      <c r="O260" s="204"/>
      <c r="P260" s="205">
        <f>SUM(P261:P266)</f>
        <v>0</v>
      </c>
      <c r="Q260" s="204"/>
      <c r="R260" s="205">
        <f>SUM(R261:R266)</f>
        <v>0.1175</v>
      </c>
      <c r="S260" s="204"/>
      <c r="T260" s="206">
        <f>SUM(T261:T266)</f>
        <v>0</v>
      </c>
      <c r="AR260" s="207" t="s">
        <v>83</v>
      </c>
      <c r="AT260" s="208" t="s">
        <v>72</v>
      </c>
      <c r="AU260" s="208" t="s">
        <v>81</v>
      </c>
      <c r="AY260" s="207" t="s">
        <v>121</v>
      </c>
      <c r="BK260" s="209">
        <f>SUM(BK261:BK266)</f>
        <v>0</v>
      </c>
    </row>
    <row r="261" spans="2:65" s="1" customFormat="1" ht="25.5" customHeight="1">
      <c r="B261" s="44"/>
      <c r="C261" s="210" t="s">
        <v>479</v>
      </c>
      <c r="D261" s="210" t="s">
        <v>122</v>
      </c>
      <c r="E261" s="211" t="s">
        <v>624</v>
      </c>
      <c r="F261" s="212" t="s">
        <v>625</v>
      </c>
      <c r="G261" s="213" t="s">
        <v>175</v>
      </c>
      <c r="H261" s="214">
        <v>125</v>
      </c>
      <c r="I261" s="215"/>
      <c r="J261" s="216">
        <f>ROUND(I261*H261,2)</f>
        <v>0</v>
      </c>
      <c r="K261" s="212" t="s">
        <v>176</v>
      </c>
      <c r="L261" s="70"/>
      <c r="M261" s="217" t="s">
        <v>21</v>
      </c>
      <c r="N261" s="218" t="s">
        <v>44</v>
      </c>
      <c r="O261" s="45"/>
      <c r="P261" s="219">
        <f>O261*H261</f>
        <v>0</v>
      </c>
      <c r="Q261" s="219">
        <v>0.00068</v>
      </c>
      <c r="R261" s="219">
        <f>Q261*H261</f>
        <v>0.085</v>
      </c>
      <c r="S261" s="219">
        <v>0</v>
      </c>
      <c r="T261" s="220">
        <f>S261*H261</f>
        <v>0</v>
      </c>
      <c r="AR261" s="22" t="s">
        <v>237</v>
      </c>
      <c r="AT261" s="22" t="s">
        <v>122</v>
      </c>
      <c r="AU261" s="22" t="s">
        <v>83</v>
      </c>
      <c r="AY261" s="22" t="s">
        <v>121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22" t="s">
        <v>81</v>
      </c>
      <c r="BK261" s="221">
        <f>ROUND(I261*H261,2)</f>
        <v>0</v>
      </c>
      <c r="BL261" s="22" t="s">
        <v>237</v>
      </c>
      <c r="BM261" s="22" t="s">
        <v>796</v>
      </c>
    </row>
    <row r="262" spans="2:47" s="1" customFormat="1" ht="13.5">
      <c r="B262" s="44"/>
      <c r="C262" s="72"/>
      <c r="D262" s="235" t="s">
        <v>171</v>
      </c>
      <c r="E262" s="72"/>
      <c r="F262" s="236" t="s">
        <v>325</v>
      </c>
      <c r="G262" s="72"/>
      <c r="H262" s="72"/>
      <c r="I262" s="182"/>
      <c r="J262" s="72"/>
      <c r="K262" s="72"/>
      <c r="L262" s="70"/>
      <c r="M262" s="237"/>
      <c r="N262" s="45"/>
      <c r="O262" s="45"/>
      <c r="P262" s="45"/>
      <c r="Q262" s="45"/>
      <c r="R262" s="45"/>
      <c r="S262" s="45"/>
      <c r="T262" s="93"/>
      <c r="AT262" s="22" t="s">
        <v>171</v>
      </c>
      <c r="AU262" s="22" t="s">
        <v>83</v>
      </c>
    </row>
    <row r="263" spans="2:51" s="11" customFormat="1" ht="13.5">
      <c r="B263" s="238"/>
      <c r="C263" s="239"/>
      <c r="D263" s="235" t="s">
        <v>187</v>
      </c>
      <c r="E263" s="240" t="s">
        <v>21</v>
      </c>
      <c r="F263" s="241" t="s">
        <v>797</v>
      </c>
      <c r="G263" s="239"/>
      <c r="H263" s="242">
        <v>125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187</v>
      </c>
      <c r="AU263" s="248" t="s">
        <v>83</v>
      </c>
      <c r="AV263" s="11" t="s">
        <v>83</v>
      </c>
      <c r="AW263" s="11" t="s">
        <v>37</v>
      </c>
      <c r="AX263" s="11" t="s">
        <v>81</v>
      </c>
      <c r="AY263" s="248" t="s">
        <v>121</v>
      </c>
    </row>
    <row r="264" spans="2:65" s="1" customFormat="1" ht="16.5" customHeight="1">
      <c r="B264" s="44"/>
      <c r="C264" s="210" t="s">
        <v>484</v>
      </c>
      <c r="D264" s="210" t="s">
        <v>122</v>
      </c>
      <c r="E264" s="211" t="s">
        <v>628</v>
      </c>
      <c r="F264" s="212" t="s">
        <v>629</v>
      </c>
      <c r="G264" s="213" t="s">
        <v>191</v>
      </c>
      <c r="H264" s="214">
        <v>125</v>
      </c>
      <c r="I264" s="215"/>
      <c r="J264" s="216">
        <f>ROUND(I264*H264,2)</f>
        <v>0</v>
      </c>
      <c r="K264" s="212" t="s">
        <v>176</v>
      </c>
      <c r="L264" s="70"/>
      <c r="M264" s="217" t="s">
        <v>21</v>
      </c>
      <c r="N264" s="218" t="s">
        <v>44</v>
      </c>
      <c r="O264" s="45"/>
      <c r="P264" s="219">
        <f>O264*H264</f>
        <v>0</v>
      </c>
      <c r="Q264" s="219">
        <v>0.00026</v>
      </c>
      <c r="R264" s="219">
        <f>Q264*H264</f>
        <v>0.032499999999999994</v>
      </c>
      <c r="S264" s="219">
        <v>0</v>
      </c>
      <c r="T264" s="220">
        <f>S264*H264</f>
        <v>0</v>
      </c>
      <c r="AR264" s="22" t="s">
        <v>237</v>
      </c>
      <c r="AT264" s="22" t="s">
        <v>122</v>
      </c>
      <c r="AU264" s="22" t="s">
        <v>83</v>
      </c>
      <c r="AY264" s="22" t="s">
        <v>121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22" t="s">
        <v>81</v>
      </c>
      <c r="BK264" s="221">
        <f>ROUND(I264*H264,2)</f>
        <v>0</v>
      </c>
      <c r="BL264" s="22" t="s">
        <v>237</v>
      </c>
      <c r="BM264" s="22" t="s">
        <v>798</v>
      </c>
    </row>
    <row r="265" spans="2:47" s="1" customFormat="1" ht="13.5">
      <c r="B265" s="44"/>
      <c r="C265" s="72"/>
      <c r="D265" s="235" t="s">
        <v>171</v>
      </c>
      <c r="E265" s="72"/>
      <c r="F265" s="236" t="s">
        <v>325</v>
      </c>
      <c r="G265" s="72"/>
      <c r="H265" s="72"/>
      <c r="I265" s="182"/>
      <c r="J265" s="72"/>
      <c r="K265" s="72"/>
      <c r="L265" s="70"/>
      <c r="M265" s="237"/>
      <c r="N265" s="45"/>
      <c r="O265" s="45"/>
      <c r="P265" s="45"/>
      <c r="Q265" s="45"/>
      <c r="R265" s="45"/>
      <c r="S265" s="45"/>
      <c r="T265" s="93"/>
      <c r="AT265" s="22" t="s">
        <v>171</v>
      </c>
      <c r="AU265" s="22" t="s">
        <v>83</v>
      </c>
    </row>
    <row r="266" spans="2:65" s="1" customFormat="1" ht="25.5" customHeight="1">
      <c r="B266" s="44"/>
      <c r="C266" s="210" t="s">
        <v>490</v>
      </c>
      <c r="D266" s="210" t="s">
        <v>122</v>
      </c>
      <c r="E266" s="211" t="s">
        <v>632</v>
      </c>
      <c r="F266" s="212" t="s">
        <v>633</v>
      </c>
      <c r="G266" s="213" t="s">
        <v>634</v>
      </c>
      <c r="H266" s="270"/>
      <c r="I266" s="215"/>
      <c r="J266" s="216">
        <f>ROUND(I266*H266,2)</f>
        <v>0</v>
      </c>
      <c r="K266" s="212" t="s">
        <v>176</v>
      </c>
      <c r="L266" s="70"/>
      <c r="M266" s="217" t="s">
        <v>21</v>
      </c>
      <c r="N266" s="222" t="s">
        <v>44</v>
      </c>
      <c r="O266" s="223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AR266" s="22" t="s">
        <v>237</v>
      </c>
      <c r="AT266" s="22" t="s">
        <v>122</v>
      </c>
      <c r="AU266" s="22" t="s">
        <v>83</v>
      </c>
      <c r="AY266" s="22" t="s">
        <v>121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22" t="s">
        <v>81</v>
      </c>
      <c r="BK266" s="221">
        <f>ROUND(I266*H266,2)</f>
        <v>0</v>
      </c>
      <c r="BL266" s="22" t="s">
        <v>237</v>
      </c>
      <c r="BM266" s="22" t="s">
        <v>799</v>
      </c>
    </row>
    <row r="267" spans="2:12" s="1" customFormat="1" ht="6.95" customHeight="1">
      <c r="B267" s="65"/>
      <c r="C267" s="66"/>
      <c r="D267" s="66"/>
      <c r="E267" s="66"/>
      <c r="F267" s="66"/>
      <c r="G267" s="66"/>
      <c r="H267" s="66"/>
      <c r="I267" s="164"/>
      <c r="J267" s="66"/>
      <c r="K267" s="66"/>
      <c r="L267" s="70"/>
    </row>
  </sheetData>
  <sheetProtection password="CC35" sheet="1" objects="1" scenarios="1" formatColumns="0" formatRows="0" autoFilter="0"/>
  <autoFilter ref="C84:K266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3" customFormat="1" ht="45" customHeight="1">
      <c r="B3" s="277"/>
      <c r="C3" s="278" t="s">
        <v>800</v>
      </c>
      <c r="D3" s="278"/>
      <c r="E3" s="278"/>
      <c r="F3" s="278"/>
      <c r="G3" s="278"/>
      <c r="H3" s="278"/>
      <c r="I3" s="278"/>
      <c r="J3" s="278"/>
      <c r="K3" s="279"/>
    </row>
    <row r="4" spans="2:11" ht="25.5" customHeight="1">
      <c r="B4" s="280"/>
      <c r="C4" s="281" t="s">
        <v>801</v>
      </c>
      <c r="D4" s="281"/>
      <c r="E4" s="281"/>
      <c r="F4" s="281"/>
      <c r="G4" s="281"/>
      <c r="H4" s="281"/>
      <c r="I4" s="281"/>
      <c r="J4" s="281"/>
      <c r="K4" s="282"/>
    </row>
    <row r="5" spans="2:1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0"/>
      <c r="C6" s="284" t="s">
        <v>802</v>
      </c>
      <c r="D6" s="284"/>
      <c r="E6" s="284"/>
      <c r="F6" s="284"/>
      <c r="G6" s="284"/>
      <c r="H6" s="284"/>
      <c r="I6" s="284"/>
      <c r="J6" s="284"/>
      <c r="K6" s="282"/>
    </row>
    <row r="7" spans="2:11" ht="15" customHeight="1">
      <c r="B7" s="285"/>
      <c r="C7" s="284" t="s">
        <v>803</v>
      </c>
      <c r="D7" s="284"/>
      <c r="E7" s="284"/>
      <c r="F7" s="284"/>
      <c r="G7" s="284"/>
      <c r="H7" s="284"/>
      <c r="I7" s="284"/>
      <c r="J7" s="284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284" t="s">
        <v>804</v>
      </c>
      <c r="D9" s="284"/>
      <c r="E9" s="284"/>
      <c r="F9" s="284"/>
      <c r="G9" s="284"/>
      <c r="H9" s="284"/>
      <c r="I9" s="284"/>
      <c r="J9" s="284"/>
      <c r="K9" s="282"/>
    </row>
    <row r="10" spans="2:11" ht="15" customHeight="1">
      <c r="B10" s="285"/>
      <c r="C10" s="284"/>
      <c r="D10" s="284" t="s">
        <v>805</v>
      </c>
      <c r="E10" s="284"/>
      <c r="F10" s="284"/>
      <c r="G10" s="284"/>
      <c r="H10" s="284"/>
      <c r="I10" s="284"/>
      <c r="J10" s="284"/>
      <c r="K10" s="282"/>
    </row>
    <row r="11" spans="2:11" ht="15" customHeight="1">
      <c r="B11" s="285"/>
      <c r="C11" s="286"/>
      <c r="D11" s="284" t="s">
        <v>806</v>
      </c>
      <c r="E11" s="284"/>
      <c r="F11" s="284"/>
      <c r="G11" s="284"/>
      <c r="H11" s="284"/>
      <c r="I11" s="284"/>
      <c r="J11" s="284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284" t="s">
        <v>807</v>
      </c>
      <c r="E13" s="284"/>
      <c r="F13" s="284"/>
      <c r="G13" s="284"/>
      <c r="H13" s="284"/>
      <c r="I13" s="284"/>
      <c r="J13" s="284"/>
      <c r="K13" s="282"/>
    </row>
    <row r="14" spans="2:11" ht="15" customHeight="1">
      <c r="B14" s="285"/>
      <c r="C14" s="286"/>
      <c r="D14" s="284" t="s">
        <v>808</v>
      </c>
      <c r="E14" s="284"/>
      <c r="F14" s="284"/>
      <c r="G14" s="284"/>
      <c r="H14" s="284"/>
      <c r="I14" s="284"/>
      <c r="J14" s="284"/>
      <c r="K14" s="282"/>
    </row>
    <row r="15" spans="2:11" ht="15" customHeight="1">
      <c r="B15" s="285"/>
      <c r="C15" s="286"/>
      <c r="D15" s="284" t="s">
        <v>809</v>
      </c>
      <c r="E15" s="284"/>
      <c r="F15" s="284"/>
      <c r="G15" s="284"/>
      <c r="H15" s="284"/>
      <c r="I15" s="284"/>
      <c r="J15" s="284"/>
      <c r="K15" s="282"/>
    </row>
    <row r="16" spans="2:11" ht="15" customHeight="1">
      <c r="B16" s="285"/>
      <c r="C16" s="286"/>
      <c r="D16" s="286"/>
      <c r="E16" s="287" t="s">
        <v>80</v>
      </c>
      <c r="F16" s="284" t="s">
        <v>810</v>
      </c>
      <c r="G16" s="284"/>
      <c r="H16" s="284"/>
      <c r="I16" s="284"/>
      <c r="J16" s="284"/>
      <c r="K16" s="282"/>
    </row>
    <row r="17" spans="2:11" ht="15" customHeight="1">
      <c r="B17" s="285"/>
      <c r="C17" s="286"/>
      <c r="D17" s="286"/>
      <c r="E17" s="287" t="s">
        <v>811</v>
      </c>
      <c r="F17" s="284" t="s">
        <v>812</v>
      </c>
      <c r="G17" s="284"/>
      <c r="H17" s="284"/>
      <c r="I17" s="284"/>
      <c r="J17" s="284"/>
      <c r="K17" s="282"/>
    </row>
    <row r="18" spans="2:11" ht="15" customHeight="1">
      <c r="B18" s="285"/>
      <c r="C18" s="286"/>
      <c r="D18" s="286"/>
      <c r="E18" s="287" t="s">
        <v>813</v>
      </c>
      <c r="F18" s="284" t="s">
        <v>814</v>
      </c>
      <c r="G18" s="284"/>
      <c r="H18" s="284"/>
      <c r="I18" s="284"/>
      <c r="J18" s="284"/>
      <c r="K18" s="282"/>
    </row>
    <row r="19" spans="2:11" ht="15" customHeight="1">
      <c r="B19" s="285"/>
      <c r="C19" s="286"/>
      <c r="D19" s="286"/>
      <c r="E19" s="287" t="s">
        <v>815</v>
      </c>
      <c r="F19" s="284" t="s">
        <v>816</v>
      </c>
      <c r="G19" s="284"/>
      <c r="H19" s="284"/>
      <c r="I19" s="284"/>
      <c r="J19" s="284"/>
      <c r="K19" s="282"/>
    </row>
    <row r="20" spans="2:11" ht="15" customHeight="1">
      <c r="B20" s="285"/>
      <c r="C20" s="286"/>
      <c r="D20" s="286"/>
      <c r="E20" s="287" t="s">
        <v>817</v>
      </c>
      <c r="F20" s="284" t="s">
        <v>818</v>
      </c>
      <c r="G20" s="284"/>
      <c r="H20" s="284"/>
      <c r="I20" s="284"/>
      <c r="J20" s="284"/>
      <c r="K20" s="282"/>
    </row>
    <row r="21" spans="2:11" ht="15" customHeight="1">
      <c r="B21" s="285"/>
      <c r="C21" s="286"/>
      <c r="D21" s="286"/>
      <c r="E21" s="287" t="s">
        <v>819</v>
      </c>
      <c r="F21" s="284" t="s">
        <v>820</v>
      </c>
      <c r="G21" s="284"/>
      <c r="H21" s="284"/>
      <c r="I21" s="284"/>
      <c r="J21" s="284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284" t="s">
        <v>821</v>
      </c>
      <c r="D23" s="284"/>
      <c r="E23" s="284"/>
      <c r="F23" s="284"/>
      <c r="G23" s="284"/>
      <c r="H23" s="284"/>
      <c r="I23" s="284"/>
      <c r="J23" s="284"/>
      <c r="K23" s="282"/>
    </row>
    <row r="24" spans="2:11" ht="15" customHeight="1">
      <c r="B24" s="285"/>
      <c r="C24" s="284" t="s">
        <v>822</v>
      </c>
      <c r="D24" s="284"/>
      <c r="E24" s="284"/>
      <c r="F24" s="284"/>
      <c r="G24" s="284"/>
      <c r="H24" s="284"/>
      <c r="I24" s="284"/>
      <c r="J24" s="284"/>
      <c r="K24" s="282"/>
    </row>
    <row r="25" spans="2:11" ht="15" customHeight="1">
      <c r="B25" s="285"/>
      <c r="C25" s="284"/>
      <c r="D25" s="284" t="s">
        <v>823</v>
      </c>
      <c r="E25" s="284"/>
      <c r="F25" s="284"/>
      <c r="G25" s="284"/>
      <c r="H25" s="284"/>
      <c r="I25" s="284"/>
      <c r="J25" s="284"/>
      <c r="K25" s="282"/>
    </row>
    <row r="26" spans="2:11" ht="15" customHeight="1">
      <c r="B26" s="285"/>
      <c r="C26" s="286"/>
      <c r="D26" s="284" t="s">
        <v>824</v>
      </c>
      <c r="E26" s="284"/>
      <c r="F26" s="284"/>
      <c r="G26" s="284"/>
      <c r="H26" s="284"/>
      <c r="I26" s="284"/>
      <c r="J26" s="284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284" t="s">
        <v>825</v>
      </c>
      <c r="E28" s="284"/>
      <c r="F28" s="284"/>
      <c r="G28" s="284"/>
      <c r="H28" s="284"/>
      <c r="I28" s="284"/>
      <c r="J28" s="284"/>
      <c r="K28" s="282"/>
    </row>
    <row r="29" spans="2:11" ht="15" customHeight="1">
      <c r="B29" s="285"/>
      <c r="C29" s="286"/>
      <c r="D29" s="284" t="s">
        <v>826</v>
      </c>
      <c r="E29" s="284"/>
      <c r="F29" s="284"/>
      <c r="G29" s="284"/>
      <c r="H29" s="284"/>
      <c r="I29" s="284"/>
      <c r="J29" s="284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284" t="s">
        <v>827</v>
      </c>
      <c r="E31" s="284"/>
      <c r="F31" s="284"/>
      <c r="G31" s="284"/>
      <c r="H31" s="284"/>
      <c r="I31" s="284"/>
      <c r="J31" s="284"/>
      <c r="K31" s="282"/>
    </row>
    <row r="32" spans="2:11" ht="15" customHeight="1">
      <c r="B32" s="285"/>
      <c r="C32" s="286"/>
      <c r="D32" s="284" t="s">
        <v>828</v>
      </c>
      <c r="E32" s="284"/>
      <c r="F32" s="284"/>
      <c r="G32" s="284"/>
      <c r="H32" s="284"/>
      <c r="I32" s="284"/>
      <c r="J32" s="284"/>
      <c r="K32" s="282"/>
    </row>
    <row r="33" spans="2:11" ht="15" customHeight="1">
      <c r="B33" s="285"/>
      <c r="C33" s="286"/>
      <c r="D33" s="284" t="s">
        <v>829</v>
      </c>
      <c r="E33" s="284"/>
      <c r="F33" s="284"/>
      <c r="G33" s="284"/>
      <c r="H33" s="284"/>
      <c r="I33" s="284"/>
      <c r="J33" s="284"/>
      <c r="K33" s="282"/>
    </row>
    <row r="34" spans="2:11" ht="15" customHeight="1">
      <c r="B34" s="285"/>
      <c r="C34" s="286"/>
      <c r="D34" s="284"/>
      <c r="E34" s="288" t="s">
        <v>105</v>
      </c>
      <c r="F34" s="284"/>
      <c r="G34" s="284" t="s">
        <v>830</v>
      </c>
      <c r="H34" s="284"/>
      <c r="I34" s="284"/>
      <c r="J34" s="284"/>
      <c r="K34" s="282"/>
    </row>
    <row r="35" spans="2:11" ht="30.75" customHeight="1">
      <c r="B35" s="285"/>
      <c r="C35" s="286"/>
      <c r="D35" s="284"/>
      <c r="E35" s="288" t="s">
        <v>831</v>
      </c>
      <c r="F35" s="284"/>
      <c r="G35" s="284" t="s">
        <v>832</v>
      </c>
      <c r="H35" s="284"/>
      <c r="I35" s="284"/>
      <c r="J35" s="284"/>
      <c r="K35" s="282"/>
    </row>
    <row r="36" spans="2:11" ht="15" customHeight="1">
      <c r="B36" s="285"/>
      <c r="C36" s="286"/>
      <c r="D36" s="284"/>
      <c r="E36" s="288" t="s">
        <v>54</v>
      </c>
      <c r="F36" s="284"/>
      <c r="G36" s="284" t="s">
        <v>833</v>
      </c>
      <c r="H36" s="284"/>
      <c r="I36" s="284"/>
      <c r="J36" s="284"/>
      <c r="K36" s="282"/>
    </row>
    <row r="37" spans="2:11" ht="15" customHeight="1">
      <c r="B37" s="285"/>
      <c r="C37" s="286"/>
      <c r="D37" s="284"/>
      <c r="E37" s="288" t="s">
        <v>106</v>
      </c>
      <c r="F37" s="284"/>
      <c r="G37" s="284" t="s">
        <v>834</v>
      </c>
      <c r="H37" s="284"/>
      <c r="I37" s="284"/>
      <c r="J37" s="284"/>
      <c r="K37" s="282"/>
    </row>
    <row r="38" spans="2:11" ht="15" customHeight="1">
      <c r="B38" s="285"/>
      <c r="C38" s="286"/>
      <c r="D38" s="284"/>
      <c r="E38" s="288" t="s">
        <v>107</v>
      </c>
      <c r="F38" s="284"/>
      <c r="G38" s="284" t="s">
        <v>835</v>
      </c>
      <c r="H38" s="284"/>
      <c r="I38" s="284"/>
      <c r="J38" s="284"/>
      <c r="K38" s="282"/>
    </row>
    <row r="39" spans="2:11" ht="15" customHeight="1">
      <c r="B39" s="285"/>
      <c r="C39" s="286"/>
      <c r="D39" s="284"/>
      <c r="E39" s="288" t="s">
        <v>108</v>
      </c>
      <c r="F39" s="284"/>
      <c r="G39" s="284" t="s">
        <v>836</v>
      </c>
      <c r="H39" s="284"/>
      <c r="I39" s="284"/>
      <c r="J39" s="284"/>
      <c r="K39" s="282"/>
    </row>
    <row r="40" spans="2:11" ht="15" customHeight="1">
      <c r="B40" s="285"/>
      <c r="C40" s="286"/>
      <c r="D40" s="284"/>
      <c r="E40" s="288" t="s">
        <v>837</v>
      </c>
      <c r="F40" s="284"/>
      <c r="G40" s="284" t="s">
        <v>838</v>
      </c>
      <c r="H40" s="284"/>
      <c r="I40" s="284"/>
      <c r="J40" s="284"/>
      <c r="K40" s="282"/>
    </row>
    <row r="41" spans="2:11" ht="15" customHeight="1">
      <c r="B41" s="285"/>
      <c r="C41" s="286"/>
      <c r="D41" s="284"/>
      <c r="E41" s="288"/>
      <c r="F41" s="284"/>
      <c r="G41" s="284" t="s">
        <v>839</v>
      </c>
      <c r="H41" s="284"/>
      <c r="I41" s="284"/>
      <c r="J41" s="284"/>
      <c r="K41" s="282"/>
    </row>
    <row r="42" spans="2:11" ht="15" customHeight="1">
      <c r="B42" s="285"/>
      <c r="C42" s="286"/>
      <c r="D42" s="284"/>
      <c r="E42" s="288" t="s">
        <v>840</v>
      </c>
      <c r="F42" s="284"/>
      <c r="G42" s="284" t="s">
        <v>841</v>
      </c>
      <c r="H42" s="284"/>
      <c r="I42" s="284"/>
      <c r="J42" s="284"/>
      <c r="K42" s="282"/>
    </row>
    <row r="43" spans="2:11" ht="15" customHeight="1">
      <c r="B43" s="285"/>
      <c r="C43" s="286"/>
      <c r="D43" s="284"/>
      <c r="E43" s="288" t="s">
        <v>110</v>
      </c>
      <c r="F43" s="284"/>
      <c r="G43" s="284" t="s">
        <v>842</v>
      </c>
      <c r="H43" s="284"/>
      <c r="I43" s="284"/>
      <c r="J43" s="284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284" t="s">
        <v>843</v>
      </c>
      <c r="E45" s="284"/>
      <c r="F45" s="284"/>
      <c r="G45" s="284"/>
      <c r="H45" s="284"/>
      <c r="I45" s="284"/>
      <c r="J45" s="284"/>
      <c r="K45" s="282"/>
    </row>
    <row r="46" spans="2:11" ht="15" customHeight="1">
      <c r="B46" s="285"/>
      <c r="C46" s="286"/>
      <c r="D46" s="286"/>
      <c r="E46" s="284" t="s">
        <v>844</v>
      </c>
      <c r="F46" s="284"/>
      <c r="G46" s="284"/>
      <c r="H46" s="284"/>
      <c r="I46" s="284"/>
      <c r="J46" s="284"/>
      <c r="K46" s="282"/>
    </row>
    <row r="47" spans="2:11" ht="15" customHeight="1">
      <c r="B47" s="285"/>
      <c r="C47" s="286"/>
      <c r="D47" s="286"/>
      <c r="E47" s="284" t="s">
        <v>845</v>
      </c>
      <c r="F47" s="284"/>
      <c r="G47" s="284"/>
      <c r="H47" s="284"/>
      <c r="I47" s="284"/>
      <c r="J47" s="284"/>
      <c r="K47" s="282"/>
    </row>
    <row r="48" spans="2:11" ht="15" customHeight="1">
      <c r="B48" s="285"/>
      <c r="C48" s="286"/>
      <c r="D48" s="286"/>
      <c r="E48" s="284" t="s">
        <v>846</v>
      </c>
      <c r="F48" s="284"/>
      <c r="G48" s="284"/>
      <c r="H48" s="284"/>
      <c r="I48" s="284"/>
      <c r="J48" s="284"/>
      <c r="K48" s="282"/>
    </row>
    <row r="49" spans="2:11" ht="15" customHeight="1">
      <c r="B49" s="285"/>
      <c r="C49" s="286"/>
      <c r="D49" s="284" t="s">
        <v>847</v>
      </c>
      <c r="E49" s="284"/>
      <c r="F49" s="284"/>
      <c r="G49" s="284"/>
      <c r="H49" s="284"/>
      <c r="I49" s="284"/>
      <c r="J49" s="284"/>
      <c r="K49" s="282"/>
    </row>
    <row r="50" spans="2:11" ht="25.5" customHeight="1">
      <c r="B50" s="280"/>
      <c r="C50" s="281" t="s">
        <v>848</v>
      </c>
      <c r="D50" s="281"/>
      <c r="E50" s="281"/>
      <c r="F50" s="281"/>
      <c r="G50" s="281"/>
      <c r="H50" s="281"/>
      <c r="I50" s="281"/>
      <c r="J50" s="281"/>
      <c r="K50" s="282"/>
    </row>
    <row r="51" spans="2:11" ht="5.25" customHeight="1">
      <c r="B51" s="280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0"/>
      <c r="C52" s="284" t="s">
        <v>849</v>
      </c>
      <c r="D52" s="284"/>
      <c r="E52" s="284"/>
      <c r="F52" s="284"/>
      <c r="G52" s="284"/>
      <c r="H52" s="284"/>
      <c r="I52" s="284"/>
      <c r="J52" s="284"/>
      <c r="K52" s="282"/>
    </row>
    <row r="53" spans="2:11" ht="15" customHeight="1">
      <c r="B53" s="280"/>
      <c r="C53" s="284" t="s">
        <v>850</v>
      </c>
      <c r="D53" s="284"/>
      <c r="E53" s="284"/>
      <c r="F53" s="284"/>
      <c r="G53" s="284"/>
      <c r="H53" s="284"/>
      <c r="I53" s="284"/>
      <c r="J53" s="284"/>
      <c r="K53" s="282"/>
    </row>
    <row r="54" spans="2:11" ht="12.75" customHeight="1">
      <c r="B54" s="280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0"/>
      <c r="C55" s="284" t="s">
        <v>851</v>
      </c>
      <c r="D55" s="284"/>
      <c r="E55" s="284"/>
      <c r="F55" s="284"/>
      <c r="G55" s="284"/>
      <c r="H55" s="284"/>
      <c r="I55" s="284"/>
      <c r="J55" s="284"/>
      <c r="K55" s="282"/>
    </row>
    <row r="56" spans="2:11" ht="15" customHeight="1">
      <c r="B56" s="280"/>
      <c r="C56" s="286"/>
      <c r="D56" s="284" t="s">
        <v>852</v>
      </c>
      <c r="E56" s="284"/>
      <c r="F56" s="284"/>
      <c r="G56" s="284"/>
      <c r="H56" s="284"/>
      <c r="I56" s="284"/>
      <c r="J56" s="284"/>
      <c r="K56" s="282"/>
    </row>
    <row r="57" spans="2:11" ht="15" customHeight="1">
      <c r="B57" s="280"/>
      <c r="C57" s="286"/>
      <c r="D57" s="284" t="s">
        <v>853</v>
      </c>
      <c r="E57" s="284"/>
      <c r="F57" s="284"/>
      <c r="G57" s="284"/>
      <c r="H57" s="284"/>
      <c r="I57" s="284"/>
      <c r="J57" s="284"/>
      <c r="K57" s="282"/>
    </row>
    <row r="58" spans="2:11" ht="15" customHeight="1">
      <c r="B58" s="280"/>
      <c r="C58" s="286"/>
      <c r="D58" s="284" t="s">
        <v>854</v>
      </c>
      <c r="E58" s="284"/>
      <c r="F58" s="284"/>
      <c r="G58" s="284"/>
      <c r="H58" s="284"/>
      <c r="I58" s="284"/>
      <c r="J58" s="284"/>
      <c r="K58" s="282"/>
    </row>
    <row r="59" spans="2:11" ht="15" customHeight="1">
      <c r="B59" s="280"/>
      <c r="C59" s="286"/>
      <c r="D59" s="284" t="s">
        <v>855</v>
      </c>
      <c r="E59" s="284"/>
      <c r="F59" s="284"/>
      <c r="G59" s="284"/>
      <c r="H59" s="284"/>
      <c r="I59" s="284"/>
      <c r="J59" s="284"/>
      <c r="K59" s="282"/>
    </row>
    <row r="60" spans="2:11" ht="15" customHeight="1">
      <c r="B60" s="280"/>
      <c r="C60" s="286"/>
      <c r="D60" s="289" t="s">
        <v>856</v>
      </c>
      <c r="E60" s="289"/>
      <c r="F60" s="289"/>
      <c r="G60" s="289"/>
      <c r="H60" s="289"/>
      <c r="I60" s="289"/>
      <c r="J60" s="289"/>
      <c r="K60" s="282"/>
    </row>
    <row r="61" spans="2:11" ht="15" customHeight="1">
      <c r="B61" s="280"/>
      <c r="C61" s="286"/>
      <c r="D61" s="284" t="s">
        <v>857</v>
      </c>
      <c r="E61" s="284"/>
      <c r="F61" s="284"/>
      <c r="G61" s="284"/>
      <c r="H61" s="284"/>
      <c r="I61" s="284"/>
      <c r="J61" s="284"/>
      <c r="K61" s="282"/>
    </row>
    <row r="62" spans="2:11" ht="12.75" customHeight="1">
      <c r="B62" s="280"/>
      <c r="C62" s="286"/>
      <c r="D62" s="286"/>
      <c r="E62" s="290"/>
      <c r="F62" s="286"/>
      <c r="G62" s="286"/>
      <c r="H62" s="286"/>
      <c r="I62" s="286"/>
      <c r="J62" s="286"/>
      <c r="K62" s="282"/>
    </row>
    <row r="63" spans="2:11" ht="15" customHeight="1">
      <c r="B63" s="280"/>
      <c r="C63" s="286"/>
      <c r="D63" s="284" t="s">
        <v>858</v>
      </c>
      <c r="E63" s="284"/>
      <c r="F63" s="284"/>
      <c r="G63" s="284"/>
      <c r="H63" s="284"/>
      <c r="I63" s="284"/>
      <c r="J63" s="284"/>
      <c r="K63" s="282"/>
    </row>
    <row r="64" spans="2:11" ht="15" customHeight="1">
      <c r="B64" s="280"/>
      <c r="C64" s="286"/>
      <c r="D64" s="289" t="s">
        <v>859</v>
      </c>
      <c r="E64" s="289"/>
      <c r="F64" s="289"/>
      <c r="G64" s="289"/>
      <c r="H64" s="289"/>
      <c r="I64" s="289"/>
      <c r="J64" s="289"/>
      <c r="K64" s="282"/>
    </row>
    <row r="65" spans="2:11" ht="15" customHeight="1">
      <c r="B65" s="280"/>
      <c r="C65" s="286"/>
      <c r="D65" s="284" t="s">
        <v>860</v>
      </c>
      <c r="E65" s="284"/>
      <c r="F65" s="284"/>
      <c r="G65" s="284"/>
      <c r="H65" s="284"/>
      <c r="I65" s="284"/>
      <c r="J65" s="284"/>
      <c r="K65" s="282"/>
    </row>
    <row r="66" spans="2:11" ht="15" customHeight="1">
      <c r="B66" s="280"/>
      <c r="C66" s="286"/>
      <c r="D66" s="284" t="s">
        <v>861</v>
      </c>
      <c r="E66" s="284"/>
      <c r="F66" s="284"/>
      <c r="G66" s="284"/>
      <c r="H66" s="284"/>
      <c r="I66" s="284"/>
      <c r="J66" s="284"/>
      <c r="K66" s="282"/>
    </row>
    <row r="67" spans="2:11" ht="15" customHeight="1">
      <c r="B67" s="280"/>
      <c r="C67" s="286"/>
      <c r="D67" s="284" t="s">
        <v>862</v>
      </c>
      <c r="E67" s="284"/>
      <c r="F67" s="284"/>
      <c r="G67" s="284"/>
      <c r="H67" s="284"/>
      <c r="I67" s="284"/>
      <c r="J67" s="284"/>
      <c r="K67" s="282"/>
    </row>
    <row r="68" spans="2:11" ht="15" customHeight="1">
      <c r="B68" s="280"/>
      <c r="C68" s="286"/>
      <c r="D68" s="284" t="s">
        <v>863</v>
      </c>
      <c r="E68" s="284"/>
      <c r="F68" s="284"/>
      <c r="G68" s="284"/>
      <c r="H68" s="284"/>
      <c r="I68" s="284"/>
      <c r="J68" s="284"/>
      <c r="K68" s="282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300" t="s">
        <v>94</v>
      </c>
      <c r="D73" s="300"/>
      <c r="E73" s="300"/>
      <c r="F73" s="300"/>
      <c r="G73" s="300"/>
      <c r="H73" s="300"/>
      <c r="I73" s="300"/>
      <c r="J73" s="300"/>
      <c r="K73" s="301"/>
    </row>
    <row r="74" spans="2:11" ht="17.25" customHeight="1">
      <c r="B74" s="299"/>
      <c r="C74" s="302" t="s">
        <v>864</v>
      </c>
      <c r="D74" s="302"/>
      <c r="E74" s="302"/>
      <c r="F74" s="302" t="s">
        <v>865</v>
      </c>
      <c r="G74" s="303"/>
      <c r="H74" s="302" t="s">
        <v>106</v>
      </c>
      <c r="I74" s="302" t="s">
        <v>58</v>
      </c>
      <c r="J74" s="302" t="s">
        <v>866</v>
      </c>
      <c r="K74" s="301"/>
    </row>
    <row r="75" spans="2:11" ht="17.25" customHeight="1">
      <c r="B75" s="299"/>
      <c r="C75" s="304" t="s">
        <v>867</v>
      </c>
      <c r="D75" s="304"/>
      <c r="E75" s="304"/>
      <c r="F75" s="305" t="s">
        <v>868</v>
      </c>
      <c r="G75" s="306"/>
      <c r="H75" s="304"/>
      <c r="I75" s="304"/>
      <c r="J75" s="304" t="s">
        <v>869</v>
      </c>
      <c r="K75" s="301"/>
    </row>
    <row r="76" spans="2:11" ht="5.25" customHeight="1">
      <c r="B76" s="299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299"/>
      <c r="C77" s="288" t="s">
        <v>54</v>
      </c>
      <c r="D77" s="307"/>
      <c r="E77" s="307"/>
      <c r="F77" s="309" t="s">
        <v>870</v>
      </c>
      <c r="G77" s="308"/>
      <c r="H77" s="288" t="s">
        <v>871</v>
      </c>
      <c r="I77" s="288" t="s">
        <v>872</v>
      </c>
      <c r="J77" s="288">
        <v>20</v>
      </c>
      <c r="K77" s="301"/>
    </row>
    <row r="78" spans="2:11" ht="15" customHeight="1">
      <c r="B78" s="299"/>
      <c r="C78" s="288" t="s">
        <v>873</v>
      </c>
      <c r="D78" s="288"/>
      <c r="E78" s="288"/>
      <c r="F78" s="309" t="s">
        <v>870</v>
      </c>
      <c r="G78" s="308"/>
      <c r="H78" s="288" t="s">
        <v>874</v>
      </c>
      <c r="I78" s="288" t="s">
        <v>872</v>
      </c>
      <c r="J78" s="288">
        <v>120</v>
      </c>
      <c r="K78" s="301"/>
    </row>
    <row r="79" spans="2:11" ht="15" customHeight="1">
      <c r="B79" s="310"/>
      <c r="C79" s="288" t="s">
        <v>875</v>
      </c>
      <c r="D79" s="288"/>
      <c r="E79" s="288"/>
      <c r="F79" s="309" t="s">
        <v>876</v>
      </c>
      <c r="G79" s="308"/>
      <c r="H79" s="288" t="s">
        <v>877</v>
      </c>
      <c r="I79" s="288" t="s">
        <v>872</v>
      </c>
      <c r="J79" s="288">
        <v>50</v>
      </c>
      <c r="K79" s="301"/>
    </row>
    <row r="80" spans="2:11" ht="15" customHeight="1">
      <c r="B80" s="310"/>
      <c r="C80" s="288" t="s">
        <v>878</v>
      </c>
      <c r="D80" s="288"/>
      <c r="E80" s="288"/>
      <c r="F80" s="309" t="s">
        <v>870</v>
      </c>
      <c r="G80" s="308"/>
      <c r="H80" s="288" t="s">
        <v>879</v>
      </c>
      <c r="I80" s="288" t="s">
        <v>880</v>
      </c>
      <c r="J80" s="288"/>
      <c r="K80" s="301"/>
    </row>
    <row r="81" spans="2:11" ht="15" customHeight="1">
      <c r="B81" s="310"/>
      <c r="C81" s="311" t="s">
        <v>881</v>
      </c>
      <c r="D81" s="311"/>
      <c r="E81" s="311"/>
      <c r="F81" s="312" t="s">
        <v>876</v>
      </c>
      <c r="G81" s="311"/>
      <c r="H81" s="311" t="s">
        <v>882</v>
      </c>
      <c r="I81" s="311" t="s">
        <v>872</v>
      </c>
      <c r="J81" s="311">
        <v>15</v>
      </c>
      <c r="K81" s="301"/>
    </row>
    <row r="82" spans="2:11" ht="15" customHeight="1">
      <c r="B82" s="310"/>
      <c r="C82" s="311" t="s">
        <v>883</v>
      </c>
      <c r="D82" s="311"/>
      <c r="E82" s="311"/>
      <c r="F82" s="312" t="s">
        <v>876</v>
      </c>
      <c r="G82" s="311"/>
      <c r="H82" s="311" t="s">
        <v>884</v>
      </c>
      <c r="I82" s="311" t="s">
        <v>872</v>
      </c>
      <c r="J82" s="311">
        <v>15</v>
      </c>
      <c r="K82" s="301"/>
    </row>
    <row r="83" spans="2:11" ht="15" customHeight="1">
      <c r="B83" s="310"/>
      <c r="C83" s="311" t="s">
        <v>885</v>
      </c>
      <c r="D83" s="311"/>
      <c r="E83" s="311"/>
      <c r="F83" s="312" t="s">
        <v>876</v>
      </c>
      <c r="G83" s="311"/>
      <c r="H83" s="311" t="s">
        <v>886</v>
      </c>
      <c r="I83" s="311" t="s">
        <v>872</v>
      </c>
      <c r="J83" s="311">
        <v>20</v>
      </c>
      <c r="K83" s="301"/>
    </row>
    <row r="84" spans="2:11" ht="15" customHeight="1">
      <c r="B84" s="310"/>
      <c r="C84" s="311" t="s">
        <v>887</v>
      </c>
      <c r="D84" s="311"/>
      <c r="E84" s="311"/>
      <c r="F84" s="312" t="s">
        <v>876</v>
      </c>
      <c r="G84" s="311"/>
      <c r="H84" s="311" t="s">
        <v>888</v>
      </c>
      <c r="I84" s="311" t="s">
        <v>872</v>
      </c>
      <c r="J84" s="311">
        <v>20</v>
      </c>
      <c r="K84" s="301"/>
    </row>
    <row r="85" spans="2:11" ht="15" customHeight="1">
      <c r="B85" s="310"/>
      <c r="C85" s="288" t="s">
        <v>889</v>
      </c>
      <c r="D85" s="288"/>
      <c r="E85" s="288"/>
      <c r="F85" s="309" t="s">
        <v>876</v>
      </c>
      <c r="G85" s="308"/>
      <c r="H85" s="288" t="s">
        <v>890</v>
      </c>
      <c r="I85" s="288" t="s">
        <v>872</v>
      </c>
      <c r="J85" s="288">
        <v>50</v>
      </c>
      <c r="K85" s="301"/>
    </row>
    <row r="86" spans="2:11" ht="15" customHeight="1">
      <c r="B86" s="310"/>
      <c r="C86" s="288" t="s">
        <v>891</v>
      </c>
      <c r="D86" s="288"/>
      <c r="E86" s="288"/>
      <c r="F86" s="309" t="s">
        <v>876</v>
      </c>
      <c r="G86" s="308"/>
      <c r="H86" s="288" t="s">
        <v>892</v>
      </c>
      <c r="I86" s="288" t="s">
        <v>872</v>
      </c>
      <c r="J86" s="288">
        <v>20</v>
      </c>
      <c r="K86" s="301"/>
    </row>
    <row r="87" spans="2:11" ht="15" customHeight="1">
      <c r="B87" s="310"/>
      <c r="C87" s="288" t="s">
        <v>893</v>
      </c>
      <c r="D87" s="288"/>
      <c r="E87" s="288"/>
      <c r="F87" s="309" t="s">
        <v>876</v>
      </c>
      <c r="G87" s="308"/>
      <c r="H87" s="288" t="s">
        <v>894</v>
      </c>
      <c r="I87" s="288" t="s">
        <v>872</v>
      </c>
      <c r="J87" s="288">
        <v>20</v>
      </c>
      <c r="K87" s="301"/>
    </row>
    <row r="88" spans="2:11" ht="15" customHeight="1">
      <c r="B88" s="310"/>
      <c r="C88" s="288" t="s">
        <v>895</v>
      </c>
      <c r="D88" s="288"/>
      <c r="E88" s="288"/>
      <c r="F88" s="309" t="s">
        <v>876</v>
      </c>
      <c r="G88" s="308"/>
      <c r="H88" s="288" t="s">
        <v>896</v>
      </c>
      <c r="I88" s="288" t="s">
        <v>872</v>
      </c>
      <c r="J88" s="288">
        <v>50</v>
      </c>
      <c r="K88" s="301"/>
    </row>
    <row r="89" spans="2:11" ht="15" customHeight="1">
      <c r="B89" s="310"/>
      <c r="C89" s="288" t="s">
        <v>897</v>
      </c>
      <c r="D89" s="288"/>
      <c r="E89" s="288"/>
      <c r="F89" s="309" t="s">
        <v>876</v>
      </c>
      <c r="G89" s="308"/>
      <c r="H89" s="288" t="s">
        <v>897</v>
      </c>
      <c r="I89" s="288" t="s">
        <v>872</v>
      </c>
      <c r="J89" s="288">
        <v>50</v>
      </c>
      <c r="K89" s="301"/>
    </row>
    <row r="90" spans="2:11" ht="15" customHeight="1">
      <c r="B90" s="310"/>
      <c r="C90" s="288" t="s">
        <v>111</v>
      </c>
      <c r="D90" s="288"/>
      <c r="E90" s="288"/>
      <c r="F90" s="309" t="s">
        <v>876</v>
      </c>
      <c r="G90" s="308"/>
      <c r="H90" s="288" t="s">
        <v>898</v>
      </c>
      <c r="I90" s="288" t="s">
        <v>872</v>
      </c>
      <c r="J90" s="288">
        <v>255</v>
      </c>
      <c r="K90" s="301"/>
    </row>
    <row r="91" spans="2:11" ht="15" customHeight="1">
      <c r="B91" s="310"/>
      <c r="C91" s="288" t="s">
        <v>899</v>
      </c>
      <c r="D91" s="288"/>
      <c r="E91" s="288"/>
      <c r="F91" s="309" t="s">
        <v>870</v>
      </c>
      <c r="G91" s="308"/>
      <c r="H91" s="288" t="s">
        <v>900</v>
      </c>
      <c r="I91" s="288" t="s">
        <v>901</v>
      </c>
      <c r="J91" s="288"/>
      <c r="K91" s="301"/>
    </row>
    <row r="92" spans="2:11" ht="15" customHeight="1">
      <c r="B92" s="310"/>
      <c r="C92" s="288" t="s">
        <v>902</v>
      </c>
      <c r="D92" s="288"/>
      <c r="E92" s="288"/>
      <c r="F92" s="309" t="s">
        <v>870</v>
      </c>
      <c r="G92" s="308"/>
      <c r="H92" s="288" t="s">
        <v>903</v>
      </c>
      <c r="I92" s="288" t="s">
        <v>904</v>
      </c>
      <c r="J92" s="288"/>
      <c r="K92" s="301"/>
    </row>
    <row r="93" spans="2:11" ht="15" customHeight="1">
      <c r="B93" s="310"/>
      <c r="C93" s="288" t="s">
        <v>905</v>
      </c>
      <c r="D93" s="288"/>
      <c r="E93" s="288"/>
      <c r="F93" s="309" t="s">
        <v>870</v>
      </c>
      <c r="G93" s="308"/>
      <c r="H93" s="288" t="s">
        <v>905</v>
      </c>
      <c r="I93" s="288" t="s">
        <v>904</v>
      </c>
      <c r="J93" s="288"/>
      <c r="K93" s="301"/>
    </row>
    <row r="94" spans="2:11" ht="15" customHeight="1">
      <c r="B94" s="310"/>
      <c r="C94" s="288" t="s">
        <v>39</v>
      </c>
      <c r="D94" s="288"/>
      <c r="E94" s="288"/>
      <c r="F94" s="309" t="s">
        <v>870</v>
      </c>
      <c r="G94" s="308"/>
      <c r="H94" s="288" t="s">
        <v>906</v>
      </c>
      <c r="I94" s="288" t="s">
        <v>904</v>
      </c>
      <c r="J94" s="288"/>
      <c r="K94" s="301"/>
    </row>
    <row r="95" spans="2:11" ht="15" customHeight="1">
      <c r="B95" s="310"/>
      <c r="C95" s="288" t="s">
        <v>49</v>
      </c>
      <c r="D95" s="288"/>
      <c r="E95" s="288"/>
      <c r="F95" s="309" t="s">
        <v>870</v>
      </c>
      <c r="G95" s="308"/>
      <c r="H95" s="288" t="s">
        <v>907</v>
      </c>
      <c r="I95" s="288" t="s">
        <v>904</v>
      </c>
      <c r="J95" s="288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300" t="s">
        <v>908</v>
      </c>
      <c r="D100" s="300"/>
      <c r="E100" s="300"/>
      <c r="F100" s="300"/>
      <c r="G100" s="300"/>
      <c r="H100" s="300"/>
      <c r="I100" s="300"/>
      <c r="J100" s="300"/>
      <c r="K100" s="301"/>
    </row>
    <row r="101" spans="2:11" ht="17.25" customHeight="1">
      <c r="B101" s="299"/>
      <c r="C101" s="302" t="s">
        <v>864</v>
      </c>
      <c r="D101" s="302"/>
      <c r="E101" s="302"/>
      <c r="F101" s="302" t="s">
        <v>865</v>
      </c>
      <c r="G101" s="303"/>
      <c r="H101" s="302" t="s">
        <v>106</v>
      </c>
      <c r="I101" s="302" t="s">
        <v>58</v>
      </c>
      <c r="J101" s="302" t="s">
        <v>866</v>
      </c>
      <c r="K101" s="301"/>
    </row>
    <row r="102" spans="2:11" ht="17.25" customHeight="1">
      <c r="B102" s="299"/>
      <c r="C102" s="304" t="s">
        <v>867</v>
      </c>
      <c r="D102" s="304"/>
      <c r="E102" s="304"/>
      <c r="F102" s="305" t="s">
        <v>868</v>
      </c>
      <c r="G102" s="306"/>
      <c r="H102" s="304"/>
      <c r="I102" s="304"/>
      <c r="J102" s="304" t="s">
        <v>869</v>
      </c>
      <c r="K102" s="301"/>
    </row>
    <row r="103" spans="2:11" ht="5.25" customHeight="1">
      <c r="B103" s="299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299"/>
      <c r="C104" s="288" t="s">
        <v>54</v>
      </c>
      <c r="D104" s="307"/>
      <c r="E104" s="307"/>
      <c r="F104" s="309" t="s">
        <v>870</v>
      </c>
      <c r="G104" s="318"/>
      <c r="H104" s="288" t="s">
        <v>909</v>
      </c>
      <c r="I104" s="288" t="s">
        <v>872</v>
      </c>
      <c r="J104" s="288">
        <v>20</v>
      </c>
      <c r="K104" s="301"/>
    </row>
    <row r="105" spans="2:11" ht="15" customHeight="1">
      <c r="B105" s="299"/>
      <c r="C105" s="288" t="s">
        <v>873</v>
      </c>
      <c r="D105" s="288"/>
      <c r="E105" s="288"/>
      <c r="F105" s="309" t="s">
        <v>870</v>
      </c>
      <c r="G105" s="288"/>
      <c r="H105" s="288" t="s">
        <v>909</v>
      </c>
      <c r="I105" s="288" t="s">
        <v>872</v>
      </c>
      <c r="J105" s="288">
        <v>120</v>
      </c>
      <c r="K105" s="301"/>
    </row>
    <row r="106" spans="2:11" ht="15" customHeight="1">
      <c r="B106" s="310"/>
      <c r="C106" s="288" t="s">
        <v>875</v>
      </c>
      <c r="D106" s="288"/>
      <c r="E106" s="288"/>
      <c r="F106" s="309" t="s">
        <v>876</v>
      </c>
      <c r="G106" s="288"/>
      <c r="H106" s="288" t="s">
        <v>909</v>
      </c>
      <c r="I106" s="288" t="s">
        <v>872</v>
      </c>
      <c r="J106" s="288">
        <v>50</v>
      </c>
      <c r="K106" s="301"/>
    </row>
    <row r="107" spans="2:11" ht="15" customHeight="1">
      <c r="B107" s="310"/>
      <c r="C107" s="288" t="s">
        <v>878</v>
      </c>
      <c r="D107" s="288"/>
      <c r="E107" s="288"/>
      <c r="F107" s="309" t="s">
        <v>870</v>
      </c>
      <c r="G107" s="288"/>
      <c r="H107" s="288" t="s">
        <v>909</v>
      </c>
      <c r="I107" s="288" t="s">
        <v>880</v>
      </c>
      <c r="J107" s="288"/>
      <c r="K107" s="301"/>
    </row>
    <row r="108" spans="2:11" ht="15" customHeight="1">
      <c r="B108" s="310"/>
      <c r="C108" s="288" t="s">
        <v>889</v>
      </c>
      <c r="D108" s="288"/>
      <c r="E108" s="288"/>
      <c r="F108" s="309" t="s">
        <v>876</v>
      </c>
      <c r="G108" s="288"/>
      <c r="H108" s="288" t="s">
        <v>909</v>
      </c>
      <c r="I108" s="288" t="s">
        <v>872</v>
      </c>
      <c r="J108" s="288">
        <v>50</v>
      </c>
      <c r="K108" s="301"/>
    </row>
    <row r="109" spans="2:11" ht="15" customHeight="1">
      <c r="B109" s="310"/>
      <c r="C109" s="288" t="s">
        <v>897</v>
      </c>
      <c r="D109" s="288"/>
      <c r="E109" s="288"/>
      <c r="F109" s="309" t="s">
        <v>876</v>
      </c>
      <c r="G109" s="288"/>
      <c r="H109" s="288" t="s">
        <v>909</v>
      </c>
      <c r="I109" s="288" t="s">
        <v>872</v>
      </c>
      <c r="J109" s="288">
        <v>50</v>
      </c>
      <c r="K109" s="301"/>
    </row>
    <row r="110" spans="2:11" ht="15" customHeight="1">
      <c r="B110" s="310"/>
      <c r="C110" s="288" t="s">
        <v>895</v>
      </c>
      <c r="D110" s="288"/>
      <c r="E110" s="288"/>
      <c r="F110" s="309" t="s">
        <v>876</v>
      </c>
      <c r="G110" s="288"/>
      <c r="H110" s="288" t="s">
        <v>909</v>
      </c>
      <c r="I110" s="288" t="s">
        <v>872</v>
      </c>
      <c r="J110" s="288">
        <v>50</v>
      </c>
      <c r="K110" s="301"/>
    </row>
    <row r="111" spans="2:11" ht="15" customHeight="1">
      <c r="B111" s="310"/>
      <c r="C111" s="288" t="s">
        <v>54</v>
      </c>
      <c r="D111" s="288"/>
      <c r="E111" s="288"/>
      <c r="F111" s="309" t="s">
        <v>870</v>
      </c>
      <c r="G111" s="288"/>
      <c r="H111" s="288" t="s">
        <v>910</v>
      </c>
      <c r="I111" s="288" t="s">
        <v>872</v>
      </c>
      <c r="J111" s="288">
        <v>20</v>
      </c>
      <c r="K111" s="301"/>
    </row>
    <row r="112" spans="2:11" ht="15" customHeight="1">
      <c r="B112" s="310"/>
      <c r="C112" s="288" t="s">
        <v>911</v>
      </c>
      <c r="D112" s="288"/>
      <c r="E112" s="288"/>
      <c r="F112" s="309" t="s">
        <v>870</v>
      </c>
      <c r="G112" s="288"/>
      <c r="H112" s="288" t="s">
        <v>912</v>
      </c>
      <c r="I112" s="288" t="s">
        <v>872</v>
      </c>
      <c r="J112" s="288">
        <v>120</v>
      </c>
      <c r="K112" s="301"/>
    </row>
    <row r="113" spans="2:11" ht="15" customHeight="1">
      <c r="B113" s="310"/>
      <c r="C113" s="288" t="s">
        <v>39</v>
      </c>
      <c r="D113" s="288"/>
      <c r="E113" s="288"/>
      <c r="F113" s="309" t="s">
        <v>870</v>
      </c>
      <c r="G113" s="288"/>
      <c r="H113" s="288" t="s">
        <v>913</v>
      </c>
      <c r="I113" s="288" t="s">
        <v>904</v>
      </c>
      <c r="J113" s="288"/>
      <c r="K113" s="301"/>
    </row>
    <row r="114" spans="2:11" ht="15" customHeight="1">
      <c r="B114" s="310"/>
      <c r="C114" s="288" t="s">
        <v>49</v>
      </c>
      <c r="D114" s="288"/>
      <c r="E114" s="288"/>
      <c r="F114" s="309" t="s">
        <v>870</v>
      </c>
      <c r="G114" s="288"/>
      <c r="H114" s="288" t="s">
        <v>914</v>
      </c>
      <c r="I114" s="288" t="s">
        <v>904</v>
      </c>
      <c r="J114" s="288"/>
      <c r="K114" s="301"/>
    </row>
    <row r="115" spans="2:11" ht="15" customHeight="1">
      <c r="B115" s="310"/>
      <c r="C115" s="288" t="s">
        <v>58</v>
      </c>
      <c r="D115" s="288"/>
      <c r="E115" s="288"/>
      <c r="F115" s="309" t="s">
        <v>870</v>
      </c>
      <c r="G115" s="288"/>
      <c r="H115" s="288" t="s">
        <v>915</v>
      </c>
      <c r="I115" s="288" t="s">
        <v>916</v>
      </c>
      <c r="J115" s="288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4"/>
      <c r="D117" s="284"/>
      <c r="E117" s="284"/>
      <c r="F117" s="321"/>
      <c r="G117" s="284"/>
      <c r="H117" s="284"/>
      <c r="I117" s="284"/>
      <c r="J117" s="284"/>
      <c r="K117" s="320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278" t="s">
        <v>917</v>
      </c>
      <c r="D120" s="278"/>
      <c r="E120" s="278"/>
      <c r="F120" s="278"/>
      <c r="G120" s="278"/>
      <c r="H120" s="278"/>
      <c r="I120" s="278"/>
      <c r="J120" s="278"/>
      <c r="K120" s="326"/>
    </row>
    <row r="121" spans="2:11" ht="17.25" customHeight="1">
      <c r="B121" s="327"/>
      <c r="C121" s="302" t="s">
        <v>864</v>
      </c>
      <c r="D121" s="302"/>
      <c r="E121" s="302"/>
      <c r="F121" s="302" t="s">
        <v>865</v>
      </c>
      <c r="G121" s="303"/>
      <c r="H121" s="302" t="s">
        <v>106</v>
      </c>
      <c r="I121" s="302" t="s">
        <v>58</v>
      </c>
      <c r="J121" s="302" t="s">
        <v>866</v>
      </c>
      <c r="K121" s="328"/>
    </row>
    <row r="122" spans="2:11" ht="17.25" customHeight="1">
      <c r="B122" s="327"/>
      <c r="C122" s="304" t="s">
        <v>867</v>
      </c>
      <c r="D122" s="304"/>
      <c r="E122" s="304"/>
      <c r="F122" s="305" t="s">
        <v>868</v>
      </c>
      <c r="G122" s="306"/>
      <c r="H122" s="304"/>
      <c r="I122" s="304"/>
      <c r="J122" s="304" t="s">
        <v>869</v>
      </c>
      <c r="K122" s="328"/>
    </row>
    <row r="123" spans="2:11" ht="5.25" customHeight="1">
      <c r="B123" s="329"/>
      <c r="C123" s="307"/>
      <c r="D123" s="307"/>
      <c r="E123" s="307"/>
      <c r="F123" s="307"/>
      <c r="G123" s="288"/>
      <c r="H123" s="307"/>
      <c r="I123" s="307"/>
      <c r="J123" s="307"/>
      <c r="K123" s="330"/>
    </row>
    <row r="124" spans="2:11" ht="15" customHeight="1">
      <c r="B124" s="329"/>
      <c r="C124" s="288" t="s">
        <v>873</v>
      </c>
      <c r="D124" s="307"/>
      <c r="E124" s="307"/>
      <c r="F124" s="309" t="s">
        <v>870</v>
      </c>
      <c r="G124" s="288"/>
      <c r="H124" s="288" t="s">
        <v>909</v>
      </c>
      <c r="I124" s="288" t="s">
        <v>872</v>
      </c>
      <c r="J124" s="288">
        <v>120</v>
      </c>
      <c r="K124" s="331"/>
    </row>
    <row r="125" spans="2:11" ht="15" customHeight="1">
      <c r="B125" s="329"/>
      <c r="C125" s="288" t="s">
        <v>918</v>
      </c>
      <c r="D125" s="288"/>
      <c r="E125" s="288"/>
      <c r="F125" s="309" t="s">
        <v>870</v>
      </c>
      <c r="G125" s="288"/>
      <c r="H125" s="288" t="s">
        <v>919</v>
      </c>
      <c r="I125" s="288" t="s">
        <v>872</v>
      </c>
      <c r="J125" s="288" t="s">
        <v>920</v>
      </c>
      <c r="K125" s="331"/>
    </row>
    <row r="126" spans="2:11" ht="15" customHeight="1">
      <c r="B126" s="329"/>
      <c r="C126" s="288" t="s">
        <v>819</v>
      </c>
      <c r="D126" s="288"/>
      <c r="E126" s="288"/>
      <c r="F126" s="309" t="s">
        <v>870</v>
      </c>
      <c r="G126" s="288"/>
      <c r="H126" s="288" t="s">
        <v>921</v>
      </c>
      <c r="I126" s="288" t="s">
        <v>872</v>
      </c>
      <c r="J126" s="288" t="s">
        <v>920</v>
      </c>
      <c r="K126" s="331"/>
    </row>
    <row r="127" spans="2:11" ht="15" customHeight="1">
      <c r="B127" s="329"/>
      <c r="C127" s="288" t="s">
        <v>881</v>
      </c>
      <c r="D127" s="288"/>
      <c r="E127" s="288"/>
      <c r="F127" s="309" t="s">
        <v>876</v>
      </c>
      <c r="G127" s="288"/>
      <c r="H127" s="288" t="s">
        <v>882</v>
      </c>
      <c r="I127" s="288" t="s">
        <v>872</v>
      </c>
      <c r="J127" s="288">
        <v>15</v>
      </c>
      <c r="K127" s="331"/>
    </row>
    <row r="128" spans="2:11" ht="15" customHeight="1">
      <c r="B128" s="329"/>
      <c r="C128" s="311" t="s">
        <v>883</v>
      </c>
      <c r="D128" s="311"/>
      <c r="E128" s="311"/>
      <c r="F128" s="312" t="s">
        <v>876</v>
      </c>
      <c r="G128" s="311"/>
      <c r="H128" s="311" t="s">
        <v>884</v>
      </c>
      <c r="I128" s="311" t="s">
        <v>872</v>
      </c>
      <c r="J128" s="311">
        <v>15</v>
      </c>
      <c r="K128" s="331"/>
    </row>
    <row r="129" spans="2:11" ht="15" customHeight="1">
      <c r="B129" s="329"/>
      <c r="C129" s="311" t="s">
        <v>885</v>
      </c>
      <c r="D129" s="311"/>
      <c r="E129" s="311"/>
      <c r="F129" s="312" t="s">
        <v>876</v>
      </c>
      <c r="G129" s="311"/>
      <c r="H129" s="311" t="s">
        <v>886</v>
      </c>
      <c r="I129" s="311" t="s">
        <v>872</v>
      </c>
      <c r="J129" s="311">
        <v>20</v>
      </c>
      <c r="K129" s="331"/>
    </row>
    <row r="130" spans="2:11" ht="15" customHeight="1">
      <c r="B130" s="329"/>
      <c r="C130" s="311" t="s">
        <v>887</v>
      </c>
      <c r="D130" s="311"/>
      <c r="E130" s="311"/>
      <c r="F130" s="312" t="s">
        <v>876</v>
      </c>
      <c r="G130" s="311"/>
      <c r="H130" s="311" t="s">
        <v>888</v>
      </c>
      <c r="I130" s="311" t="s">
        <v>872</v>
      </c>
      <c r="J130" s="311">
        <v>20</v>
      </c>
      <c r="K130" s="331"/>
    </row>
    <row r="131" spans="2:11" ht="15" customHeight="1">
      <c r="B131" s="329"/>
      <c r="C131" s="288" t="s">
        <v>875</v>
      </c>
      <c r="D131" s="288"/>
      <c r="E131" s="288"/>
      <c r="F131" s="309" t="s">
        <v>876</v>
      </c>
      <c r="G131" s="288"/>
      <c r="H131" s="288" t="s">
        <v>909</v>
      </c>
      <c r="I131" s="288" t="s">
        <v>872</v>
      </c>
      <c r="J131" s="288">
        <v>50</v>
      </c>
      <c r="K131" s="331"/>
    </row>
    <row r="132" spans="2:11" ht="15" customHeight="1">
      <c r="B132" s="329"/>
      <c r="C132" s="288" t="s">
        <v>889</v>
      </c>
      <c r="D132" s="288"/>
      <c r="E132" s="288"/>
      <c r="F132" s="309" t="s">
        <v>876</v>
      </c>
      <c r="G132" s="288"/>
      <c r="H132" s="288" t="s">
        <v>909</v>
      </c>
      <c r="I132" s="288" t="s">
        <v>872</v>
      </c>
      <c r="J132" s="288">
        <v>50</v>
      </c>
      <c r="K132" s="331"/>
    </row>
    <row r="133" spans="2:11" ht="15" customHeight="1">
      <c r="B133" s="329"/>
      <c r="C133" s="288" t="s">
        <v>895</v>
      </c>
      <c r="D133" s="288"/>
      <c r="E133" s="288"/>
      <c r="F133" s="309" t="s">
        <v>876</v>
      </c>
      <c r="G133" s="288"/>
      <c r="H133" s="288" t="s">
        <v>909</v>
      </c>
      <c r="I133" s="288" t="s">
        <v>872</v>
      </c>
      <c r="J133" s="288">
        <v>50</v>
      </c>
      <c r="K133" s="331"/>
    </row>
    <row r="134" spans="2:11" ht="15" customHeight="1">
      <c r="B134" s="329"/>
      <c r="C134" s="288" t="s">
        <v>897</v>
      </c>
      <c r="D134" s="288"/>
      <c r="E134" s="288"/>
      <c r="F134" s="309" t="s">
        <v>876</v>
      </c>
      <c r="G134" s="288"/>
      <c r="H134" s="288" t="s">
        <v>909</v>
      </c>
      <c r="I134" s="288" t="s">
        <v>872</v>
      </c>
      <c r="J134" s="288">
        <v>50</v>
      </c>
      <c r="K134" s="331"/>
    </row>
    <row r="135" spans="2:11" ht="15" customHeight="1">
      <c r="B135" s="329"/>
      <c r="C135" s="288" t="s">
        <v>111</v>
      </c>
      <c r="D135" s="288"/>
      <c r="E135" s="288"/>
      <c r="F135" s="309" t="s">
        <v>876</v>
      </c>
      <c r="G135" s="288"/>
      <c r="H135" s="288" t="s">
        <v>922</v>
      </c>
      <c r="I135" s="288" t="s">
        <v>872</v>
      </c>
      <c r="J135" s="288">
        <v>255</v>
      </c>
      <c r="K135" s="331"/>
    </row>
    <row r="136" spans="2:11" ht="15" customHeight="1">
      <c r="B136" s="329"/>
      <c r="C136" s="288" t="s">
        <v>899</v>
      </c>
      <c r="D136" s="288"/>
      <c r="E136" s="288"/>
      <c r="F136" s="309" t="s">
        <v>870</v>
      </c>
      <c r="G136" s="288"/>
      <c r="H136" s="288" t="s">
        <v>923</v>
      </c>
      <c r="I136" s="288" t="s">
        <v>901</v>
      </c>
      <c r="J136" s="288"/>
      <c r="K136" s="331"/>
    </row>
    <row r="137" spans="2:11" ht="15" customHeight="1">
      <c r="B137" s="329"/>
      <c r="C137" s="288" t="s">
        <v>902</v>
      </c>
      <c r="D137" s="288"/>
      <c r="E137" s="288"/>
      <c r="F137" s="309" t="s">
        <v>870</v>
      </c>
      <c r="G137" s="288"/>
      <c r="H137" s="288" t="s">
        <v>924</v>
      </c>
      <c r="I137" s="288" t="s">
        <v>904</v>
      </c>
      <c r="J137" s="288"/>
      <c r="K137" s="331"/>
    </row>
    <row r="138" spans="2:11" ht="15" customHeight="1">
      <c r="B138" s="329"/>
      <c r="C138" s="288" t="s">
        <v>905</v>
      </c>
      <c r="D138" s="288"/>
      <c r="E138" s="288"/>
      <c r="F138" s="309" t="s">
        <v>870</v>
      </c>
      <c r="G138" s="288"/>
      <c r="H138" s="288" t="s">
        <v>905</v>
      </c>
      <c r="I138" s="288" t="s">
        <v>904</v>
      </c>
      <c r="J138" s="288"/>
      <c r="K138" s="331"/>
    </row>
    <row r="139" spans="2:11" ht="15" customHeight="1">
      <c r="B139" s="329"/>
      <c r="C139" s="288" t="s">
        <v>39</v>
      </c>
      <c r="D139" s="288"/>
      <c r="E139" s="288"/>
      <c r="F139" s="309" t="s">
        <v>870</v>
      </c>
      <c r="G139" s="288"/>
      <c r="H139" s="288" t="s">
        <v>925</v>
      </c>
      <c r="I139" s="288" t="s">
        <v>904</v>
      </c>
      <c r="J139" s="288"/>
      <c r="K139" s="331"/>
    </row>
    <row r="140" spans="2:11" ht="15" customHeight="1">
      <c r="B140" s="329"/>
      <c r="C140" s="288" t="s">
        <v>926</v>
      </c>
      <c r="D140" s="288"/>
      <c r="E140" s="288"/>
      <c r="F140" s="309" t="s">
        <v>870</v>
      </c>
      <c r="G140" s="288"/>
      <c r="H140" s="288" t="s">
        <v>927</v>
      </c>
      <c r="I140" s="288" t="s">
        <v>904</v>
      </c>
      <c r="J140" s="288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4"/>
      <c r="C142" s="284"/>
      <c r="D142" s="284"/>
      <c r="E142" s="284"/>
      <c r="F142" s="321"/>
      <c r="G142" s="284"/>
      <c r="H142" s="284"/>
      <c r="I142" s="284"/>
      <c r="J142" s="284"/>
      <c r="K142" s="284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300" t="s">
        <v>928</v>
      </c>
      <c r="D145" s="300"/>
      <c r="E145" s="300"/>
      <c r="F145" s="300"/>
      <c r="G145" s="300"/>
      <c r="H145" s="300"/>
      <c r="I145" s="300"/>
      <c r="J145" s="300"/>
      <c r="K145" s="301"/>
    </row>
    <row r="146" spans="2:11" ht="17.25" customHeight="1">
      <c r="B146" s="299"/>
      <c r="C146" s="302" t="s">
        <v>864</v>
      </c>
      <c r="D146" s="302"/>
      <c r="E146" s="302"/>
      <c r="F146" s="302" t="s">
        <v>865</v>
      </c>
      <c r="G146" s="303"/>
      <c r="H146" s="302" t="s">
        <v>106</v>
      </c>
      <c r="I146" s="302" t="s">
        <v>58</v>
      </c>
      <c r="J146" s="302" t="s">
        <v>866</v>
      </c>
      <c r="K146" s="301"/>
    </row>
    <row r="147" spans="2:11" ht="17.25" customHeight="1">
      <c r="B147" s="299"/>
      <c r="C147" s="304" t="s">
        <v>867</v>
      </c>
      <c r="D147" s="304"/>
      <c r="E147" s="304"/>
      <c r="F147" s="305" t="s">
        <v>868</v>
      </c>
      <c r="G147" s="306"/>
      <c r="H147" s="304"/>
      <c r="I147" s="304"/>
      <c r="J147" s="304" t="s">
        <v>869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873</v>
      </c>
      <c r="D149" s="288"/>
      <c r="E149" s="288"/>
      <c r="F149" s="336" t="s">
        <v>870</v>
      </c>
      <c r="G149" s="288"/>
      <c r="H149" s="335" t="s">
        <v>909</v>
      </c>
      <c r="I149" s="335" t="s">
        <v>872</v>
      </c>
      <c r="J149" s="335">
        <v>120</v>
      </c>
      <c r="K149" s="331"/>
    </row>
    <row r="150" spans="2:11" ht="15" customHeight="1">
      <c r="B150" s="310"/>
      <c r="C150" s="335" t="s">
        <v>918</v>
      </c>
      <c r="D150" s="288"/>
      <c r="E150" s="288"/>
      <c r="F150" s="336" t="s">
        <v>870</v>
      </c>
      <c r="G150" s="288"/>
      <c r="H150" s="335" t="s">
        <v>929</v>
      </c>
      <c r="I150" s="335" t="s">
        <v>872</v>
      </c>
      <c r="J150" s="335" t="s">
        <v>920</v>
      </c>
      <c r="K150" s="331"/>
    </row>
    <row r="151" spans="2:11" ht="15" customHeight="1">
      <c r="B151" s="310"/>
      <c r="C151" s="335" t="s">
        <v>819</v>
      </c>
      <c r="D151" s="288"/>
      <c r="E151" s="288"/>
      <c r="F151" s="336" t="s">
        <v>870</v>
      </c>
      <c r="G151" s="288"/>
      <c r="H151" s="335" t="s">
        <v>930</v>
      </c>
      <c r="I151" s="335" t="s">
        <v>872</v>
      </c>
      <c r="J151" s="335" t="s">
        <v>920</v>
      </c>
      <c r="K151" s="331"/>
    </row>
    <row r="152" spans="2:11" ht="15" customHeight="1">
      <c r="B152" s="310"/>
      <c r="C152" s="335" t="s">
        <v>875</v>
      </c>
      <c r="D152" s="288"/>
      <c r="E152" s="288"/>
      <c r="F152" s="336" t="s">
        <v>876</v>
      </c>
      <c r="G152" s="288"/>
      <c r="H152" s="335" t="s">
        <v>909</v>
      </c>
      <c r="I152" s="335" t="s">
        <v>872</v>
      </c>
      <c r="J152" s="335">
        <v>50</v>
      </c>
      <c r="K152" s="331"/>
    </row>
    <row r="153" spans="2:11" ht="15" customHeight="1">
      <c r="B153" s="310"/>
      <c r="C153" s="335" t="s">
        <v>878</v>
      </c>
      <c r="D153" s="288"/>
      <c r="E153" s="288"/>
      <c r="F153" s="336" t="s">
        <v>870</v>
      </c>
      <c r="G153" s="288"/>
      <c r="H153" s="335" t="s">
        <v>909</v>
      </c>
      <c r="I153" s="335" t="s">
        <v>880</v>
      </c>
      <c r="J153" s="335"/>
      <c r="K153" s="331"/>
    </row>
    <row r="154" spans="2:11" ht="15" customHeight="1">
      <c r="B154" s="310"/>
      <c r="C154" s="335" t="s">
        <v>889</v>
      </c>
      <c r="D154" s="288"/>
      <c r="E154" s="288"/>
      <c r="F154" s="336" t="s">
        <v>876</v>
      </c>
      <c r="G154" s="288"/>
      <c r="H154" s="335" t="s">
        <v>909</v>
      </c>
      <c r="I154" s="335" t="s">
        <v>872</v>
      </c>
      <c r="J154" s="335">
        <v>50</v>
      </c>
      <c r="K154" s="331"/>
    </row>
    <row r="155" spans="2:11" ht="15" customHeight="1">
      <c r="B155" s="310"/>
      <c r="C155" s="335" t="s">
        <v>897</v>
      </c>
      <c r="D155" s="288"/>
      <c r="E155" s="288"/>
      <c r="F155" s="336" t="s">
        <v>876</v>
      </c>
      <c r="G155" s="288"/>
      <c r="H155" s="335" t="s">
        <v>909</v>
      </c>
      <c r="I155" s="335" t="s">
        <v>872</v>
      </c>
      <c r="J155" s="335">
        <v>50</v>
      </c>
      <c r="K155" s="331"/>
    </row>
    <row r="156" spans="2:11" ht="15" customHeight="1">
      <c r="B156" s="310"/>
      <c r="C156" s="335" t="s">
        <v>895</v>
      </c>
      <c r="D156" s="288"/>
      <c r="E156" s="288"/>
      <c r="F156" s="336" t="s">
        <v>876</v>
      </c>
      <c r="G156" s="288"/>
      <c r="H156" s="335" t="s">
        <v>909</v>
      </c>
      <c r="I156" s="335" t="s">
        <v>872</v>
      </c>
      <c r="J156" s="335">
        <v>50</v>
      </c>
      <c r="K156" s="331"/>
    </row>
    <row r="157" spans="2:11" ht="15" customHeight="1">
      <c r="B157" s="310"/>
      <c r="C157" s="335" t="s">
        <v>99</v>
      </c>
      <c r="D157" s="288"/>
      <c r="E157" s="288"/>
      <c r="F157" s="336" t="s">
        <v>870</v>
      </c>
      <c r="G157" s="288"/>
      <c r="H157" s="335" t="s">
        <v>931</v>
      </c>
      <c r="I157" s="335" t="s">
        <v>872</v>
      </c>
      <c r="J157" s="335" t="s">
        <v>932</v>
      </c>
      <c r="K157" s="331"/>
    </row>
    <row r="158" spans="2:11" ht="15" customHeight="1">
      <c r="B158" s="310"/>
      <c r="C158" s="335" t="s">
        <v>933</v>
      </c>
      <c r="D158" s="288"/>
      <c r="E158" s="288"/>
      <c r="F158" s="336" t="s">
        <v>870</v>
      </c>
      <c r="G158" s="288"/>
      <c r="H158" s="335" t="s">
        <v>934</v>
      </c>
      <c r="I158" s="335" t="s">
        <v>904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4"/>
      <c r="C160" s="288"/>
      <c r="D160" s="288"/>
      <c r="E160" s="288"/>
      <c r="F160" s="309"/>
      <c r="G160" s="288"/>
      <c r="H160" s="288"/>
      <c r="I160" s="288"/>
      <c r="J160" s="288"/>
      <c r="K160" s="284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278" t="s">
        <v>935</v>
      </c>
      <c r="D163" s="278"/>
      <c r="E163" s="278"/>
      <c r="F163" s="278"/>
      <c r="G163" s="278"/>
      <c r="H163" s="278"/>
      <c r="I163" s="278"/>
      <c r="J163" s="278"/>
      <c r="K163" s="279"/>
    </row>
    <row r="164" spans="2:11" ht="17.25" customHeight="1">
      <c r="B164" s="277"/>
      <c r="C164" s="302" t="s">
        <v>864</v>
      </c>
      <c r="D164" s="302"/>
      <c r="E164" s="302"/>
      <c r="F164" s="302" t="s">
        <v>865</v>
      </c>
      <c r="G164" s="339"/>
      <c r="H164" s="340" t="s">
        <v>106</v>
      </c>
      <c r="I164" s="340" t="s">
        <v>58</v>
      </c>
      <c r="J164" s="302" t="s">
        <v>866</v>
      </c>
      <c r="K164" s="279"/>
    </row>
    <row r="165" spans="2:11" ht="17.25" customHeight="1">
      <c r="B165" s="280"/>
      <c r="C165" s="304" t="s">
        <v>867</v>
      </c>
      <c r="D165" s="304"/>
      <c r="E165" s="304"/>
      <c r="F165" s="305" t="s">
        <v>868</v>
      </c>
      <c r="G165" s="341"/>
      <c r="H165" s="342"/>
      <c r="I165" s="342"/>
      <c r="J165" s="304" t="s">
        <v>869</v>
      </c>
      <c r="K165" s="282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88" t="s">
        <v>873</v>
      </c>
      <c r="D167" s="288"/>
      <c r="E167" s="288"/>
      <c r="F167" s="309" t="s">
        <v>870</v>
      </c>
      <c r="G167" s="288"/>
      <c r="H167" s="288" t="s">
        <v>909</v>
      </c>
      <c r="I167" s="288" t="s">
        <v>872</v>
      </c>
      <c r="J167" s="288">
        <v>120</v>
      </c>
      <c r="K167" s="331"/>
    </row>
    <row r="168" spans="2:11" ht="15" customHeight="1">
      <c r="B168" s="310"/>
      <c r="C168" s="288" t="s">
        <v>918</v>
      </c>
      <c r="D168" s="288"/>
      <c r="E168" s="288"/>
      <c r="F168" s="309" t="s">
        <v>870</v>
      </c>
      <c r="G168" s="288"/>
      <c r="H168" s="288" t="s">
        <v>919</v>
      </c>
      <c r="I168" s="288" t="s">
        <v>872</v>
      </c>
      <c r="J168" s="288" t="s">
        <v>920</v>
      </c>
      <c r="K168" s="331"/>
    </row>
    <row r="169" spans="2:11" ht="15" customHeight="1">
      <c r="B169" s="310"/>
      <c r="C169" s="288" t="s">
        <v>819</v>
      </c>
      <c r="D169" s="288"/>
      <c r="E169" s="288"/>
      <c r="F169" s="309" t="s">
        <v>870</v>
      </c>
      <c r="G169" s="288"/>
      <c r="H169" s="288" t="s">
        <v>936</v>
      </c>
      <c r="I169" s="288" t="s">
        <v>872</v>
      </c>
      <c r="J169" s="288" t="s">
        <v>920</v>
      </c>
      <c r="K169" s="331"/>
    </row>
    <row r="170" spans="2:11" ht="15" customHeight="1">
      <c r="B170" s="310"/>
      <c r="C170" s="288" t="s">
        <v>875</v>
      </c>
      <c r="D170" s="288"/>
      <c r="E170" s="288"/>
      <c r="F170" s="309" t="s">
        <v>876</v>
      </c>
      <c r="G170" s="288"/>
      <c r="H170" s="288" t="s">
        <v>936</v>
      </c>
      <c r="I170" s="288" t="s">
        <v>872</v>
      </c>
      <c r="J170" s="288">
        <v>50</v>
      </c>
      <c r="K170" s="331"/>
    </row>
    <row r="171" spans="2:11" ht="15" customHeight="1">
      <c r="B171" s="310"/>
      <c r="C171" s="288" t="s">
        <v>878</v>
      </c>
      <c r="D171" s="288"/>
      <c r="E171" s="288"/>
      <c r="F171" s="309" t="s">
        <v>870</v>
      </c>
      <c r="G171" s="288"/>
      <c r="H171" s="288" t="s">
        <v>936</v>
      </c>
      <c r="I171" s="288" t="s">
        <v>880</v>
      </c>
      <c r="J171" s="288"/>
      <c r="K171" s="331"/>
    </row>
    <row r="172" spans="2:11" ht="15" customHeight="1">
      <c r="B172" s="310"/>
      <c r="C172" s="288" t="s">
        <v>889</v>
      </c>
      <c r="D172" s="288"/>
      <c r="E172" s="288"/>
      <c r="F172" s="309" t="s">
        <v>876</v>
      </c>
      <c r="G172" s="288"/>
      <c r="H172" s="288" t="s">
        <v>936</v>
      </c>
      <c r="I172" s="288" t="s">
        <v>872</v>
      </c>
      <c r="J172" s="288">
        <v>50</v>
      </c>
      <c r="K172" s="331"/>
    </row>
    <row r="173" spans="2:11" ht="15" customHeight="1">
      <c r="B173" s="310"/>
      <c r="C173" s="288" t="s">
        <v>897</v>
      </c>
      <c r="D173" s="288"/>
      <c r="E173" s="288"/>
      <c r="F173" s="309" t="s">
        <v>876</v>
      </c>
      <c r="G173" s="288"/>
      <c r="H173" s="288" t="s">
        <v>936</v>
      </c>
      <c r="I173" s="288" t="s">
        <v>872</v>
      </c>
      <c r="J173" s="288">
        <v>50</v>
      </c>
      <c r="K173" s="331"/>
    </row>
    <row r="174" spans="2:11" ht="15" customHeight="1">
      <c r="B174" s="310"/>
      <c r="C174" s="288" t="s">
        <v>895</v>
      </c>
      <c r="D174" s="288"/>
      <c r="E174" s="288"/>
      <c r="F174" s="309" t="s">
        <v>876</v>
      </c>
      <c r="G174" s="288"/>
      <c r="H174" s="288" t="s">
        <v>936</v>
      </c>
      <c r="I174" s="288" t="s">
        <v>872</v>
      </c>
      <c r="J174" s="288">
        <v>50</v>
      </c>
      <c r="K174" s="331"/>
    </row>
    <row r="175" spans="2:11" ht="15" customHeight="1">
      <c r="B175" s="310"/>
      <c r="C175" s="288" t="s">
        <v>105</v>
      </c>
      <c r="D175" s="288"/>
      <c r="E175" s="288"/>
      <c r="F175" s="309" t="s">
        <v>870</v>
      </c>
      <c r="G175" s="288"/>
      <c r="H175" s="288" t="s">
        <v>937</v>
      </c>
      <c r="I175" s="288" t="s">
        <v>938</v>
      </c>
      <c r="J175" s="288"/>
      <c r="K175" s="331"/>
    </row>
    <row r="176" spans="2:11" ht="15" customHeight="1">
      <c r="B176" s="310"/>
      <c r="C176" s="288" t="s">
        <v>58</v>
      </c>
      <c r="D176" s="288"/>
      <c r="E176" s="288"/>
      <c r="F176" s="309" t="s">
        <v>870</v>
      </c>
      <c r="G176" s="288"/>
      <c r="H176" s="288" t="s">
        <v>939</v>
      </c>
      <c r="I176" s="288" t="s">
        <v>940</v>
      </c>
      <c r="J176" s="288">
        <v>1</v>
      </c>
      <c r="K176" s="331"/>
    </row>
    <row r="177" spans="2:11" ht="15" customHeight="1">
      <c r="B177" s="310"/>
      <c r="C177" s="288" t="s">
        <v>54</v>
      </c>
      <c r="D177" s="288"/>
      <c r="E177" s="288"/>
      <c r="F177" s="309" t="s">
        <v>870</v>
      </c>
      <c r="G177" s="288"/>
      <c r="H177" s="288" t="s">
        <v>941</v>
      </c>
      <c r="I177" s="288" t="s">
        <v>872</v>
      </c>
      <c r="J177" s="288">
        <v>20</v>
      </c>
      <c r="K177" s="331"/>
    </row>
    <row r="178" spans="2:11" ht="15" customHeight="1">
      <c r="B178" s="310"/>
      <c r="C178" s="288" t="s">
        <v>106</v>
      </c>
      <c r="D178" s="288"/>
      <c r="E178" s="288"/>
      <c r="F178" s="309" t="s">
        <v>870</v>
      </c>
      <c r="G178" s="288"/>
      <c r="H178" s="288" t="s">
        <v>942</v>
      </c>
      <c r="I178" s="288" t="s">
        <v>872</v>
      </c>
      <c r="J178" s="288">
        <v>255</v>
      </c>
      <c r="K178" s="331"/>
    </row>
    <row r="179" spans="2:11" ht="15" customHeight="1">
      <c r="B179" s="310"/>
      <c r="C179" s="288" t="s">
        <v>107</v>
      </c>
      <c r="D179" s="288"/>
      <c r="E179" s="288"/>
      <c r="F179" s="309" t="s">
        <v>870</v>
      </c>
      <c r="G179" s="288"/>
      <c r="H179" s="288" t="s">
        <v>835</v>
      </c>
      <c r="I179" s="288" t="s">
        <v>872</v>
      </c>
      <c r="J179" s="288">
        <v>10</v>
      </c>
      <c r="K179" s="331"/>
    </row>
    <row r="180" spans="2:11" ht="15" customHeight="1">
      <c r="B180" s="310"/>
      <c r="C180" s="288" t="s">
        <v>108</v>
      </c>
      <c r="D180" s="288"/>
      <c r="E180" s="288"/>
      <c r="F180" s="309" t="s">
        <v>870</v>
      </c>
      <c r="G180" s="288"/>
      <c r="H180" s="288" t="s">
        <v>943</v>
      </c>
      <c r="I180" s="288" t="s">
        <v>904</v>
      </c>
      <c r="J180" s="288"/>
      <c r="K180" s="331"/>
    </row>
    <row r="181" spans="2:11" ht="15" customHeight="1">
      <c r="B181" s="310"/>
      <c r="C181" s="288" t="s">
        <v>944</v>
      </c>
      <c r="D181" s="288"/>
      <c r="E181" s="288"/>
      <c r="F181" s="309" t="s">
        <v>870</v>
      </c>
      <c r="G181" s="288"/>
      <c r="H181" s="288" t="s">
        <v>945</v>
      </c>
      <c r="I181" s="288" t="s">
        <v>904</v>
      </c>
      <c r="J181" s="288"/>
      <c r="K181" s="331"/>
    </row>
    <row r="182" spans="2:11" ht="15" customHeight="1">
      <c r="B182" s="310"/>
      <c r="C182" s="288" t="s">
        <v>933</v>
      </c>
      <c r="D182" s="288"/>
      <c r="E182" s="288"/>
      <c r="F182" s="309" t="s">
        <v>870</v>
      </c>
      <c r="G182" s="288"/>
      <c r="H182" s="288" t="s">
        <v>946</v>
      </c>
      <c r="I182" s="288" t="s">
        <v>904</v>
      </c>
      <c r="J182" s="288"/>
      <c r="K182" s="331"/>
    </row>
    <row r="183" spans="2:11" ht="15" customHeight="1">
      <c r="B183" s="310"/>
      <c r="C183" s="288" t="s">
        <v>110</v>
      </c>
      <c r="D183" s="288"/>
      <c r="E183" s="288"/>
      <c r="F183" s="309" t="s">
        <v>876</v>
      </c>
      <c r="G183" s="288"/>
      <c r="H183" s="288" t="s">
        <v>947</v>
      </c>
      <c r="I183" s="288" t="s">
        <v>872</v>
      </c>
      <c r="J183" s="288">
        <v>50</v>
      </c>
      <c r="K183" s="331"/>
    </row>
    <row r="184" spans="2:11" ht="15" customHeight="1">
      <c r="B184" s="310"/>
      <c r="C184" s="288" t="s">
        <v>948</v>
      </c>
      <c r="D184" s="288"/>
      <c r="E184" s="288"/>
      <c r="F184" s="309" t="s">
        <v>876</v>
      </c>
      <c r="G184" s="288"/>
      <c r="H184" s="288" t="s">
        <v>949</v>
      </c>
      <c r="I184" s="288" t="s">
        <v>950</v>
      </c>
      <c r="J184" s="288"/>
      <c r="K184" s="331"/>
    </row>
    <row r="185" spans="2:11" ht="15" customHeight="1">
      <c r="B185" s="310"/>
      <c r="C185" s="288" t="s">
        <v>951</v>
      </c>
      <c r="D185" s="288"/>
      <c r="E185" s="288"/>
      <c r="F185" s="309" t="s">
        <v>876</v>
      </c>
      <c r="G185" s="288"/>
      <c r="H185" s="288" t="s">
        <v>952</v>
      </c>
      <c r="I185" s="288" t="s">
        <v>950</v>
      </c>
      <c r="J185" s="288"/>
      <c r="K185" s="331"/>
    </row>
    <row r="186" spans="2:11" ht="15" customHeight="1">
      <c r="B186" s="310"/>
      <c r="C186" s="288" t="s">
        <v>953</v>
      </c>
      <c r="D186" s="288"/>
      <c r="E186" s="288"/>
      <c r="F186" s="309" t="s">
        <v>876</v>
      </c>
      <c r="G186" s="288"/>
      <c r="H186" s="288" t="s">
        <v>954</v>
      </c>
      <c r="I186" s="288" t="s">
        <v>950</v>
      </c>
      <c r="J186" s="288"/>
      <c r="K186" s="331"/>
    </row>
    <row r="187" spans="2:11" ht="15" customHeight="1">
      <c r="B187" s="310"/>
      <c r="C187" s="343" t="s">
        <v>955</v>
      </c>
      <c r="D187" s="288"/>
      <c r="E187" s="288"/>
      <c r="F187" s="309" t="s">
        <v>876</v>
      </c>
      <c r="G187" s="288"/>
      <c r="H187" s="288" t="s">
        <v>956</v>
      </c>
      <c r="I187" s="288" t="s">
        <v>957</v>
      </c>
      <c r="J187" s="344" t="s">
        <v>958</v>
      </c>
      <c r="K187" s="331"/>
    </row>
    <row r="188" spans="2:11" ht="15" customHeight="1">
      <c r="B188" s="310"/>
      <c r="C188" s="294" t="s">
        <v>43</v>
      </c>
      <c r="D188" s="288"/>
      <c r="E188" s="288"/>
      <c r="F188" s="309" t="s">
        <v>870</v>
      </c>
      <c r="G188" s="288"/>
      <c r="H188" s="284" t="s">
        <v>959</v>
      </c>
      <c r="I188" s="288" t="s">
        <v>960</v>
      </c>
      <c r="J188" s="288"/>
      <c r="K188" s="331"/>
    </row>
    <row r="189" spans="2:11" ht="15" customHeight="1">
      <c r="B189" s="310"/>
      <c r="C189" s="294" t="s">
        <v>961</v>
      </c>
      <c r="D189" s="288"/>
      <c r="E189" s="288"/>
      <c r="F189" s="309" t="s">
        <v>870</v>
      </c>
      <c r="G189" s="288"/>
      <c r="H189" s="288" t="s">
        <v>962</v>
      </c>
      <c r="I189" s="288" t="s">
        <v>904</v>
      </c>
      <c r="J189" s="288"/>
      <c r="K189" s="331"/>
    </row>
    <row r="190" spans="2:11" ht="15" customHeight="1">
      <c r="B190" s="310"/>
      <c r="C190" s="294" t="s">
        <v>963</v>
      </c>
      <c r="D190" s="288"/>
      <c r="E190" s="288"/>
      <c r="F190" s="309" t="s">
        <v>870</v>
      </c>
      <c r="G190" s="288"/>
      <c r="H190" s="288" t="s">
        <v>964</v>
      </c>
      <c r="I190" s="288" t="s">
        <v>904</v>
      </c>
      <c r="J190" s="288"/>
      <c r="K190" s="331"/>
    </row>
    <row r="191" spans="2:11" ht="15" customHeight="1">
      <c r="B191" s="310"/>
      <c r="C191" s="294" t="s">
        <v>965</v>
      </c>
      <c r="D191" s="288"/>
      <c r="E191" s="288"/>
      <c r="F191" s="309" t="s">
        <v>876</v>
      </c>
      <c r="G191" s="288"/>
      <c r="H191" s="288" t="s">
        <v>966</v>
      </c>
      <c r="I191" s="288" t="s">
        <v>904</v>
      </c>
      <c r="J191" s="288"/>
      <c r="K191" s="331"/>
    </row>
    <row r="192" spans="2:11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spans="2:11" ht="18.75" customHeight="1">
      <c r="B193" s="284"/>
      <c r="C193" s="288"/>
      <c r="D193" s="288"/>
      <c r="E193" s="288"/>
      <c r="F193" s="309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9"/>
      <c r="G194" s="288"/>
      <c r="H194" s="288"/>
      <c r="I194" s="288"/>
      <c r="J194" s="288"/>
      <c r="K194" s="284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278" t="s">
        <v>967</v>
      </c>
      <c r="D197" s="278"/>
      <c r="E197" s="278"/>
      <c r="F197" s="278"/>
      <c r="G197" s="278"/>
      <c r="H197" s="278"/>
      <c r="I197" s="278"/>
      <c r="J197" s="278"/>
      <c r="K197" s="279"/>
    </row>
    <row r="198" spans="2:11" ht="25.5" customHeight="1">
      <c r="B198" s="277"/>
      <c r="C198" s="346" t="s">
        <v>968</v>
      </c>
      <c r="D198" s="346"/>
      <c r="E198" s="346"/>
      <c r="F198" s="346" t="s">
        <v>969</v>
      </c>
      <c r="G198" s="347"/>
      <c r="H198" s="346" t="s">
        <v>970</v>
      </c>
      <c r="I198" s="346"/>
      <c r="J198" s="346"/>
      <c r="K198" s="279"/>
    </row>
    <row r="199" spans="2:11" ht="5.25" customHeight="1">
      <c r="B199" s="310"/>
      <c r="C199" s="307"/>
      <c r="D199" s="307"/>
      <c r="E199" s="307"/>
      <c r="F199" s="307"/>
      <c r="G199" s="288"/>
      <c r="H199" s="307"/>
      <c r="I199" s="307"/>
      <c r="J199" s="307"/>
      <c r="K199" s="331"/>
    </row>
    <row r="200" spans="2:11" ht="15" customHeight="1">
      <c r="B200" s="310"/>
      <c r="C200" s="288" t="s">
        <v>960</v>
      </c>
      <c r="D200" s="288"/>
      <c r="E200" s="288"/>
      <c r="F200" s="309" t="s">
        <v>44</v>
      </c>
      <c r="G200" s="288"/>
      <c r="H200" s="288" t="s">
        <v>971</v>
      </c>
      <c r="I200" s="288"/>
      <c r="J200" s="288"/>
      <c r="K200" s="331"/>
    </row>
    <row r="201" spans="2:11" ht="15" customHeight="1">
      <c r="B201" s="310"/>
      <c r="C201" s="316"/>
      <c r="D201" s="288"/>
      <c r="E201" s="288"/>
      <c r="F201" s="309" t="s">
        <v>45</v>
      </c>
      <c r="G201" s="288"/>
      <c r="H201" s="288" t="s">
        <v>972</v>
      </c>
      <c r="I201" s="288"/>
      <c r="J201" s="288"/>
      <c r="K201" s="331"/>
    </row>
    <row r="202" spans="2:11" ht="15" customHeight="1">
      <c r="B202" s="310"/>
      <c r="C202" s="316"/>
      <c r="D202" s="288"/>
      <c r="E202" s="288"/>
      <c r="F202" s="309" t="s">
        <v>48</v>
      </c>
      <c r="G202" s="288"/>
      <c r="H202" s="288" t="s">
        <v>973</v>
      </c>
      <c r="I202" s="288"/>
      <c r="J202" s="288"/>
      <c r="K202" s="331"/>
    </row>
    <row r="203" spans="2:11" ht="15" customHeight="1">
      <c r="B203" s="310"/>
      <c r="C203" s="288"/>
      <c r="D203" s="288"/>
      <c r="E203" s="288"/>
      <c r="F203" s="309" t="s">
        <v>46</v>
      </c>
      <c r="G203" s="288"/>
      <c r="H203" s="288" t="s">
        <v>974</v>
      </c>
      <c r="I203" s="288"/>
      <c r="J203" s="288"/>
      <c r="K203" s="331"/>
    </row>
    <row r="204" spans="2:11" ht="15" customHeight="1">
      <c r="B204" s="310"/>
      <c r="C204" s="288"/>
      <c r="D204" s="288"/>
      <c r="E204" s="288"/>
      <c r="F204" s="309" t="s">
        <v>47</v>
      </c>
      <c r="G204" s="288"/>
      <c r="H204" s="288" t="s">
        <v>975</v>
      </c>
      <c r="I204" s="288"/>
      <c r="J204" s="288"/>
      <c r="K204" s="331"/>
    </row>
    <row r="205" spans="2:11" ht="15" customHeight="1">
      <c r="B205" s="310"/>
      <c r="C205" s="288"/>
      <c r="D205" s="288"/>
      <c r="E205" s="288"/>
      <c r="F205" s="309"/>
      <c r="G205" s="288"/>
      <c r="H205" s="288"/>
      <c r="I205" s="288"/>
      <c r="J205" s="288"/>
      <c r="K205" s="331"/>
    </row>
    <row r="206" spans="2:11" ht="15" customHeight="1">
      <c r="B206" s="310"/>
      <c r="C206" s="288" t="s">
        <v>916</v>
      </c>
      <c r="D206" s="288"/>
      <c r="E206" s="288"/>
      <c r="F206" s="309" t="s">
        <v>80</v>
      </c>
      <c r="G206" s="288"/>
      <c r="H206" s="288" t="s">
        <v>976</v>
      </c>
      <c r="I206" s="288"/>
      <c r="J206" s="288"/>
      <c r="K206" s="331"/>
    </row>
    <row r="207" spans="2:11" ht="15" customHeight="1">
      <c r="B207" s="310"/>
      <c r="C207" s="316"/>
      <c r="D207" s="288"/>
      <c r="E207" s="288"/>
      <c r="F207" s="309" t="s">
        <v>813</v>
      </c>
      <c r="G207" s="288"/>
      <c r="H207" s="288" t="s">
        <v>814</v>
      </c>
      <c r="I207" s="288"/>
      <c r="J207" s="288"/>
      <c r="K207" s="331"/>
    </row>
    <row r="208" spans="2:11" ht="15" customHeight="1">
      <c r="B208" s="310"/>
      <c r="C208" s="288"/>
      <c r="D208" s="288"/>
      <c r="E208" s="288"/>
      <c r="F208" s="309" t="s">
        <v>811</v>
      </c>
      <c r="G208" s="288"/>
      <c r="H208" s="288" t="s">
        <v>977</v>
      </c>
      <c r="I208" s="288"/>
      <c r="J208" s="288"/>
      <c r="K208" s="331"/>
    </row>
    <row r="209" spans="2:11" ht="15" customHeight="1">
      <c r="B209" s="348"/>
      <c r="C209" s="316"/>
      <c r="D209" s="316"/>
      <c r="E209" s="316"/>
      <c r="F209" s="309" t="s">
        <v>815</v>
      </c>
      <c r="G209" s="294"/>
      <c r="H209" s="335" t="s">
        <v>816</v>
      </c>
      <c r="I209" s="335"/>
      <c r="J209" s="335"/>
      <c r="K209" s="349"/>
    </row>
    <row r="210" spans="2:11" ht="15" customHeight="1">
      <c r="B210" s="348"/>
      <c r="C210" s="316"/>
      <c r="D210" s="316"/>
      <c r="E210" s="316"/>
      <c r="F210" s="309" t="s">
        <v>817</v>
      </c>
      <c r="G210" s="294"/>
      <c r="H210" s="335" t="s">
        <v>978</v>
      </c>
      <c r="I210" s="335"/>
      <c r="J210" s="335"/>
      <c r="K210" s="349"/>
    </row>
    <row r="211" spans="2:11" ht="15" customHeight="1">
      <c r="B211" s="348"/>
      <c r="C211" s="316"/>
      <c r="D211" s="316"/>
      <c r="E211" s="316"/>
      <c r="F211" s="350"/>
      <c r="G211" s="294"/>
      <c r="H211" s="351"/>
      <c r="I211" s="351"/>
      <c r="J211" s="351"/>
      <c r="K211" s="349"/>
    </row>
    <row r="212" spans="2:11" ht="15" customHeight="1">
      <c r="B212" s="348"/>
      <c r="C212" s="288" t="s">
        <v>940</v>
      </c>
      <c r="D212" s="316"/>
      <c r="E212" s="316"/>
      <c r="F212" s="309">
        <v>1</v>
      </c>
      <c r="G212" s="294"/>
      <c r="H212" s="335" t="s">
        <v>979</v>
      </c>
      <c r="I212" s="335"/>
      <c r="J212" s="335"/>
      <c r="K212" s="349"/>
    </row>
    <row r="213" spans="2:11" ht="15" customHeight="1">
      <c r="B213" s="348"/>
      <c r="C213" s="316"/>
      <c r="D213" s="316"/>
      <c r="E213" s="316"/>
      <c r="F213" s="309">
        <v>2</v>
      </c>
      <c r="G213" s="294"/>
      <c r="H213" s="335" t="s">
        <v>980</v>
      </c>
      <c r="I213" s="335"/>
      <c r="J213" s="335"/>
      <c r="K213" s="349"/>
    </row>
    <row r="214" spans="2:11" ht="15" customHeight="1">
      <c r="B214" s="348"/>
      <c r="C214" s="316"/>
      <c r="D214" s="316"/>
      <c r="E214" s="316"/>
      <c r="F214" s="309">
        <v>3</v>
      </c>
      <c r="G214" s="294"/>
      <c r="H214" s="335" t="s">
        <v>981</v>
      </c>
      <c r="I214" s="335"/>
      <c r="J214" s="335"/>
      <c r="K214" s="349"/>
    </row>
    <row r="215" spans="2:11" ht="15" customHeight="1">
      <c r="B215" s="348"/>
      <c r="C215" s="316"/>
      <c r="D215" s="316"/>
      <c r="E215" s="316"/>
      <c r="F215" s="309">
        <v>4</v>
      </c>
      <c r="G215" s="294"/>
      <c r="H215" s="335" t="s">
        <v>982</v>
      </c>
      <c r="I215" s="335"/>
      <c r="J215" s="335"/>
      <c r="K215" s="349"/>
    </row>
    <row r="216" spans="2:11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DESKTOP-LD25PNU\Hana Zajíčková</dc:creator>
  <cp:keywords/>
  <dc:description/>
  <cp:lastModifiedBy>DESKTOP-LD25PNU\Hana Zajíčková</cp:lastModifiedBy>
  <dcterms:created xsi:type="dcterms:W3CDTF">2018-09-25T11:15:01Z</dcterms:created>
  <dcterms:modified xsi:type="dcterms:W3CDTF">2018-09-25T11:15:08Z</dcterms:modified>
  <cp:category/>
  <cp:version/>
  <cp:contentType/>
  <cp:contentStatus/>
</cp:coreProperties>
</file>