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2-2025 - SO 01 - SKLADOV..." sheetId="2" r:id="rId2"/>
    <sheet name="02-2025 - SO 02 - OBYTNÉ ..." sheetId="3" r:id="rId3"/>
    <sheet name="02-2025 - SO 03 - BOXY A ..." sheetId="4" r:id="rId4"/>
    <sheet name="02-2025 - SO 04 - ZPEVNĚN..." sheetId="5" r:id="rId5"/>
    <sheet name="02-2025 - SO 06 - DEŠŤOVÁ..." sheetId="6" r:id="rId6"/>
    <sheet name="02-2025 - SO 07 - PŘÍPOJK..." sheetId="7" r:id="rId7"/>
    <sheet name="02-2025 - VEDLEJŠÍ ROZPOČ..." sheetId="8" r:id="rId8"/>
    <sheet name="Pokyny pro vyplnění" sheetId="9" r:id="rId9"/>
  </sheets>
  <definedNames>
    <definedName name="_xlnm.Print_Area" localSheetId="0">'Rekapitulace stavby'!$D$4:$AO$36,'Rekapitulace stavby'!$C$42:$AQ$62</definedName>
    <definedName name="_xlnm.Print_Titles" localSheetId="0">'Rekapitulace stavby'!$52:$52</definedName>
    <definedName name="_xlnm._FilterDatabase" localSheetId="1" hidden="1">'02-2025 - SO 01 - SKLADOV...'!$C$100:$K$745</definedName>
    <definedName name="_xlnm.Print_Area" localSheetId="1">'02-2025 - SO 01 - SKLADOV...'!$C$4:$J$39,'02-2025 - SO 01 - SKLADOV...'!$C$45:$J$82,'02-2025 - SO 01 - SKLADOV...'!$C$88:$K$745</definedName>
    <definedName name="_xlnm.Print_Titles" localSheetId="1">'02-2025 - SO 01 - SKLADOV...'!$100:$100</definedName>
    <definedName name="_xlnm._FilterDatabase" localSheetId="2" hidden="1">'02-2025 - SO 02 - OBYTNÉ ...'!$C$106:$K$985</definedName>
    <definedName name="_xlnm.Print_Area" localSheetId="2">'02-2025 - SO 02 - OBYTNÉ ...'!$C$4:$J$39,'02-2025 - SO 02 - OBYTNÉ ...'!$C$45:$J$88,'02-2025 - SO 02 - OBYTNÉ ...'!$C$94:$K$985</definedName>
    <definedName name="_xlnm.Print_Titles" localSheetId="2">'02-2025 - SO 02 - OBYTNÉ ...'!$106:$106</definedName>
    <definedName name="_xlnm._FilterDatabase" localSheetId="3" hidden="1">'02-2025 - SO 03 - BOXY A ...'!$C$81:$K$93</definedName>
    <definedName name="_xlnm.Print_Area" localSheetId="3">'02-2025 - SO 03 - BOXY A ...'!$C$4:$J$39,'02-2025 - SO 03 - BOXY A ...'!$C$45:$J$63,'02-2025 - SO 03 - BOXY A ...'!$C$69:$K$93</definedName>
    <definedName name="_xlnm.Print_Titles" localSheetId="3">'02-2025 - SO 03 - BOXY A ...'!$81:$81</definedName>
    <definedName name="_xlnm._FilterDatabase" localSheetId="4" hidden="1">'02-2025 - SO 04 - ZPEVNĚN...'!$C$84:$K$193</definedName>
    <definedName name="_xlnm.Print_Area" localSheetId="4">'02-2025 - SO 04 - ZPEVNĚN...'!$C$4:$J$39,'02-2025 - SO 04 - ZPEVNĚN...'!$C$45:$J$66,'02-2025 - SO 04 - ZPEVNĚN...'!$C$72:$K$193</definedName>
    <definedName name="_xlnm.Print_Titles" localSheetId="4">'02-2025 - SO 04 - ZPEVNĚN...'!$84:$84</definedName>
    <definedName name="_xlnm._FilterDatabase" localSheetId="5" hidden="1">'02-2025 - SO 06 - DEŠŤOVÁ...'!$C$87:$K$243</definedName>
    <definedName name="_xlnm.Print_Area" localSheetId="5">'02-2025 - SO 06 - DEŠŤOVÁ...'!$C$4:$J$39,'02-2025 - SO 06 - DEŠŤOVÁ...'!$C$45:$J$69,'02-2025 - SO 06 - DEŠŤOVÁ...'!$C$75:$K$243</definedName>
    <definedName name="_xlnm.Print_Titles" localSheetId="5">'02-2025 - SO 06 - DEŠŤOVÁ...'!$87:$87</definedName>
    <definedName name="_xlnm._FilterDatabase" localSheetId="6" hidden="1">'02-2025 - SO 07 - PŘÍPOJK...'!$C$88:$K$228</definedName>
    <definedName name="_xlnm.Print_Area" localSheetId="6">'02-2025 - SO 07 - PŘÍPOJK...'!$C$4:$J$39,'02-2025 - SO 07 - PŘÍPOJK...'!$C$45:$J$70,'02-2025 - SO 07 - PŘÍPOJK...'!$C$76:$K$228</definedName>
    <definedName name="_xlnm.Print_Titles" localSheetId="6">'02-2025 - SO 07 - PŘÍPOJK...'!$88:$88</definedName>
    <definedName name="_xlnm._FilterDatabase" localSheetId="7" hidden="1">'02-2025 - VEDLEJŠÍ ROZPOČ...'!$C$83:$K$111</definedName>
    <definedName name="_xlnm.Print_Area" localSheetId="7">'02-2025 - VEDLEJŠÍ ROZPOČ...'!$C$4:$J$39,'02-2025 - VEDLEJŠÍ ROZPOČ...'!$C$45:$J$65,'02-2025 - VEDLEJŠÍ ROZPOČ...'!$C$71:$K$111</definedName>
    <definedName name="_xlnm.Print_Titles" localSheetId="7">'02-2025 - VEDLEJŠÍ ROZPOČ...'!$83:$83</definedName>
    <definedName name="_xlnm.Print_Area" localSheetId="8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8" l="1" r="J37"/>
  <c r="J36"/>
  <c i="1" r="AY61"/>
  <c i="8" r="J35"/>
  <c i="1" r="AX61"/>
  <c i="8" r="BI109"/>
  <c r="BH109"/>
  <c r="BG109"/>
  <c r="BF109"/>
  <c r="T109"/>
  <c r="T108"/>
  <c r="R109"/>
  <c r="R108"/>
  <c r="P109"/>
  <c r="P108"/>
  <c r="BI104"/>
  <c r="BH104"/>
  <c r="BG104"/>
  <c r="BF104"/>
  <c r="T104"/>
  <c r="R104"/>
  <c r="P104"/>
  <c r="BI101"/>
  <c r="BH101"/>
  <c r="BG101"/>
  <c r="BF101"/>
  <c r="T101"/>
  <c r="R101"/>
  <c r="P101"/>
  <c r="BI97"/>
  <c r="BH97"/>
  <c r="BG97"/>
  <c r="BF97"/>
  <c r="T97"/>
  <c r="T96"/>
  <c r="R97"/>
  <c r="R96"/>
  <c r="P97"/>
  <c r="P96"/>
  <c r="BI93"/>
  <c r="BH93"/>
  <c r="BG93"/>
  <c r="BF93"/>
  <c r="T93"/>
  <c r="R93"/>
  <c r="P93"/>
  <c r="BI90"/>
  <c r="BH90"/>
  <c r="BG90"/>
  <c r="BF90"/>
  <c r="T90"/>
  <c r="R90"/>
  <c r="P90"/>
  <c r="BI87"/>
  <c r="BH87"/>
  <c r="BG87"/>
  <c r="BF87"/>
  <c r="T87"/>
  <c r="R87"/>
  <c r="P87"/>
  <c r="J81"/>
  <c r="J80"/>
  <c r="F78"/>
  <c r="E76"/>
  <c r="J55"/>
  <c r="J54"/>
  <c r="F52"/>
  <c r="E50"/>
  <c r="J18"/>
  <c r="E18"/>
  <c r="F55"/>
  <c r="J17"/>
  <c r="J15"/>
  <c r="E15"/>
  <c r="F80"/>
  <c r="J14"/>
  <c r="J12"/>
  <c r="J52"/>
  <c r="E7"/>
  <c r="E74"/>
  <c i="7" r="J37"/>
  <c r="J36"/>
  <c i="1" r="AY60"/>
  <c i="7" r="J35"/>
  <c i="1" r="AX60"/>
  <c i="7" r="BI227"/>
  <c r="BH227"/>
  <c r="BG227"/>
  <c r="BF227"/>
  <c r="T227"/>
  <c r="R227"/>
  <c r="P227"/>
  <c r="BI225"/>
  <c r="BH225"/>
  <c r="BG225"/>
  <c r="BF225"/>
  <c r="T225"/>
  <c r="R225"/>
  <c r="P225"/>
  <c r="BI220"/>
  <c r="BH220"/>
  <c r="BG220"/>
  <c r="BF220"/>
  <c r="T220"/>
  <c r="T219"/>
  <c r="R220"/>
  <c r="R219"/>
  <c r="P220"/>
  <c r="P219"/>
  <c r="BI216"/>
  <c r="BH216"/>
  <c r="BG216"/>
  <c r="BF216"/>
  <c r="T216"/>
  <c r="R216"/>
  <c r="P216"/>
  <c r="BI213"/>
  <c r="BH213"/>
  <c r="BG213"/>
  <c r="BF213"/>
  <c r="T213"/>
  <c r="R213"/>
  <c r="P213"/>
  <c r="BI209"/>
  <c r="BH209"/>
  <c r="BG209"/>
  <c r="BF209"/>
  <c r="T209"/>
  <c r="R209"/>
  <c r="P209"/>
  <c r="BI206"/>
  <c r="BH206"/>
  <c r="BG206"/>
  <c r="BF206"/>
  <c r="T206"/>
  <c r="R206"/>
  <c r="P206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5"/>
  <c r="BH145"/>
  <c r="BG145"/>
  <c r="BF145"/>
  <c r="T145"/>
  <c r="R145"/>
  <c r="P145"/>
  <c r="BI142"/>
  <c r="BH142"/>
  <c r="BG142"/>
  <c r="BF142"/>
  <c r="T142"/>
  <c r="R142"/>
  <c r="P142"/>
  <c r="BI137"/>
  <c r="BH137"/>
  <c r="BG137"/>
  <c r="BF137"/>
  <c r="T137"/>
  <c r="R137"/>
  <c r="P137"/>
  <c r="BI132"/>
  <c r="BH132"/>
  <c r="BG132"/>
  <c r="BF132"/>
  <c r="T132"/>
  <c r="T131"/>
  <c r="R132"/>
  <c r="R131"/>
  <c r="P132"/>
  <c r="P131"/>
  <c r="BI128"/>
  <c r="BH128"/>
  <c r="BG128"/>
  <c r="BF128"/>
  <c r="T128"/>
  <c r="R128"/>
  <c r="P128"/>
  <c r="BI125"/>
  <c r="BH125"/>
  <c r="BG125"/>
  <c r="BF125"/>
  <c r="T125"/>
  <c r="R125"/>
  <c r="P125"/>
  <c r="BI121"/>
  <c r="BH121"/>
  <c r="BG121"/>
  <c r="BF121"/>
  <c r="T121"/>
  <c r="R121"/>
  <c r="P121"/>
  <c r="BI117"/>
  <c r="BH117"/>
  <c r="BG117"/>
  <c r="BF117"/>
  <c r="T117"/>
  <c r="R117"/>
  <c r="P117"/>
  <c r="BI114"/>
  <c r="BH114"/>
  <c r="BG114"/>
  <c r="BF114"/>
  <c r="T114"/>
  <c r="R114"/>
  <c r="P114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6"/>
  <c r="BH96"/>
  <c r="BG96"/>
  <c r="BF96"/>
  <c r="T96"/>
  <c r="R96"/>
  <c r="P96"/>
  <c r="BI92"/>
  <c r="BH92"/>
  <c r="BG92"/>
  <c r="BF92"/>
  <c r="T92"/>
  <c r="R92"/>
  <c r="P92"/>
  <c r="J86"/>
  <c r="J85"/>
  <c r="F83"/>
  <c r="E81"/>
  <c r="J55"/>
  <c r="J54"/>
  <c r="F52"/>
  <c r="E50"/>
  <c r="J18"/>
  <c r="E18"/>
  <c r="F86"/>
  <c r="J17"/>
  <c r="J15"/>
  <c r="E15"/>
  <c r="F85"/>
  <c r="J14"/>
  <c r="J12"/>
  <c r="J52"/>
  <c r="E7"/>
  <c r="E79"/>
  <c i="6" r="J128"/>
  <c r="J37"/>
  <c r="J36"/>
  <c i="1" r="AY59"/>
  <c i="6" r="J35"/>
  <c i="1" r="AX59"/>
  <c i="6" r="BI241"/>
  <c r="BH241"/>
  <c r="BG241"/>
  <c r="BF241"/>
  <c r="T241"/>
  <c r="T240"/>
  <c r="R241"/>
  <c r="R240"/>
  <c r="P241"/>
  <c r="P240"/>
  <c r="BI237"/>
  <c r="BH237"/>
  <c r="BG237"/>
  <c r="BF237"/>
  <c r="T237"/>
  <c r="R237"/>
  <c r="P237"/>
  <c r="BI234"/>
  <c r="BH234"/>
  <c r="BG234"/>
  <c r="BF234"/>
  <c r="T234"/>
  <c r="R234"/>
  <c r="P234"/>
  <c r="BI230"/>
  <c r="BH230"/>
  <c r="BG230"/>
  <c r="BF230"/>
  <c r="T230"/>
  <c r="R230"/>
  <c r="P230"/>
  <c r="BI227"/>
  <c r="BH227"/>
  <c r="BG227"/>
  <c r="BF227"/>
  <c r="T227"/>
  <c r="R227"/>
  <c r="P227"/>
  <c r="BI223"/>
  <c r="BH223"/>
  <c r="BG223"/>
  <c r="BF223"/>
  <c r="T223"/>
  <c r="R223"/>
  <c r="P223"/>
  <c r="BI219"/>
  <c r="BH219"/>
  <c r="BG219"/>
  <c r="BF219"/>
  <c r="T219"/>
  <c r="R219"/>
  <c r="P219"/>
  <c r="BI216"/>
  <c r="BH216"/>
  <c r="BG216"/>
  <c r="BF216"/>
  <c r="T216"/>
  <c r="R216"/>
  <c r="P216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5"/>
  <c r="BH205"/>
  <c r="BG205"/>
  <c r="BF205"/>
  <c r="T205"/>
  <c r="R205"/>
  <c r="P205"/>
  <c r="BI203"/>
  <c r="BH203"/>
  <c r="BG203"/>
  <c r="BF203"/>
  <c r="T203"/>
  <c r="R203"/>
  <c r="P203"/>
  <c r="BI199"/>
  <c r="BH199"/>
  <c r="BG199"/>
  <c r="BF199"/>
  <c r="T199"/>
  <c r="R199"/>
  <c r="P199"/>
  <c r="BI196"/>
  <c r="BH196"/>
  <c r="BG196"/>
  <c r="BF196"/>
  <c r="T196"/>
  <c r="R196"/>
  <c r="P196"/>
  <c r="BI192"/>
  <c r="BH192"/>
  <c r="BG192"/>
  <c r="BF192"/>
  <c r="T192"/>
  <c r="R192"/>
  <c r="P192"/>
  <c r="BI187"/>
  <c r="BH187"/>
  <c r="BG187"/>
  <c r="BF187"/>
  <c r="T187"/>
  <c r="R187"/>
  <c r="P187"/>
  <c r="BI184"/>
  <c r="BH184"/>
  <c r="BG184"/>
  <c r="BF184"/>
  <c r="T184"/>
  <c r="R184"/>
  <c r="P184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8"/>
  <c r="BH168"/>
  <c r="BG168"/>
  <c r="BF168"/>
  <c r="T168"/>
  <c r="R168"/>
  <c r="P168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3"/>
  <c r="BH143"/>
  <c r="BG143"/>
  <c r="BF143"/>
  <c r="T143"/>
  <c r="R143"/>
  <c r="P143"/>
  <c r="BI140"/>
  <c r="BH140"/>
  <c r="BG140"/>
  <c r="BF140"/>
  <c r="T140"/>
  <c r="R140"/>
  <c r="P140"/>
  <c r="BI135"/>
  <c r="BH135"/>
  <c r="BG135"/>
  <c r="BF135"/>
  <c r="T135"/>
  <c r="R135"/>
  <c r="P135"/>
  <c r="BI130"/>
  <c r="BH130"/>
  <c r="BG130"/>
  <c r="BF130"/>
  <c r="T130"/>
  <c r="T129"/>
  <c r="R130"/>
  <c r="R129"/>
  <c r="P130"/>
  <c r="P129"/>
  <c r="J62"/>
  <c r="BI125"/>
  <c r="BH125"/>
  <c r="BG125"/>
  <c r="BF125"/>
  <c r="T125"/>
  <c r="R125"/>
  <c r="P125"/>
  <c r="BI122"/>
  <c r="BH122"/>
  <c r="BG122"/>
  <c r="BF122"/>
  <c r="T122"/>
  <c r="R122"/>
  <c r="P122"/>
  <c r="BI118"/>
  <c r="BH118"/>
  <c r="BG118"/>
  <c r="BF118"/>
  <c r="T118"/>
  <c r="R118"/>
  <c r="P118"/>
  <c r="BI114"/>
  <c r="BH114"/>
  <c r="BG114"/>
  <c r="BF114"/>
  <c r="T114"/>
  <c r="R114"/>
  <c r="P114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J85"/>
  <c r="J84"/>
  <c r="F82"/>
  <c r="E80"/>
  <c r="J55"/>
  <c r="J54"/>
  <c r="F52"/>
  <c r="E50"/>
  <c r="J18"/>
  <c r="E18"/>
  <c r="F85"/>
  <c r="J17"/>
  <c r="J15"/>
  <c r="E15"/>
  <c r="F54"/>
  <c r="J14"/>
  <c r="J12"/>
  <c r="J52"/>
  <c r="E7"/>
  <c r="E48"/>
  <c i="5" r="J37"/>
  <c r="J36"/>
  <c i="1" r="AY58"/>
  <c i="5" r="J35"/>
  <c i="1" r="AX58"/>
  <c i="5" r="BI191"/>
  <c r="BH191"/>
  <c r="BG191"/>
  <c r="BF191"/>
  <c r="T191"/>
  <c r="T190"/>
  <c r="R191"/>
  <c r="R190"/>
  <c r="P191"/>
  <c r="P190"/>
  <c r="BI187"/>
  <c r="BH187"/>
  <c r="BG187"/>
  <c r="BF187"/>
  <c r="T187"/>
  <c r="R187"/>
  <c r="P187"/>
  <c r="BI184"/>
  <c r="BH184"/>
  <c r="BG184"/>
  <c r="BF184"/>
  <c r="T184"/>
  <c r="R184"/>
  <c r="P184"/>
  <c r="BI180"/>
  <c r="BH180"/>
  <c r="BG180"/>
  <c r="BF180"/>
  <c r="T180"/>
  <c r="R180"/>
  <c r="P180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6"/>
  <c r="BH166"/>
  <c r="BG166"/>
  <c r="BF166"/>
  <c r="T166"/>
  <c r="R166"/>
  <c r="P166"/>
  <c r="BI162"/>
  <c r="BH162"/>
  <c r="BG162"/>
  <c r="BF162"/>
  <c r="T162"/>
  <c r="R162"/>
  <c r="P162"/>
  <c r="BI157"/>
  <c r="BH157"/>
  <c r="BG157"/>
  <c r="BF157"/>
  <c r="T157"/>
  <c r="R157"/>
  <c r="P157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1"/>
  <c r="BH141"/>
  <c r="BG141"/>
  <c r="BF141"/>
  <c r="T141"/>
  <c r="R141"/>
  <c r="P141"/>
  <c r="BI137"/>
  <c r="BH137"/>
  <c r="BG137"/>
  <c r="BF137"/>
  <c r="T137"/>
  <c r="R137"/>
  <c r="P137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1"/>
  <c r="BH101"/>
  <c r="BG101"/>
  <c r="BF101"/>
  <c r="T101"/>
  <c r="R101"/>
  <c r="P101"/>
  <c r="BI96"/>
  <c r="BH96"/>
  <c r="BG96"/>
  <c r="BF96"/>
  <c r="T96"/>
  <c r="R96"/>
  <c r="P96"/>
  <c r="BI92"/>
  <c r="BH92"/>
  <c r="BG92"/>
  <c r="BF92"/>
  <c r="T92"/>
  <c r="R92"/>
  <c r="P92"/>
  <c r="BI88"/>
  <c r="BH88"/>
  <c r="BG88"/>
  <c r="BF88"/>
  <c r="T88"/>
  <c r="R88"/>
  <c r="P88"/>
  <c r="J82"/>
  <c r="J81"/>
  <c r="F79"/>
  <c r="E77"/>
  <c r="J55"/>
  <c r="J54"/>
  <c r="F52"/>
  <c r="E50"/>
  <c r="J18"/>
  <c r="E18"/>
  <c r="F55"/>
  <c r="J17"/>
  <c r="J15"/>
  <c r="E15"/>
  <c r="F54"/>
  <c r="J14"/>
  <c r="J12"/>
  <c r="J79"/>
  <c r="E7"/>
  <c r="E75"/>
  <c i="4" r="J37"/>
  <c r="J36"/>
  <c i="1" r="AY57"/>
  <c i="4" r="J35"/>
  <c i="1" r="AX57"/>
  <c i="4" r="BI91"/>
  <c r="BH91"/>
  <c r="BG91"/>
  <c r="BF91"/>
  <c r="T91"/>
  <c r="T90"/>
  <c r="R91"/>
  <c r="R90"/>
  <c r="P91"/>
  <c r="P90"/>
  <c r="BI85"/>
  <c r="BH85"/>
  <c r="BG85"/>
  <c r="BF85"/>
  <c r="T85"/>
  <c r="T84"/>
  <c r="R85"/>
  <c r="R84"/>
  <c r="R83"/>
  <c r="R82"/>
  <c r="P85"/>
  <c r="P84"/>
  <c r="P83"/>
  <c r="P82"/>
  <c i="1" r="AU57"/>
  <c i="4" r="J79"/>
  <c r="J78"/>
  <c r="F76"/>
  <c r="E74"/>
  <c r="J55"/>
  <c r="J54"/>
  <c r="F52"/>
  <c r="E50"/>
  <c r="J18"/>
  <c r="E18"/>
  <c r="F79"/>
  <c r="J17"/>
  <c r="J15"/>
  <c r="E15"/>
  <c r="F78"/>
  <c r="J14"/>
  <c r="J12"/>
  <c r="J52"/>
  <c r="E7"/>
  <c r="E48"/>
  <c i="3" r="J37"/>
  <c r="J36"/>
  <c i="1" r="AY56"/>
  <c i="3" r="J35"/>
  <c i="1" r="AX56"/>
  <c i="3" r="BI983"/>
  <c r="BH983"/>
  <c r="BG983"/>
  <c r="BF983"/>
  <c r="T983"/>
  <c r="R983"/>
  <c r="P983"/>
  <c r="BI980"/>
  <c r="BH980"/>
  <c r="BG980"/>
  <c r="BF980"/>
  <c r="T980"/>
  <c r="R980"/>
  <c r="P980"/>
  <c r="BI977"/>
  <c r="BH977"/>
  <c r="BG977"/>
  <c r="BF977"/>
  <c r="T977"/>
  <c r="R977"/>
  <c r="P977"/>
  <c r="BI974"/>
  <c r="BH974"/>
  <c r="BG974"/>
  <c r="BF974"/>
  <c r="T974"/>
  <c r="R974"/>
  <c r="P974"/>
  <c r="BI970"/>
  <c r="BH970"/>
  <c r="BG970"/>
  <c r="BF970"/>
  <c r="T970"/>
  <c r="R970"/>
  <c r="P970"/>
  <c r="BI968"/>
  <c r="BH968"/>
  <c r="BG968"/>
  <c r="BF968"/>
  <c r="T968"/>
  <c r="R968"/>
  <c r="P968"/>
  <c r="BI966"/>
  <c r="BH966"/>
  <c r="BG966"/>
  <c r="BF966"/>
  <c r="T966"/>
  <c r="R966"/>
  <c r="P966"/>
  <c r="BI964"/>
  <c r="BH964"/>
  <c r="BG964"/>
  <c r="BF964"/>
  <c r="T964"/>
  <c r="R964"/>
  <c r="P964"/>
  <c r="BI961"/>
  <c r="BH961"/>
  <c r="BG961"/>
  <c r="BF961"/>
  <c r="T961"/>
  <c r="R961"/>
  <c r="P961"/>
  <c r="BI940"/>
  <c r="BH940"/>
  <c r="BG940"/>
  <c r="BF940"/>
  <c r="T940"/>
  <c r="R940"/>
  <c r="P940"/>
  <c r="BI936"/>
  <c r="BH936"/>
  <c r="BG936"/>
  <c r="BF936"/>
  <c r="T936"/>
  <c r="R936"/>
  <c r="P936"/>
  <c r="BI929"/>
  <c r="BH929"/>
  <c r="BG929"/>
  <c r="BF929"/>
  <c r="T929"/>
  <c r="R929"/>
  <c r="P929"/>
  <c r="BI922"/>
  <c r="BH922"/>
  <c r="BG922"/>
  <c r="BF922"/>
  <c r="T922"/>
  <c r="R922"/>
  <c r="P922"/>
  <c r="BI919"/>
  <c r="BH919"/>
  <c r="BG919"/>
  <c r="BF919"/>
  <c r="T919"/>
  <c r="R919"/>
  <c r="P919"/>
  <c r="BI917"/>
  <c r="BH917"/>
  <c r="BG917"/>
  <c r="BF917"/>
  <c r="T917"/>
  <c r="R917"/>
  <c r="P917"/>
  <c r="BI902"/>
  <c r="BH902"/>
  <c r="BG902"/>
  <c r="BF902"/>
  <c r="T902"/>
  <c r="R902"/>
  <c r="P902"/>
  <c r="BI899"/>
  <c r="BH899"/>
  <c r="BG899"/>
  <c r="BF899"/>
  <c r="T899"/>
  <c r="R899"/>
  <c r="P899"/>
  <c r="BI895"/>
  <c r="BH895"/>
  <c r="BG895"/>
  <c r="BF895"/>
  <c r="T895"/>
  <c r="R895"/>
  <c r="P895"/>
  <c r="BI875"/>
  <c r="BH875"/>
  <c r="BG875"/>
  <c r="BF875"/>
  <c r="T875"/>
  <c r="R875"/>
  <c r="P875"/>
  <c r="BI871"/>
  <c r="BH871"/>
  <c r="BG871"/>
  <c r="BF871"/>
  <c r="T871"/>
  <c r="R871"/>
  <c r="P871"/>
  <c r="BI868"/>
  <c r="BH868"/>
  <c r="BG868"/>
  <c r="BF868"/>
  <c r="T868"/>
  <c r="R868"/>
  <c r="P868"/>
  <c r="BI865"/>
  <c r="BH865"/>
  <c r="BG865"/>
  <c r="BF865"/>
  <c r="T865"/>
  <c r="R865"/>
  <c r="P865"/>
  <c r="BI856"/>
  <c r="BH856"/>
  <c r="BG856"/>
  <c r="BF856"/>
  <c r="T856"/>
  <c r="R856"/>
  <c r="P856"/>
  <c r="BI852"/>
  <c r="BH852"/>
  <c r="BG852"/>
  <c r="BF852"/>
  <c r="T852"/>
  <c r="R852"/>
  <c r="P852"/>
  <c r="BI849"/>
  <c r="BH849"/>
  <c r="BG849"/>
  <c r="BF849"/>
  <c r="T849"/>
  <c r="R849"/>
  <c r="P849"/>
  <c r="BI840"/>
  <c r="BH840"/>
  <c r="BG840"/>
  <c r="BF840"/>
  <c r="T840"/>
  <c r="R840"/>
  <c r="P840"/>
  <c r="BI836"/>
  <c r="BH836"/>
  <c r="BG836"/>
  <c r="BF836"/>
  <c r="T836"/>
  <c r="R836"/>
  <c r="P836"/>
  <c r="BI833"/>
  <c r="BH833"/>
  <c r="BG833"/>
  <c r="BF833"/>
  <c r="T833"/>
  <c r="R833"/>
  <c r="P833"/>
  <c r="BI830"/>
  <c r="BH830"/>
  <c r="BG830"/>
  <c r="BF830"/>
  <c r="T830"/>
  <c r="R830"/>
  <c r="P830"/>
  <c r="BI827"/>
  <c r="BH827"/>
  <c r="BG827"/>
  <c r="BF827"/>
  <c r="T827"/>
  <c r="R827"/>
  <c r="P827"/>
  <c r="BI824"/>
  <c r="BH824"/>
  <c r="BG824"/>
  <c r="BF824"/>
  <c r="T824"/>
  <c r="R824"/>
  <c r="P824"/>
  <c r="BI814"/>
  <c r="BH814"/>
  <c r="BG814"/>
  <c r="BF814"/>
  <c r="T814"/>
  <c r="R814"/>
  <c r="P814"/>
  <c r="BI811"/>
  <c r="BH811"/>
  <c r="BG811"/>
  <c r="BF811"/>
  <c r="T811"/>
  <c r="R811"/>
  <c r="P811"/>
  <c r="BI808"/>
  <c r="BH808"/>
  <c r="BG808"/>
  <c r="BF808"/>
  <c r="T808"/>
  <c r="R808"/>
  <c r="P808"/>
  <c r="BI805"/>
  <c r="BH805"/>
  <c r="BG805"/>
  <c r="BF805"/>
  <c r="T805"/>
  <c r="R805"/>
  <c r="P805"/>
  <c r="BI802"/>
  <c r="BH802"/>
  <c r="BG802"/>
  <c r="BF802"/>
  <c r="T802"/>
  <c r="R802"/>
  <c r="P802"/>
  <c r="BI798"/>
  <c r="BH798"/>
  <c r="BG798"/>
  <c r="BF798"/>
  <c r="T798"/>
  <c r="R798"/>
  <c r="P798"/>
  <c r="BI794"/>
  <c r="BH794"/>
  <c r="BG794"/>
  <c r="BF794"/>
  <c r="T794"/>
  <c r="R794"/>
  <c r="P794"/>
  <c r="BI791"/>
  <c r="BH791"/>
  <c r="BG791"/>
  <c r="BF791"/>
  <c r="T791"/>
  <c r="R791"/>
  <c r="P791"/>
  <c r="BI787"/>
  <c r="BH787"/>
  <c r="BG787"/>
  <c r="BF787"/>
  <c r="T787"/>
  <c r="R787"/>
  <c r="P787"/>
  <c r="BI784"/>
  <c r="BH784"/>
  <c r="BG784"/>
  <c r="BF784"/>
  <c r="T784"/>
  <c r="R784"/>
  <c r="P784"/>
  <c r="BI778"/>
  <c r="BH778"/>
  <c r="BG778"/>
  <c r="BF778"/>
  <c r="T778"/>
  <c r="R778"/>
  <c r="P778"/>
  <c r="BI775"/>
  <c r="BH775"/>
  <c r="BG775"/>
  <c r="BF775"/>
  <c r="T775"/>
  <c r="R775"/>
  <c r="P775"/>
  <c r="BI768"/>
  <c r="BH768"/>
  <c r="BG768"/>
  <c r="BF768"/>
  <c r="T768"/>
  <c r="R768"/>
  <c r="P768"/>
  <c r="BI765"/>
  <c r="BH765"/>
  <c r="BG765"/>
  <c r="BF765"/>
  <c r="T765"/>
  <c r="R765"/>
  <c r="P765"/>
  <c r="BI762"/>
  <c r="BH762"/>
  <c r="BG762"/>
  <c r="BF762"/>
  <c r="T762"/>
  <c r="R762"/>
  <c r="P762"/>
  <c r="BI756"/>
  <c r="BH756"/>
  <c r="BG756"/>
  <c r="BF756"/>
  <c r="T756"/>
  <c r="R756"/>
  <c r="P756"/>
  <c r="BI752"/>
  <c r="BH752"/>
  <c r="BG752"/>
  <c r="BF752"/>
  <c r="T752"/>
  <c r="R752"/>
  <c r="P752"/>
  <c r="BI750"/>
  <c r="BH750"/>
  <c r="BG750"/>
  <c r="BF750"/>
  <c r="T750"/>
  <c r="R750"/>
  <c r="P750"/>
  <c r="BI747"/>
  <c r="BH747"/>
  <c r="BG747"/>
  <c r="BF747"/>
  <c r="T747"/>
  <c r="R747"/>
  <c r="P747"/>
  <c r="BI745"/>
  <c r="BH745"/>
  <c r="BG745"/>
  <c r="BF745"/>
  <c r="T745"/>
  <c r="R745"/>
  <c r="P745"/>
  <c r="BI742"/>
  <c r="BH742"/>
  <c r="BG742"/>
  <c r="BF742"/>
  <c r="T742"/>
  <c r="R742"/>
  <c r="P742"/>
  <c r="BI740"/>
  <c r="BH740"/>
  <c r="BG740"/>
  <c r="BF740"/>
  <c r="T740"/>
  <c r="R740"/>
  <c r="P740"/>
  <c r="BI737"/>
  <c r="BH737"/>
  <c r="BG737"/>
  <c r="BF737"/>
  <c r="T737"/>
  <c r="R737"/>
  <c r="P737"/>
  <c r="BI733"/>
  <c r="BH733"/>
  <c r="BG733"/>
  <c r="BF733"/>
  <c r="T733"/>
  <c r="R733"/>
  <c r="P733"/>
  <c r="BI731"/>
  <c r="BH731"/>
  <c r="BG731"/>
  <c r="BF731"/>
  <c r="T731"/>
  <c r="R731"/>
  <c r="P731"/>
  <c r="BI729"/>
  <c r="BH729"/>
  <c r="BG729"/>
  <c r="BF729"/>
  <c r="T729"/>
  <c r="R729"/>
  <c r="P729"/>
  <c r="BI725"/>
  <c r="BH725"/>
  <c r="BG725"/>
  <c r="BF725"/>
  <c r="T725"/>
  <c r="R725"/>
  <c r="P725"/>
  <c r="BI723"/>
  <c r="BH723"/>
  <c r="BG723"/>
  <c r="BF723"/>
  <c r="T723"/>
  <c r="R723"/>
  <c r="P723"/>
  <c r="BI720"/>
  <c r="BH720"/>
  <c r="BG720"/>
  <c r="BF720"/>
  <c r="T720"/>
  <c r="R720"/>
  <c r="P720"/>
  <c r="BI718"/>
  <c r="BH718"/>
  <c r="BG718"/>
  <c r="BF718"/>
  <c r="T718"/>
  <c r="R718"/>
  <c r="P718"/>
  <c r="BI715"/>
  <c r="BH715"/>
  <c r="BG715"/>
  <c r="BF715"/>
  <c r="T715"/>
  <c r="R715"/>
  <c r="P715"/>
  <c r="BI713"/>
  <c r="BH713"/>
  <c r="BG713"/>
  <c r="BF713"/>
  <c r="T713"/>
  <c r="R713"/>
  <c r="P713"/>
  <c r="BI710"/>
  <c r="BH710"/>
  <c r="BG710"/>
  <c r="BF710"/>
  <c r="T710"/>
  <c r="R710"/>
  <c r="P710"/>
  <c r="BI708"/>
  <c r="BH708"/>
  <c r="BG708"/>
  <c r="BF708"/>
  <c r="T708"/>
  <c r="R708"/>
  <c r="P708"/>
  <c r="BI705"/>
  <c r="BH705"/>
  <c r="BG705"/>
  <c r="BF705"/>
  <c r="T705"/>
  <c r="R705"/>
  <c r="P705"/>
  <c r="BI703"/>
  <c r="BH703"/>
  <c r="BG703"/>
  <c r="BF703"/>
  <c r="T703"/>
  <c r="R703"/>
  <c r="P703"/>
  <c r="BI700"/>
  <c r="BH700"/>
  <c r="BG700"/>
  <c r="BF700"/>
  <c r="T700"/>
  <c r="R700"/>
  <c r="P700"/>
  <c r="BI698"/>
  <c r="BH698"/>
  <c r="BG698"/>
  <c r="BF698"/>
  <c r="T698"/>
  <c r="R698"/>
  <c r="P698"/>
  <c r="BI695"/>
  <c r="BH695"/>
  <c r="BG695"/>
  <c r="BF695"/>
  <c r="T695"/>
  <c r="R695"/>
  <c r="P695"/>
  <c r="BI692"/>
  <c r="BH692"/>
  <c r="BG692"/>
  <c r="BF692"/>
  <c r="T692"/>
  <c r="R692"/>
  <c r="P692"/>
  <c r="BI689"/>
  <c r="BH689"/>
  <c r="BG689"/>
  <c r="BF689"/>
  <c r="T689"/>
  <c r="R689"/>
  <c r="P689"/>
  <c r="BI686"/>
  <c r="BH686"/>
  <c r="BG686"/>
  <c r="BF686"/>
  <c r="T686"/>
  <c r="R686"/>
  <c r="P686"/>
  <c r="BI683"/>
  <c r="BH683"/>
  <c r="BG683"/>
  <c r="BF683"/>
  <c r="T683"/>
  <c r="R683"/>
  <c r="P683"/>
  <c r="BI680"/>
  <c r="BH680"/>
  <c r="BG680"/>
  <c r="BF680"/>
  <c r="T680"/>
  <c r="R680"/>
  <c r="P680"/>
  <c r="BI678"/>
  <c r="BH678"/>
  <c r="BG678"/>
  <c r="BF678"/>
  <c r="T678"/>
  <c r="R678"/>
  <c r="P678"/>
  <c r="BI676"/>
  <c r="BH676"/>
  <c r="BG676"/>
  <c r="BF676"/>
  <c r="T676"/>
  <c r="R676"/>
  <c r="P676"/>
  <c r="BI674"/>
  <c r="BH674"/>
  <c r="BG674"/>
  <c r="BF674"/>
  <c r="T674"/>
  <c r="R674"/>
  <c r="P674"/>
  <c r="BI671"/>
  <c r="BH671"/>
  <c r="BG671"/>
  <c r="BF671"/>
  <c r="T671"/>
  <c r="R671"/>
  <c r="P671"/>
  <c r="BI668"/>
  <c r="BH668"/>
  <c r="BG668"/>
  <c r="BF668"/>
  <c r="T668"/>
  <c r="R668"/>
  <c r="P668"/>
  <c r="BI663"/>
  <c r="BH663"/>
  <c r="BG663"/>
  <c r="BF663"/>
  <c r="T663"/>
  <c r="R663"/>
  <c r="P663"/>
  <c r="BI660"/>
  <c r="BH660"/>
  <c r="BG660"/>
  <c r="BF660"/>
  <c r="T660"/>
  <c r="R660"/>
  <c r="P660"/>
  <c r="BI657"/>
  <c r="BH657"/>
  <c r="BG657"/>
  <c r="BF657"/>
  <c r="T657"/>
  <c r="R657"/>
  <c r="P657"/>
  <c r="BI650"/>
  <c r="BH650"/>
  <c r="BG650"/>
  <c r="BF650"/>
  <c r="T650"/>
  <c r="R650"/>
  <c r="P650"/>
  <c r="BI646"/>
  <c r="BH646"/>
  <c r="BG646"/>
  <c r="BF646"/>
  <c r="T646"/>
  <c r="R646"/>
  <c r="P646"/>
  <c r="BI643"/>
  <c r="BH643"/>
  <c r="BG643"/>
  <c r="BF643"/>
  <c r="T643"/>
  <c r="R643"/>
  <c r="P643"/>
  <c r="BI640"/>
  <c r="BH640"/>
  <c r="BG640"/>
  <c r="BF640"/>
  <c r="T640"/>
  <c r="R640"/>
  <c r="P640"/>
  <c r="BI636"/>
  <c r="BH636"/>
  <c r="BG636"/>
  <c r="BF636"/>
  <c r="T636"/>
  <c r="R636"/>
  <c r="P636"/>
  <c r="BI632"/>
  <c r="BH632"/>
  <c r="BG632"/>
  <c r="BF632"/>
  <c r="T632"/>
  <c r="R632"/>
  <c r="P632"/>
  <c r="BI625"/>
  <c r="BH625"/>
  <c r="BG625"/>
  <c r="BF625"/>
  <c r="T625"/>
  <c r="R625"/>
  <c r="P625"/>
  <c r="BI622"/>
  <c r="BH622"/>
  <c r="BG622"/>
  <c r="BF622"/>
  <c r="T622"/>
  <c r="R622"/>
  <c r="P622"/>
  <c r="BI620"/>
  <c r="BH620"/>
  <c r="BG620"/>
  <c r="BF620"/>
  <c r="T620"/>
  <c r="R620"/>
  <c r="P620"/>
  <c r="BI618"/>
  <c r="BH618"/>
  <c r="BG618"/>
  <c r="BF618"/>
  <c r="T618"/>
  <c r="R618"/>
  <c r="P618"/>
  <c r="BI615"/>
  <c r="BH615"/>
  <c r="BG615"/>
  <c r="BF615"/>
  <c r="T615"/>
  <c r="R615"/>
  <c r="P615"/>
  <c r="BI609"/>
  <c r="BH609"/>
  <c r="BG609"/>
  <c r="BF609"/>
  <c r="T609"/>
  <c r="R609"/>
  <c r="P609"/>
  <c r="BI605"/>
  <c r="BH605"/>
  <c r="BG605"/>
  <c r="BF605"/>
  <c r="T605"/>
  <c r="R605"/>
  <c r="P605"/>
  <c r="BI602"/>
  <c r="BH602"/>
  <c r="BG602"/>
  <c r="BF602"/>
  <c r="T602"/>
  <c r="R602"/>
  <c r="P602"/>
  <c r="BI598"/>
  <c r="BH598"/>
  <c r="BG598"/>
  <c r="BF598"/>
  <c r="T598"/>
  <c r="R598"/>
  <c r="P598"/>
  <c r="BI590"/>
  <c r="BH590"/>
  <c r="BG590"/>
  <c r="BF590"/>
  <c r="T590"/>
  <c r="R590"/>
  <c r="P590"/>
  <c r="BI582"/>
  <c r="BH582"/>
  <c r="BG582"/>
  <c r="BF582"/>
  <c r="T582"/>
  <c r="R582"/>
  <c r="P582"/>
  <c r="BI574"/>
  <c r="BH574"/>
  <c r="BG574"/>
  <c r="BF574"/>
  <c r="T574"/>
  <c r="R574"/>
  <c r="P574"/>
  <c r="BI570"/>
  <c r="BH570"/>
  <c r="BG570"/>
  <c r="BF570"/>
  <c r="T570"/>
  <c r="R570"/>
  <c r="P570"/>
  <c r="BI565"/>
  <c r="BH565"/>
  <c r="BG565"/>
  <c r="BF565"/>
  <c r="T565"/>
  <c r="R565"/>
  <c r="P565"/>
  <c r="BI561"/>
  <c r="BH561"/>
  <c r="BG561"/>
  <c r="BF561"/>
  <c r="T561"/>
  <c r="R561"/>
  <c r="P561"/>
  <c r="BI559"/>
  <c r="BH559"/>
  <c r="BG559"/>
  <c r="BF559"/>
  <c r="T559"/>
  <c r="R559"/>
  <c r="P559"/>
  <c r="BI555"/>
  <c r="BH555"/>
  <c r="BG555"/>
  <c r="BF555"/>
  <c r="T555"/>
  <c r="R555"/>
  <c r="P555"/>
  <c r="BI553"/>
  <c r="BH553"/>
  <c r="BG553"/>
  <c r="BF553"/>
  <c r="T553"/>
  <c r="R553"/>
  <c r="P553"/>
  <c r="BI550"/>
  <c r="BH550"/>
  <c r="BG550"/>
  <c r="BF550"/>
  <c r="T550"/>
  <c r="R550"/>
  <c r="P550"/>
  <c r="BI546"/>
  <c r="BH546"/>
  <c r="BG546"/>
  <c r="BF546"/>
  <c r="T546"/>
  <c r="R546"/>
  <c r="P546"/>
  <c r="BI544"/>
  <c r="BH544"/>
  <c r="BG544"/>
  <c r="BF544"/>
  <c r="T544"/>
  <c r="R544"/>
  <c r="P544"/>
  <c r="BI541"/>
  <c r="BH541"/>
  <c r="BG541"/>
  <c r="BF541"/>
  <c r="T541"/>
  <c r="R541"/>
  <c r="P541"/>
  <c r="BI538"/>
  <c r="BH538"/>
  <c r="BG538"/>
  <c r="BF538"/>
  <c r="T538"/>
  <c r="R538"/>
  <c r="P538"/>
  <c r="BI536"/>
  <c r="BH536"/>
  <c r="BG536"/>
  <c r="BF536"/>
  <c r="T536"/>
  <c r="R536"/>
  <c r="P536"/>
  <c r="BI533"/>
  <c r="BH533"/>
  <c r="BG533"/>
  <c r="BF533"/>
  <c r="T533"/>
  <c r="R533"/>
  <c r="P533"/>
  <c r="BI531"/>
  <c r="BH531"/>
  <c r="BG531"/>
  <c r="BF531"/>
  <c r="T531"/>
  <c r="R531"/>
  <c r="P531"/>
  <c r="BI528"/>
  <c r="BH528"/>
  <c r="BG528"/>
  <c r="BF528"/>
  <c r="T528"/>
  <c r="R528"/>
  <c r="P528"/>
  <c r="BI526"/>
  <c r="BH526"/>
  <c r="BG526"/>
  <c r="BF526"/>
  <c r="T526"/>
  <c r="R526"/>
  <c r="P526"/>
  <c r="BI523"/>
  <c r="BH523"/>
  <c r="BG523"/>
  <c r="BF523"/>
  <c r="T523"/>
  <c r="R523"/>
  <c r="P523"/>
  <c r="BI521"/>
  <c r="BH521"/>
  <c r="BG521"/>
  <c r="BF521"/>
  <c r="T521"/>
  <c r="R521"/>
  <c r="P521"/>
  <c r="BI518"/>
  <c r="BH518"/>
  <c r="BG518"/>
  <c r="BF518"/>
  <c r="T518"/>
  <c r="R518"/>
  <c r="P518"/>
  <c r="BI516"/>
  <c r="BH516"/>
  <c r="BG516"/>
  <c r="BF516"/>
  <c r="T516"/>
  <c r="R516"/>
  <c r="P516"/>
  <c r="BI513"/>
  <c r="BH513"/>
  <c r="BG513"/>
  <c r="BF513"/>
  <c r="T513"/>
  <c r="R513"/>
  <c r="P513"/>
  <c r="BI511"/>
  <c r="BH511"/>
  <c r="BG511"/>
  <c r="BF511"/>
  <c r="T511"/>
  <c r="R511"/>
  <c r="P511"/>
  <c r="BI508"/>
  <c r="BH508"/>
  <c r="BG508"/>
  <c r="BF508"/>
  <c r="T508"/>
  <c r="R508"/>
  <c r="P508"/>
  <c r="BI506"/>
  <c r="BH506"/>
  <c r="BG506"/>
  <c r="BF506"/>
  <c r="T506"/>
  <c r="R506"/>
  <c r="P506"/>
  <c r="BI503"/>
  <c r="BH503"/>
  <c r="BG503"/>
  <c r="BF503"/>
  <c r="T503"/>
  <c r="R503"/>
  <c r="P503"/>
  <c r="BI501"/>
  <c r="BH501"/>
  <c r="BG501"/>
  <c r="BF501"/>
  <c r="T501"/>
  <c r="R501"/>
  <c r="P501"/>
  <c r="BI498"/>
  <c r="BH498"/>
  <c r="BG498"/>
  <c r="BF498"/>
  <c r="T498"/>
  <c r="R498"/>
  <c r="P498"/>
  <c r="BI496"/>
  <c r="BH496"/>
  <c r="BG496"/>
  <c r="BF496"/>
  <c r="T496"/>
  <c r="R496"/>
  <c r="P496"/>
  <c r="BI494"/>
  <c r="BH494"/>
  <c r="BG494"/>
  <c r="BF494"/>
  <c r="T494"/>
  <c r="R494"/>
  <c r="P494"/>
  <c r="BI491"/>
  <c r="BH491"/>
  <c r="BG491"/>
  <c r="BF491"/>
  <c r="T491"/>
  <c r="R491"/>
  <c r="P491"/>
  <c r="BI489"/>
  <c r="BH489"/>
  <c r="BG489"/>
  <c r="BF489"/>
  <c r="T489"/>
  <c r="R489"/>
  <c r="P489"/>
  <c r="BI486"/>
  <c r="BH486"/>
  <c r="BG486"/>
  <c r="BF486"/>
  <c r="T486"/>
  <c r="R486"/>
  <c r="P486"/>
  <c r="BI484"/>
  <c r="BH484"/>
  <c r="BG484"/>
  <c r="BF484"/>
  <c r="T484"/>
  <c r="R484"/>
  <c r="P484"/>
  <c r="BI481"/>
  <c r="BH481"/>
  <c r="BG481"/>
  <c r="BF481"/>
  <c r="T481"/>
  <c r="R481"/>
  <c r="P481"/>
  <c r="BI478"/>
  <c r="BH478"/>
  <c r="BG478"/>
  <c r="BF478"/>
  <c r="T478"/>
  <c r="R478"/>
  <c r="P478"/>
  <c r="BI475"/>
  <c r="BH475"/>
  <c r="BG475"/>
  <c r="BF475"/>
  <c r="T475"/>
  <c r="R475"/>
  <c r="P475"/>
  <c r="BI473"/>
  <c r="BH473"/>
  <c r="BG473"/>
  <c r="BF473"/>
  <c r="T473"/>
  <c r="R473"/>
  <c r="P473"/>
  <c r="BI469"/>
  <c r="BH469"/>
  <c r="BG469"/>
  <c r="BF469"/>
  <c r="T469"/>
  <c r="R469"/>
  <c r="P469"/>
  <c r="BI466"/>
  <c r="BH466"/>
  <c r="BG466"/>
  <c r="BF466"/>
  <c r="T466"/>
  <c r="R466"/>
  <c r="P466"/>
  <c r="BI463"/>
  <c r="BH463"/>
  <c r="BG463"/>
  <c r="BF463"/>
  <c r="T463"/>
  <c r="R463"/>
  <c r="P463"/>
  <c r="BI460"/>
  <c r="BH460"/>
  <c r="BG460"/>
  <c r="BF460"/>
  <c r="T460"/>
  <c r="R460"/>
  <c r="P460"/>
  <c r="BI457"/>
  <c r="BH457"/>
  <c r="BG457"/>
  <c r="BF457"/>
  <c r="T457"/>
  <c r="R457"/>
  <c r="P457"/>
  <c r="BI454"/>
  <c r="BH454"/>
  <c r="BG454"/>
  <c r="BF454"/>
  <c r="T454"/>
  <c r="R454"/>
  <c r="P454"/>
  <c r="BI451"/>
  <c r="BH451"/>
  <c r="BG451"/>
  <c r="BF451"/>
  <c r="T451"/>
  <c r="R451"/>
  <c r="P451"/>
  <c r="BI448"/>
  <c r="BH448"/>
  <c r="BG448"/>
  <c r="BF448"/>
  <c r="T448"/>
  <c r="R448"/>
  <c r="P448"/>
  <c r="BI445"/>
  <c r="BH445"/>
  <c r="BG445"/>
  <c r="BF445"/>
  <c r="T445"/>
  <c r="R445"/>
  <c r="P445"/>
  <c r="BI442"/>
  <c r="BH442"/>
  <c r="BG442"/>
  <c r="BF442"/>
  <c r="T442"/>
  <c r="R442"/>
  <c r="P442"/>
  <c r="BI439"/>
  <c r="BH439"/>
  <c r="BG439"/>
  <c r="BF439"/>
  <c r="T439"/>
  <c r="R439"/>
  <c r="P439"/>
  <c r="BI437"/>
  <c r="BH437"/>
  <c r="BG437"/>
  <c r="BF437"/>
  <c r="T437"/>
  <c r="R437"/>
  <c r="P437"/>
  <c r="BI434"/>
  <c r="BH434"/>
  <c r="BG434"/>
  <c r="BF434"/>
  <c r="T434"/>
  <c r="R434"/>
  <c r="P434"/>
  <c r="BI432"/>
  <c r="BH432"/>
  <c r="BG432"/>
  <c r="BF432"/>
  <c r="T432"/>
  <c r="R432"/>
  <c r="P432"/>
  <c r="BI429"/>
  <c r="BH429"/>
  <c r="BG429"/>
  <c r="BF429"/>
  <c r="T429"/>
  <c r="R429"/>
  <c r="P429"/>
  <c r="BI426"/>
  <c r="BH426"/>
  <c r="BG426"/>
  <c r="BF426"/>
  <c r="T426"/>
  <c r="R426"/>
  <c r="P426"/>
  <c r="BI423"/>
  <c r="BH423"/>
  <c r="BG423"/>
  <c r="BF423"/>
  <c r="T423"/>
  <c r="R423"/>
  <c r="P423"/>
  <c r="BI419"/>
  <c r="BH419"/>
  <c r="BG419"/>
  <c r="BF419"/>
  <c r="T419"/>
  <c r="R419"/>
  <c r="P419"/>
  <c r="BI417"/>
  <c r="BH417"/>
  <c r="BG417"/>
  <c r="BF417"/>
  <c r="T417"/>
  <c r="R417"/>
  <c r="P417"/>
  <c r="BI415"/>
  <c r="BH415"/>
  <c r="BG415"/>
  <c r="BF415"/>
  <c r="T415"/>
  <c r="R415"/>
  <c r="P415"/>
  <c r="BI411"/>
  <c r="BH411"/>
  <c r="BG411"/>
  <c r="BF411"/>
  <c r="T411"/>
  <c r="R411"/>
  <c r="P411"/>
  <c r="BI408"/>
  <c r="BH408"/>
  <c r="BG408"/>
  <c r="BF408"/>
  <c r="T408"/>
  <c r="R408"/>
  <c r="P408"/>
  <c r="BI405"/>
  <c r="BH405"/>
  <c r="BG405"/>
  <c r="BF405"/>
  <c r="T405"/>
  <c r="R405"/>
  <c r="P405"/>
  <c r="BI402"/>
  <c r="BH402"/>
  <c r="BG402"/>
  <c r="BF402"/>
  <c r="T402"/>
  <c r="R402"/>
  <c r="P402"/>
  <c r="BI399"/>
  <c r="BH399"/>
  <c r="BG399"/>
  <c r="BF399"/>
  <c r="T399"/>
  <c r="R399"/>
  <c r="P399"/>
  <c r="BI396"/>
  <c r="BH396"/>
  <c r="BG396"/>
  <c r="BF396"/>
  <c r="T396"/>
  <c r="R396"/>
  <c r="P396"/>
  <c r="BI393"/>
  <c r="BH393"/>
  <c r="BG393"/>
  <c r="BF393"/>
  <c r="T393"/>
  <c r="R393"/>
  <c r="P393"/>
  <c r="BI390"/>
  <c r="BH390"/>
  <c r="BG390"/>
  <c r="BF390"/>
  <c r="T390"/>
  <c r="R390"/>
  <c r="P390"/>
  <c r="BI387"/>
  <c r="BH387"/>
  <c r="BG387"/>
  <c r="BF387"/>
  <c r="T387"/>
  <c r="R387"/>
  <c r="P387"/>
  <c r="BI383"/>
  <c r="BH383"/>
  <c r="BG383"/>
  <c r="BF383"/>
  <c r="T383"/>
  <c r="R383"/>
  <c r="P383"/>
  <c r="BI380"/>
  <c r="BH380"/>
  <c r="BG380"/>
  <c r="BF380"/>
  <c r="T380"/>
  <c r="R380"/>
  <c r="P380"/>
  <c r="BI377"/>
  <c r="BH377"/>
  <c r="BG377"/>
  <c r="BF377"/>
  <c r="T377"/>
  <c r="R377"/>
  <c r="P377"/>
  <c r="BI374"/>
  <c r="BH374"/>
  <c r="BG374"/>
  <c r="BF374"/>
  <c r="T374"/>
  <c r="R374"/>
  <c r="P374"/>
  <c r="BI372"/>
  <c r="BH372"/>
  <c r="BG372"/>
  <c r="BF372"/>
  <c r="T372"/>
  <c r="R372"/>
  <c r="P372"/>
  <c r="BI369"/>
  <c r="BH369"/>
  <c r="BG369"/>
  <c r="BF369"/>
  <c r="T369"/>
  <c r="R369"/>
  <c r="P369"/>
  <c r="BI366"/>
  <c r="BH366"/>
  <c r="BG366"/>
  <c r="BF366"/>
  <c r="T366"/>
  <c r="R366"/>
  <c r="P366"/>
  <c r="BI363"/>
  <c r="BH363"/>
  <c r="BG363"/>
  <c r="BF363"/>
  <c r="T363"/>
  <c r="R363"/>
  <c r="P363"/>
  <c r="BI360"/>
  <c r="BH360"/>
  <c r="BG360"/>
  <c r="BF360"/>
  <c r="T360"/>
  <c r="R360"/>
  <c r="P360"/>
  <c r="BI357"/>
  <c r="BH357"/>
  <c r="BG357"/>
  <c r="BF357"/>
  <c r="T357"/>
  <c r="R357"/>
  <c r="P357"/>
  <c r="BI354"/>
  <c r="BH354"/>
  <c r="BG354"/>
  <c r="BF354"/>
  <c r="T354"/>
  <c r="R354"/>
  <c r="P354"/>
  <c r="BI351"/>
  <c r="BH351"/>
  <c r="BG351"/>
  <c r="BF351"/>
  <c r="T351"/>
  <c r="R351"/>
  <c r="P351"/>
  <c r="BI348"/>
  <c r="BH348"/>
  <c r="BG348"/>
  <c r="BF348"/>
  <c r="T348"/>
  <c r="R348"/>
  <c r="P348"/>
  <c r="BI345"/>
  <c r="BH345"/>
  <c r="BG345"/>
  <c r="BF345"/>
  <c r="T345"/>
  <c r="R345"/>
  <c r="P345"/>
  <c r="BI342"/>
  <c r="BH342"/>
  <c r="BG342"/>
  <c r="BF342"/>
  <c r="T342"/>
  <c r="R342"/>
  <c r="P342"/>
  <c r="BI338"/>
  <c r="BH338"/>
  <c r="BG338"/>
  <c r="BF338"/>
  <c r="T338"/>
  <c r="R338"/>
  <c r="P338"/>
  <c r="BI335"/>
  <c r="BH335"/>
  <c r="BG335"/>
  <c r="BF335"/>
  <c r="T335"/>
  <c r="R335"/>
  <c r="P335"/>
  <c r="BI332"/>
  <c r="BH332"/>
  <c r="BG332"/>
  <c r="BF332"/>
  <c r="T332"/>
  <c r="R332"/>
  <c r="P332"/>
  <c r="BI329"/>
  <c r="BH329"/>
  <c r="BG329"/>
  <c r="BF329"/>
  <c r="T329"/>
  <c r="R329"/>
  <c r="P329"/>
  <c r="BI326"/>
  <c r="BH326"/>
  <c r="BG326"/>
  <c r="BF326"/>
  <c r="T326"/>
  <c r="R326"/>
  <c r="P326"/>
  <c r="BI323"/>
  <c r="BH323"/>
  <c r="BG323"/>
  <c r="BF323"/>
  <c r="T323"/>
  <c r="R323"/>
  <c r="P323"/>
  <c r="BI320"/>
  <c r="BH320"/>
  <c r="BG320"/>
  <c r="BF320"/>
  <c r="T320"/>
  <c r="R320"/>
  <c r="P320"/>
  <c r="BI317"/>
  <c r="BH317"/>
  <c r="BG317"/>
  <c r="BF317"/>
  <c r="T317"/>
  <c r="R317"/>
  <c r="P317"/>
  <c r="BI314"/>
  <c r="BH314"/>
  <c r="BG314"/>
  <c r="BF314"/>
  <c r="T314"/>
  <c r="R314"/>
  <c r="P314"/>
  <c r="BI311"/>
  <c r="BH311"/>
  <c r="BG311"/>
  <c r="BF311"/>
  <c r="T311"/>
  <c r="R311"/>
  <c r="P311"/>
  <c r="BI308"/>
  <c r="BH308"/>
  <c r="BG308"/>
  <c r="BF308"/>
  <c r="T308"/>
  <c r="R308"/>
  <c r="P308"/>
  <c r="BI305"/>
  <c r="BH305"/>
  <c r="BG305"/>
  <c r="BF305"/>
  <c r="T305"/>
  <c r="R305"/>
  <c r="P305"/>
  <c r="BI302"/>
  <c r="BH302"/>
  <c r="BG302"/>
  <c r="BF302"/>
  <c r="T302"/>
  <c r="R302"/>
  <c r="P302"/>
  <c r="BI299"/>
  <c r="BH299"/>
  <c r="BG299"/>
  <c r="BF299"/>
  <c r="T299"/>
  <c r="R299"/>
  <c r="P299"/>
  <c r="BI295"/>
  <c r="BH295"/>
  <c r="BG295"/>
  <c r="BF295"/>
  <c r="T295"/>
  <c r="R295"/>
  <c r="P295"/>
  <c r="BI292"/>
  <c r="BH292"/>
  <c r="BG292"/>
  <c r="BF292"/>
  <c r="T292"/>
  <c r="R292"/>
  <c r="P292"/>
  <c r="BI288"/>
  <c r="BH288"/>
  <c r="BG288"/>
  <c r="BF288"/>
  <c r="T288"/>
  <c r="R288"/>
  <c r="P288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3"/>
  <c r="BH273"/>
  <c r="BG273"/>
  <c r="BF273"/>
  <c r="T273"/>
  <c r="R273"/>
  <c r="P273"/>
  <c r="BI270"/>
  <c r="BH270"/>
  <c r="BG270"/>
  <c r="BF270"/>
  <c r="T270"/>
  <c r="R270"/>
  <c r="P270"/>
  <c r="BI267"/>
  <c r="BH267"/>
  <c r="BG267"/>
  <c r="BF267"/>
  <c r="T267"/>
  <c r="R267"/>
  <c r="P267"/>
  <c r="BI264"/>
  <c r="BH264"/>
  <c r="BG264"/>
  <c r="BF264"/>
  <c r="T264"/>
  <c r="R264"/>
  <c r="P264"/>
  <c r="BI261"/>
  <c r="BH261"/>
  <c r="BG261"/>
  <c r="BF261"/>
  <c r="T261"/>
  <c r="R261"/>
  <c r="P261"/>
  <c r="BI258"/>
  <c r="BH258"/>
  <c r="BG258"/>
  <c r="BF258"/>
  <c r="T258"/>
  <c r="R258"/>
  <c r="P258"/>
  <c r="BI255"/>
  <c r="BH255"/>
  <c r="BG255"/>
  <c r="BF255"/>
  <c r="T255"/>
  <c r="R255"/>
  <c r="P255"/>
  <c r="BI252"/>
  <c r="BH252"/>
  <c r="BG252"/>
  <c r="BF252"/>
  <c r="T252"/>
  <c r="R252"/>
  <c r="P252"/>
  <c r="BI248"/>
  <c r="BH248"/>
  <c r="BG248"/>
  <c r="BF248"/>
  <c r="T248"/>
  <c r="R248"/>
  <c r="P248"/>
  <c r="BI245"/>
  <c r="BH245"/>
  <c r="BG245"/>
  <c r="BF245"/>
  <c r="T245"/>
  <c r="R245"/>
  <c r="P245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0"/>
  <c r="BH230"/>
  <c r="BG230"/>
  <c r="BF230"/>
  <c r="T230"/>
  <c r="T229"/>
  <c r="R230"/>
  <c r="R229"/>
  <c r="P230"/>
  <c r="P229"/>
  <c r="BI226"/>
  <c r="BH226"/>
  <c r="BG226"/>
  <c r="BF226"/>
  <c r="T226"/>
  <c r="R226"/>
  <c r="P226"/>
  <c r="BI223"/>
  <c r="BH223"/>
  <c r="BG223"/>
  <c r="BF223"/>
  <c r="T223"/>
  <c r="R223"/>
  <c r="P223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R192"/>
  <c r="P192"/>
  <c r="BI188"/>
  <c r="BH188"/>
  <c r="BG188"/>
  <c r="BF188"/>
  <c r="T188"/>
  <c r="R188"/>
  <c r="P188"/>
  <c r="BI185"/>
  <c r="BH185"/>
  <c r="BG185"/>
  <c r="BF185"/>
  <c r="T185"/>
  <c r="R185"/>
  <c r="P185"/>
  <c r="BI180"/>
  <c r="BH180"/>
  <c r="BG180"/>
  <c r="BF180"/>
  <c r="T180"/>
  <c r="R180"/>
  <c r="P180"/>
  <c r="BI177"/>
  <c r="BH177"/>
  <c r="BG177"/>
  <c r="BF177"/>
  <c r="T177"/>
  <c r="R177"/>
  <c r="P177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1"/>
  <c r="BH151"/>
  <c r="BG151"/>
  <c r="BF151"/>
  <c r="T151"/>
  <c r="R151"/>
  <c r="P151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BI121"/>
  <c r="BH121"/>
  <c r="BG121"/>
  <c r="BF121"/>
  <c r="T121"/>
  <c r="R121"/>
  <c r="P121"/>
  <c r="BI117"/>
  <c r="BH117"/>
  <c r="BG117"/>
  <c r="BF117"/>
  <c r="T117"/>
  <c r="R117"/>
  <c r="P117"/>
  <c r="BI113"/>
  <c r="BH113"/>
  <c r="BG113"/>
  <c r="BF113"/>
  <c r="T113"/>
  <c r="R113"/>
  <c r="P113"/>
  <c r="BI110"/>
  <c r="BH110"/>
  <c r="BG110"/>
  <c r="BF110"/>
  <c r="T110"/>
  <c r="R110"/>
  <c r="P110"/>
  <c r="J104"/>
  <c r="J103"/>
  <c r="F101"/>
  <c r="E99"/>
  <c r="J55"/>
  <c r="J54"/>
  <c r="F52"/>
  <c r="E50"/>
  <c r="J18"/>
  <c r="E18"/>
  <c r="F55"/>
  <c r="J17"/>
  <c r="J15"/>
  <c r="E15"/>
  <c r="F103"/>
  <c r="J14"/>
  <c r="J12"/>
  <c r="J101"/>
  <c r="E7"/>
  <c r="E97"/>
  <c i="2" r="J37"/>
  <c r="J36"/>
  <c i="1" r="AY55"/>
  <c i="2" r="J35"/>
  <c i="1" r="AX55"/>
  <c i="2" r="BI744"/>
  <c r="BH744"/>
  <c r="BG744"/>
  <c r="BF744"/>
  <c r="T744"/>
  <c r="R744"/>
  <c r="P744"/>
  <c r="BI741"/>
  <c r="BH741"/>
  <c r="BG741"/>
  <c r="BF741"/>
  <c r="T741"/>
  <c r="R741"/>
  <c r="P741"/>
  <c r="BI739"/>
  <c r="BH739"/>
  <c r="BG739"/>
  <c r="BF739"/>
  <c r="T739"/>
  <c r="R739"/>
  <c r="P739"/>
  <c r="BI736"/>
  <c r="BH736"/>
  <c r="BG736"/>
  <c r="BF736"/>
  <c r="T736"/>
  <c r="R736"/>
  <c r="P736"/>
  <c r="BI731"/>
  <c r="BH731"/>
  <c r="BG731"/>
  <c r="BF731"/>
  <c r="T731"/>
  <c r="R731"/>
  <c r="P731"/>
  <c r="BI728"/>
  <c r="BH728"/>
  <c r="BG728"/>
  <c r="BF728"/>
  <c r="T728"/>
  <c r="R728"/>
  <c r="P728"/>
  <c r="BI725"/>
  <c r="BH725"/>
  <c r="BG725"/>
  <c r="BF725"/>
  <c r="T725"/>
  <c r="R725"/>
  <c r="P725"/>
  <c r="BI722"/>
  <c r="BH722"/>
  <c r="BG722"/>
  <c r="BF722"/>
  <c r="T722"/>
  <c r="R722"/>
  <c r="P722"/>
  <c r="BI719"/>
  <c r="BH719"/>
  <c r="BG719"/>
  <c r="BF719"/>
  <c r="T719"/>
  <c r="R719"/>
  <c r="P719"/>
  <c r="BI711"/>
  <c r="BH711"/>
  <c r="BG711"/>
  <c r="BF711"/>
  <c r="T711"/>
  <c r="T697"/>
  <c r="R711"/>
  <c r="P711"/>
  <c r="BI704"/>
  <c r="BH704"/>
  <c r="BG704"/>
  <c r="BF704"/>
  <c r="T704"/>
  <c r="R704"/>
  <c r="P704"/>
  <c r="BI698"/>
  <c r="BH698"/>
  <c r="BG698"/>
  <c r="BF698"/>
  <c r="T698"/>
  <c r="R698"/>
  <c r="P698"/>
  <c r="BI694"/>
  <c r="BH694"/>
  <c r="BG694"/>
  <c r="BF694"/>
  <c r="T694"/>
  <c r="R694"/>
  <c r="P694"/>
  <c r="BI689"/>
  <c r="BH689"/>
  <c r="BG689"/>
  <c r="BF689"/>
  <c r="T689"/>
  <c r="R689"/>
  <c r="P689"/>
  <c r="BI684"/>
  <c r="BH684"/>
  <c r="BG684"/>
  <c r="BF684"/>
  <c r="T684"/>
  <c r="R684"/>
  <c r="P684"/>
  <c r="BI677"/>
  <c r="BH677"/>
  <c r="BG677"/>
  <c r="BF677"/>
  <c r="T677"/>
  <c r="R677"/>
  <c r="P677"/>
  <c r="BI674"/>
  <c r="BH674"/>
  <c r="BG674"/>
  <c r="BF674"/>
  <c r="T674"/>
  <c r="R674"/>
  <c r="P674"/>
  <c r="BI669"/>
  <c r="BH669"/>
  <c r="BG669"/>
  <c r="BF669"/>
  <c r="T669"/>
  <c r="R669"/>
  <c r="P669"/>
  <c r="BI666"/>
  <c r="BH666"/>
  <c r="BG666"/>
  <c r="BF666"/>
  <c r="T666"/>
  <c r="R666"/>
  <c r="P666"/>
  <c r="BI662"/>
  <c r="BH662"/>
  <c r="BG662"/>
  <c r="BF662"/>
  <c r="T662"/>
  <c r="R662"/>
  <c r="P662"/>
  <c r="BI660"/>
  <c r="BH660"/>
  <c r="BG660"/>
  <c r="BF660"/>
  <c r="T660"/>
  <c r="R660"/>
  <c r="P660"/>
  <c r="BI657"/>
  <c r="BH657"/>
  <c r="BG657"/>
  <c r="BF657"/>
  <c r="T657"/>
  <c r="R657"/>
  <c r="P657"/>
  <c r="BI655"/>
  <c r="BH655"/>
  <c r="BG655"/>
  <c r="BF655"/>
  <c r="T655"/>
  <c r="R655"/>
  <c r="P655"/>
  <c r="BI652"/>
  <c r="BH652"/>
  <c r="BG652"/>
  <c r="BF652"/>
  <c r="T652"/>
  <c r="R652"/>
  <c r="P652"/>
  <c r="BI650"/>
  <c r="BH650"/>
  <c r="BG650"/>
  <c r="BF650"/>
  <c r="T650"/>
  <c r="R650"/>
  <c r="P650"/>
  <c r="BI647"/>
  <c r="BH647"/>
  <c r="BG647"/>
  <c r="BF647"/>
  <c r="T647"/>
  <c r="R647"/>
  <c r="P647"/>
  <c r="BI643"/>
  <c r="BH643"/>
  <c r="BG643"/>
  <c r="BF643"/>
  <c r="T643"/>
  <c r="R643"/>
  <c r="P643"/>
  <c r="BI640"/>
  <c r="BH640"/>
  <c r="BG640"/>
  <c r="BF640"/>
  <c r="T640"/>
  <c r="R640"/>
  <c r="P640"/>
  <c r="BI638"/>
  <c r="BH638"/>
  <c r="BG638"/>
  <c r="BF638"/>
  <c r="T638"/>
  <c r="R638"/>
  <c r="P638"/>
  <c r="BI634"/>
  <c r="BH634"/>
  <c r="BG634"/>
  <c r="BF634"/>
  <c r="T634"/>
  <c r="R634"/>
  <c r="P634"/>
  <c r="BI632"/>
  <c r="BH632"/>
  <c r="BG632"/>
  <c r="BF632"/>
  <c r="T632"/>
  <c r="R632"/>
  <c r="P632"/>
  <c r="BI629"/>
  <c r="BH629"/>
  <c r="BG629"/>
  <c r="BF629"/>
  <c r="T629"/>
  <c r="R629"/>
  <c r="P629"/>
  <c r="BI627"/>
  <c r="BH627"/>
  <c r="BG627"/>
  <c r="BF627"/>
  <c r="T627"/>
  <c r="R627"/>
  <c r="P627"/>
  <c r="BI624"/>
  <c r="BH624"/>
  <c r="BG624"/>
  <c r="BF624"/>
  <c r="T624"/>
  <c r="R624"/>
  <c r="P624"/>
  <c r="BI622"/>
  <c r="BH622"/>
  <c r="BG622"/>
  <c r="BF622"/>
  <c r="T622"/>
  <c r="R622"/>
  <c r="P622"/>
  <c r="BI619"/>
  <c r="BH619"/>
  <c r="BG619"/>
  <c r="BF619"/>
  <c r="T619"/>
  <c r="R619"/>
  <c r="P619"/>
  <c r="BI615"/>
  <c r="BH615"/>
  <c r="BG615"/>
  <c r="BF615"/>
  <c r="T615"/>
  <c r="R615"/>
  <c r="P615"/>
  <c r="BI612"/>
  <c r="BH612"/>
  <c r="BG612"/>
  <c r="BF612"/>
  <c r="T612"/>
  <c r="R612"/>
  <c r="P612"/>
  <c r="BI609"/>
  <c r="BH609"/>
  <c r="BG609"/>
  <c r="BF609"/>
  <c r="T609"/>
  <c r="R609"/>
  <c r="P609"/>
  <c r="BI605"/>
  <c r="BH605"/>
  <c r="BG605"/>
  <c r="BF605"/>
  <c r="T605"/>
  <c r="R605"/>
  <c r="P605"/>
  <c r="BI602"/>
  <c r="BH602"/>
  <c r="BG602"/>
  <c r="BF602"/>
  <c r="T602"/>
  <c r="R602"/>
  <c r="P602"/>
  <c r="BI599"/>
  <c r="BH599"/>
  <c r="BG599"/>
  <c r="BF599"/>
  <c r="T599"/>
  <c r="R599"/>
  <c r="P599"/>
  <c r="BI596"/>
  <c r="BH596"/>
  <c r="BG596"/>
  <c r="BF596"/>
  <c r="T596"/>
  <c r="R596"/>
  <c r="P596"/>
  <c r="BI592"/>
  <c r="BH592"/>
  <c r="BG592"/>
  <c r="BF592"/>
  <c r="T592"/>
  <c r="R592"/>
  <c r="P592"/>
  <c r="BI589"/>
  <c r="BH589"/>
  <c r="BG589"/>
  <c r="BF589"/>
  <c r="T589"/>
  <c r="R589"/>
  <c r="P589"/>
  <c r="BI585"/>
  <c r="BH585"/>
  <c r="BG585"/>
  <c r="BF585"/>
  <c r="T585"/>
  <c r="R585"/>
  <c r="P585"/>
  <c r="BI583"/>
  <c r="BH583"/>
  <c r="BG583"/>
  <c r="BF583"/>
  <c r="T583"/>
  <c r="R583"/>
  <c r="P583"/>
  <c r="BI579"/>
  <c r="BH579"/>
  <c r="BG579"/>
  <c r="BF579"/>
  <c r="T579"/>
  <c r="R579"/>
  <c r="P579"/>
  <c r="BI575"/>
  <c r="BH575"/>
  <c r="BG575"/>
  <c r="BF575"/>
  <c r="T575"/>
  <c r="R575"/>
  <c r="P575"/>
  <c r="BI572"/>
  <c r="BH572"/>
  <c r="BG572"/>
  <c r="BF572"/>
  <c r="T572"/>
  <c r="R572"/>
  <c r="P572"/>
  <c r="BI569"/>
  <c r="BH569"/>
  <c r="BG569"/>
  <c r="BF569"/>
  <c r="T569"/>
  <c r="R569"/>
  <c r="P569"/>
  <c r="BI567"/>
  <c r="BH567"/>
  <c r="BG567"/>
  <c r="BF567"/>
  <c r="T567"/>
  <c r="R567"/>
  <c r="P567"/>
  <c r="BI564"/>
  <c r="BH564"/>
  <c r="BG564"/>
  <c r="BF564"/>
  <c r="T564"/>
  <c r="R564"/>
  <c r="P564"/>
  <c r="BI560"/>
  <c r="BH560"/>
  <c r="BG560"/>
  <c r="BF560"/>
  <c r="T560"/>
  <c r="R560"/>
  <c r="P560"/>
  <c r="BI558"/>
  <c r="BH558"/>
  <c r="BG558"/>
  <c r="BF558"/>
  <c r="T558"/>
  <c r="R558"/>
  <c r="P558"/>
  <c r="BI555"/>
  <c r="BH555"/>
  <c r="BG555"/>
  <c r="BF555"/>
  <c r="T555"/>
  <c r="R555"/>
  <c r="P555"/>
  <c r="BI552"/>
  <c r="BH552"/>
  <c r="BG552"/>
  <c r="BF552"/>
  <c r="T552"/>
  <c r="R552"/>
  <c r="P552"/>
  <c r="BI550"/>
  <c r="BH550"/>
  <c r="BG550"/>
  <c r="BF550"/>
  <c r="T550"/>
  <c r="R550"/>
  <c r="P550"/>
  <c r="BI547"/>
  <c r="BH547"/>
  <c r="BG547"/>
  <c r="BF547"/>
  <c r="T547"/>
  <c r="R547"/>
  <c r="P547"/>
  <c r="BI545"/>
  <c r="BH545"/>
  <c r="BG545"/>
  <c r="BF545"/>
  <c r="T545"/>
  <c r="R545"/>
  <c r="P545"/>
  <c r="BI542"/>
  <c r="BH542"/>
  <c r="BG542"/>
  <c r="BF542"/>
  <c r="T542"/>
  <c r="R542"/>
  <c r="P542"/>
  <c r="BI540"/>
  <c r="BH540"/>
  <c r="BG540"/>
  <c r="BF540"/>
  <c r="T540"/>
  <c r="R540"/>
  <c r="P540"/>
  <c r="BI537"/>
  <c r="BH537"/>
  <c r="BG537"/>
  <c r="BF537"/>
  <c r="T537"/>
  <c r="R537"/>
  <c r="P537"/>
  <c r="BI535"/>
  <c r="BH535"/>
  <c r="BG535"/>
  <c r="BF535"/>
  <c r="T535"/>
  <c r="R535"/>
  <c r="P535"/>
  <c r="BI532"/>
  <c r="BH532"/>
  <c r="BG532"/>
  <c r="BF532"/>
  <c r="T532"/>
  <c r="R532"/>
  <c r="P532"/>
  <c r="BI530"/>
  <c r="BH530"/>
  <c r="BG530"/>
  <c r="BF530"/>
  <c r="T530"/>
  <c r="R530"/>
  <c r="P530"/>
  <c r="BI527"/>
  <c r="BH527"/>
  <c r="BG527"/>
  <c r="BF527"/>
  <c r="T527"/>
  <c r="R527"/>
  <c r="P527"/>
  <c r="BI525"/>
  <c r="BH525"/>
  <c r="BG525"/>
  <c r="BF525"/>
  <c r="T525"/>
  <c r="R525"/>
  <c r="P525"/>
  <c r="BI522"/>
  <c r="BH522"/>
  <c r="BG522"/>
  <c r="BF522"/>
  <c r="T522"/>
  <c r="R522"/>
  <c r="P522"/>
  <c r="BI520"/>
  <c r="BH520"/>
  <c r="BG520"/>
  <c r="BF520"/>
  <c r="T520"/>
  <c r="R520"/>
  <c r="P520"/>
  <c r="BI517"/>
  <c r="BH517"/>
  <c r="BG517"/>
  <c r="BF517"/>
  <c r="T517"/>
  <c r="R517"/>
  <c r="P517"/>
  <c r="BI515"/>
  <c r="BH515"/>
  <c r="BG515"/>
  <c r="BF515"/>
  <c r="T515"/>
  <c r="R515"/>
  <c r="P515"/>
  <c r="BI512"/>
  <c r="BH512"/>
  <c r="BG512"/>
  <c r="BF512"/>
  <c r="T512"/>
  <c r="R512"/>
  <c r="P512"/>
  <c r="BI510"/>
  <c r="BH510"/>
  <c r="BG510"/>
  <c r="BF510"/>
  <c r="T510"/>
  <c r="R510"/>
  <c r="P510"/>
  <c r="BI507"/>
  <c r="BH507"/>
  <c r="BG507"/>
  <c r="BF507"/>
  <c r="T507"/>
  <c r="R507"/>
  <c r="P507"/>
  <c r="BI505"/>
  <c r="BH505"/>
  <c r="BG505"/>
  <c r="BF505"/>
  <c r="T505"/>
  <c r="R505"/>
  <c r="P505"/>
  <c r="BI502"/>
  <c r="BH502"/>
  <c r="BG502"/>
  <c r="BF502"/>
  <c r="T502"/>
  <c r="R502"/>
  <c r="P502"/>
  <c r="BI500"/>
  <c r="BH500"/>
  <c r="BG500"/>
  <c r="BF500"/>
  <c r="T500"/>
  <c r="R500"/>
  <c r="P500"/>
  <c r="BI498"/>
  <c r="BH498"/>
  <c r="BG498"/>
  <c r="BF498"/>
  <c r="T498"/>
  <c r="R498"/>
  <c r="P498"/>
  <c r="BI495"/>
  <c r="BH495"/>
  <c r="BG495"/>
  <c r="BF495"/>
  <c r="T495"/>
  <c r="R495"/>
  <c r="P495"/>
  <c r="BI492"/>
  <c r="BH492"/>
  <c r="BG492"/>
  <c r="BF492"/>
  <c r="T492"/>
  <c r="R492"/>
  <c r="P492"/>
  <c r="BI489"/>
  <c r="BH489"/>
  <c r="BG489"/>
  <c r="BF489"/>
  <c r="T489"/>
  <c r="R489"/>
  <c r="P489"/>
  <c r="BI486"/>
  <c r="BH486"/>
  <c r="BG486"/>
  <c r="BF486"/>
  <c r="T486"/>
  <c r="R486"/>
  <c r="P486"/>
  <c r="BI483"/>
  <c r="BH483"/>
  <c r="BG483"/>
  <c r="BF483"/>
  <c r="T483"/>
  <c r="R483"/>
  <c r="P483"/>
  <c r="BI480"/>
  <c r="BH480"/>
  <c r="BG480"/>
  <c r="BF480"/>
  <c r="T480"/>
  <c r="R480"/>
  <c r="P480"/>
  <c r="BI477"/>
  <c r="BH477"/>
  <c r="BG477"/>
  <c r="BF477"/>
  <c r="T477"/>
  <c r="R477"/>
  <c r="P477"/>
  <c r="BI474"/>
  <c r="BH474"/>
  <c r="BG474"/>
  <c r="BF474"/>
  <c r="T474"/>
  <c r="R474"/>
  <c r="P474"/>
  <c r="BI471"/>
  <c r="BH471"/>
  <c r="BG471"/>
  <c r="BF471"/>
  <c r="T471"/>
  <c r="R471"/>
  <c r="P471"/>
  <c r="BI468"/>
  <c r="BH468"/>
  <c r="BG468"/>
  <c r="BF468"/>
  <c r="T468"/>
  <c r="R468"/>
  <c r="P468"/>
  <c r="BI465"/>
  <c r="BH465"/>
  <c r="BG465"/>
  <c r="BF465"/>
  <c r="T465"/>
  <c r="R465"/>
  <c r="P465"/>
  <c r="BI462"/>
  <c r="BH462"/>
  <c r="BG462"/>
  <c r="BF462"/>
  <c r="T462"/>
  <c r="R462"/>
  <c r="P462"/>
  <c r="BI459"/>
  <c r="BH459"/>
  <c r="BG459"/>
  <c r="BF459"/>
  <c r="T459"/>
  <c r="R459"/>
  <c r="P459"/>
  <c r="BI456"/>
  <c r="BH456"/>
  <c r="BG456"/>
  <c r="BF456"/>
  <c r="T456"/>
  <c r="R456"/>
  <c r="P456"/>
  <c r="BI453"/>
  <c r="BH453"/>
  <c r="BG453"/>
  <c r="BF453"/>
  <c r="T453"/>
  <c r="R453"/>
  <c r="P453"/>
  <c r="BI450"/>
  <c r="BH450"/>
  <c r="BG450"/>
  <c r="BF450"/>
  <c r="T450"/>
  <c r="R450"/>
  <c r="P450"/>
  <c r="BI448"/>
  <c r="BH448"/>
  <c r="BG448"/>
  <c r="BF448"/>
  <c r="T448"/>
  <c r="R448"/>
  <c r="P448"/>
  <c r="BI445"/>
  <c r="BH445"/>
  <c r="BG445"/>
  <c r="BF445"/>
  <c r="T445"/>
  <c r="R445"/>
  <c r="P445"/>
  <c r="BI443"/>
  <c r="BH443"/>
  <c r="BG443"/>
  <c r="BF443"/>
  <c r="T443"/>
  <c r="R443"/>
  <c r="P443"/>
  <c r="BI440"/>
  <c r="BH440"/>
  <c r="BG440"/>
  <c r="BF440"/>
  <c r="T440"/>
  <c r="R440"/>
  <c r="P440"/>
  <c r="BI437"/>
  <c r="BH437"/>
  <c r="BG437"/>
  <c r="BF437"/>
  <c r="T437"/>
  <c r="R437"/>
  <c r="P437"/>
  <c r="BI434"/>
  <c r="BH434"/>
  <c r="BG434"/>
  <c r="BF434"/>
  <c r="T434"/>
  <c r="R434"/>
  <c r="P434"/>
  <c r="BI430"/>
  <c r="BH430"/>
  <c r="BG430"/>
  <c r="BF430"/>
  <c r="T430"/>
  <c r="R430"/>
  <c r="P430"/>
  <c r="BI428"/>
  <c r="BH428"/>
  <c r="BG428"/>
  <c r="BF428"/>
  <c r="T428"/>
  <c r="R428"/>
  <c r="P428"/>
  <c r="BI426"/>
  <c r="BH426"/>
  <c r="BG426"/>
  <c r="BF426"/>
  <c r="T426"/>
  <c r="R426"/>
  <c r="P426"/>
  <c r="BI422"/>
  <c r="BH422"/>
  <c r="BG422"/>
  <c r="BF422"/>
  <c r="T422"/>
  <c r="R422"/>
  <c r="P422"/>
  <c r="BI419"/>
  <c r="BH419"/>
  <c r="BG419"/>
  <c r="BF419"/>
  <c r="T419"/>
  <c r="R419"/>
  <c r="P419"/>
  <c r="BI415"/>
  <c r="BH415"/>
  <c r="BG415"/>
  <c r="BF415"/>
  <c r="T415"/>
  <c r="R415"/>
  <c r="P415"/>
  <c r="BI412"/>
  <c r="BH412"/>
  <c r="BG412"/>
  <c r="BF412"/>
  <c r="T412"/>
  <c r="R412"/>
  <c r="P412"/>
  <c r="BI405"/>
  <c r="BH405"/>
  <c r="BG405"/>
  <c r="BF405"/>
  <c r="T405"/>
  <c r="R405"/>
  <c r="P405"/>
  <c r="BI402"/>
  <c r="BH402"/>
  <c r="BG402"/>
  <c r="BF402"/>
  <c r="T402"/>
  <c r="R402"/>
  <c r="P402"/>
  <c r="BI398"/>
  <c r="BH398"/>
  <c r="BG398"/>
  <c r="BF398"/>
  <c r="T398"/>
  <c r="R398"/>
  <c r="P398"/>
  <c r="BI395"/>
  <c r="BH395"/>
  <c r="BG395"/>
  <c r="BF395"/>
  <c r="T395"/>
  <c r="R395"/>
  <c r="P395"/>
  <c r="BI392"/>
  <c r="BH392"/>
  <c r="BG392"/>
  <c r="BF392"/>
  <c r="T392"/>
  <c r="R392"/>
  <c r="P392"/>
  <c r="BI389"/>
  <c r="BH389"/>
  <c r="BG389"/>
  <c r="BF389"/>
  <c r="T389"/>
  <c r="R389"/>
  <c r="P389"/>
  <c r="BI382"/>
  <c r="BH382"/>
  <c r="BG382"/>
  <c r="BF382"/>
  <c r="T382"/>
  <c r="R382"/>
  <c r="P382"/>
  <c r="BI379"/>
  <c r="BH379"/>
  <c r="BG379"/>
  <c r="BF379"/>
  <c r="T379"/>
  <c r="R379"/>
  <c r="P379"/>
  <c r="BI375"/>
  <c r="BH375"/>
  <c r="BG375"/>
  <c r="BF375"/>
  <c r="T375"/>
  <c r="R375"/>
  <c r="P375"/>
  <c r="BI372"/>
  <c r="BH372"/>
  <c r="BG372"/>
  <c r="BF372"/>
  <c r="T372"/>
  <c r="R372"/>
  <c r="P372"/>
  <c r="BI368"/>
  <c r="BH368"/>
  <c r="BG368"/>
  <c r="BF368"/>
  <c r="T368"/>
  <c r="R368"/>
  <c r="P368"/>
  <c r="BI363"/>
  <c r="BH363"/>
  <c r="BG363"/>
  <c r="BF363"/>
  <c r="T363"/>
  <c r="T362"/>
  <c r="R363"/>
  <c r="R362"/>
  <c r="P363"/>
  <c r="P362"/>
  <c r="BI359"/>
  <c r="BH359"/>
  <c r="BG359"/>
  <c r="BF359"/>
  <c r="T359"/>
  <c r="R359"/>
  <c r="P359"/>
  <c r="BI356"/>
  <c r="BH356"/>
  <c r="BG356"/>
  <c r="BF356"/>
  <c r="T356"/>
  <c r="R356"/>
  <c r="P356"/>
  <c r="BI352"/>
  <c r="BH352"/>
  <c r="BG352"/>
  <c r="BF352"/>
  <c r="T352"/>
  <c r="R352"/>
  <c r="P352"/>
  <c r="BI349"/>
  <c r="BH349"/>
  <c r="BG349"/>
  <c r="BF349"/>
  <c r="T349"/>
  <c r="R349"/>
  <c r="P349"/>
  <c r="BI346"/>
  <c r="BH346"/>
  <c r="BG346"/>
  <c r="BF346"/>
  <c r="T346"/>
  <c r="R346"/>
  <c r="P346"/>
  <c r="BI343"/>
  <c r="BH343"/>
  <c r="BG343"/>
  <c r="BF343"/>
  <c r="T343"/>
  <c r="R343"/>
  <c r="P343"/>
  <c r="BI339"/>
  <c r="BH339"/>
  <c r="BG339"/>
  <c r="BF339"/>
  <c r="T339"/>
  <c r="R339"/>
  <c r="P339"/>
  <c r="BI336"/>
  <c r="BH336"/>
  <c r="BG336"/>
  <c r="BF336"/>
  <c r="T336"/>
  <c r="R336"/>
  <c r="P336"/>
  <c r="BI333"/>
  <c r="BH333"/>
  <c r="BG333"/>
  <c r="BF333"/>
  <c r="T333"/>
  <c r="R333"/>
  <c r="P333"/>
  <c r="BI329"/>
  <c r="BH329"/>
  <c r="BG329"/>
  <c r="BF329"/>
  <c r="T329"/>
  <c r="R329"/>
  <c r="P329"/>
  <c r="BI325"/>
  <c r="BH325"/>
  <c r="BG325"/>
  <c r="BF325"/>
  <c r="T325"/>
  <c r="R325"/>
  <c r="P325"/>
  <c r="BI322"/>
  <c r="BH322"/>
  <c r="BG322"/>
  <c r="BF322"/>
  <c r="T322"/>
  <c r="R322"/>
  <c r="P322"/>
  <c r="BI319"/>
  <c r="BH319"/>
  <c r="BG319"/>
  <c r="BF319"/>
  <c r="T319"/>
  <c r="R319"/>
  <c r="P319"/>
  <c r="BI314"/>
  <c r="BH314"/>
  <c r="BG314"/>
  <c r="BF314"/>
  <c r="T314"/>
  <c r="R314"/>
  <c r="P314"/>
  <c r="BI311"/>
  <c r="BH311"/>
  <c r="BG311"/>
  <c r="BF311"/>
  <c r="T311"/>
  <c r="R311"/>
  <c r="P311"/>
  <c r="BI308"/>
  <c r="BH308"/>
  <c r="BG308"/>
  <c r="BF308"/>
  <c r="T308"/>
  <c r="R308"/>
  <c r="P308"/>
  <c r="BI304"/>
  <c r="BH304"/>
  <c r="BG304"/>
  <c r="BF304"/>
  <c r="T304"/>
  <c r="R304"/>
  <c r="P304"/>
  <c r="BI301"/>
  <c r="BH301"/>
  <c r="BG301"/>
  <c r="BF301"/>
  <c r="T301"/>
  <c r="R301"/>
  <c r="P301"/>
  <c r="BI298"/>
  <c r="BH298"/>
  <c r="BG298"/>
  <c r="BF298"/>
  <c r="T298"/>
  <c r="R298"/>
  <c r="P298"/>
  <c r="BI295"/>
  <c r="BH295"/>
  <c r="BG295"/>
  <c r="BF295"/>
  <c r="T295"/>
  <c r="R295"/>
  <c r="P295"/>
  <c r="BI291"/>
  <c r="BH291"/>
  <c r="BG291"/>
  <c r="BF291"/>
  <c r="T291"/>
  <c r="R291"/>
  <c r="P291"/>
  <c r="BI288"/>
  <c r="BH288"/>
  <c r="BG288"/>
  <c r="BF288"/>
  <c r="T288"/>
  <c r="R288"/>
  <c r="P288"/>
  <c r="BI284"/>
  <c r="BH284"/>
  <c r="BG284"/>
  <c r="BF284"/>
  <c r="T284"/>
  <c r="R284"/>
  <c r="P284"/>
  <c r="BI281"/>
  <c r="BH281"/>
  <c r="BG281"/>
  <c r="BF281"/>
  <c r="T281"/>
  <c r="R281"/>
  <c r="P281"/>
  <c r="BI278"/>
  <c r="BH278"/>
  <c r="BG278"/>
  <c r="BF278"/>
  <c r="T278"/>
  <c r="R278"/>
  <c r="P278"/>
  <c r="BI275"/>
  <c r="BH275"/>
  <c r="BG275"/>
  <c r="BF275"/>
  <c r="T275"/>
  <c r="R275"/>
  <c r="P275"/>
  <c r="BI271"/>
  <c r="BH271"/>
  <c r="BG271"/>
  <c r="BF271"/>
  <c r="T271"/>
  <c r="R271"/>
  <c r="P271"/>
  <c r="BI267"/>
  <c r="BH267"/>
  <c r="BG267"/>
  <c r="BF267"/>
  <c r="T267"/>
  <c r="R267"/>
  <c r="P267"/>
  <c r="BI263"/>
  <c r="BH263"/>
  <c r="BG263"/>
  <c r="BF263"/>
  <c r="T263"/>
  <c r="R263"/>
  <c r="P263"/>
  <c r="BI255"/>
  <c r="BH255"/>
  <c r="BG255"/>
  <c r="BF255"/>
  <c r="T255"/>
  <c r="R255"/>
  <c r="P255"/>
  <c r="BI252"/>
  <c r="BH252"/>
  <c r="BG252"/>
  <c r="BF252"/>
  <c r="T252"/>
  <c r="R252"/>
  <c r="P252"/>
  <c r="BI248"/>
  <c r="BH248"/>
  <c r="BG248"/>
  <c r="BF248"/>
  <c r="T248"/>
  <c r="R248"/>
  <c r="P248"/>
  <c r="BI246"/>
  <c r="BH246"/>
  <c r="BG246"/>
  <c r="BF246"/>
  <c r="T246"/>
  <c r="R246"/>
  <c r="P246"/>
  <c r="BI243"/>
  <c r="BH243"/>
  <c r="BG243"/>
  <c r="BF243"/>
  <c r="T243"/>
  <c r="R243"/>
  <c r="P243"/>
  <c r="BI231"/>
  <c r="BH231"/>
  <c r="BG231"/>
  <c r="BF231"/>
  <c r="T231"/>
  <c r="R231"/>
  <c r="P231"/>
  <c r="BI223"/>
  <c r="BH223"/>
  <c r="BG223"/>
  <c r="BF223"/>
  <c r="T223"/>
  <c r="R223"/>
  <c r="P223"/>
  <c r="BI219"/>
  <c r="BH219"/>
  <c r="BG219"/>
  <c r="BF219"/>
  <c r="T219"/>
  <c r="R219"/>
  <c r="P219"/>
  <c r="BI215"/>
  <c r="BH215"/>
  <c r="BG215"/>
  <c r="BF215"/>
  <c r="T215"/>
  <c r="R215"/>
  <c r="P215"/>
  <c r="BI212"/>
  <c r="BH212"/>
  <c r="BG212"/>
  <c r="BF212"/>
  <c r="T212"/>
  <c r="R212"/>
  <c r="P212"/>
  <c r="BI208"/>
  <c r="BH208"/>
  <c r="BG208"/>
  <c r="BF208"/>
  <c r="T208"/>
  <c r="R208"/>
  <c r="P208"/>
  <c r="BI201"/>
  <c r="BH201"/>
  <c r="BG201"/>
  <c r="BF201"/>
  <c r="T201"/>
  <c r="R201"/>
  <c r="P201"/>
  <c r="BI193"/>
  <c r="BH193"/>
  <c r="BG193"/>
  <c r="BF193"/>
  <c r="T193"/>
  <c r="R193"/>
  <c r="P193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68"/>
  <c r="BH168"/>
  <c r="BG168"/>
  <c r="BF168"/>
  <c r="T168"/>
  <c r="R168"/>
  <c r="P168"/>
  <c r="BI162"/>
  <c r="BH162"/>
  <c r="BG162"/>
  <c r="BF162"/>
  <c r="T162"/>
  <c r="R162"/>
  <c r="P162"/>
  <c r="BI156"/>
  <c r="BH156"/>
  <c r="BG156"/>
  <c r="BF156"/>
  <c r="T156"/>
  <c r="R156"/>
  <c r="P156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BI120"/>
  <c r="BH120"/>
  <c r="BG120"/>
  <c r="BF120"/>
  <c r="T120"/>
  <c r="R120"/>
  <c r="P120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J98"/>
  <c r="J97"/>
  <c r="F95"/>
  <c r="E93"/>
  <c r="J55"/>
  <c r="J54"/>
  <c r="F52"/>
  <c r="E50"/>
  <c r="J18"/>
  <c r="E18"/>
  <c r="F98"/>
  <c r="J17"/>
  <c r="J15"/>
  <c r="E15"/>
  <c r="F97"/>
  <c r="J14"/>
  <c r="J12"/>
  <c r="J95"/>
  <c r="E7"/>
  <c r="E91"/>
  <c i="1" r="L50"/>
  <c r="AM50"/>
  <c r="AM49"/>
  <c r="L49"/>
  <c r="AM47"/>
  <c r="L47"/>
  <c r="L45"/>
  <c r="L44"/>
  <c i="2" r="BK596"/>
  <c r="BK375"/>
  <c r="J124"/>
  <c i="3" r="J966"/>
  <c r="BK383"/>
  <c r="J399"/>
  <c r="J311"/>
  <c i="5" r="BK146"/>
  <c i="6" r="J241"/>
  <c i="7" r="J125"/>
  <c r="J179"/>
  <c i="2" r="J505"/>
  <c r="J605"/>
  <c i="3" r="BK302"/>
  <c r="J426"/>
  <c r="BK419"/>
  <c r="J335"/>
  <c r="J419"/>
  <c i="5" r="J173"/>
  <c r="J92"/>
  <c i="6" r="BK212"/>
  <c r="J130"/>
  <c r="BK118"/>
  <c i="7" r="J154"/>
  <c i="2" r="J560"/>
  <c r="BK545"/>
  <c r="J162"/>
  <c r="J739"/>
  <c r="J136"/>
  <c i="3" r="BK541"/>
  <c r="J698"/>
  <c r="BK750"/>
  <c r="BK320"/>
  <c r="BK824"/>
  <c r="J680"/>
  <c r="J117"/>
  <c r="BK511"/>
  <c i="5" r="BK162"/>
  <c i="2" r="J445"/>
  <c r="J564"/>
  <c r="J624"/>
  <c r="J284"/>
  <c r="BK314"/>
  <c r="BK246"/>
  <c r="BK525"/>
  <c r="BK471"/>
  <c r="J190"/>
  <c r="J168"/>
  <c i="3" r="BK582"/>
  <c r="BK204"/>
  <c r="J372"/>
  <c r="BK980"/>
  <c r="J636"/>
  <c r="BK868"/>
  <c r="BK196"/>
  <c r="J692"/>
  <c i="2" r="BK555"/>
  <c r="J589"/>
  <c r="J638"/>
  <c r="J298"/>
  <c r="J502"/>
  <c r="J545"/>
  <c i="3" r="J650"/>
  <c r="J264"/>
  <c r="BK252"/>
  <c r="J302"/>
  <c r="BK526"/>
  <c i="6" r="BK205"/>
  <c i="3" r="J405"/>
  <c r="J360"/>
  <c r="BK451"/>
  <c r="J814"/>
  <c r="J393"/>
  <c r="BK496"/>
  <c r="BK506"/>
  <c i="5" r="BK157"/>
  <c r="J119"/>
  <c i="6" r="BK135"/>
  <c r="BK99"/>
  <c i="2" r="BK428"/>
  <c i="3" r="J752"/>
  <c r="J210"/>
  <c r="J660"/>
  <c r="J245"/>
  <c r="J305"/>
  <c r="J345"/>
  <c r="BK598"/>
  <c r="BK235"/>
  <c r="J715"/>
  <c r="J582"/>
  <c i="4" r="J91"/>
  <c i="2" r="J530"/>
  <c r="BK638"/>
  <c i="3" r="J733"/>
  <c r="BK840"/>
  <c r="J155"/>
  <c r="BK261"/>
  <c r="BK686"/>
  <c r="J742"/>
  <c r="BK299"/>
  <c r="BK434"/>
  <c i="2" r="BK322"/>
  <c r="J660"/>
  <c r="BK666"/>
  <c r="BK120"/>
  <c i="3" r="BK124"/>
  <c r="BK478"/>
  <c i="5" r="BK180"/>
  <c r="J169"/>
  <c i="6" r="J148"/>
  <c i="7" r="BK220"/>
  <c r="BK154"/>
  <c r="BK149"/>
  <c i="2" r="BK284"/>
  <c r="J558"/>
  <c r="BK622"/>
  <c i="3" r="J964"/>
  <c r="J216"/>
  <c r="BK827"/>
  <c r="BK531"/>
  <c i="5" r="J177"/>
  <c r="BK101"/>
  <c i="6" r="J187"/>
  <c r="J125"/>
  <c i="7" r="J106"/>
  <c i="2" r="J579"/>
  <c r="BK719"/>
  <c r="J609"/>
  <c r="BK527"/>
  <c r="J304"/>
  <c r="J402"/>
  <c i="3" r="J929"/>
  <c r="BK354"/>
  <c r="BK110"/>
  <c r="BK411"/>
  <c r="BK223"/>
  <c r="J747"/>
  <c r="J574"/>
  <c r="J469"/>
  <c i="5" r="J96"/>
  <c i="2" r="BK647"/>
  <c r="BK634"/>
  <c r="BK512"/>
  <c r="J480"/>
  <c r="BK560"/>
  <c r="J741"/>
  <c r="J356"/>
  <c r="BK575"/>
  <c r="BK308"/>
  <c r="J489"/>
  <c r="BK275"/>
  <c r="BK419"/>
  <c i="3" r="BK605"/>
  <c r="BK377"/>
  <c r="J674"/>
  <c r="BK285"/>
  <c r="J689"/>
  <c r="J423"/>
  <c r="J513"/>
  <c r="J805"/>
  <c r="J729"/>
  <c r="BK437"/>
  <c i="2" r="J465"/>
  <c r="J459"/>
  <c r="J453"/>
  <c r="J456"/>
  <c i="3" r="BK533"/>
  <c r="BK622"/>
  <c r="J258"/>
  <c r="BK516"/>
  <c r="J765"/>
  <c i="5" r="J101"/>
  <c i="6" r="BK178"/>
  <c r="J199"/>
  <c r="J160"/>
  <c i="7" r="BK209"/>
  <c r="BK185"/>
  <c i="2" r="BK182"/>
  <c r="J336"/>
  <c r="J212"/>
  <c r="BK602"/>
  <c r="BK336"/>
  <c i="3" r="BK678"/>
  <c r="J484"/>
  <c r="J917"/>
  <c r="J840"/>
  <c r="J295"/>
  <c r="BK695"/>
  <c r="BK323"/>
  <c r="BK213"/>
  <c r="BK177"/>
  <c r="BK718"/>
  <c r="J408"/>
  <c r="J705"/>
  <c i="5" r="J130"/>
  <c r="BK123"/>
  <c i="6" r="BK184"/>
  <c r="J111"/>
  <c i="7" r="J227"/>
  <c r="J209"/>
  <c r="J174"/>
  <c i="8" r="BK101"/>
  <c i="2" r="J174"/>
  <c r="BK304"/>
  <c r="BK426"/>
  <c r="J301"/>
  <c r="BK231"/>
  <c r="BK223"/>
  <c r="BK382"/>
  <c r="J711"/>
  <c r="J156"/>
  <c r="J412"/>
  <c i="3" r="BK731"/>
  <c r="BK940"/>
  <c r="BK469"/>
  <c r="BK117"/>
  <c r="BK345"/>
  <c r="BK762"/>
  <c r="J185"/>
  <c r="BK625"/>
  <c r="J494"/>
  <c r="J448"/>
  <c r="J167"/>
  <c i="5" r="J191"/>
  <c i="2" r="BK104"/>
  <c r="J486"/>
  <c i="3" r="J940"/>
  <c r="BK491"/>
  <c r="J922"/>
  <c r="BK276"/>
  <c r="BK708"/>
  <c r="J686"/>
  <c r="J363"/>
  <c r="J460"/>
  <c i="5" r="BK126"/>
  <c i="2" r="BK372"/>
  <c r="J372"/>
  <c i="6" r="BK208"/>
  <c r="J143"/>
  <c i="7" r="BK121"/>
  <c i="2" r="J602"/>
  <c i="3" r="BK308"/>
  <c r="J740"/>
  <c i="6" r="J175"/>
  <c r="BK175"/>
  <c i="7" r="BK188"/>
  <c i="8" r="J90"/>
  <c i="2" r="BK212"/>
  <c r="J104"/>
  <c i="3" r="J725"/>
  <c r="J170"/>
  <c r="J314"/>
  <c i="6" r="J227"/>
  <c r="BK196"/>
  <c i="7" r="J201"/>
  <c r="BK96"/>
  <c i="2" r="BK567"/>
  <c r="J512"/>
  <c r="BK615"/>
  <c i="3" r="J961"/>
  <c r="BK620"/>
  <c r="BK180"/>
  <c r="J160"/>
  <c r="BK136"/>
  <c r="BK396"/>
  <c i="2" r="J462"/>
  <c i="3" r="J238"/>
  <c r="J620"/>
  <c i="2" r="J223"/>
  <c i="3" r="BK415"/>
  <c i="4" r="BK85"/>
  <c i="6" r="BK237"/>
  <c r="J157"/>
  <c i="3" r="BK348"/>
  <c i="2" r="BK739"/>
  <c i="3" r="BK725"/>
  <c r="BK207"/>
  <c r="BK609"/>
  <c r="J518"/>
  <c i="5" r="BK119"/>
  <c i="6" r="BK219"/>
  <c i="7" r="BK92"/>
  <c i="2" r="BK532"/>
  <c r="J308"/>
  <c r="BK255"/>
  <c r="BK552"/>
  <c r="J311"/>
  <c i="3" r="J230"/>
  <c r="BK332"/>
  <c r="BK338"/>
  <c i="2" r="BK392"/>
  <c r="J612"/>
  <c r="BK140"/>
  <c r="J666"/>
  <c r="J615"/>
  <c r="J346"/>
  <c r="BK459"/>
  <c i="3" r="J489"/>
  <c i="2" r="BK629"/>
  <c r="BK502"/>
  <c r="BK669"/>
  <c r="BK398"/>
  <c i="3" r="J871"/>
  <c r="BK305"/>
  <c r="BK429"/>
  <c i="5" r="BK108"/>
  <c i="6" r="J178"/>
  <c i="7" r="J137"/>
  <c i="8" r="BK87"/>
  <c i="2" r="J677"/>
  <c r="BK744"/>
  <c r="J193"/>
  <c i="3" r="BK374"/>
  <c r="BK917"/>
  <c r="J342"/>
  <c r="BK565"/>
  <c r="BK264"/>
  <c r="BK814"/>
  <c r="J683"/>
  <c r="J454"/>
  <c i="2" r="J596"/>
  <c r="BK215"/>
  <c r="BK660"/>
  <c r="BK325"/>
  <c r="BK605"/>
  <c r="J694"/>
  <c r="BK450"/>
  <c i="3" r="J671"/>
  <c r="J223"/>
  <c r="J338"/>
  <c r="J708"/>
  <c r="J235"/>
  <c i="2" r="BK389"/>
  <c i="5" r="BK130"/>
  <c i="2" r="BK298"/>
  <c r="J698"/>
  <c r="J684"/>
  <c i="3" r="BK700"/>
  <c r="J615"/>
  <c r="BK279"/>
  <c r="J491"/>
  <c i="5" r="BK96"/>
  <c i="6" r="BK180"/>
  <c r="BK143"/>
  <c r="J118"/>
  <c i="7" r="BK216"/>
  <c r="J169"/>
  <c i="8" r="BK97"/>
  <c i="2" r="J389"/>
  <c r="J271"/>
  <c i="3" r="BK590"/>
  <c r="J625"/>
  <c r="BK676"/>
  <c r="J533"/>
  <c i="5" r="J184"/>
  <c r="BK134"/>
  <c i="6" r="J219"/>
  <c r="BK230"/>
  <c r="J180"/>
  <c i="7" r="J114"/>
  <c i="8" r="J109"/>
  <c i="2" r="J288"/>
  <c r="BK281"/>
  <c r="J392"/>
  <c r="J333"/>
  <c i="3" r="J646"/>
  <c r="BK230"/>
  <c r="BK970"/>
  <c r="J351"/>
  <c r="J326"/>
  <c r="BK640"/>
  <c r="J528"/>
  <c r="BK463"/>
  <c i="5" r="J112"/>
  <c i="6" r="J212"/>
  <c r="J154"/>
  <c r="BK103"/>
  <c i="7" r="J128"/>
  <c r="BK117"/>
  <c i="2" r="BK725"/>
  <c r="J434"/>
  <c r="BK193"/>
  <c i="3" r="J561"/>
  <c r="BK710"/>
  <c r="J538"/>
  <c r="J292"/>
  <c r="BK791"/>
  <c r="J605"/>
  <c r="BK528"/>
  <c r="BK270"/>
  <c r="BK798"/>
  <c r="BK745"/>
  <c r="J794"/>
  <c r="J570"/>
  <c i="2" r="BK168"/>
  <c i="6" r="J234"/>
  <c r="J223"/>
  <c r="BK203"/>
  <c r="BK151"/>
  <c i="7" r="J216"/>
  <c r="BK142"/>
  <c r="BK166"/>
  <c i="3" r="J632"/>
  <c r="J541"/>
  <c r="BK317"/>
  <c i="4" r="J85"/>
  <c i="5" r="BK154"/>
  <c r="BK115"/>
  <c i="6" r="J170"/>
  <c r="BK148"/>
  <c r="BK125"/>
  <c i="7" r="J225"/>
  <c r="J132"/>
  <c r="BK151"/>
  <c r="BK174"/>
  <c r="J102"/>
  <c i="2" r="J643"/>
  <c r="J650"/>
  <c r="BK592"/>
  <c r="J395"/>
  <c r="J295"/>
  <c r="BK674"/>
  <c r="BK356"/>
  <c r="BK368"/>
  <c r="J474"/>
  <c i="3" r="J417"/>
  <c i="5" r="BK191"/>
  <c r="BK173"/>
  <c i="2" r="J405"/>
  <c r="BK599"/>
  <c r="J267"/>
  <c i="3" r="BK737"/>
  <c r="J511"/>
  <c r="BK128"/>
  <c r="J899"/>
  <c r="BK936"/>
  <c r="J348"/>
  <c r="BK219"/>
  <c r="J602"/>
  <c r="BK523"/>
  <c r="BK521"/>
  <c i="5" r="BK187"/>
  <c i="2" r="J575"/>
  <c r="J440"/>
  <c r="BK589"/>
  <c r="J719"/>
  <c i="3" r="J270"/>
  <c r="J501"/>
  <c r="J559"/>
  <c r="J196"/>
  <c i="2" r="BK440"/>
  <c r="BK537"/>
  <c r="BK711"/>
  <c r="J278"/>
  <c i="3" r="BK865"/>
  <c r="BK486"/>
  <c r="J787"/>
  <c r="BK657"/>
  <c i="5" r="BK184"/>
  <c i="6" r="J210"/>
  <c r="J173"/>
  <c i="2" r="J540"/>
  <c r="BK535"/>
  <c r="BK510"/>
  <c r="J572"/>
  <c r="BK474"/>
  <c i="3" r="J521"/>
  <c r="BK650"/>
  <c r="BK151"/>
  <c r="BK245"/>
  <c r="BK856"/>
  <c r="J768"/>
  <c r="BK417"/>
  <c i="5" r="J166"/>
  <c i="6" r="BK187"/>
  <c r="BK160"/>
  <c r="BK173"/>
  <c r="BK192"/>
  <c r="BK111"/>
  <c i="7" r="BK198"/>
  <c r="BK145"/>
  <c i="2" r="BK650"/>
  <c r="BK110"/>
  <c r="J379"/>
  <c r="J281"/>
  <c r="BK741"/>
  <c r="BK412"/>
  <c r="J655"/>
  <c r="BK252"/>
  <c i="3" r="BK668"/>
  <c r="J317"/>
  <c r="BK570"/>
  <c r="BK393"/>
  <c r="BK423"/>
  <c r="J731"/>
  <c r="BK615"/>
  <c r="J663"/>
  <c r="BK811"/>
  <c r="BK752"/>
  <c i="5" r="J146"/>
  <c i="2" r="J652"/>
  <c r="BK722"/>
  <c r="BK291"/>
  <c r="J132"/>
  <c r="BK540"/>
  <c r="BK657"/>
  <c r="J322"/>
  <c r="J128"/>
  <c r="J674"/>
  <c i="3" r="BK426"/>
  <c r="J466"/>
  <c i="2" r="BK415"/>
  <c r="J352"/>
  <c r="J468"/>
  <c r="J555"/>
  <c r="J263"/>
  <c r="J583"/>
  <c r="BK301"/>
  <c r="J110"/>
  <c i="3" r="J968"/>
  <c r="J457"/>
  <c r="J830"/>
  <c r="BK210"/>
  <c r="BK238"/>
  <c r="J132"/>
  <c r="J383"/>
  <c r="BK439"/>
  <c i="6" r="BK241"/>
  <c r="BK170"/>
  <c r="J203"/>
  <c r="BK140"/>
  <c r="J122"/>
  <c i="7" r="BK177"/>
  <c r="J121"/>
  <c i="2" r="BK363"/>
  <c r="BK178"/>
  <c r="BK434"/>
  <c r="J428"/>
  <c i="3" r="BK961"/>
  <c r="J718"/>
  <c r="BK503"/>
  <c r="J158"/>
  <c r="J895"/>
  <c r="J695"/>
  <c r="BK255"/>
  <c r="J124"/>
  <c r="J590"/>
  <c r="J261"/>
  <c r="J550"/>
  <c r="BK742"/>
  <c r="BK902"/>
  <c r="BK698"/>
  <c r="J640"/>
  <c r="BK351"/>
  <c r="J429"/>
  <c i="5" r="BK137"/>
  <c r="BK141"/>
  <c r="J150"/>
  <c i="6" r="BK114"/>
  <c r="BK154"/>
  <c i="7" r="BK169"/>
  <c r="J195"/>
  <c r="J188"/>
  <c r="J166"/>
  <c r="BK137"/>
  <c i="8" r="BK104"/>
  <c i="2" r="J510"/>
  <c r="J522"/>
  <c r="BK483"/>
  <c r="J443"/>
  <c r="BK124"/>
  <c r="BK684"/>
  <c r="J567"/>
  <c r="J215"/>
  <c r="J629"/>
  <c r="J619"/>
  <c r="J532"/>
  <c i="3" r="J531"/>
  <c r="BK357"/>
  <c r="BK899"/>
  <c r="BK544"/>
  <c r="BK173"/>
  <c r="BK663"/>
  <c r="J555"/>
  <c r="J207"/>
  <c r="BK380"/>
  <c r="BK715"/>
  <c r="BK295"/>
  <c r="BK895"/>
  <c r="J750"/>
  <c r="J308"/>
  <c r="J475"/>
  <c i="5" r="J187"/>
  <c i="2" r="BK267"/>
  <c r="BK558"/>
  <c r="J144"/>
  <c i="3" r="BK311"/>
  <c r="J366"/>
  <c r="J374"/>
  <c r="BK833"/>
  <c r="J756"/>
  <c i="2" r="BK542"/>
  <c i="7" r="BK225"/>
  <c r="BK157"/>
  <c i="2" r="BK522"/>
  <c r="J627"/>
  <c r="J535"/>
  <c i="3" r="BK683"/>
  <c r="J110"/>
  <c r="BK674"/>
  <c r="J451"/>
  <c i="5" r="BK169"/>
  <c i="6" r="BK234"/>
  <c r="J168"/>
  <c r="BK163"/>
  <c i="7" r="BK163"/>
  <c r="BK201"/>
  <c i="6" r="J95"/>
  <c r="BK227"/>
  <c r="J103"/>
  <c i="7" r="BK191"/>
  <c r="BK172"/>
  <c i="8" r="BK109"/>
  <c i="2" r="BK448"/>
  <c i="3" r="BK501"/>
  <c r="J865"/>
  <c r="BK802"/>
  <c r="BK689"/>
  <c i="2" r="J725"/>
  <c r="J552"/>
  <c r="BK480"/>
  <c r="BK495"/>
  <c r="BK248"/>
  <c r="J339"/>
  <c r="BK492"/>
  <c r="BK271"/>
  <c r="BK728"/>
  <c r="J662"/>
  <c r="J736"/>
  <c r="J634"/>
  <c r="J319"/>
  <c r="J492"/>
  <c r="J689"/>
  <c r="J517"/>
  <c r="J243"/>
  <c i="3" r="BK408"/>
  <c r="BK192"/>
  <c r="J357"/>
  <c r="J148"/>
  <c r="BK740"/>
  <c r="BK808"/>
  <c r="BK852"/>
  <c r="J380"/>
  <c r="J113"/>
  <c r="J824"/>
  <c r="BK713"/>
  <c i="2" r="J657"/>
  <c r="BK443"/>
  <c r="J252"/>
  <c r="BK132"/>
  <c r="BK352"/>
  <c r="BK477"/>
  <c i="3" r="BK794"/>
  <c r="J279"/>
  <c r="BK922"/>
  <c r="BK155"/>
  <c r="BK366"/>
  <c r="BK723"/>
  <c r="J657"/>
  <c r="J478"/>
  <c i="5" r="J115"/>
  <c i="6" r="J230"/>
  <c r="J237"/>
  <c r="J163"/>
  <c i="7" r="J220"/>
  <c i="8" r="J101"/>
  <c i="2" r="BK627"/>
  <c r="J520"/>
  <c r="BK162"/>
  <c r="J537"/>
  <c i="3" r="J977"/>
  <c r="J919"/>
  <c r="J622"/>
  <c r="J402"/>
  <c r="J226"/>
  <c r="BK705"/>
  <c r="BK363"/>
  <c r="J204"/>
  <c r="J868"/>
  <c r="BK481"/>
  <c r="BK602"/>
  <c r="J299"/>
  <c r="BK787"/>
  <c r="BK405"/>
  <c r="BK163"/>
  <c i="5" r="BK177"/>
  <c r="BK88"/>
  <c r="J88"/>
  <c i="6" r="BK165"/>
  <c r="J151"/>
  <c r="BK130"/>
  <c i="7" r="BK132"/>
  <c r="BK182"/>
  <c r="BK102"/>
  <c r="J110"/>
  <c i="8" r="BK93"/>
  <c i="2" r="BK643"/>
  <c r="BK550"/>
  <c r="BK624"/>
  <c r="BK144"/>
  <c r="BK731"/>
  <c r="BK507"/>
  <c r="J722"/>
  <c r="BK462"/>
  <c r="BK585"/>
  <c r="BK146"/>
  <c i="3" r="BK871"/>
  <c r="J396"/>
  <c r="J902"/>
  <c r="J377"/>
  <c r="J598"/>
  <c r="J390"/>
  <c r="J121"/>
  <c r="J323"/>
  <c r="J737"/>
  <c r="J241"/>
  <c r="BK121"/>
  <c r="BK390"/>
  <c r="BK335"/>
  <c r="BK768"/>
  <c i="5" r="J123"/>
  <c i="2" r="BK520"/>
  <c r="BK174"/>
  <c i="3" r="J974"/>
  <c r="J643"/>
  <c r="BK273"/>
  <c r="BK454"/>
  <c r="BK546"/>
  <c r="J248"/>
  <c r="BK618"/>
  <c r="J387"/>
  <c r="J553"/>
  <c r="J332"/>
  <c i="5" r="BK166"/>
  <c i="2" r="BK640"/>
  <c r="J599"/>
  <c r="BK359"/>
  <c r="J550"/>
  <c i="3" r="BK200"/>
  <c r="BK167"/>
  <c r="BK489"/>
  <c r="BK919"/>
  <c r="BK473"/>
  <c i="5" r="J104"/>
  <c i="6" r="J165"/>
  <c r="BK91"/>
  <c i="7" r="BK213"/>
  <c r="BK114"/>
  <c i="2" r="J507"/>
  <c r="J419"/>
  <c r="BK343"/>
  <c i="3" r="J252"/>
  <c r="J784"/>
  <c i="5" r="J137"/>
  <c i="6" r="J196"/>
  <c r="BK157"/>
  <c r="BK122"/>
  <c i="7" r="J157"/>
  <c i="8" r="J93"/>
  <c i="2" r="BK263"/>
  <c r="BK219"/>
  <c i="3" r="J415"/>
  <c r="J163"/>
  <c r="J713"/>
  <c i="2" r="J415"/>
  <c i="3" r="J463"/>
  <c r="BK170"/>
  <c r="BK553"/>
  <c r="BK113"/>
  <c r="J255"/>
  <c r="BK692"/>
  <c r="J856"/>
  <c r="J200"/>
  <c r="BK680"/>
  <c i="5" r="J154"/>
  <c i="2" r="J422"/>
  <c r="BK619"/>
  <c r="J547"/>
  <c r="J368"/>
  <c r="BK311"/>
  <c r="J359"/>
  <c r="BK694"/>
  <c r="J113"/>
  <c r="BK547"/>
  <c r="BK329"/>
  <c i="3" r="BK561"/>
  <c r="BK342"/>
  <c r="J875"/>
  <c r="J329"/>
  <c r="BK977"/>
  <c r="J565"/>
  <c r="BK836"/>
  <c r="BK778"/>
  <c r="J678"/>
  <c i="5" r="BK150"/>
  <c i="2" r="J585"/>
  <c r="J140"/>
  <c r="BK278"/>
  <c r="BK736"/>
  <c r="J314"/>
  <c i="3" r="J710"/>
  <c r="J723"/>
  <c r="BK132"/>
  <c r="J980"/>
  <c r="J827"/>
  <c r="J192"/>
  <c i="5" r="J126"/>
  <c i="6" r="J208"/>
  <c r="BK199"/>
  <c r="BK95"/>
  <c i="7" r="J145"/>
  <c r="BK179"/>
  <c r="J149"/>
  <c i="2" r="J495"/>
  <c r="BK422"/>
  <c r="J640"/>
  <c r="BK465"/>
  <c i="3" r="BK966"/>
  <c r="J668"/>
  <c r="BK258"/>
  <c i="7" r="J206"/>
  <c r="J198"/>
  <c r="BK110"/>
  <c r="J160"/>
  <c i="8" r="BK90"/>
  <c i="2" r="J483"/>
  <c r="J219"/>
  <c r="BK201"/>
  <c r="BK430"/>
  <c r="J186"/>
  <c r="BK579"/>
  <c r="J515"/>
  <c r="BK698"/>
  <c i="3" r="BK974"/>
  <c r="J700"/>
  <c r="BK248"/>
  <c r="BK720"/>
  <c r="BK160"/>
  <c r="BK574"/>
  <c r="BK538"/>
  <c r="BK983"/>
  <c r="J320"/>
  <c r="BK466"/>
  <c r="BK805"/>
  <c r="BK513"/>
  <c r="BK550"/>
  <c i="5" r="J162"/>
  <c i="2" r="BK517"/>
  <c r="BK468"/>
  <c i="3" r="J833"/>
  <c r="J411"/>
  <c r="BK241"/>
  <c r="J506"/>
  <c r="J437"/>
  <c r="J136"/>
  <c r="BK559"/>
  <c r="BK432"/>
  <c r="BK158"/>
  <c i="5" r="J141"/>
  <c i="2" r="J34"/>
  <c r="BK530"/>
  <c r="J248"/>
  <c r="J343"/>
  <c i="3" r="BK326"/>
  <c r="BK314"/>
  <c r="BK144"/>
  <c r="J745"/>
  <c r="BK402"/>
  <c i="5" r="J134"/>
  <c i="6" r="BK223"/>
  <c r="BK168"/>
  <c r="J114"/>
  <c i="7" r="BK195"/>
  <c r="J185"/>
  <c i="8" r="J97"/>
  <c i="2" r="J498"/>
  <c i="3" r="BK643"/>
  <c r="J802"/>
  <c r="J434"/>
  <c i="6" r="BK216"/>
  <c r="J205"/>
  <c r="BK107"/>
  <c i="7" r="BK206"/>
  <c r="J177"/>
  <c i="2" r="BK445"/>
  <c i="7" r="BK160"/>
  <c i="8" r="J104"/>
  <c i="2" r="J178"/>
  <c r="BK395"/>
  <c r="BK583"/>
  <c r="J231"/>
  <c r="J437"/>
  <c i="3" r="J703"/>
  <c r="J273"/>
  <c r="J609"/>
  <c r="BK288"/>
  <c r="BK360"/>
  <c r="BK729"/>
  <c r="J288"/>
  <c r="J811"/>
  <c r="BK671"/>
  <c i="2" r="J527"/>
  <c r="BK128"/>
  <c r="BK572"/>
  <c r="J329"/>
  <c r="BK136"/>
  <c r="BK243"/>
  <c r="BK677"/>
  <c r="BK349"/>
  <c r="J647"/>
  <c r="J349"/>
  <c r="BK704"/>
  <c r="BK689"/>
  <c r="BK612"/>
  <c i="3" r="J219"/>
  <c r="BK387"/>
  <c r="BK849"/>
  <c r="J188"/>
  <c r="J836"/>
  <c r="J526"/>
  <c r="J180"/>
  <c r="J618"/>
  <c r="BK747"/>
  <c r="BK484"/>
  <c r="J798"/>
  <c r="J762"/>
  <c r="J439"/>
  <c r="J481"/>
  <c i="5" r="J108"/>
  <c r="BK112"/>
  <c i="6" r="J140"/>
  <c r="J91"/>
  <c r="J99"/>
  <c i="7" r="J213"/>
  <c r="BK128"/>
  <c r="BK125"/>
  <c r="J96"/>
  <c i="8" r="J87"/>
  <c i="2" r="BK186"/>
  <c i="1" r="AS54"/>
  <c i="2" r="BK662"/>
  <c r="BK453"/>
  <c r="J744"/>
  <c i="3" r="J936"/>
  <c r="J536"/>
  <c i="2" r="BK288"/>
  <c r="BK456"/>
  <c r="J246"/>
  <c r="BK402"/>
  <c i="3" r="J775"/>
  <c r="BK660"/>
  <c r="J516"/>
  <c i="6" r="J216"/>
  <c r="J107"/>
  <c i="7" r="J163"/>
  <c i="2" r="BK652"/>
  <c r="BK346"/>
  <c i="3" r="J808"/>
  <c i="2" r="J728"/>
  <c r="J325"/>
  <c r="BK505"/>
  <c r="BK156"/>
  <c r="BK569"/>
  <c i="3" r="BK226"/>
  <c r="J128"/>
  <c r="BK518"/>
  <c r="J546"/>
  <c i="5" r="J180"/>
  <c i="6" r="J184"/>
  <c r="BK210"/>
  <c i="7" r="J182"/>
  <c r="J151"/>
  <c i="2" r="BK655"/>
  <c r="J622"/>
  <c r="J426"/>
  <c r="BK379"/>
  <c r="J448"/>
  <c r="BK489"/>
  <c r="J500"/>
  <c r="J363"/>
  <c r="BK498"/>
  <c r="BK149"/>
  <c i="3" r="BK646"/>
  <c r="J144"/>
  <c r="J496"/>
  <c r="BK372"/>
  <c r="J442"/>
  <c r="J983"/>
  <c r="J369"/>
  <c r="J778"/>
  <c i="2" r="BK632"/>
  <c r="J471"/>
  <c r="F35"/>
  <c i="1" r="BB55"/>
  <c i="3" r="J508"/>
  <c r="BK968"/>
  <c r="J267"/>
  <c r="J486"/>
  <c r="BK555"/>
  <c i="2" r="BK564"/>
  <c r="BK319"/>
  <c r="BK405"/>
  <c r="J669"/>
  <c r="BK295"/>
  <c r="J375"/>
  <c r="J107"/>
  <c r="J275"/>
  <c i="3" r="J498"/>
  <c r="J282"/>
  <c r="BK929"/>
  <c r="J276"/>
  <c r="BK140"/>
  <c r="BK188"/>
  <c r="BK267"/>
  <c r="BK784"/>
  <c r="J177"/>
  <c r="BK830"/>
  <c r="J544"/>
  <c r="BK498"/>
  <c i="5" r="J157"/>
  <c i="2" r="BK486"/>
  <c r="J120"/>
  <c r="BK333"/>
  <c i="3" r="J676"/>
  <c r="J213"/>
  <c r="BK399"/>
  <c r="BK292"/>
  <c r="BK756"/>
  <c r="J720"/>
  <c r="BK457"/>
  <c r="BK765"/>
  <c i="4" r="BK91"/>
  <c i="2" r="J208"/>
  <c r="J569"/>
  <c r="BK113"/>
  <c i="3" r="J852"/>
  <c r="J354"/>
  <c i="7" r="BK106"/>
  <c i="2" r="J146"/>
  <c r="BK515"/>
  <c i="3" r="BK460"/>
  <c r="J503"/>
  <c i="5" r="BK104"/>
  <c i="6" r="J192"/>
  <c i="7" r="BK227"/>
  <c r="J142"/>
  <c i="2" r="BK107"/>
  <c r="BK500"/>
  <c r="J704"/>
  <c i="3" r="BK282"/>
  <c r="BK508"/>
  <c r="J140"/>
  <c i="2" r="J382"/>
  <c r="J182"/>
  <c r="J450"/>
  <c r="J149"/>
  <c r="BK190"/>
  <c i="3" r="BK442"/>
  <c i="2" r="J255"/>
  <c r="J525"/>
  <c r="J542"/>
  <c r="J398"/>
  <c r="J291"/>
  <c r="BK609"/>
  <c r="J592"/>
  <c r="J430"/>
  <c i="3" r="BK475"/>
  <c r="J151"/>
  <c r="BK216"/>
  <c i="2" r="J731"/>
  <c r="BK208"/>
  <c i="3" r="BK329"/>
  <c r="BK445"/>
  <c r="BK775"/>
  <c i="4" r="F34"/>
  <c i="1" r="BA57"/>
  <c i="7" r="J191"/>
  <c r="J117"/>
  <c i="2" r="BK339"/>
  <c r="J477"/>
  <c i="3" r="J791"/>
  <c r="J285"/>
  <c r="BK636"/>
  <c r="BK148"/>
  <c r="BK369"/>
  <c r="BK536"/>
  <c i="6" r="J135"/>
  <c i="7" r="J172"/>
  <c r="J92"/>
  <c i="2" r="J201"/>
  <c i="3" r="BK964"/>
  <c r="BK448"/>
  <c r="J849"/>
  <c r="BK185"/>
  <c r="J473"/>
  <c r="J432"/>
  <c r="J970"/>
  <c r="BK733"/>
  <c r="J523"/>
  <c r="J445"/>
  <c i="2" r="J632"/>
  <c r="BK437"/>
  <c i="3" r="BK703"/>
  <c r="BK875"/>
  <c r="J173"/>
  <c r="BK632"/>
  <c r="BK494"/>
  <c i="5" r="BK92"/>
  <c i="2" r="F37"/>
  <c r="F36"/>
  <c l="1" r="R697"/>
  <c r="P697"/>
  <c i="4" r="T83"/>
  <c r="T82"/>
  <c i="2" r="R433"/>
  <c r="BK618"/>
  <c r="J618"/>
  <c r="J77"/>
  <c r="T718"/>
  <c i="3" r="R422"/>
  <c r="T564"/>
  <c r="P874"/>
  <c i="5" r="BK176"/>
  <c r="J176"/>
  <c r="J64"/>
  <c i="6" r="BK134"/>
  <c r="J134"/>
  <c r="J64"/>
  <c i="3" r="R166"/>
  <c r="BK251"/>
  <c r="J251"/>
  <c r="J70"/>
  <c r="P573"/>
  <c r="T874"/>
  <c i="6" r="P226"/>
  <c i="3" r="BK422"/>
  <c r="J422"/>
  <c r="J74"/>
  <c r="P564"/>
  <c r="P755"/>
  <c r="P960"/>
  <c i="5" r="BK87"/>
  <c i="3" r="BK154"/>
  <c r="J154"/>
  <c r="J63"/>
  <c r="R215"/>
  <c r="P298"/>
  <c r="P414"/>
  <c r="T558"/>
  <c r="BK755"/>
  <c r="J755"/>
  <c r="J82"/>
  <c r="BK960"/>
  <c r="J960"/>
  <c r="J86"/>
  <c i="5" r="R176"/>
  <c i="3" r="BK135"/>
  <c r="J135"/>
  <c r="J62"/>
  <c r="P154"/>
  <c r="T215"/>
  <c r="BK298"/>
  <c r="J298"/>
  <c r="J71"/>
  <c r="T649"/>
  <c r="P839"/>
  <c r="T973"/>
  <c r="BK109"/>
  <c r="R154"/>
  <c r="P215"/>
  <c r="BK234"/>
  <c r="T234"/>
  <c r="BK573"/>
  <c r="J573"/>
  <c r="J78"/>
  <c r="R874"/>
  <c i="2" r="BK218"/>
  <c r="J218"/>
  <c r="J63"/>
  <c r="T318"/>
  <c r="R425"/>
  <c r="T618"/>
  <c i="3" r="R109"/>
  <c r="T154"/>
  <c r="T341"/>
  <c r="BK549"/>
  <c r="J549"/>
  <c r="J75"/>
  <c r="P558"/>
  <c r="T635"/>
  <c r="R736"/>
  <c i="5" r="P122"/>
  <c i="6" r="R90"/>
  <c r="BK226"/>
  <c r="J226"/>
  <c r="J67"/>
  <c i="2" r="BK270"/>
  <c r="J270"/>
  <c r="J65"/>
  <c i="6" r="R147"/>
  <c i="2" r="P433"/>
  <c r="P578"/>
  <c r="R608"/>
  <c i="3" r="T422"/>
  <c r="R564"/>
  <c i="5" r="R161"/>
  <c i="6" r="T90"/>
  <c r="P215"/>
  <c i="2" r="T270"/>
  <c r="P418"/>
  <c i="5" r="P161"/>
  <c i="3" r="BK166"/>
  <c r="J166"/>
  <c r="J64"/>
  <c r="R251"/>
  <c r="BK414"/>
  <c r="J414"/>
  <c r="J73"/>
  <c r="BK564"/>
  <c r="J564"/>
  <c r="J77"/>
  <c r="BK874"/>
  <c r="J874"/>
  <c r="J85"/>
  <c i="5" r="R87"/>
  <c i="6" r="P134"/>
  <c i="2" r="T433"/>
  <c i="5" r="T161"/>
  <c i="2" r="P218"/>
  <c r="BK348"/>
  <c r="J348"/>
  <c r="J67"/>
  <c r="P425"/>
  <c i="6" r="T147"/>
  <c i="2" r="R270"/>
  <c r="BK578"/>
  <c r="J578"/>
  <c r="J75"/>
  <c i="6" r="P147"/>
  <c i="3" r="P422"/>
  <c r="R558"/>
  <c r="R755"/>
  <c i="5" r="T87"/>
  <c i="2" r="R139"/>
  <c i="3" r="P191"/>
  <c r="P234"/>
  <c r="BK649"/>
  <c r="J649"/>
  <c r="J80"/>
  <c r="BK839"/>
  <c r="J839"/>
  <c r="J84"/>
  <c i="5" r="R122"/>
  <c i="2" r="BK139"/>
  <c r="J139"/>
  <c r="J62"/>
  <c r="BK262"/>
  <c r="J262"/>
  <c r="J64"/>
  <c r="T262"/>
  <c r="P348"/>
  <c r="BK425"/>
  <c r="J425"/>
  <c r="J72"/>
  <c r="P563"/>
  <c r="R578"/>
  <c r="P608"/>
  <c r="R103"/>
  <c r="R367"/>
  <c r="P103"/>
  <c r="P318"/>
  <c r="BK418"/>
  <c r="J418"/>
  <c r="J71"/>
  <c i="3" r="BK341"/>
  <c r="J341"/>
  <c r="J72"/>
  <c r="T414"/>
  <c r="BK558"/>
  <c r="J558"/>
  <c r="J76"/>
  <c r="T755"/>
  <c r="P973"/>
  <c i="5" r="T176"/>
  <c i="6" r="BK215"/>
  <c r="J215"/>
  <c r="J66"/>
  <c i="2" r="BK318"/>
  <c r="J318"/>
  <c r="J66"/>
  <c r="T563"/>
  <c r="T139"/>
  <c r="P262"/>
  <c r="R262"/>
  <c r="BK367"/>
  <c r="J367"/>
  <c r="J70"/>
  <c r="T418"/>
  <c r="R563"/>
  <c r="T578"/>
  <c r="T608"/>
  <c r="BK718"/>
  <c r="J718"/>
  <c r="J79"/>
  <c i="3" r="P166"/>
  <c r="P341"/>
  <c r="R549"/>
  <c r="BK635"/>
  <c r="J635"/>
  <c r="J79"/>
  <c r="BK736"/>
  <c r="J736"/>
  <c r="J81"/>
  <c r="T839"/>
  <c r="R973"/>
  <c i="5" r="P176"/>
  <c i="6" r="BK90"/>
  <c r="J90"/>
  <c r="J61"/>
  <c i="2" r="BK433"/>
  <c r="J433"/>
  <c r="J73"/>
  <c r="R618"/>
  <c r="P735"/>
  <c r="P734"/>
  <c i="6" r="T215"/>
  <c i="3" r="R135"/>
  <c r="R341"/>
  <c r="P549"/>
  <c r="R635"/>
  <c r="T736"/>
  <c i="5" r="BK122"/>
  <c r="J122"/>
  <c r="J62"/>
  <c i="6" r="BK147"/>
  <c r="J147"/>
  <c r="J65"/>
  <c i="2" r="R218"/>
  <c i="3" r="T166"/>
  <c r="P251"/>
  <c r="R573"/>
  <c r="R797"/>
  <c i="5" r="BK161"/>
  <c r="J161"/>
  <c r="J63"/>
  <c i="2" r="BK103"/>
  <c r="J103"/>
  <c r="J61"/>
  <c r="P270"/>
  <c r="T367"/>
  <c r="BK563"/>
  <c r="J563"/>
  <c r="J74"/>
  <c r="P618"/>
  <c r="P718"/>
  <c r="R718"/>
  <c r="BK735"/>
  <c r="BK734"/>
  <c r="J734"/>
  <c r="J80"/>
  <c r="R735"/>
  <c r="R734"/>
  <c r="T735"/>
  <c r="T734"/>
  <c i="3" r="P109"/>
  <c r="BK215"/>
  <c r="J215"/>
  <c r="J66"/>
  <c r="R234"/>
  <c r="T573"/>
  <c r="BK797"/>
  <c r="J797"/>
  <c r="J83"/>
  <c i="5" r="T122"/>
  <c i="7" r="BK136"/>
  <c r="J136"/>
  <c r="J63"/>
  <c i="2" r="P367"/>
  <c i="7" r="R91"/>
  <c r="P205"/>
  <c i="3" r="P135"/>
  <c r="T191"/>
  <c r="T298"/>
  <c r="R414"/>
  <c r="T549"/>
  <c r="P635"/>
  <c r="P797"/>
  <c r="T960"/>
  <c i="7" r="T136"/>
  <c i="2" r="T103"/>
  <c r="R318"/>
  <c r="BK608"/>
  <c r="J608"/>
  <c r="J76"/>
  <c i="6" r="R215"/>
  <c r="R134"/>
  <c r="T226"/>
  <c i="7" r="BK91"/>
  <c r="J91"/>
  <c r="J61"/>
  <c r="R148"/>
  <c r="BK194"/>
  <c r="J194"/>
  <c r="J65"/>
  <c i="2" r="P139"/>
  <c r="T348"/>
  <c r="T425"/>
  <c i="3" r="T109"/>
  <c r="BK191"/>
  <c r="J191"/>
  <c r="J65"/>
  <c r="T251"/>
  <c r="P649"/>
  <c r="T797"/>
  <c r="R960"/>
  <c i="5" r="P87"/>
  <c r="P86"/>
  <c r="P85"/>
  <c i="1" r="AU58"/>
  <c i="6" r="P90"/>
  <c r="P89"/>
  <c r="P88"/>
  <c i="1" r="AU59"/>
  <c i="6" r="T134"/>
  <c r="R226"/>
  <c i="7" r="P91"/>
  <c r="P136"/>
  <c r="P148"/>
  <c r="P194"/>
  <c r="T194"/>
  <c r="T205"/>
  <c r="BK224"/>
  <c r="J224"/>
  <c r="J69"/>
  <c r="P224"/>
  <c r="P223"/>
  <c r="R224"/>
  <c r="R223"/>
  <c r="T224"/>
  <c r="T223"/>
  <c i="2" r="T218"/>
  <c r="R348"/>
  <c r="R418"/>
  <c i="3" r="T135"/>
  <c r="R191"/>
  <c r="R298"/>
  <c r="R649"/>
  <c r="P736"/>
  <c r="R839"/>
  <c r="BK973"/>
  <c r="J973"/>
  <c r="J87"/>
  <c i="7" r="T91"/>
  <c r="T90"/>
  <c r="T89"/>
  <c r="R136"/>
  <c r="BK148"/>
  <c r="J148"/>
  <c r="J64"/>
  <c r="T148"/>
  <c r="R194"/>
  <c r="BK205"/>
  <c r="J205"/>
  <c r="J66"/>
  <c r="R205"/>
  <c i="8" r="BK86"/>
  <c r="J86"/>
  <c r="J61"/>
  <c r="P86"/>
  <c r="R86"/>
  <c r="T86"/>
  <c r="BK100"/>
  <c r="J100"/>
  <c r="J63"/>
  <c r="P100"/>
  <c r="R100"/>
  <c r="T100"/>
  <c i="5" r="BK190"/>
  <c r="J190"/>
  <c r="J65"/>
  <c i="2" r="BK362"/>
  <c r="J362"/>
  <c r="J68"/>
  <c i="4" r="BK84"/>
  <c r="J84"/>
  <c r="J61"/>
  <c i="6" r="BK240"/>
  <c r="J240"/>
  <c r="J68"/>
  <c r="BK129"/>
  <c r="J129"/>
  <c r="J63"/>
  <c i="2" r="BK697"/>
  <c r="J697"/>
  <c r="J78"/>
  <c i="7" r="BK131"/>
  <c r="J131"/>
  <c r="J62"/>
  <c r="BK219"/>
  <c r="J219"/>
  <c r="J67"/>
  <c i="3" r="BK229"/>
  <c r="J229"/>
  <c r="J67"/>
  <c i="4" r="BK90"/>
  <c r="J90"/>
  <c r="J62"/>
  <c i="8" r="BK96"/>
  <c r="J96"/>
  <c r="J62"/>
  <c r="BK108"/>
  <c r="J108"/>
  <c r="J64"/>
  <c r="E48"/>
  <c r="F81"/>
  <c r="BE93"/>
  <c r="F54"/>
  <c r="J78"/>
  <c r="BE97"/>
  <c r="BE90"/>
  <c r="BE87"/>
  <c r="BE104"/>
  <c i="7" r="BK223"/>
  <c r="J223"/>
  <c r="J68"/>
  <c i="8" r="BE101"/>
  <c r="BE109"/>
  <c i="7" r="F55"/>
  <c r="BE128"/>
  <c r="BE102"/>
  <c r="BE125"/>
  <c r="BE145"/>
  <c r="BE110"/>
  <c r="BE117"/>
  <c r="BE137"/>
  <c r="BE157"/>
  <c r="BE169"/>
  <c r="BE92"/>
  <c r="BE179"/>
  <c r="BE154"/>
  <c r="BE160"/>
  <c r="BE172"/>
  <c r="BE174"/>
  <c r="BE177"/>
  <c r="J83"/>
  <c r="E48"/>
  <c r="F54"/>
  <c r="BE132"/>
  <c r="BE149"/>
  <c r="BE151"/>
  <c r="BE163"/>
  <c r="BE106"/>
  <c r="BE114"/>
  <c r="BE121"/>
  <c r="BE96"/>
  <c r="BE225"/>
  <c r="BE182"/>
  <c r="BE191"/>
  <c r="BE195"/>
  <c r="BE188"/>
  <c r="BE198"/>
  <c r="BE201"/>
  <c r="BE206"/>
  <c r="BE216"/>
  <c r="BE220"/>
  <c r="BE213"/>
  <c r="BE227"/>
  <c r="BE142"/>
  <c r="BE166"/>
  <c r="BE209"/>
  <c r="BE185"/>
  <c i="6" r="E78"/>
  <c r="BE114"/>
  <c r="BE111"/>
  <c r="BE122"/>
  <c r="BE154"/>
  <c r="J82"/>
  <c r="BE125"/>
  <c r="BE135"/>
  <c r="BE148"/>
  <c r="BE107"/>
  <c r="F84"/>
  <c r="BE91"/>
  <c r="BE143"/>
  <c r="BE175"/>
  <c r="BE118"/>
  <c r="BE140"/>
  <c r="BE180"/>
  <c r="BE157"/>
  <c i="5" r="J87"/>
  <c r="J61"/>
  <c i="6" r="BE187"/>
  <c r="BE208"/>
  <c r="BE99"/>
  <c r="BE130"/>
  <c r="BE151"/>
  <c r="BE160"/>
  <c r="BE165"/>
  <c r="BE184"/>
  <c r="BE205"/>
  <c r="BE212"/>
  <c r="BE227"/>
  <c r="BE234"/>
  <c r="BE178"/>
  <c r="BE196"/>
  <c r="BE237"/>
  <c r="BE241"/>
  <c r="F55"/>
  <c r="BE95"/>
  <c r="BE103"/>
  <c r="BE168"/>
  <c r="BE203"/>
  <c r="BE216"/>
  <c r="BE219"/>
  <c r="BE163"/>
  <c r="BE170"/>
  <c r="BE173"/>
  <c r="BE192"/>
  <c r="BE199"/>
  <c r="BE210"/>
  <c r="BE223"/>
  <c r="BE230"/>
  <c i="5" r="F82"/>
  <c i="4" r="BK83"/>
  <c r="J83"/>
  <c r="J60"/>
  <c i="5" r="E48"/>
  <c r="BE92"/>
  <c r="BE88"/>
  <c r="BE112"/>
  <c r="BE115"/>
  <c r="BE126"/>
  <c r="J52"/>
  <c r="F81"/>
  <c r="BE101"/>
  <c r="BE96"/>
  <c r="BE130"/>
  <c r="BE123"/>
  <c r="BE119"/>
  <c r="BE137"/>
  <c r="BE146"/>
  <c r="BE150"/>
  <c r="BE177"/>
  <c r="BE104"/>
  <c r="BE180"/>
  <c r="BE166"/>
  <c r="BE173"/>
  <c r="BE108"/>
  <c r="BE134"/>
  <c r="BE141"/>
  <c r="BE154"/>
  <c r="BE157"/>
  <c r="BE162"/>
  <c r="BE169"/>
  <c r="BE184"/>
  <c r="BE187"/>
  <c r="BE191"/>
  <c i="3" r="J234"/>
  <c r="J69"/>
  <c r="J109"/>
  <c r="J61"/>
  <c i="4" r="E72"/>
  <c r="J76"/>
  <c r="F54"/>
  <c r="F55"/>
  <c r="BE85"/>
  <c r="BE91"/>
  <c i="3" r="BE442"/>
  <c r="BE475"/>
  <c r="BE491"/>
  <c r="BE496"/>
  <c r="BE506"/>
  <c r="BE508"/>
  <c r="BE513"/>
  <c r="BE541"/>
  <c r="BE544"/>
  <c r="BE745"/>
  <c r="BE752"/>
  <c r="BE784"/>
  <c i="2" r="BK102"/>
  <c r="J102"/>
  <c r="J60"/>
  <c i="3" r="F54"/>
  <c r="F104"/>
  <c r="BE136"/>
  <c r="BE173"/>
  <c r="BE213"/>
  <c r="BE226"/>
  <c r="BE345"/>
  <c r="BE354"/>
  <c r="BE357"/>
  <c r="BE363"/>
  <c r="BE411"/>
  <c r="BE417"/>
  <c r="BE429"/>
  <c r="BE437"/>
  <c r="BE469"/>
  <c r="BE518"/>
  <c r="BE521"/>
  <c r="BE531"/>
  <c r="BE550"/>
  <c r="BE565"/>
  <c r="BE574"/>
  <c r="BE643"/>
  <c r="BE646"/>
  <c r="BE725"/>
  <c r="BE731"/>
  <c r="BE747"/>
  <c r="BE756"/>
  <c r="BE791"/>
  <c r="BE377"/>
  <c r="BE498"/>
  <c r="BE526"/>
  <c r="BE536"/>
  <c r="BE674"/>
  <c r="BE678"/>
  <c r="BE686"/>
  <c r="BE692"/>
  <c r="BE700"/>
  <c r="BE713"/>
  <c r="BE740"/>
  <c r="BE733"/>
  <c r="BE765"/>
  <c r="BE811"/>
  <c r="BE833"/>
  <c r="BE808"/>
  <c r="BE762"/>
  <c r="BE802"/>
  <c r="BE805"/>
  <c r="BE824"/>
  <c r="BE852"/>
  <c r="BE871"/>
  <c r="BE865"/>
  <c r="E48"/>
  <c r="J52"/>
  <c r="BE110"/>
  <c r="BE117"/>
  <c r="BE140"/>
  <c r="BE188"/>
  <c r="BE238"/>
  <c r="BE248"/>
  <c r="BE305"/>
  <c r="BE308"/>
  <c r="BE320"/>
  <c r="BE326"/>
  <c r="BE454"/>
  <c r="BE457"/>
  <c r="BE463"/>
  <c r="BE473"/>
  <c r="BE478"/>
  <c r="BE486"/>
  <c r="BE533"/>
  <c r="BE538"/>
  <c r="BE794"/>
  <c r="BE814"/>
  <c r="BE856"/>
  <c r="BE775"/>
  <c r="BE827"/>
  <c i="2" r="J735"/>
  <c r="J81"/>
  <c i="3" r="BE144"/>
  <c r="BE155"/>
  <c r="BE158"/>
  <c r="BE163"/>
  <c r="BE230"/>
  <c r="BE252"/>
  <c r="BE255"/>
  <c r="BE258"/>
  <c r="BE267"/>
  <c r="BE311"/>
  <c r="BE329"/>
  <c r="BE348"/>
  <c r="BE396"/>
  <c r="BE426"/>
  <c r="BE434"/>
  <c r="BE466"/>
  <c r="BE705"/>
  <c r="BE737"/>
  <c r="BE778"/>
  <c r="BE830"/>
  <c r="BE929"/>
  <c r="BE919"/>
  <c r="BE546"/>
  <c r="BE553"/>
  <c r="BE561"/>
  <c r="BE590"/>
  <c r="BE605"/>
  <c r="BE609"/>
  <c r="BE615"/>
  <c r="BE618"/>
  <c r="BE625"/>
  <c r="BE632"/>
  <c r="BE676"/>
  <c r="BE683"/>
  <c r="BE689"/>
  <c r="BE695"/>
  <c r="BE710"/>
  <c r="BE768"/>
  <c r="BE968"/>
  <c r="BE977"/>
  <c r="BE980"/>
  <c r="BE983"/>
  <c r="BE132"/>
  <c r="BE177"/>
  <c r="BE180"/>
  <c r="BE185"/>
  <c r="BE196"/>
  <c r="BE216"/>
  <c r="BE219"/>
  <c r="BE273"/>
  <c r="BE282"/>
  <c r="BE295"/>
  <c r="BE302"/>
  <c r="BE314"/>
  <c r="BE360"/>
  <c r="BE366"/>
  <c r="BE369"/>
  <c r="BE372"/>
  <c r="BE387"/>
  <c r="BE408"/>
  <c r="BE432"/>
  <c r="BE439"/>
  <c r="BE484"/>
  <c r="BE511"/>
  <c r="BE715"/>
  <c r="BE742"/>
  <c r="BE917"/>
  <c r="BE970"/>
  <c r="BE124"/>
  <c r="BE148"/>
  <c r="BE151"/>
  <c r="BE160"/>
  <c r="BE167"/>
  <c r="BE170"/>
  <c r="BE192"/>
  <c r="BE200"/>
  <c r="BE210"/>
  <c r="BE299"/>
  <c r="BE317"/>
  <c r="BE342"/>
  <c r="BE402"/>
  <c r="BE405"/>
  <c r="BE415"/>
  <c r="BE445"/>
  <c r="BE448"/>
  <c r="BE451"/>
  <c r="BE494"/>
  <c r="BE501"/>
  <c r="BE503"/>
  <c r="BE555"/>
  <c r="BE559"/>
  <c r="BE570"/>
  <c r="BE582"/>
  <c r="BE598"/>
  <c r="BE602"/>
  <c r="BE620"/>
  <c r="BE671"/>
  <c r="BE680"/>
  <c r="BE720"/>
  <c r="BE750"/>
  <c r="BE128"/>
  <c r="BE223"/>
  <c r="BE241"/>
  <c r="BE270"/>
  <c r="BE279"/>
  <c r="BE285"/>
  <c r="BE323"/>
  <c r="BE332"/>
  <c r="BE335"/>
  <c r="BE338"/>
  <c r="BE351"/>
  <c r="BE374"/>
  <c r="BE423"/>
  <c r="BE516"/>
  <c r="BE523"/>
  <c r="BE528"/>
  <c r="BE657"/>
  <c r="BE668"/>
  <c r="BE698"/>
  <c r="BE708"/>
  <c r="BE718"/>
  <c r="BE787"/>
  <c r="BE849"/>
  <c r="BE875"/>
  <c r="BE895"/>
  <c r="BE961"/>
  <c r="BE964"/>
  <c r="BE836"/>
  <c r="BE840"/>
  <c r="BE868"/>
  <c r="BE902"/>
  <c r="BE936"/>
  <c r="BE113"/>
  <c r="BE121"/>
  <c r="BE204"/>
  <c r="BE207"/>
  <c r="BE235"/>
  <c r="BE245"/>
  <c r="BE261"/>
  <c r="BE264"/>
  <c r="BE276"/>
  <c r="BE288"/>
  <c r="BE292"/>
  <c r="BE380"/>
  <c r="BE383"/>
  <c r="BE390"/>
  <c r="BE393"/>
  <c r="BE399"/>
  <c r="BE419"/>
  <c r="BE460"/>
  <c r="BE481"/>
  <c r="BE489"/>
  <c r="BE622"/>
  <c r="BE636"/>
  <c r="BE640"/>
  <c r="BE650"/>
  <c r="BE660"/>
  <c r="BE663"/>
  <c r="BE703"/>
  <c r="BE723"/>
  <c r="BE729"/>
  <c r="BE798"/>
  <c r="BE899"/>
  <c r="BE922"/>
  <c r="BE940"/>
  <c r="BE966"/>
  <c r="BE974"/>
  <c i="2" r="BE124"/>
  <c r="BE128"/>
  <c r="BE246"/>
  <c r="BE263"/>
  <c r="BE281"/>
  <c r="BE343"/>
  <c r="BE346"/>
  <c r="BE445"/>
  <c r="BE480"/>
  <c r="BE489"/>
  <c r="BE722"/>
  <c r="BE552"/>
  <c r="BE564"/>
  <c r="BE579"/>
  <c r="BE583"/>
  <c r="BE596"/>
  <c r="BE647"/>
  <c r="BE741"/>
  <c r="BE684"/>
  <c r="BE483"/>
  <c r="BE527"/>
  <c r="BE530"/>
  <c r="BE542"/>
  <c r="BE545"/>
  <c r="BE550"/>
  <c r="BE569"/>
  <c r="BE599"/>
  <c r="BE731"/>
  <c r="E48"/>
  <c r="F54"/>
  <c r="BE132"/>
  <c r="BE136"/>
  <c r="BE144"/>
  <c r="BE193"/>
  <c r="BE219"/>
  <c r="BE267"/>
  <c r="BE271"/>
  <c r="BE291"/>
  <c r="BE301"/>
  <c r="BE308"/>
  <c r="BE375"/>
  <c r="BE379"/>
  <c r="BE382"/>
  <c r="BE392"/>
  <c r="BE402"/>
  <c r="BE412"/>
  <c r="BE415"/>
  <c r="BE477"/>
  <c r="BE512"/>
  <c r="BE537"/>
  <c r="BE182"/>
  <c r="BE186"/>
  <c r="BE311"/>
  <c r="BE329"/>
  <c r="BE453"/>
  <c r="BE456"/>
  <c r="BE462"/>
  <c r="BE547"/>
  <c r="BE624"/>
  <c r="BE689"/>
  <c r="BE694"/>
  <c r="BE698"/>
  <c r="BE704"/>
  <c r="BE711"/>
  <c r="BE739"/>
  <c r="BE149"/>
  <c r="BE223"/>
  <c r="BE231"/>
  <c r="BE255"/>
  <c r="BE284"/>
  <c r="BE314"/>
  <c r="BE322"/>
  <c r="BE389"/>
  <c r="BE535"/>
  <c r="BE540"/>
  <c r="BE555"/>
  <c r="BE558"/>
  <c r="BE592"/>
  <c i="1" r="BC55"/>
  <c i="2" r="BE495"/>
  <c r="BE660"/>
  <c r="BE662"/>
  <c r="BE666"/>
  <c r="BE669"/>
  <c r="BE674"/>
  <c r="BE677"/>
  <c r="BE725"/>
  <c r="BE728"/>
  <c r="BE120"/>
  <c r="BE190"/>
  <c r="BE248"/>
  <c r="BE298"/>
  <c r="BE304"/>
  <c r="BE434"/>
  <c r="F55"/>
  <c r="BE104"/>
  <c r="BE178"/>
  <c r="BE208"/>
  <c r="BE252"/>
  <c r="BE275"/>
  <c r="BE339"/>
  <c r="BE349"/>
  <c r="BE736"/>
  <c r="BE140"/>
  <c r="BE146"/>
  <c r="BE162"/>
  <c r="BE168"/>
  <c r="BE212"/>
  <c r="BE215"/>
  <c r="BE352"/>
  <c r="BE419"/>
  <c r="BE422"/>
  <c r="BE465"/>
  <c r="BE507"/>
  <c r="BE575"/>
  <c r="BE585"/>
  <c r="BE602"/>
  <c r="BE622"/>
  <c r="BE629"/>
  <c r="BE632"/>
  <c r="BE634"/>
  <c r="BE640"/>
  <c r="BE655"/>
  <c r="BE657"/>
  <c r="BE156"/>
  <c r="BE325"/>
  <c r="BE426"/>
  <c r="BE430"/>
  <c r="BE486"/>
  <c r="BE517"/>
  <c r="BE107"/>
  <c r="BE201"/>
  <c r="BE278"/>
  <c r="BE288"/>
  <c r="BE333"/>
  <c r="BE440"/>
  <c r="BE443"/>
  <c r="BE474"/>
  <c r="BE502"/>
  <c r="BE505"/>
  <c r="BE510"/>
  <c r="BE515"/>
  <c r="BE532"/>
  <c r="BE572"/>
  <c r="BE589"/>
  <c r="BE609"/>
  <c r="BE643"/>
  <c r="J52"/>
  <c r="BE243"/>
  <c r="BE363"/>
  <c r="BE368"/>
  <c r="BE437"/>
  <c r="BE567"/>
  <c r="BE612"/>
  <c r="BE638"/>
  <c r="BE110"/>
  <c r="BE174"/>
  <c r="BE398"/>
  <c r="BE448"/>
  <c r="BE319"/>
  <c r="BE395"/>
  <c r="BE405"/>
  <c r="BE459"/>
  <c r="BE492"/>
  <c r="BE498"/>
  <c r="BE520"/>
  <c r="BE522"/>
  <c r="BE525"/>
  <c r="BE560"/>
  <c r="BE605"/>
  <c r="BE719"/>
  <c r="BE113"/>
  <c r="BE295"/>
  <c r="BE336"/>
  <c r="BE356"/>
  <c r="BE359"/>
  <c r="BE372"/>
  <c r="BE428"/>
  <c r="BE450"/>
  <c r="BE468"/>
  <c r="BE471"/>
  <c r="BE500"/>
  <c r="BE615"/>
  <c r="BE619"/>
  <c r="BE627"/>
  <c r="BE650"/>
  <c r="BE652"/>
  <c i="1" r="AW55"/>
  <c i="2" r="BE744"/>
  <c i="1" r="BD55"/>
  <c i="4" r="F36"/>
  <c i="1" r="BC57"/>
  <c i="7" r="F37"/>
  <c i="1" r="BD60"/>
  <c i="3" r="F35"/>
  <c i="1" r="BB56"/>
  <c i="4" r="F35"/>
  <c i="1" r="BB57"/>
  <c i="7" r="F36"/>
  <c i="1" r="BC60"/>
  <c i="5" r="J34"/>
  <c i="1" r="AW58"/>
  <c i="4" r="F37"/>
  <c i="1" r="BD57"/>
  <c i="6" r="F34"/>
  <c i="1" r="BA59"/>
  <c i="5" r="F35"/>
  <c i="1" r="BB58"/>
  <c i="3" r="J34"/>
  <c i="1" r="AW56"/>
  <c i="8" r="J34"/>
  <c i="1" r="AW61"/>
  <c i="5" r="F37"/>
  <c i="1" r="BD58"/>
  <c i="5" r="F36"/>
  <c i="1" r="BC58"/>
  <c i="3" r="F36"/>
  <c i="1" r="BC56"/>
  <c i="8" r="F34"/>
  <c i="1" r="BA61"/>
  <c i="4" r="J34"/>
  <c i="1" r="AW57"/>
  <c i="6" r="F35"/>
  <c i="1" r="BB59"/>
  <c i="5" r="F34"/>
  <c i="1" r="BA58"/>
  <c i="3" r="F34"/>
  <c i="1" r="BA56"/>
  <c i="6" r="F37"/>
  <c i="1" r="BD59"/>
  <c i="7" r="F34"/>
  <c i="1" r="BA60"/>
  <c i="2" r="F34"/>
  <c i="8" r="F37"/>
  <c i="1" r="BD61"/>
  <c i="6" r="F36"/>
  <c i="1" r="BC59"/>
  <c i="7" r="F35"/>
  <c i="1" r="BB60"/>
  <c i="8" r="F36"/>
  <c i="1" r="BC61"/>
  <c i="8" r="F35"/>
  <c i="1" r="BB61"/>
  <c i="7" r="J34"/>
  <c i="1" r="AW60"/>
  <c i="3" r="F37"/>
  <c i="1" r="BD56"/>
  <c i="6" r="J34"/>
  <c i="1" r="AW59"/>
  <c i="7" l="1" r="P90"/>
  <c r="P89"/>
  <c i="1" r="AU60"/>
  <c i="3" r="P108"/>
  <c i="5" r="R86"/>
  <c r="R85"/>
  <c i="3" r="T108"/>
  <c i="6" r="BK89"/>
  <c r="J89"/>
  <c r="J60"/>
  <c i="2" r="T366"/>
  <c i="3" r="R233"/>
  <c i="8" r="P85"/>
  <c r="P84"/>
  <c i="1" r="AU61"/>
  <c i="2" r="T102"/>
  <c r="T101"/>
  <c i="8" r="R85"/>
  <c r="R84"/>
  <c i="2" r="P102"/>
  <c i="5" r="T86"/>
  <c r="T85"/>
  <c i="3" r="P233"/>
  <c r="P107"/>
  <c i="1" r="AU56"/>
  <c i="2" r="R102"/>
  <c i="6" r="R89"/>
  <c r="R88"/>
  <c i="7" r="R90"/>
  <c r="R89"/>
  <c i="2" r="P366"/>
  <c i="6" r="T89"/>
  <c r="T88"/>
  <c i="2" r="R366"/>
  <c i="5" r="BK86"/>
  <c r="BK85"/>
  <c r="J85"/>
  <c r="J59"/>
  <c i="3" r="BK233"/>
  <c r="J233"/>
  <c r="J68"/>
  <c r="R108"/>
  <c r="R107"/>
  <c r="T233"/>
  <c r="T107"/>
  <c i="8" r="T85"/>
  <c r="T84"/>
  <c i="3" r="BK108"/>
  <c r="J108"/>
  <c r="J60"/>
  <c i="1" r="BA55"/>
  <c i="2" r="BK366"/>
  <c r="J366"/>
  <c r="J69"/>
  <c i="7" r="BK90"/>
  <c r="J90"/>
  <c r="J60"/>
  <c i="8" r="BK85"/>
  <c r="J85"/>
  <c r="J60"/>
  <c i="6" r="BK88"/>
  <c r="J88"/>
  <c i="4" r="BK82"/>
  <c r="J82"/>
  <c i="5" r="F33"/>
  <c i="1" r="AZ58"/>
  <c i="2" r="J33"/>
  <c i="1" r="AV55"/>
  <c r="AT55"/>
  <c i="3" r="F33"/>
  <c i="1" r="AZ56"/>
  <c i="2" r="F33"/>
  <c i="1" r="AZ55"/>
  <c i="3" r="J33"/>
  <c i="1" r="AV56"/>
  <c r="AT56"/>
  <c i="6" r="J30"/>
  <c i="1" r="AG59"/>
  <c i="4" r="J30"/>
  <c i="1" r="AG57"/>
  <c i="4" r="J33"/>
  <c i="1" r="AV57"/>
  <c r="AT57"/>
  <c r="BD54"/>
  <c r="W33"/>
  <c r="BC54"/>
  <c r="AY54"/>
  <c i="8" r="J33"/>
  <c i="1" r="AV61"/>
  <c r="AT61"/>
  <c i="6" r="F33"/>
  <c i="1" r="AZ59"/>
  <c i="4" r="F33"/>
  <c i="1" r="AZ57"/>
  <c r="BB54"/>
  <c r="AX54"/>
  <c i="5" r="J33"/>
  <c i="1" r="AV58"/>
  <c r="AT58"/>
  <c i="6" r="J33"/>
  <c i="1" r="AV59"/>
  <c r="AT59"/>
  <c i="8" r="F33"/>
  <c i="1" r="AZ61"/>
  <c i="7" r="J33"/>
  <c i="1" r="AV60"/>
  <c r="AT60"/>
  <c i="7" r="F33"/>
  <c i="1" r="AZ60"/>
  <c r="BA54"/>
  <c r="AW54"/>
  <c r="AK30"/>
  <c i="2" l="1" r="R101"/>
  <c r="P101"/>
  <c i="1" r="AU55"/>
  <c i="7" r="BK89"/>
  <c r="J89"/>
  <c r="J59"/>
  <c i="2" r="BK101"/>
  <c r="J101"/>
  <c r="J59"/>
  <c i="3" r="BK107"/>
  <c r="J107"/>
  <c r="J59"/>
  <c i="5" r="J86"/>
  <c r="J60"/>
  <c i="8" r="BK84"/>
  <c r="J84"/>
  <c r="J59"/>
  <c i="1" r="AN59"/>
  <c i="6" r="J59"/>
  <c r="J39"/>
  <c i="1" r="AN57"/>
  <c i="4" r="J59"/>
  <c r="J39"/>
  <c i="2" r="J30"/>
  <c i="1" r="AG55"/>
  <c r="AU54"/>
  <c i="7" r="J30"/>
  <c i="1" r="AG60"/>
  <c r="AN60"/>
  <c r="W32"/>
  <c r="W31"/>
  <c i="5" r="J30"/>
  <c i="1" r="AG58"/>
  <c r="AZ54"/>
  <c r="AV54"/>
  <c r="AK29"/>
  <c r="W30"/>
  <c i="5" l="1" r="J39"/>
  <c i="7" r="J39"/>
  <c i="2" r="J39"/>
  <c i="1" r="AN55"/>
  <c r="AN58"/>
  <c i="3" r="J30"/>
  <c i="1" r="AG56"/>
  <c r="AN56"/>
  <c r="AT54"/>
  <c i="8" r="J30"/>
  <c i="1" r="AG61"/>
  <c r="W29"/>
  <c i="8" l="1" r="J39"/>
  <c i="3" r="J39"/>
  <c i="1" r="AN61"/>
  <c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<sst xmlns="http://schemas.openxmlformats.org/spreadsheetml/2006/main">
  <si>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</si>
  <si>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</si>
  <si>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</si>
  <si>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</si>
  <si>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</si>
  <si>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{58642587-9a17-4881-a97d-8078c268c010}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</si>
  <si>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</si>
  <si>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</si>
  <si>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</si>
  <si>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</si>
  <si>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</si>
  <si>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</si>
  <si>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</si>
  <si>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</si>
  <si>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04/2025-2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</si>
  <si>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</si>
  <si>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</si>
  <si>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KOMPOSTÁRNA STŘÍTEŽ</t>
  </si>
  <si>
    <t>KSO:</t>
  </si>
  <si>
    <t/>
  </si>
  <si>
    <t>CC-CZ:</t>
  </si>
  <si>
    <t>Místo:</t>
  </si>
  <si>
    <t>Střítež u Kaplice</t>
  </si>
  <si>
    <t>Datum:</t>
  </si>
  <si>
    <t>17. 2. 2025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</si>
  <si>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</si>
  <si>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</si>
  <si>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</si>
  <si>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</si>
  <si>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</si>
  <si>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</si>
  <si>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</si>
  <si>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Ing. Čížek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</si>
  <si>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</si>
  <si>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</si>
  <si>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</si>
  <si>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</si>
  <si>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</si>
  <si>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</si>
  <si>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</si>
  <si>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</si>
  <si>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</si>
  <si>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</si>
  <si>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</si>
  <si>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</si>
  <si>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</si>
  <si>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</si>
  <si>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</si>
  <si>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</si>
  <si>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</si>
  <si>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</si>
  <si>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</si>
  <si>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</si>
  <si>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</si>
  <si>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</si>
  <si>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</si>
  <si>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</si>
  <si>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</si>
  <si>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</si>
  <si>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</si>
  <si>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</si>
  <si>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</si>
  <si>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</si>
  <si>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</si>
  <si>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</si>
  <si>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</si>
  <si>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</si>
  <si>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</si>
  <si>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</si>
  <si>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</si>
  <si>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</si>
  <si>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</si>
  <si>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</si>
  <si>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</si>
  <si>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</si>
  <si>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</si>
  <si>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02/2025 - SO 01</t>
  </si>
  <si>
    <t>SKLADOVÁ HALA</t>
  </si>
  <si>
    <t>STA</t>
  </si>
  <si>
    <t>1</t>
  </si>
  <si>
    <t>{a83d3c36-46ea-41a4-ae10-f15d7ae3867e}</t>
  </si>
  <si>
    <t>2</t>
  </si>
  <si>
    <t>02/2025 - SO 02</t>
  </si>
  <si>
    <t>OBYTNÉ KONTEJNERY, KANCELÁŘE</t>
  </si>
  <si>
    <t>{e3dfada1-e642-4e96-9149-2f1b04acce41}</t>
  </si>
  <si>
    <t>02/2025 - SO 03</t>
  </si>
  <si>
    <t>BOXY A ZDI Z BETONOVÝCH KVÁDRŮ</t>
  </si>
  <si>
    <t>{5ef3065b-4284-4137-be4b-b217089b9314}</t>
  </si>
  <si>
    <t>02/2025 - SO 04</t>
  </si>
  <si>
    <t>ZPEVNĚNÉ PLOCHY</t>
  </si>
  <si>
    <t>{e6f88479-81bb-4dba-99d7-6eece95c4c05}</t>
  </si>
  <si>
    <t>02/2025 - SO 06</t>
  </si>
  <si>
    <t xml:space="preserve">DEŠŤOVÁ KANALIZACE </t>
  </si>
  <si>
    <t>{48e36bee-7b65-4c86-9dab-a13ed7c90940}</t>
  </si>
  <si>
    <t>02/2025 - SO 07</t>
  </si>
  <si>
    <t>PŘÍPOJKY SPLAŠKOVÉ KANALIZACE A VODOVODU</t>
  </si>
  <si>
    <t>{8ea7ff54-d432-4473-a9bb-579f50dee449}</t>
  </si>
  <si>
    <t>02/2025</t>
  </si>
  <si>
    <t>VEDLEJŠÍ ROZPOČTOVÉ NÁKLADY</t>
  </si>
  <si>
    <t>{be73e1a2-9210-4136-aad7-ef1591112513}</t>
  </si>
  <si>
    <t>KRYCÍ LIST SOUPISU PRACÍ</t>
  </si>
  <si>
    <t>Objekt:</t>
  </si>
  <si>
    <t>02/2025 - SO 01 - SKLADOVÁ HALA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</si>
  <si>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</si>
  <si>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</si>
  <si>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</si>
  <si>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</si>
  <si>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</si>
  <si>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</si>
  <si>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</si>
  <si>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</si>
  <si>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</si>
  <si>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</si>
  <si>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</si>
  <si>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</si>
  <si>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</si>
  <si>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</si>
  <si>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</si>
  <si>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</si>
  <si>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724 - Zdravotechnika - strojní vybavení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</si>
  <si>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</si>
  <si>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</si>
  <si>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</si>
  <si>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764 - Konstrukce klempířské</t>
  </si>
  <si>
    <t xml:space="preserve">    767 - Konstrukce zámečnické</t>
  </si>
  <si>
    <t xml:space="preserve">    783 - Dokončovací práce - nátěry</t>
  </si>
  <si>
    <t xml:space="preserve">    789 - Povrchové úpravy ocelových konstrukcí a technologických zařízení</t>
  </si>
  <si>
    <t>M - Práce a dodávky M</t>
  </si>
  <si>
    <t xml:space="preserve">    21-M - Elektromontáže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</si>
  <si>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</si>
  <si>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</si>
  <si>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</si>
  <si>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</si>
  <si>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</si>
  <si>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</si>
  <si>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</si>
  <si>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</si>
  <si>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</si>
  <si>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</si>
  <si>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</si>
  <si>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</si>
  <si>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</si>
  <si>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</si>
  <si>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</si>
  <si>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</si>
  <si>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</si>
  <si>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</si>
  <si>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113107222</t>
  </si>
  <si>
    <t>Odstranění podkladu z kameniva drceného tl přes 100 do 200 mm strojně pl přes 200 m2</t>
  </si>
  <si>
    <t>m2</t>
  </si>
  <si>
    <t>CS ÚRS 2025 01</t>
  </si>
  <si>
    <t>4</t>
  </si>
  <si>
    <t>-1667475243</t>
  </si>
  <si>
    <t>PP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</si>
  <si>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</si>
  <si>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Online PSC</t>
  </si>
  <si>
    <t>https://podminky.urs.cz/item/CS_URS_2025_01/113107222</t>
  </si>
  <si>
    <t>113107344</t>
  </si>
  <si>
    <t>Odstranění podkladu živičného tl přes 150 do 200 mm strojně pl do 50 m2</t>
  </si>
  <si>
    <t>-678903852</t>
  </si>
  <si>
    <t>Odstranění podkladů nebo krytů strojně plochy jednotlivě do 50 m2 s přemístěním hmot na skládku na vzdálenost do 3 m nebo s naložením na dopravní prostředek živičných, o tl. vrstvy přes 150 do 200 mm</t>
  </si>
  <si>
    <t>https://podminky.urs.cz/item/CS_URS_2025_01/113107344</t>
  </si>
  <si>
    <t>3</t>
  </si>
  <si>
    <t>113202111</t>
  </si>
  <si>
    <t>Vytrhání obrub krajníků obrubníků stojatých</t>
  </si>
  <si>
    <t>m</t>
  </si>
  <si>
    <t>1524548111</t>
  </si>
  <si>
    <t>Vytrhání obrub s vybouráním lože, s přemístěním hmot na skládku na vzdálenost do 3 m nebo s naložením na dopravní prostředek z krajníků nebo obrubníků stojatých</t>
  </si>
  <si>
    <t>https://podminky.urs.cz/item/CS_URS_2025_01/113202111</t>
  </si>
  <si>
    <t>131251102</t>
  </si>
  <si>
    <t>Hloubení jam nezapažených v hornině třídy těžitelnosti I skupiny 3 objem do 50 m3 strojně</t>
  </si>
  <si>
    <t>m3</t>
  </si>
  <si>
    <t>-1481922121</t>
  </si>
  <si>
    <t>Hloubení nezapažených jam a zářezů strojně s urovnáním dna do předepsaného profilu a spádu v hornině třídy těžitelnosti I skupiny 3 přes 20 do 50 m3</t>
  </si>
  <si>
    <t>https://podminky.urs.cz/item/CS_URS_2025_01/131251102</t>
  </si>
  <si>
    <t>VV</t>
  </si>
  <si>
    <t>6*(2*1,2*1,2)+6*(2*1,2*2,2)+4*(1*1*1,2)</t>
  </si>
  <si>
    <t>6,6*3,4*1,4</t>
  </si>
  <si>
    <t>7*4,5*2,3+1*1,2*1,5</t>
  </si>
  <si>
    <t>Součet</t>
  </si>
  <si>
    <t>5</t>
  </si>
  <si>
    <t>132251102</t>
  </si>
  <si>
    <t>Hloubení rýh nezapažených š do 800 mm v hornině třídy těžitelnosti I skupiny 3 objem do 50 m3 strojně</t>
  </si>
  <si>
    <t>-129655405</t>
  </si>
  <si>
    <t>Hloubení nezapažených rýh šířky do 800 mm strojně s urovnáním dna do předepsaného profilu a spádu v hornině třídy těžitelnosti I skupiny 3 přes 20 do 50 m3</t>
  </si>
  <si>
    <t>https://podminky.urs.cz/item/CS_URS_2025_01/132251102</t>
  </si>
  <si>
    <t>(5*4,8*0,4*2)+(5*4,8*0,4*1)+(4*3,5*0,3*1)+(2*4*0,3*1)+(7+3,5+7+3,5+1+1,2)*0,65*0,55</t>
  </si>
  <si>
    <t>6</t>
  </si>
  <si>
    <t>162751117</t>
  </si>
  <si>
    <t>Vodorovné přemístění přes 9 000 do 10000 m výkopku/sypaniny z horniny třídy těžitelnosti I skupiny 1 až 3</t>
  </si>
  <si>
    <t>88488966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</si>
  <si>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</si>
  <si>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https://podminky.urs.cz/item/CS_URS_2025_01/162751117</t>
  </si>
  <si>
    <t>159,426+43,694</t>
  </si>
  <si>
    <t>7</t>
  </si>
  <si>
    <t>162751119</t>
  </si>
  <si>
    <t>Příplatek k vodorovnému přemístění výkopku/sypaniny z horniny třídy těžitelnosti I skupiny 1 až 3 ZKD 1000 m přes 10000 m</t>
  </si>
  <si>
    <t>1641047721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</si>
  <si>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</si>
  <si>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https://podminky.urs.cz/item/CS_URS_2025_01/162751119</t>
  </si>
  <si>
    <t>203,12*5</t>
  </si>
  <si>
    <t>8</t>
  </si>
  <si>
    <t>171201231</t>
  </si>
  <si>
    <t>Poplatek za uložení zeminy a kamení na recyklační skládce (skládkovné) kód odpadu 17 05 04</t>
  </si>
  <si>
    <t>t</t>
  </si>
  <si>
    <t>-1725498545</t>
  </si>
  <si>
    <t>Poplatek za uložení stavebního odpadu na recyklační skládce (skládkovné) zeminy a kamení zatříděného do Katalogu odpadů pod kódem 17 05 04</t>
  </si>
  <si>
    <t>https://podminky.urs.cz/item/CS_URS_2025_01/171201231</t>
  </si>
  <si>
    <t>203,12*1,4</t>
  </si>
  <si>
    <t>9</t>
  </si>
  <si>
    <t>171251201</t>
  </si>
  <si>
    <t>Uložení sypaniny na skládky nebo meziskládky</t>
  </si>
  <si>
    <t>-1490147148</t>
  </si>
  <si>
    <t>Uložení sypaniny na skládky nebo meziskládky bez hutnění s upravením uložené sypaniny do předepsaného tvaru</t>
  </si>
  <si>
    <t>https://podminky.urs.cz/item/CS_URS_2025_01/171251201</t>
  </si>
  <si>
    <t>Zakládání</t>
  </si>
  <si>
    <t>10</t>
  </si>
  <si>
    <t>231112113</t>
  </si>
  <si>
    <t>Zřízení pilot svislých D přes 650 do 1250 mm hl od 0 do 10 m bez vytažení pažnic z betonu železového</t>
  </si>
  <si>
    <t>1524532279</t>
  </si>
  <si>
    <t>Zřízení výplně pilot bez vytažení pažnic nezapažených nebo zapažených bentonitovou suspenzí svislých z betonu železového, v hl od 0 do 10 m, při průměru piloty přes 650 do 1250 mm</t>
  </si>
  <si>
    <t>https://podminky.urs.cz/item/CS_URS_2025_01/231112113</t>
  </si>
  <si>
    <t>6*3</t>
  </si>
  <si>
    <t>11</t>
  </si>
  <si>
    <t>M</t>
  </si>
  <si>
    <t>58932909</t>
  </si>
  <si>
    <t>beton C 20/25 X0 XC1-2 kamenivo frakce 0/16</t>
  </si>
  <si>
    <t>1523990101</t>
  </si>
  <si>
    <t>231611117</t>
  </si>
  <si>
    <t>Výztuž pilot betonovaných do země ocel z betonářské oceli 11 375</t>
  </si>
  <si>
    <t>2108321568</t>
  </si>
  <si>
    <t>Výztuž pilot betonovaných do země z oceli 11 375 (EZ)</t>
  </si>
  <si>
    <t>https://podminky.urs.cz/item/CS_URS_2025_01/231611117</t>
  </si>
  <si>
    <t>13</t>
  </si>
  <si>
    <t>271542211</t>
  </si>
  <si>
    <t>Podsyp pod základové konstrukce se zhutněním z netříděné štěrkodrtě</t>
  </si>
  <si>
    <t>-1290539516</t>
  </si>
  <si>
    <t>Podsyp pod základové konstrukce se zhutněním a urovnáním povrchu ze štěrkodrtě netříděné</t>
  </si>
  <si>
    <t>https://podminky.urs.cz/item/CS_URS_2025_01/271542211</t>
  </si>
  <si>
    <t>12*(2*1,2*0,15)</t>
  </si>
  <si>
    <t>4*(1*1*0,15)</t>
  </si>
  <si>
    <t>(10*4,8*0,4*0,15)+(2*4,0*0,3*0,15)+(4*3,5*0,3*0,15)</t>
  </si>
  <si>
    <t>14</t>
  </si>
  <si>
    <t>273313711</t>
  </si>
  <si>
    <t>Základové desky z betonu tř. C 20/25</t>
  </si>
  <si>
    <t>1160998230</t>
  </si>
  <si>
    <t>Základy z betonu prostého desky z betonu kamenem neprokládaného tř. C 20/25</t>
  </si>
  <si>
    <t>https://podminky.urs.cz/item/CS_URS_2025_01/273313711</t>
  </si>
  <si>
    <t>6,6*3,4*0,15</t>
  </si>
  <si>
    <t>7*4,5*0,15</t>
  </si>
  <si>
    <t>15</t>
  </si>
  <si>
    <t>273321411</t>
  </si>
  <si>
    <t>Základové desky ze ŽB bez zvýšených nároků na prostředí tř. C 20/25</t>
  </si>
  <si>
    <t>1114362737</t>
  </si>
  <si>
    <t>Základy z betonu železového (bez výztuže) desky z betonu bez zvláštních nároků na prostředí tř. C 20/25</t>
  </si>
  <si>
    <t>https://podminky.urs.cz/item/CS_URS_2025_01/273321411</t>
  </si>
  <si>
    <t>5,6*2,4*0,15</t>
  </si>
  <si>
    <t>6*3,5*0,15</t>
  </si>
  <si>
    <t>16</t>
  </si>
  <si>
    <t>273325913</t>
  </si>
  <si>
    <t>Příplatek k ŽB základových desek za úpravu povrchů přehlazením s poprášením cementem</t>
  </si>
  <si>
    <t>1501757227</t>
  </si>
  <si>
    <t>Základy z betonu železového (bez výztuže) desky Příplatek k cenám za úpravu povrchů desek přehlazením s poprášením cementem pro konečnou úpravu</t>
  </si>
  <si>
    <t>https://podminky.urs.cz/item/CS_URS_2025_01/273325913</t>
  </si>
  <si>
    <t>5,6*2,4</t>
  </si>
  <si>
    <t>6*3,5</t>
  </si>
  <si>
    <t>17</t>
  </si>
  <si>
    <t>273362021</t>
  </si>
  <si>
    <t>Výztuž základových desek svařovanými sítěmi Kari</t>
  </si>
  <si>
    <t>361066015</t>
  </si>
  <si>
    <t>Výztuž základů desek ze svařovaných sítí z drátů typu KARI</t>
  </si>
  <si>
    <t>https://podminky.urs.cz/item/CS_URS_2025_01/273362021</t>
  </si>
  <si>
    <t>(5,6*2,4+6*3,5)*1,15*0,0474/6</t>
  </si>
  <si>
    <t>18</t>
  </si>
  <si>
    <t>274313711</t>
  </si>
  <si>
    <t>Základové pasy z betonu tř. C 20/25</t>
  </si>
  <si>
    <t>160864525</t>
  </si>
  <si>
    <t>Základy z betonu prostého pasy betonu kamenem neprokládaného tř. C 20/25</t>
  </si>
  <si>
    <t>https://podminky.urs.cz/item/CS_URS_2025_01/274313711</t>
  </si>
  <si>
    <t>(7+3,5+7+3,5+1+1,2)*0,65*0,55</t>
  </si>
  <si>
    <t>19</t>
  </si>
  <si>
    <t>274321511</t>
  </si>
  <si>
    <t>Základové pasy ze ŽB bez zvýšených nároků na prostředí tř. C 25/30</t>
  </si>
  <si>
    <t>1400261573</t>
  </si>
  <si>
    <t>Základy z betonu železového (bez výztuže) pasy z betonu bez zvláštních nároků na prostředí tř. C 25/30</t>
  </si>
  <si>
    <t>https://podminky.urs.cz/item/CS_URS_2025_01/274321511</t>
  </si>
  <si>
    <t>(5*4,8*0,4*2)+(5*4,8*0,4*1)+(4*3,5*0,3*1)+(2*4*0,3*1)</t>
  </si>
  <si>
    <t>20</t>
  </si>
  <si>
    <t>274351121</t>
  </si>
  <si>
    <t>Zřízení bednění základových pasů rovného</t>
  </si>
  <si>
    <t>-177165699</t>
  </si>
  <si>
    <t>Bednění základů pasů rovné zřízení</t>
  </si>
  <si>
    <t>https://podminky.urs.cz/item/CS_URS_2025_01/274351121</t>
  </si>
  <si>
    <t>(5*4,8*2*2)+(5*4,8*0,5*2)+(4*3,5*0,5*2)+(2*4*0,5*2)</t>
  </si>
  <si>
    <t>274351122</t>
  </si>
  <si>
    <t>Odstranění bednění základových pasů rovného</t>
  </si>
  <si>
    <t>-1057647235</t>
  </si>
  <si>
    <t>Bednění základů pasů rovné odstranění</t>
  </si>
  <si>
    <t>https://podminky.urs.cz/item/CS_URS_2025_01/274351122</t>
  </si>
  <si>
    <t>22</t>
  </si>
  <si>
    <t>274362021</t>
  </si>
  <si>
    <t>Výztuž základových pasů svařovanými sítěmi Kari</t>
  </si>
  <si>
    <t>2075581613</t>
  </si>
  <si>
    <t>Výztuž základů pasů ze svařovaných sítí z drátů typu KARI</t>
  </si>
  <si>
    <t>https://podminky.urs.cz/item/CS_URS_2025_01/274362021</t>
  </si>
  <si>
    <t>5*((4,8*2,4)*2)*0,07404/6</t>
  </si>
  <si>
    <t>5*((4,8*1,4)*2)*0,0474/6</t>
  </si>
  <si>
    <t>4*((3,5*1,3)*2)*0,0474/6</t>
  </si>
  <si>
    <t>2*((4*1,3)*2)*0,0474/6</t>
  </si>
  <si>
    <t>23</t>
  </si>
  <si>
    <t>275321511</t>
  </si>
  <si>
    <t>Základové patky ze ŽB bez zvýšených nároků na prostředí tř. C 25/30</t>
  </si>
  <si>
    <t>-1227230589</t>
  </si>
  <si>
    <t>Základy z betonu železového (bez výztuže) patky z betonu bez zvláštních nároků na prostředí tř. C 25/30</t>
  </si>
  <si>
    <t>https://podminky.urs.cz/item/CS_URS_2025_01/275321511</t>
  </si>
  <si>
    <t>6*(2*1,2*2,2)</t>
  </si>
  <si>
    <t>6*(2*1,2*1)</t>
  </si>
  <si>
    <t>4*(1*1*1)</t>
  </si>
  <si>
    <t>24</t>
  </si>
  <si>
    <t>275351121</t>
  </si>
  <si>
    <t>Zřízení bednění základových patek</t>
  </si>
  <si>
    <t>-506607834</t>
  </si>
  <si>
    <t>Bednění základů patek zřízení</t>
  </si>
  <si>
    <t>https://podminky.urs.cz/item/CS_URS_2025_01/275351121</t>
  </si>
  <si>
    <t>6*(2*(2+1,2)*2,2)+6*(2*(2+1,2)*0,6)+4*(4*1*0,6)</t>
  </si>
  <si>
    <t>25</t>
  </si>
  <si>
    <t>275351122</t>
  </si>
  <si>
    <t>Odstranění bednění základových patek</t>
  </si>
  <si>
    <t>1957306424</t>
  </si>
  <si>
    <t>Bednění základů patek odstranění</t>
  </si>
  <si>
    <t>https://podminky.urs.cz/item/CS_URS_2025_01/275351122</t>
  </si>
  <si>
    <t>26</t>
  </si>
  <si>
    <t>275361321</t>
  </si>
  <si>
    <t>Výztuž základových patek betonářskou ocelí 11 375 (EZ)</t>
  </si>
  <si>
    <t>1160045668</t>
  </si>
  <si>
    <t>Výztuž základů patek z betonářské oceli 11 375 (EZ)</t>
  </si>
  <si>
    <t>https://podminky.urs.cz/item/CS_URS_2025_01/275361321</t>
  </si>
  <si>
    <t>Svislé a kompletní konstrukce</t>
  </si>
  <si>
    <t>27</t>
  </si>
  <si>
    <t>311113133</t>
  </si>
  <si>
    <t>Nadzákladová zeď tl přes 200 do 250 mm z hladkých tvárnic ztraceného bednění včetně výplně z betonu tř. C 16/20</t>
  </si>
  <si>
    <t>2008818723</t>
  </si>
  <si>
    <t>Nadzákladové zdi z betonových tvárnic ztraceného bednění hladkých včetně výplně z betonu C 16/20, tloušťky zdiva přes 200 do 250 mm</t>
  </si>
  <si>
    <t>https://podminky.urs.cz/item/CS_URS_2025_01/311113133</t>
  </si>
  <si>
    <t>((30,3+14,86)*2-3*4,5-2*1)*1</t>
  </si>
  <si>
    <t>28</t>
  </si>
  <si>
    <t>311113135</t>
  </si>
  <si>
    <t>Nadzákladová zeď tl přes 300 do 400 mm z hladkých tvárnic ztraceného bednění včetně výplně z betonu tř. C 16/20</t>
  </si>
  <si>
    <t>2076745912</t>
  </si>
  <si>
    <t>Nadzákladové zdi z betonových tvárnic ztraceného bednění hladkých včetně výplně z betonu C 16/20, tloušťky zdiva přes 300 do 400 mm</t>
  </si>
  <si>
    <t>https://podminky.urs.cz/item/CS_URS_2025_01/311113135</t>
  </si>
  <si>
    <t>(6,4+6,4+2,4+2,4)*1,1</t>
  </si>
  <si>
    <t>jímka hl. 1,1 m</t>
  </si>
  <si>
    <t>(6,8+6,8+3,5+3,5)*2+(2+2+1+1)*1,5</t>
  </si>
  <si>
    <t>jímka hl. 2,0 m</t>
  </si>
  <si>
    <t>29</t>
  </si>
  <si>
    <t>311361821</t>
  </si>
  <si>
    <t>Výztuž nosných zdí betonářskou ocelí 10 505</t>
  </si>
  <si>
    <t>1978651630</t>
  </si>
  <si>
    <t>Výztuž nadzákladových zdí nosných svislých nebo odkloněných od svislice, rovných nebo oblých z betonářské oceli 10 505 (R) nebo BSt 500</t>
  </si>
  <si>
    <t>https://podminky.urs.cz/item/CS_URS_2025_01/311361821</t>
  </si>
  <si>
    <t>((6,4+6,4+2,4+2,4)*6*1+(6,4+6,4+2,4+2,4)*2*3)*0,89/1000</t>
  </si>
  <si>
    <t>jáma hl. 1,1 m: výztuž svislá 6 pr. 12 mm na bm, vodorovná 2 pr. 12 mm v každé spáře</t>
  </si>
  <si>
    <t>((6,8+6,8+3,5+3,5)*6*2,5+(1,2+1,2+1+1)*6*2)*0,89/1000</t>
  </si>
  <si>
    <t>jáma hl. 2,0 m: výztuž svislá 6 pr. 12 mm na bm</t>
  </si>
  <si>
    <t>((6,8+6,8+3,5+3,5)*2*7+(1,2+1,2+1+1)*2*6)*0,89/1000</t>
  </si>
  <si>
    <t>jáma hl. 2,0 m: výztuž vodorovná 2 pr. 12 mm v každé spáře</t>
  </si>
  <si>
    <t>((30,3+14,86)*2-3*4,5-2*1)*6*1*0,61/1000+((30,3+14,86)*2-3*4,5-2*1)*2*3*0,61/1000</t>
  </si>
  <si>
    <t>obvodová nadezdívka haly: výztuž svislá 6 pr. 10 mm na bm, vodorovná 2 pr. 10 mm v každé spáře</t>
  </si>
  <si>
    <t>30</t>
  </si>
  <si>
    <t>337171322</t>
  </si>
  <si>
    <t>Montáž nosné ocelové kce skladovací haly v přes 6 do 12 m rozpětí vazníků přes 12 do 24 m</t>
  </si>
  <si>
    <t>-508852112</t>
  </si>
  <si>
    <t>Montáž nosné ocelové konstrukce haly skladovací výšky přes 6 do 12 m, rozpětí vazníků přes 12 do 24 m</t>
  </si>
  <si>
    <t>https://podminky.urs.cz/item/CS_URS_2025_01/337171322</t>
  </si>
  <si>
    <t>31</t>
  </si>
  <si>
    <t>13010752</t>
  </si>
  <si>
    <t>ocel profilová jakost S235JR (11 375) průřez IPE 200</t>
  </si>
  <si>
    <t>-473508360</t>
  </si>
  <si>
    <t>32</t>
  </si>
  <si>
    <t>342151112</t>
  </si>
  <si>
    <t>Montáž opláštění stěn ocelových kcí ze sendvičových panelů šroubovaných budov v přes 6 do 12 m</t>
  </si>
  <si>
    <t>-1339203459</t>
  </si>
  <si>
    <t>Montáž opláštění stěn ocelové konstrukce ze sendvičových panelů šroubovaných, výšky budovy přes 6 do 12 m</t>
  </si>
  <si>
    <t>https://podminky.urs.cz/item/CS_URS_2025_01/342151112</t>
  </si>
  <si>
    <t>P</t>
  </si>
  <si>
    <t>Poznámka k položce:_x000d_
vč. krycích lišt</t>
  </si>
  <si>
    <t>33</t>
  </si>
  <si>
    <t>55324718</t>
  </si>
  <si>
    <t>panel sendvičový stěnový vnější, izolace PIR, skryté kotvení, U 0,18W/m2K, modulová/celková š 1000/1050mm tl 120mm</t>
  </si>
  <si>
    <t>-1793440407</t>
  </si>
  <si>
    <t>515*1,1 'Přepočtené koeficientem množství</t>
  </si>
  <si>
    <t>34</t>
  </si>
  <si>
    <t>342241111</t>
  </si>
  <si>
    <t>Příčky z cihel plných lícových P 60 dl 290 mm na MVC včetně spárování tl 65 mm</t>
  </si>
  <si>
    <t>2123404543</t>
  </si>
  <si>
    <t>Příčky nebo přizdívky jednoduché z cihel nebo příčkovek pálených na maltu MVC nebo MC lícových, včetně spárování dl. 290 mm (český formát 290x140x65 mm) plných, tl. 65 mm</t>
  </si>
  <si>
    <t>https://podminky.urs.cz/item/CS_URS_2025_01/342241111</t>
  </si>
  <si>
    <t>(6,8+4,3+6,8+4,3)*2</t>
  </si>
  <si>
    <t>(6,4+3,2+6,4+3,2)*1,1</t>
  </si>
  <si>
    <t>(2+1,8+2+1,8)*1,5</t>
  </si>
  <si>
    <t>Vodorovné konstrukce</t>
  </si>
  <si>
    <t>35</t>
  </si>
  <si>
    <t>444151112</t>
  </si>
  <si>
    <t>Montáž krytiny ocelových střech ze sendvičových panelů šroubovaných budov v přes 6 do 12 m</t>
  </si>
  <si>
    <t>69912106</t>
  </si>
  <si>
    <t>Montáž krytiny střech ocelových konstrukcí ze sendvičových panelů šroubovaných, výšky budovy přes 6 do 12 m</t>
  </si>
  <si>
    <t>https://podminky.urs.cz/item/CS_URS_2025_01/444151112</t>
  </si>
  <si>
    <t>36</t>
  </si>
  <si>
    <t>55324734</t>
  </si>
  <si>
    <t>panel sendvičový střešní, izolace PIR, viditelné kotvení, U 0,18W/m2K, modulová/celková š 1000/1083mm tl 160/120mm</t>
  </si>
  <si>
    <t>2062392161</t>
  </si>
  <si>
    <t>493*1,03 'Přepočtené koeficientem množství</t>
  </si>
  <si>
    <t>Úpravy povrchů, podlahy a osazování výplní</t>
  </si>
  <si>
    <t>37</t>
  </si>
  <si>
    <t>631311137</t>
  </si>
  <si>
    <t>Mazanina tl přes 120 do 240 mm z betonu prostého bez zvýšených nároků na prostředí tř. C 30/37</t>
  </si>
  <si>
    <t>1973706331</t>
  </si>
  <si>
    <t>Mazanina z betonu prostého bez zvýšených nároků na prostředí tl. přes 120 do 240 mm tř. C 30/37</t>
  </si>
  <si>
    <t>https://podminky.urs.cz/item/CS_URS_2025_01/631311137</t>
  </si>
  <si>
    <t>(29,8*14,86-5,6*2,4-6*3,5)*0,17</t>
  </si>
  <si>
    <t>38</t>
  </si>
  <si>
    <t>631319013</t>
  </si>
  <si>
    <t>Příplatek k mazanině tl přes 120 do 240 mm za přehlazení povrchu</t>
  </si>
  <si>
    <t>-985751705</t>
  </si>
  <si>
    <t>Příplatek k cenám mazanin za úpravu povrchu mazaniny přehlazením, mazanina tl. přes 120 do 240 mm</t>
  </si>
  <si>
    <t>https://podminky.urs.cz/item/CS_URS_2025_01/631319013</t>
  </si>
  <si>
    <t>39</t>
  </si>
  <si>
    <t>631319175</t>
  </si>
  <si>
    <t>Příplatek k mazanině tl přes 120 do 240 mm za stržení povrchu spodní vrstvy před vložením výztuže</t>
  </si>
  <si>
    <t>-957646706</t>
  </si>
  <si>
    <t>Příplatek k cenám mazanin za stržení povrchu spodní vrstvy mazaniny latí před vložením výztuže nebo pletiva pro tl. obou vrstev mazaniny přes 120 do 240 mm</t>
  </si>
  <si>
    <t>https://podminky.urs.cz/item/CS_URS_2025_01/631319175</t>
  </si>
  <si>
    <t>40</t>
  </si>
  <si>
    <t>631319204</t>
  </si>
  <si>
    <t>Příplatek k mazaninám za přidání ocelových vláken (drátkobeton) pro objemové vyztužení 30 kg/m3</t>
  </si>
  <si>
    <t>1853994971</t>
  </si>
  <si>
    <t>Příplatek k cenám betonových mazanin za vyztužení ocelovými vlákny (drátkobeton) objemové vyztužení 30 kg/m3</t>
  </si>
  <si>
    <t>https://podminky.urs.cz/item/CS_URS_2025_01/631319204</t>
  </si>
  <si>
    <t>41</t>
  </si>
  <si>
    <t>631351101</t>
  </si>
  <si>
    <t>Zřízení bednění rýh a hran v podlahách</t>
  </si>
  <si>
    <t>-2052321834</t>
  </si>
  <si>
    <t>Bednění v podlahách rýh a hran zřízení</t>
  </si>
  <si>
    <t>https://podminky.urs.cz/item/CS_URS_2025_01/631351101</t>
  </si>
  <si>
    <t>(4,5+4,5+4,5+1+1+6+6+3,5+3,5+5,6+5,6+2,4+2,4)*0,2</t>
  </si>
  <si>
    <t>42</t>
  </si>
  <si>
    <t>631351102</t>
  </si>
  <si>
    <t>Odstranění bednění rýh a hran v podlahách</t>
  </si>
  <si>
    <t>-496179134</t>
  </si>
  <si>
    <t>Bednění v podlahách rýh a hran odstranění</t>
  </si>
  <si>
    <t>https://podminky.urs.cz/item/CS_URS_2025_01/631351102</t>
  </si>
  <si>
    <t>43</t>
  </si>
  <si>
    <t>633121111</t>
  </si>
  <si>
    <t>Povrchová úprava průmyslových podlah pro střední provoz vsypovou směsí s příměsí korundu tl 2 mm</t>
  </si>
  <si>
    <t>1892401272</t>
  </si>
  <si>
    <t>Povrchová úprava vsypovou směsí průmyslových betonových podlah středně těžký provoz s přísadou korundu, tl. 2 mm</t>
  </si>
  <si>
    <t>https://podminky.urs.cz/item/CS_URS_2025_01/633121111</t>
  </si>
  <si>
    <t>29,8*14,86-5,6*2,4-6*3,5</t>
  </si>
  <si>
    <t>44</t>
  </si>
  <si>
    <t>633811111</t>
  </si>
  <si>
    <t>Broušení nerovností betonových podlah do 2 mm - stržení šlemu</t>
  </si>
  <si>
    <t>-1835031302</t>
  </si>
  <si>
    <t>Povrchová úprava betonových podlah broušení nerovností do 2 mm (stržení šlemu)</t>
  </si>
  <si>
    <t>https://podminky.urs.cz/item/CS_URS_2025_01/633811111</t>
  </si>
  <si>
    <t>45</t>
  </si>
  <si>
    <t>633831115</t>
  </si>
  <si>
    <t>Zdrsnění povrchu betonových podlah kartáčováním strojně s předchozím přehlazením</t>
  </si>
  <si>
    <t>-1502592897</t>
  </si>
  <si>
    <t>Povrchová úprava betonových podlah zdrsnění kartáčováním strojně s předchozím přehlazením</t>
  </si>
  <si>
    <t>https://podminky.urs.cz/item/CS_URS_2025_01/633831115</t>
  </si>
  <si>
    <t>46</t>
  </si>
  <si>
    <t>633991111</t>
  </si>
  <si>
    <t>Nástřik betonových podlah proti odpařování vody</t>
  </si>
  <si>
    <t>-1595124246</t>
  </si>
  <si>
    <t>Povrchová úprava betonových podlah nástřik proti odpařování vody</t>
  </si>
  <si>
    <t>https://podminky.urs.cz/item/CS_URS_2025_01/633991111</t>
  </si>
  <si>
    <t>47</t>
  </si>
  <si>
    <t>634112115</t>
  </si>
  <si>
    <t>Obvodová dilatace podlahovým páskem z pěnového PE mezi stěnou a mazaninou nebo potěrem v 150 mm</t>
  </si>
  <si>
    <t>321664457</t>
  </si>
  <si>
    <t>Obvodová dilatace mezi stěnou a mazaninou nebo potěrem podlahovým páskem z pěnového PE tl. do 10 mm, výšky 150 mm</t>
  </si>
  <si>
    <t>https://podminky.urs.cz/item/CS_URS_2025_01/634112115</t>
  </si>
  <si>
    <t>30+15+30+15</t>
  </si>
  <si>
    <t>48</t>
  </si>
  <si>
    <t>634663114</t>
  </si>
  <si>
    <t>Výplň dilatačních spar šířky přes 20 do 30 mm v mazaninách polyuretanovou samonivelační hmotou</t>
  </si>
  <si>
    <t>-1321955016</t>
  </si>
  <si>
    <t>Výplň dilatačních spar mazanin polyuretanovou samonivelační hmotou, šířka spáry přes 20 do 30 mm</t>
  </si>
  <si>
    <t>https://podminky.urs.cz/item/CS_URS_2025_01/634663114</t>
  </si>
  <si>
    <t>49</t>
  </si>
  <si>
    <t>634911123</t>
  </si>
  <si>
    <t>Řezání dilatačních spár š 10 mm hl přes 20 do 50 mm v čerstvé betonové mazanině</t>
  </si>
  <si>
    <t>1391654754</t>
  </si>
  <si>
    <t>Řezání dilatačních nebo smršťovacích spár v čerstvé betonové mazanině nebo potěru šířky přes 5 do 10 mm, hloubky přes 20 do 50 mm</t>
  </si>
  <si>
    <t>https://podminky.urs.cz/item/CS_URS_2025_01/634911123</t>
  </si>
  <si>
    <t>50</t>
  </si>
  <si>
    <t>635111241</t>
  </si>
  <si>
    <t>Násyp pod podlahy z hrubého kameniva 8-16 se zhutněním</t>
  </si>
  <si>
    <t>1543761593</t>
  </si>
  <si>
    <t>Násyp ze štěrkopísku, písku nebo kameniva pod podlahy se zhutněním z kameniva hrubého 8-16</t>
  </si>
  <si>
    <t>https://podminky.urs.cz/item/CS_URS_2025_01/635111241</t>
  </si>
  <si>
    <t>15*29,9*0,2</t>
  </si>
  <si>
    <t>Ostatní konstrukce a práce, bourání</t>
  </si>
  <si>
    <t>51</t>
  </si>
  <si>
    <t>919732221</t>
  </si>
  <si>
    <t>Styčná spára napojení nového živičného povrchu na stávající za tepla š 15 mm hl 25 mm bez prořezání</t>
  </si>
  <si>
    <t>-712284478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</si>
  <si>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</si>
  <si>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https://podminky.urs.cz/item/CS_URS_2025_01/919732221</t>
  </si>
  <si>
    <t>52</t>
  </si>
  <si>
    <t>919735113</t>
  </si>
  <si>
    <t>Řezání stávajícího živičného krytu hl přes 100 do 150 mm</t>
  </si>
  <si>
    <t>394259600</t>
  </si>
  <si>
    <t>Řezání stávajícího živičného krytu nebo podkladu hloubky přes 100 do 150 mm</t>
  </si>
  <si>
    <t>https://podminky.urs.cz/item/CS_URS_2025_01/919735113</t>
  </si>
  <si>
    <t>53</t>
  </si>
  <si>
    <t>941111111</t>
  </si>
  <si>
    <t>Montáž lešení řadového trubkového lehkého s podlahami zatížení do 200 kg/m2 š od 0,6 do 0,9 m v do 10 m</t>
  </si>
  <si>
    <t>-86420370</t>
  </si>
  <si>
    <t>Lešení řadové trubkové lehké pracovní s podlahami s provozním zatížením tř. 3 do 200 kg/m2 šířky tř. W06 od 0,6 do 0,9 m výšky do 10 m montáž</t>
  </si>
  <si>
    <t>https://podminky.urs.cz/item/CS_URS_2025_01/941111111</t>
  </si>
  <si>
    <t>7*30</t>
  </si>
  <si>
    <t>54</t>
  </si>
  <si>
    <t>941111211</t>
  </si>
  <si>
    <t>Příplatek k lešení řadovému trubkovému lehkému s podlahami do 200 kg/m2 š od 0,6 do 0,9 m v do 10 m za každý den použití</t>
  </si>
  <si>
    <t>1361221139</t>
  </si>
  <si>
    <t>Lešení řadové trubkové lehké pracovní s podlahami s provozním zatížením tř. 3 do 200 kg/m2 šířky tř. W06 od 0,6 do 0,9 m výšky do 10 m příplatek k ceně za každý den použití</t>
  </si>
  <si>
    <t>https://podminky.urs.cz/item/CS_URS_2025_01/941111211</t>
  </si>
  <si>
    <t>210*14</t>
  </si>
  <si>
    <t>55</t>
  </si>
  <si>
    <t>941111811</t>
  </si>
  <si>
    <t>Demontáž lešení řadového trubkového lehkého s podlahami zatížení do 200 kg/m2 š od 0,6 do 0,9 m v do 10 m</t>
  </si>
  <si>
    <t>-2008652059</t>
  </si>
  <si>
    <t>Lešení řadové trubkové lehké pracovní s podlahami s provozním zatížením tř. 3 do 200 kg/m2 šířky tř. W06 od 0,6 do 0,9 m výšky do 10 m demontáž</t>
  </si>
  <si>
    <t>https://podminky.urs.cz/item/CS_URS_2025_01/941111811</t>
  </si>
  <si>
    <t>56</t>
  </si>
  <si>
    <t>945412111</t>
  </si>
  <si>
    <t>Teleskopická hydraulická montážní plošina výška zdvihu do 8 m</t>
  </si>
  <si>
    <t>den</t>
  </si>
  <si>
    <t>-941332914</t>
  </si>
  <si>
    <t>Teleskopická hydraulická montážní plošina na samohybném podvozku, s otočným košem výšky zdvihu do 8 m</t>
  </si>
  <si>
    <t>https://podminky.urs.cz/item/CS_URS_2025_01/945412111</t>
  </si>
  <si>
    <t>57</t>
  </si>
  <si>
    <t>952901221</t>
  </si>
  <si>
    <t>Vyčištění budov průmyslových objektů při jakékoliv výšce podlaží</t>
  </si>
  <si>
    <t>1981042708</t>
  </si>
  <si>
    <t>Vyčištění budov nebo objektů před předáním do užívání průmyslových budov a objektů výrobních, skladovacích, garáží, dílen nebo hal apod. s nespalnou podlahou jakékoliv výšky podlaží</t>
  </si>
  <si>
    <t>https://podminky.urs.cz/item/CS_URS_2025_01/952901221</t>
  </si>
  <si>
    <t>15*30</t>
  </si>
  <si>
    <t>58</t>
  </si>
  <si>
    <t>953943211</t>
  </si>
  <si>
    <t>Osazování hasicího přístroje</t>
  </si>
  <si>
    <t>kus</t>
  </si>
  <si>
    <t>903438385</t>
  </si>
  <si>
    <t>Osazování drobných kovových předmětů kotvených do stěny hasicího přístroje</t>
  </si>
  <si>
    <t>https://podminky.urs.cz/item/CS_URS_2025_01/953943211</t>
  </si>
  <si>
    <t>59</t>
  </si>
  <si>
    <t>44932114</t>
  </si>
  <si>
    <t>přístroj hasicí ruční práškový PG 6 LE</t>
  </si>
  <si>
    <t>-685606792</t>
  </si>
  <si>
    <t>997</t>
  </si>
  <si>
    <t>Přesun sutě</t>
  </si>
  <si>
    <t>60</t>
  </si>
  <si>
    <t>997221561</t>
  </si>
  <si>
    <t>Vodorovná doprava suti z kusových materiálů do 1 km</t>
  </si>
  <si>
    <t>-1206477205</t>
  </si>
  <si>
    <t>Vodorovná doprava suti bez naložení, ale se složením a s hrubým urovnáním z kusových materiálů, na vzdálenost do 1 km</t>
  </si>
  <si>
    <t>https://podminky.urs.cz/item/CS_URS_2025_01/997221561</t>
  </si>
  <si>
    <t>61</t>
  </si>
  <si>
    <t>997221569</t>
  </si>
  <si>
    <t>Příplatek ZKD 1 km u vodorovné dopravy suti z kusových materiálů</t>
  </si>
  <si>
    <t>1901511034</t>
  </si>
  <si>
    <t>Vodorovná doprava suti bez naložení, ale se složením a s hrubým urovnáním Příplatek k ceně za každý další započatý 1 km přes 1 km</t>
  </si>
  <si>
    <t>https://podminky.urs.cz/item/CS_URS_2025_01/997221569</t>
  </si>
  <si>
    <t>289,81*15</t>
  </si>
  <si>
    <t>62</t>
  </si>
  <si>
    <t>997221611</t>
  </si>
  <si>
    <t>Nakládání suti na dopravní prostředky pro vodorovnou dopravu</t>
  </si>
  <si>
    <t>194811779</t>
  </si>
  <si>
    <t>Nakládání na dopravní prostředky pro vodorovnou dopravu suti</t>
  </si>
  <si>
    <t>https://podminky.urs.cz/item/CS_URS_2025_01/997221611</t>
  </si>
  <si>
    <t>63</t>
  </si>
  <si>
    <t>997221875</t>
  </si>
  <si>
    <t>Poplatek za uložení na recyklační skládce (skládkovné) stavebního odpadu asfaltového bez obsahu dehtu zatříděného do Katalogu odpadů pod kódem 17 03 02</t>
  </si>
  <si>
    <t>1436690646</t>
  </si>
  <si>
    <t>Poplatek za uložení stavebního odpadu na recyklační skládce (skládkovné) asfaltového bez obsahu dehtu zatříděného do Katalogu odpadů pod kódem 17 03 02</t>
  </si>
  <si>
    <t>https://podminky.urs.cz/item/CS_URS_2025_01/997221875</t>
  </si>
  <si>
    <t>998</t>
  </si>
  <si>
    <t>Přesun hmot</t>
  </si>
  <si>
    <t>64</t>
  </si>
  <si>
    <t>998014211</t>
  </si>
  <si>
    <t>Přesun hmot pro budovy jednopodlažní z kovových dílců</t>
  </si>
  <si>
    <t>893928884</t>
  </si>
  <si>
    <t>Přesun hmot pro budovy a haly občanské výstavby, bydlení, výrobu a služby s nosnou svislou konstrukcí montovanou z dílců kovových vodorovná dopravní vzdálenost do 100 m, pro budovy a haly jednopodlažní</t>
  </si>
  <si>
    <t>https://podminky.urs.cz/item/CS_URS_2025_01/998014211</t>
  </si>
  <si>
    <t>PSV</t>
  </si>
  <si>
    <t>Práce a dodávky PSV</t>
  </si>
  <si>
    <t>711</t>
  </si>
  <si>
    <t>Izolace proti vodě, vlhkosti a plynům</t>
  </si>
  <si>
    <t>65</t>
  </si>
  <si>
    <t>711491171</t>
  </si>
  <si>
    <t>Provedení doplňků izolace proti vodě na vodorovné ploše z textilií vrstva podkladní</t>
  </si>
  <si>
    <t>-1137196829</t>
  </si>
  <si>
    <t>Provedení doplňků izolace proti vodě textilií na ploše vodorovné V vrstva podkladní</t>
  </si>
  <si>
    <t>https://podminky.urs.cz/item/CS_URS_2025_01/711491171</t>
  </si>
  <si>
    <t>15,4*30,3</t>
  </si>
  <si>
    <t>66</t>
  </si>
  <si>
    <t>69311174</t>
  </si>
  <si>
    <t>geotextilie PP s ÚV stabilizací 400g/m2</t>
  </si>
  <si>
    <t>555903872</t>
  </si>
  <si>
    <t>466,62*1,05 'Přepočtené koeficientem množství</t>
  </si>
  <si>
    <t>67</t>
  </si>
  <si>
    <t>711491172</t>
  </si>
  <si>
    <t>Provedení doplňků izolace proti vodě na vodorovné ploše z textilií vrstva ochranná</t>
  </si>
  <si>
    <t>963212357</t>
  </si>
  <si>
    <t>Provedení doplňků izolace proti vodě textilií na ploše vodorovné V vrstva ochranná</t>
  </si>
  <si>
    <t>https://podminky.urs.cz/item/CS_URS_2025_01/711491172</t>
  </si>
  <si>
    <t>68</t>
  </si>
  <si>
    <t>-742416638</t>
  </si>
  <si>
    <t>69</t>
  </si>
  <si>
    <t>711491271</t>
  </si>
  <si>
    <t>Provedení doplňků izolace proti vodě na ploše svislé z textilií vrstva podkladní</t>
  </si>
  <si>
    <t>1236294369</t>
  </si>
  <si>
    <t>Provedení doplňků izolace proti vodě textilií na ploše svislé S vrstva podkladní</t>
  </si>
  <si>
    <t>https://podminky.urs.cz/item/CS_URS_2025_01/711491271</t>
  </si>
  <si>
    <t>(6,8+4,3+6,8+4,3)*1,1</t>
  </si>
  <si>
    <t>(6,4+3,2+6,4+3,2)*2</t>
  </si>
  <si>
    <t>(1,2+1+1,2+1)*1,5</t>
  </si>
  <si>
    <t>70</t>
  </si>
  <si>
    <t>-1089937765</t>
  </si>
  <si>
    <t>69,42*1,05 'Přepočtené koeficientem množství</t>
  </si>
  <si>
    <t>71</t>
  </si>
  <si>
    <t>711491272</t>
  </si>
  <si>
    <t>Provedení doplňků izolace proti vodě na ploše svislé z textilií vrstva ochranná</t>
  </si>
  <si>
    <t>-617386874</t>
  </si>
  <si>
    <t>Provedení doplňků izolace proti vodě textilií na ploše svislé S vrstva ochranná</t>
  </si>
  <si>
    <t>https://podminky.urs.cz/item/CS_URS_2025_01/711491272</t>
  </si>
  <si>
    <t>72</t>
  </si>
  <si>
    <t>-164737010</t>
  </si>
  <si>
    <t>73</t>
  </si>
  <si>
    <t>711491471</t>
  </si>
  <si>
    <t>Provedení izolace proti vodě volně položenou pojistně hydroizolační fólií na vodorovné ploše</t>
  </si>
  <si>
    <t>-2051049209</t>
  </si>
  <si>
    <t>Provedení pojistné izolace proti vodě fólií položenou volně s přelepením spojů na ploše vodorovné V</t>
  </si>
  <si>
    <t>https://podminky.urs.cz/item/CS_URS_2025_01/711491471</t>
  </si>
  <si>
    <t>74</t>
  </si>
  <si>
    <t>28322004</t>
  </si>
  <si>
    <t>fólie hydroizolační pro spodní stavbu mPVC tl 1,5mm</t>
  </si>
  <si>
    <t>1148005879</t>
  </si>
  <si>
    <t>466,62*1,0605 'Přepočtené koeficientem množství</t>
  </si>
  <si>
    <t>75</t>
  </si>
  <si>
    <t>711491571</t>
  </si>
  <si>
    <t>Provedení izolace proti vodě volně položenou pojistně hydroizolační fólií na svislé ploše</t>
  </si>
  <si>
    <t>1042779509</t>
  </si>
  <si>
    <t>Provedení pojistné izolace proti vodě fólií položenou volně s přelepením spojů na ploše svislé S</t>
  </si>
  <si>
    <t>https://podminky.urs.cz/item/CS_URS_2025_01/711491571</t>
  </si>
  <si>
    <t>76</t>
  </si>
  <si>
    <t>-1541918587</t>
  </si>
  <si>
    <t>69,42*1,0605 'Přepočtené koeficientem množství</t>
  </si>
  <si>
    <t>77</t>
  </si>
  <si>
    <t>998711101</t>
  </si>
  <si>
    <t>Přesun hmot tonážní pro izolace proti vodě, vlhkosti a plynům v objektech v do 6 m</t>
  </si>
  <si>
    <t>1293359565</t>
  </si>
  <si>
    <t>Přesun hmot pro izolace proti vodě, vlhkosti a plynům stanovený z hmotnosti přesunovaného materiálu vodorovná dopravní vzdálenost do 50 m základní v objektech výšky do 6 m</t>
  </si>
  <si>
    <t>https://podminky.urs.cz/item/CS_URS_2025_01/998711101</t>
  </si>
  <si>
    <t>721</t>
  </si>
  <si>
    <t>Zdravotechnika - vnitřní kanalizace</t>
  </si>
  <si>
    <t>78</t>
  </si>
  <si>
    <t>721242105</t>
  </si>
  <si>
    <t>Lapač střešních splavenin z PP se zápachovou klapkou a lapacím košem DN 110</t>
  </si>
  <si>
    <t>-1865263992</t>
  </si>
  <si>
    <t>Lapače střešních splavenin polypropylenové (PP) se svislým odtokem DN 110</t>
  </si>
  <si>
    <t>https://podminky.urs.cz/item/CS_URS_2025_01/721242105</t>
  </si>
  <si>
    <t>79</t>
  </si>
  <si>
    <t>998721101</t>
  </si>
  <si>
    <t>Přesun hmot tonážní pro vnitřní kanalizaci v objektech v do 6 m</t>
  </si>
  <si>
    <t>-1976614371</t>
  </si>
  <si>
    <t>Přesun hmot pro vnitřní kanalizaci stanovený z hmotnosti přesunovaného materiálu vodorovná dopravní vzdálenost do 50 m základní v objektech výšky do 6 m</t>
  </si>
  <si>
    <t>https://podminky.urs.cz/item/CS_URS_2025_01/998721101</t>
  </si>
  <si>
    <t>724</t>
  </si>
  <si>
    <t>Zdravotechnika - strojní vybavení</t>
  </si>
  <si>
    <t>80</t>
  </si>
  <si>
    <t>7241001</t>
  </si>
  <si>
    <t xml:space="preserve">Čerpadla ponorná kalová </t>
  </si>
  <si>
    <t>soubor</t>
  </si>
  <si>
    <t>1346261017</t>
  </si>
  <si>
    <t>81</t>
  </si>
  <si>
    <t>42610390</t>
  </si>
  <si>
    <t>čerpadlo ponorné kalové, 230V</t>
  </si>
  <si>
    <t>725259465</t>
  </si>
  <si>
    <t>82</t>
  </si>
  <si>
    <t>998724102</t>
  </si>
  <si>
    <t>Přesun hmot tonážní pro strojní vybavení v objektech v přes 6 do 12 m</t>
  </si>
  <si>
    <t>-927297438</t>
  </si>
  <si>
    <t>Přesun hmot pro strojní vybavení stanovený z hmotnosti přesunovaného materiálu vodorovná dopravní vzdálenost do 50 m základní v objektech výšky přes 6 do 12 m</t>
  </si>
  <si>
    <t>https://podminky.urs.cz/item/CS_URS_2025_01/998724102</t>
  </si>
  <si>
    <t>741</t>
  </si>
  <si>
    <t>Elektroinstalace - silnoproud</t>
  </si>
  <si>
    <t>83</t>
  </si>
  <si>
    <t>741110003</t>
  </si>
  <si>
    <t>Montáž trubka plastová tuhá D přes 35 mm uložená pevně</t>
  </si>
  <si>
    <t>1048753956</t>
  </si>
  <si>
    <t>Montáž trubek elektroinstalačních s nasunutím nebo našroubováním do krabic plastových tuhých, uložených pevně, vnější Ø přes 35 mm</t>
  </si>
  <si>
    <t>https://podminky.urs.cz/item/CS_URS_2025_01/741110003</t>
  </si>
  <si>
    <t>84</t>
  </si>
  <si>
    <t>34571095</t>
  </si>
  <si>
    <t>trubka elektroinstalační tuhá z PVC D 36,6/40 mm, délka 3m</t>
  </si>
  <si>
    <t>446219094</t>
  </si>
  <si>
    <t>240*1,05 'Přepočtené koeficientem množství</t>
  </si>
  <si>
    <t>85</t>
  </si>
  <si>
    <t>741112011</t>
  </si>
  <si>
    <t>Montáž krabice nástěnná plastová kruhová</t>
  </si>
  <si>
    <t>1962566278</t>
  </si>
  <si>
    <t>Montáž krabic elektroinstalačních bez napojení na trubky a lišty, demontáže a montáže víčka a přístroje protahovacích nebo odbočných nástěnných plastových kruhových</t>
  </si>
  <si>
    <t>https://podminky.urs.cz/item/CS_URS_2025_01/741112011</t>
  </si>
  <si>
    <t>86</t>
  </si>
  <si>
    <t>1233224</t>
  </si>
  <si>
    <t>ROZB. KRABICE DLPLUS 110X110 /30326/</t>
  </si>
  <si>
    <t>144419701</t>
  </si>
  <si>
    <t>87</t>
  </si>
  <si>
    <t>741112113</t>
  </si>
  <si>
    <t>Montáž rozvodka nástěnná plastová čtyřhranná vodič D do 10 mm2</t>
  </si>
  <si>
    <t>-1472034792</t>
  </si>
  <si>
    <t>Montáž krabic elektroinstalačních bez napojení na trubky a lišty, demontáže a montáže víčka a přístroje rozvodek se zapojením vodičů na svorkovnici nástěnných plastových čtyřhranných pro vodiče Ø 10 mm2</t>
  </si>
  <si>
    <t>https://podminky.urs.cz/item/CS_URS_2025_01/741112113</t>
  </si>
  <si>
    <t>88</t>
  </si>
  <si>
    <t>34571483</t>
  </si>
  <si>
    <t>krabice v uzavřeném provedení PVC s krytím IP 54 čtvercová 120x120mm</t>
  </si>
  <si>
    <t>-1674256977</t>
  </si>
  <si>
    <t>89</t>
  </si>
  <si>
    <t>741120001</t>
  </si>
  <si>
    <t>Montáž vodič Cu izolovaný plný a laněný žíla 0,35-6 mm2 pod omítku (např. CY)</t>
  </si>
  <si>
    <t>946603132</t>
  </si>
  <si>
    <t>Montáž vodičů izolovaných měděných bez ukončení uložených pod omítku plných a laněných (např. CY), průřezu žíly 0,35 až 6 mm2</t>
  </si>
  <si>
    <t>https://podminky.urs.cz/item/CS_URS_2025_01/741120001</t>
  </si>
  <si>
    <t>90</t>
  </si>
  <si>
    <t>34140826</t>
  </si>
  <si>
    <t>vodič propojovací jádro Cu plné izolace PVC 450/750V (H07V-U) 1x6mm2</t>
  </si>
  <si>
    <t>-1422203525</t>
  </si>
  <si>
    <t>50*1,15 'Přepočtené koeficientem množství</t>
  </si>
  <si>
    <t>91</t>
  </si>
  <si>
    <t>741120005</t>
  </si>
  <si>
    <t>Montáž vodič Cu izolovaný plný a laněný žíla 25-35 mm2 pod omítku (např. CY)</t>
  </si>
  <si>
    <t>-1364114838</t>
  </si>
  <si>
    <t>Montáž vodičů izolovaných měděných bez ukončení uložených pod omítku plných a laněných (např. CY), průřezu žíly 25 až 35 mm2</t>
  </si>
  <si>
    <t>https://podminky.urs.cz/item/CS_URS_2025_01/741120005</t>
  </si>
  <si>
    <t>92</t>
  </si>
  <si>
    <t>34140850</t>
  </si>
  <si>
    <t>vodič propojovací jádro Cu lanované izolace PVC 450/750V (H07V-R) 1x25mm2</t>
  </si>
  <si>
    <t>-307431777</t>
  </si>
  <si>
    <t>10*1,15 'Přepočtené koeficientem množství</t>
  </si>
  <si>
    <t>93</t>
  </si>
  <si>
    <t>741122122</t>
  </si>
  <si>
    <t>Montáž kabel Cu plný kulatý žíla 3x1,5 až 6 mm2 zatažený v trubkách (např. CYKY)</t>
  </si>
  <si>
    <t>-158734860</t>
  </si>
  <si>
    <t>Montáž kabelů měděných bez ukončení uložených v trubkách zatažených plných kulatých nebo bezhalogenových (např. CYKY) počtu a průřezu žil 3x1,5 až 6 mm2</t>
  </si>
  <si>
    <t>https://podminky.urs.cz/item/CS_URS_2025_01/741122122</t>
  </si>
  <si>
    <t>94</t>
  </si>
  <si>
    <t>34111036</t>
  </si>
  <si>
    <t>kabel instalační jádro Cu plné izolace PVC plášť PVC 450/750V (CYKY) 3x2,5mm2</t>
  </si>
  <si>
    <t>-1239156381</t>
  </si>
  <si>
    <t>550*1,15 'Přepočtené koeficientem množství</t>
  </si>
  <si>
    <t>95</t>
  </si>
  <si>
    <t>741122143</t>
  </si>
  <si>
    <t>Montáž kabel Cu plný kulatý žíla 5x4 až 6 mm2 zatažený v trubkách (např. CYKY)</t>
  </si>
  <si>
    <t>1353335817</t>
  </si>
  <si>
    <t>Montáž kabelů měděných bez ukončení uložených v trubkách zatažených plných kulatých nebo bezhalogenových (např. CYKY) počtu a průřezu žil 5x4 až 6 mm2</t>
  </si>
  <si>
    <t>https://podminky.urs.cz/item/CS_URS_2025_01/741122143</t>
  </si>
  <si>
    <t>96</t>
  </si>
  <si>
    <t>34111100</t>
  </si>
  <si>
    <t>kabel instalační jádro Cu plné izolace PVC plášť PVC 450/750V (CYKY) 5x6mm2</t>
  </si>
  <si>
    <t>-989658234</t>
  </si>
  <si>
    <t>100*1,15 'Přepočtené koeficientem množství</t>
  </si>
  <si>
    <t>97</t>
  </si>
  <si>
    <t>741122159</t>
  </si>
  <si>
    <t>Montáž kabel Cu plný kulatý žíla 5x25 až 35 mm2 zatažený v trubkách (např. CYKY)</t>
  </si>
  <si>
    <t>-361323865</t>
  </si>
  <si>
    <t>Montáž kabelů měděných bez ukončení uložených v trubkách zatažených plných kulatých nebo bezhalogenových (např. CYKY) počtu a průřezu žil 5x25 až 35mm2</t>
  </si>
  <si>
    <t>https://podminky.urs.cz/item/CS_URS_2025_01/741122159</t>
  </si>
  <si>
    <t>98</t>
  </si>
  <si>
    <t>34113135</t>
  </si>
  <si>
    <t>kabel silový jádro Cu izolace PVC plášť PVC 0,6/1kV (1-CYKY) 5x35mm2</t>
  </si>
  <si>
    <t>-51109744</t>
  </si>
  <si>
    <t>80*1,15 'Přepočtené koeficientem množství</t>
  </si>
  <si>
    <t>99</t>
  </si>
  <si>
    <t>741130001</t>
  </si>
  <si>
    <t>Ukončení vodič izolovaný do 2,5 mm2 v rozváděči nebo na přístroji</t>
  </si>
  <si>
    <t>782501990</t>
  </si>
  <si>
    <t>Ukončení vodičů izolovaných s označením a zapojením v rozváděči nebo na přístroji, průřezu žíly do 2,5 mm2</t>
  </si>
  <si>
    <t>https://podminky.urs.cz/item/CS_URS_2025_01/741130001</t>
  </si>
  <si>
    <t>100</t>
  </si>
  <si>
    <t>741130005</t>
  </si>
  <si>
    <t>Ukončení vodič izolovaný do 10 mm2 v rozváděči nebo na přístroji</t>
  </si>
  <si>
    <t>-719785638</t>
  </si>
  <si>
    <t>Ukončení vodičů izolovaných s označením a zapojením v rozváděči nebo na přístroji, průřezu žíly do 10 mm2</t>
  </si>
  <si>
    <t>https://podminky.urs.cz/item/CS_URS_2025_01/741130005</t>
  </si>
  <si>
    <t>101</t>
  </si>
  <si>
    <t>741130008</t>
  </si>
  <si>
    <t>Ukončení vodič izolovaný do 35 mm2 v rozváděči nebo na přístroji</t>
  </si>
  <si>
    <t>-1296140920</t>
  </si>
  <si>
    <t>Ukončení vodičů izolovaných s označením a zapojením v rozváděči nebo na přístroji, průřezu žíly do 35 mm2</t>
  </si>
  <si>
    <t>https://podminky.urs.cz/item/CS_URS_2025_01/741130008</t>
  </si>
  <si>
    <t>102</t>
  </si>
  <si>
    <t>741210101</t>
  </si>
  <si>
    <t>Montáž rozvaděčů litinových, hliníkových nebo plastových sestava do 50 kg</t>
  </si>
  <si>
    <t>99953990</t>
  </si>
  <si>
    <t>Montáž rozvaděčů litinových, hliníkových nebo plastových bez zapojení vodičů sestavy hmotnosti do 50 kg</t>
  </si>
  <si>
    <t>https://podminky.urs.cz/item/CS_URS_2025_01/741210101</t>
  </si>
  <si>
    <t>103</t>
  </si>
  <si>
    <t>357110</t>
  </si>
  <si>
    <t>rozvodnice nástěnná, plné dveře, IP41, 36 modulárních jednotek (12x3), vč. N/pE</t>
  </si>
  <si>
    <t>-1260869103</t>
  </si>
  <si>
    <t>rozvaděč nástěnný, plné dveře, IP41, včetně vystrojení</t>
  </si>
  <si>
    <t>Poznámka k položce:_x000d_
rozvaděč objektu (osvětlení, zásuvky, zásuvkové skříně, technologie - lis papír, kompostér)</t>
  </si>
  <si>
    <t>104</t>
  </si>
  <si>
    <t>741310032</t>
  </si>
  <si>
    <t>Montáž spínač nástěnný 2-dvoupólový prostředí venkovní/mokré se zapojením vodičů</t>
  </si>
  <si>
    <t>-707231232</t>
  </si>
  <si>
    <t>Montáž spínačů jedno nebo dvoupólových nástěnných se zapojením vodičů, pro prostředí venkovní nebo mokré spínačů, řazení 2-dvoupólových</t>
  </si>
  <si>
    <t>https://podminky.urs.cz/item/CS_URS_2025_01/741310032</t>
  </si>
  <si>
    <t>105</t>
  </si>
  <si>
    <t>34535016</t>
  </si>
  <si>
    <t>spínač nástěnný dvojpólový, s čirým průzorem, se signalizační doutnavkou, řazení 2, IP44, šroubové svorky</t>
  </si>
  <si>
    <t>-2076854926</t>
  </si>
  <si>
    <t>106</t>
  </si>
  <si>
    <t>34535054</t>
  </si>
  <si>
    <t>spínač nástěnný jednopólový, řazení 1, IP54, šroubové svorky</t>
  </si>
  <si>
    <t>1444534589</t>
  </si>
  <si>
    <t>107</t>
  </si>
  <si>
    <t>741311002</t>
  </si>
  <si>
    <t>Montáž spínač soumrakový se zapojením vodičů</t>
  </si>
  <si>
    <t>1761017550</t>
  </si>
  <si>
    <t>Montáž spínačů speciálních se zapojením vodičů soumrakových</t>
  </si>
  <si>
    <t>https://podminky.urs.cz/item/CS_URS_2025_01/741311002</t>
  </si>
  <si>
    <t>108</t>
  </si>
  <si>
    <t>39491040</t>
  </si>
  <si>
    <t>spínač soumrakový na DIN2M citlivost 5-300Lx zpoždění 6-60s napájení 230V přepínací relé 230V/6A IP54</t>
  </si>
  <si>
    <t>1172750197</t>
  </si>
  <si>
    <t>109</t>
  </si>
  <si>
    <t>741311004</t>
  </si>
  <si>
    <t>Montáž čidlo pohybu nástěnné se zapojením vodičů</t>
  </si>
  <si>
    <t>-171015382</t>
  </si>
  <si>
    <t>Montáž spínačů speciálních se zapojením vodičů čidla pohybu nástěnného</t>
  </si>
  <si>
    <t>https://podminky.urs.cz/item/CS_URS_2025_01/741311004</t>
  </si>
  <si>
    <t>110</t>
  </si>
  <si>
    <t>40461032</t>
  </si>
  <si>
    <t>detektor pohybu, venkovní, dosah 11m</t>
  </si>
  <si>
    <t>785384344</t>
  </si>
  <si>
    <t>111</t>
  </si>
  <si>
    <t>741313221</t>
  </si>
  <si>
    <t>Montáž zásuvek průmyslových nástěnných provedení IP 67 3P+N+PE 16 A se zapojením vodičů</t>
  </si>
  <si>
    <t>2073685167</t>
  </si>
  <si>
    <t>Montáž zásuvek průmyslových se zapojením vodičů nástěnných, provedení IP 67 3P+N+PE 16 A</t>
  </si>
  <si>
    <t>https://podminky.urs.cz/item/CS_URS_2025_01/741313221</t>
  </si>
  <si>
    <t>112</t>
  </si>
  <si>
    <t>35811381</t>
  </si>
  <si>
    <t>zásuvka nástěnná 16A - 5pól, řazení 3P+N+PE IP67, šroubové svorky</t>
  </si>
  <si>
    <t>1719505299</t>
  </si>
  <si>
    <t>113</t>
  </si>
  <si>
    <t>741372154</t>
  </si>
  <si>
    <t>Montáž svítidlo LED průmyslové přisazené stropní se zapojením vodičů</t>
  </si>
  <si>
    <t>-1225649011</t>
  </si>
  <si>
    <t>Montáž svítidel s integrovaným zdrojem LED se zapojením vodičů průmyslových přisazených stropních</t>
  </si>
  <si>
    <t>https://podminky.urs.cz/item/CS_URS_2025_01/741372154</t>
  </si>
  <si>
    <t>114</t>
  </si>
  <si>
    <t>34835001</t>
  </si>
  <si>
    <t>svítidlo průmyslové přisazené podlouhlé kryt z PH 3000-4500lm</t>
  </si>
  <si>
    <t>289549196</t>
  </si>
  <si>
    <t>115</t>
  </si>
  <si>
    <t>741410021</t>
  </si>
  <si>
    <t>Montáž pásku uzemňovacího průřezu do 120 mm2 v městské zástavbě v zemi</t>
  </si>
  <si>
    <t>-1230292378</t>
  </si>
  <si>
    <t>Montáž uzemňovacího vedení s upevněním, propojením a připojením pomocí svorek v zemi s izolací spojů pásku průřezu do 120 mm2 v městské zástavbě</t>
  </si>
  <si>
    <t>https://podminky.urs.cz/item/CS_URS_2025_01/741410021</t>
  </si>
  <si>
    <t>116</t>
  </si>
  <si>
    <t>35442062</t>
  </si>
  <si>
    <t>pás zemnící 30x4mm FeZn</t>
  </si>
  <si>
    <t>kg</t>
  </si>
  <si>
    <t>367902299</t>
  </si>
  <si>
    <t>117</t>
  </si>
  <si>
    <t>741420001</t>
  </si>
  <si>
    <t>Montáž drát nebo lano hromosvodné svodové D do 10 mm s podpěrou</t>
  </si>
  <si>
    <t>-40668057</t>
  </si>
  <si>
    <t>Montáž hromosvodného vedení svodových drátů nebo lan s podpěrami, Ø do 10 mm</t>
  </si>
  <si>
    <t>https://podminky.urs.cz/item/CS_URS_2025_01/741420001</t>
  </si>
  <si>
    <t>118</t>
  </si>
  <si>
    <t>35441073</t>
  </si>
  <si>
    <t>drát D 10mm FeZn</t>
  </si>
  <si>
    <t>-2035378614</t>
  </si>
  <si>
    <t>119</t>
  </si>
  <si>
    <t>741420021</t>
  </si>
  <si>
    <t>Montáž svorka hromosvodná se 2 šrouby</t>
  </si>
  <si>
    <t>-397828571</t>
  </si>
  <si>
    <t>Montáž hromosvodného vedení svorek se 2 šrouby</t>
  </si>
  <si>
    <t>https://podminky.urs.cz/item/CS_URS_2025_01/741420021</t>
  </si>
  <si>
    <t>120</t>
  </si>
  <si>
    <t>35441885</t>
  </si>
  <si>
    <t>svorka spojovací pro lano D 8-10mm</t>
  </si>
  <si>
    <t>272704413</t>
  </si>
  <si>
    <t>121</t>
  </si>
  <si>
    <t>741420023</t>
  </si>
  <si>
    <t>Montáž svorka hromosvodná na okapové žlaby</t>
  </si>
  <si>
    <t>-920583558</t>
  </si>
  <si>
    <t>Montáž hromosvodného vedení svorek na okapové žlaby</t>
  </si>
  <si>
    <t>https://podminky.urs.cz/item/CS_URS_2025_01/741420023</t>
  </si>
  <si>
    <t>122</t>
  </si>
  <si>
    <t>35431038</t>
  </si>
  <si>
    <t>svorka uzemnění FeZn na okapové žlaby, 60mm</t>
  </si>
  <si>
    <t>-904589890</t>
  </si>
  <si>
    <t>123</t>
  </si>
  <si>
    <t>741420051</t>
  </si>
  <si>
    <t>Montáž vedení hromosvodné-úhelník nebo trubka s držáky do zdiva</t>
  </si>
  <si>
    <t>-788664280</t>
  </si>
  <si>
    <t>Montáž hromosvodného vedení ochranných prvků úhelníků nebo trubek s držáky do zdiva</t>
  </si>
  <si>
    <t>https://podminky.urs.cz/item/CS_URS_2025_01/741420051</t>
  </si>
  <si>
    <t>124</t>
  </si>
  <si>
    <t>35441830</t>
  </si>
  <si>
    <t>úhelník ochranný na ochranu svodu - 1700mm, FeZn</t>
  </si>
  <si>
    <t>1011703273</t>
  </si>
  <si>
    <t>125</t>
  </si>
  <si>
    <t>741420083</t>
  </si>
  <si>
    <t>Montáž vedení hromosvodné-štítek k označení svodu</t>
  </si>
  <si>
    <t>-530227322</t>
  </si>
  <si>
    <t>Montáž hromosvodného vedení doplňků štítků k označení svodů</t>
  </si>
  <si>
    <t>https://podminky.urs.cz/item/CS_URS_2025_01/741420083</t>
  </si>
  <si>
    <t>126</t>
  </si>
  <si>
    <t>35442110</t>
  </si>
  <si>
    <t>štítek plastový - čísla svodů</t>
  </si>
  <si>
    <t>-2095654430</t>
  </si>
  <si>
    <t>127</t>
  </si>
  <si>
    <t>741810002</t>
  </si>
  <si>
    <t>Celková prohlídka elektrického rozvodu a zařízení přes 100 000 do 500 000,- Kč</t>
  </si>
  <si>
    <t>2015699092</t>
  </si>
  <si>
    <t>Zkoušky a prohlídky elektrických rozvodů a zařízení celková prohlídka a vyhotovení revizní zprávy pro objem montážních prací přes 100 do 500 tis. Kč</t>
  </si>
  <si>
    <t>https://podminky.urs.cz/item/CS_URS_2025_01/741810002</t>
  </si>
  <si>
    <t>128</t>
  </si>
  <si>
    <t>741820012</t>
  </si>
  <si>
    <t>Měření zemnící síť dl pásku přes 100 do 200 m</t>
  </si>
  <si>
    <t>-1356416344</t>
  </si>
  <si>
    <t>Měření zemních odporů zemnicí sítě délky pásku přes 100 do 200 m</t>
  </si>
  <si>
    <t>https://podminky.urs.cz/item/CS_URS_2025_01/741820012</t>
  </si>
  <si>
    <t>129</t>
  </si>
  <si>
    <t>74199</t>
  </si>
  <si>
    <t>Ostatní doplňkové práce elektromontážní montáž tabulek pro rozvodny a elektrická zařízení výstražné a označovací vč. dodávky</t>
  </si>
  <si>
    <t>-1222679994</t>
  </si>
  <si>
    <t>130</t>
  </si>
  <si>
    <t>998741101</t>
  </si>
  <si>
    <t>Přesun hmot tonážní pro silnoproud v objektech v do 6 m</t>
  </si>
  <si>
    <t>-439063828</t>
  </si>
  <si>
    <t>Přesun hmot pro silnoproud stanovený z hmotnosti přesunovaného materiálu vodorovná dopravní vzdálenost do 50 m základní v objektech výšky do 6 m</t>
  </si>
  <si>
    <t>https://podminky.urs.cz/item/CS_URS_2025_01/998741101</t>
  </si>
  <si>
    <t>751</t>
  </si>
  <si>
    <t>Vzduchotechnika</t>
  </si>
  <si>
    <t>131</t>
  </si>
  <si>
    <t>751398012</t>
  </si>
  <si>
    <t>Montáž větrací mřížky na kruhové potrubí D přes 100 do 200 mm</t>
  </si>
  <si>
    <t>552599013</t>
  </si>
  <si>
    <t>Montáž ostatních zařízení větrací mřížky na kruhové potrubí, průměru přes 100 do 200 mm</t>
  </si>
  <si>
    <t>https://podminky.urs.cz/item/CS_URS_2025_01/751398012</t>
  </si>
  <si>
    <t>132</t>
  </si>
  <si>
    <t>42972567</t>
  </si>
  <si>
    <t>mřížka větrací plastová na kruhové potrubí D 200mm</t>
  </si>
  <si>
    <t>1403268903</t>
  </si>
  <si>
    <t>133</t>
  </si>
  <si>
    <t>751525082</t>
  </si>
  <si>
    <t>Montáž potrubí plastového kruhového bez příruby D přes 100 do 200 mm</t>
  </si>
  <si>
    <t>-1582007082</t>
  </si>
  <si>
    <t>Montáž potrubí plastového kruhového bez příruby, průměru přes 100 do 200 mm</t>
  </si>
  <si>
    <t>https://podminky.urs.cz/item/CS_URS_2025_01/751525082</t>
  </si>
  <si>
    <t>134</t>
  </si>
  <si>
    <t>28614710</t>
  </si>
  <si>
    <t>trubka PP, DN 200mm</t>
  </si>
  <si>
    <t>-67400004</t>
  </si>
  <si>
    <t>8*1,2 'Přepočtené koeficientem množství</t>
  </si>
  <si>
    <t>135</t>
  </si>
  <si>
    <t>998751101</t>
  </si>
  <si>
    <t>Přesun hmot tonážní pro vzduchotechniku v objektech v do 12 m</t>
  </si>
  <si>
    <t>1914194997</t>
  </si>
  <si>
    <t>Přesun hmot pro vzduchotechniku stanovený z hmotnosti přesunovaného materiálu vodorovná dopravní vzdálenost do 100 m základní v objektech výšky do 12 m</t>
  </si>
  <si>
    <t>https://podminky.urs.cz/item/CS_URS_2025_01/998751101</t>
  </si>
  <si>
    <t>763</t>
  </si>
  <si>
    <t>Konstrukce suché výstavby</t>
  </si>
  <si>
    <t>136</t>
  </si>
  <si>
    <t>763711111</t>
  </si>
  <si>
    <t>Montáž dřevostaveb stěn a příček z panelů tl do 55 mm pl do 1,5 m2</t>
  </si>
  <si>
    <t>-1253343582</t>
  </si>
  <si>
    <t>Montáž svislé konstrukce stěny a příčky z panelů tl. do 55 mm, plochy do 1,5 m2</t>
  </si>
  <si>
    <t>https://podminky.urs.cz/item/CS_URS_2025_01/763711111</t>
  </si>
  <si>
    <t>(3,5+3,5+6,3)*3,1-2*2,8</t>
  </si>
  <si>
    <t>137</t>
  </si>
  <si>
    <t>55324612</t>
  </si>
  <si>
    <t>panel sendvičový stěnový oboustranně profilovaný izolace PUR tl 60mm</t>
  </si>
  <si>
    <t>-1899713592</t>
  </si>
  <si>
    <t>138</t>
  </si>
  <si>
    <t>763712211</t>
  </si>
  <si>
    <t>Montáž dřevostaveb sloupů plnostěnných, paždíků a zavětrovacích prvků průřezové pl přes 50 do 150 cm2</t>
  </si>
  <si>
    <t>-646537796</t>
  </si>
  <si>
    <t>Montáž svislé konstrukce plnostěnné sloupy (mimo rámových), sloupky, paždíky, zavětrovací prvky, průřezové plochy do 150 cm2</t>
  </si>
  <si>
    <t>https://podminky.urs.cz/item/CS_URS_2025_01/763712211</t>
  </si>
  <si>
    <t>4*3</t>
  </si>
  <si>
    <t>139</t>
  </si>
  <si>
    <t>14550304</t>
  </si>
  <si>
    <t>profil ocelový svařovaný jakost S235 průřez čtvercový 100x100x10mm</t>
  </si>
  <si>
    <t>83016997</t>
  </si>
  <si>
    <t>12*0,02484 'Přepočtené koeficientem množství</t>
  </si>
  <si>
    <t>140</t>
  </si>
  <si>
    <t>763781223</t>
  </si>
  <si>
    <t>Montáž dřevostaveb stropní konstrukce z panelů tl přes 55 do 240 mm pl přes 10 do 20 m2</t>
  </si>
  <si>
    <t>-582924900</t>
  </si>
  <si>
    <t>Montáž stropní konstrukce z panelů tl. přes 55 do 240 mm, plochy přes 10 do 20 m2</t>
  </si>
  <si>
    <t>https://podminky.urs.cz/item/CS_URS_2025_01/763781223</t>
  </si>
  <si>
    <t>3,5*6,3</t>
  </si>
  <si>
    <t>141</t>
  </si>
  <si>
    <t>55324713</t>
  </si>
  <si>
    <t>panel sendvičový stěnový i střešní, izolace PIR, viditelné kotvení, U 0,22W/m2K, modulová/celková š 1100/1120mm tl 100mm</t>
  </si>
  <si>
    <t>1608521562</t>
  </si>
  <si>
    <t>22,05*1,02 'Přepočtené koeficientem množství</t>
  </si>
  <si>
    <t>142</t>
  </si>
  <si>
    <t>763782212</t>
  </si>
  <si>
    <t>Montáž dřevostaveb stropní konstrukce z nosníků plnostěnných průřezové pl přes 50 do 150 cm2</t>
  </si>
  <si>
    <t>-1927469617</t>
  </si>
  <si>
    <t>Montáž stropní konstrukce z plnostěnných nosníků (např. trámů, průvlaků, překladů) konstrukční délky do 15 m, průřezové plochy přes 50 do 150 cm2</t>
  </si>
  <si>
    <t>https://podminky.urs.cz/item/CS_URS_2025_01/763782212</t>
  </si>
  <si>
    <t>143</t>
  </si>
  <si>
    <t>13010822</t>
  </si>
  <si>
    <t>ocel profilová jakost S235JR (11 375) průřez U (UPN) 160</t>
  </si>
  <si>
    <t>-1386620655</t>
  </si>
  <si>
    <t>26,6*0,0188 'Přepočtené koeficientem množství</t>
  </si>
  <si>
    <t>144</t>
  </si>
  <si>
    <t>998763100</t>
  </si>
  <si>
    <t>Přesun hmot tonážní pro dřevostavby v objektech v do 6 m</t>
  </si>
  <si>
    <t>1618104139</t>
  </si>
  <si>
    <t>Přesun hmot pro dřevostavby stanovený z hmotnosti přesunovaného materiálu vodorovná dopravní vzdálenost do 50 m základní v objektech výšky do 6 m</t>
  </si>
  <si>
    <t>https://podminky.urs.cz/item/CS_URS_2025_01/998763100</t>
  </si>
  <si>
    <t>764</t>
  </si>
  <si>
    <t>Konstrukce klempířské</t>
  </si>
  <si>
    <t>145</t>
  </si>
  <si>
    <t>764511404</t>
  </si>
  <si>
    <t>Žlab podokapní půlkruhový z Pz plechu rš 330 mm</t>
  </si>
  <si>
    <t>1149444567</t>
  </si>
  <si>
    <t>Žlab podokapní z pozinkovaného plechu včetně háků a čel půlkruhový rš 330 mm</t>
  </si>
  <si>
    <t>https://podminky.urs.cz/item/CS_URS_2025_01/764511404</t>
  </si>
  <si>
    <t>146</t>
  </si>
  <si>
    <t>764518422</t>
  </si>
  <si>
    <t>Svody kruhové včetně objímek, kolen, odskoků z Pz plechu průměru 100 mm</t>
  </si>
  <si>
    <t>-1430370125</t>
  </si>
  <si>
    <t>Svod z pozinkovaného plechu včetně objímek, kolen a odskoků kruhový, průměru 100 mm</t>
  </si>
  <si>
    <t>https://podminky.urs.cz/item/CS_URS_2025_01/764518422</t>
  </si>
  <si>
    <t>147</t>
  </si>
  <si>
    <t>998764101</t>
  </si>
  <si>
    <t>Přesun hmot tonážní pro konstrukce klempířské v objektech v do 6 m</t>
  </si>
  <si>
    <t>-855621069</t>
  </si>
  <si>
    <t>Přesun hmot pro konstrukce klempířské stanovený z hmotnosti přesunovaného materiálu vodorovná dopravní vzdálenost do 50 m základní v objektech výšky do 6 m</t>
  </si>
  <si>
    <t>https://podminky.urs.cz/item/CS_URS_2025_01/998764101</t>
  </si>
  <si>
    <t>767</t>
  </si>
  <si>
    <t>Konstrukce zámečnické</t>
  </si>
  <si>
    <t>148</t>
  </si>
  <si>
    <t>767163121</t>
  </si>
  <si>
    <t>Montáž přímého kovového zábradlí do betonu v rovině v interiéru</t>
  </si>
  <si>
    <t>1980326898</t>
  </si>
  <si>
    <t>Montáž zábradlí přímého v interiéru v rovině (na rovné ploše) kotveného do betonu</t>
  </si>
  <si>
    <t>https://podminky.urs.cz/item/CS_URS_2025_01/767163121</t>
  </si>
  <si>
    <t>149</t>
  </si>
  <si>
    <t>RMAT0001</t>
  </si>
  <si>
    <t xml:space="preserve">zábradlí z trubek Pz, madlo, 2 vodorovné výplně, v. 1,0 m </t>
  </si>
  <si>
    <t>1972064423</t>
  </si>
  <si>
    <t>150</t>
  </si>
  <si>
    <t>767211313</t>
  </si>
  <si>
    <t>Montáž venkovního kovového schodiště rovného kotveného do betonu</t>
  </si>
  <si>
    <t>488775907</t>
  </si>
  <si>
    <t>Montáž kovového venkovního schodiště bez zábradlí a podesty, pro šířku stupně do 1 200 mm rovného, kotveného do betonu</t>
  </si>
  <si>
    <t>https://podminky.urs.cz/item/CS_URS_2025_01/767211313</t>
  </si>
  <si>
    <t>151</t>
  </si>
  <si>
    <t>55342015</t>
  </si>
  <si>
    <t>schodiště venkovní přímé, schodnice protiskluzový PZ plech tl 2mm, bez zábradlí, do výšky 1500mm 6 stupňů</t>
  </si>
  <si>
    <t>555326454</t>
  </si>
  <si>
    <t>152</t>
  </si>
  <si>
    <t>767640111</t>
  </si>
  <si>
    <t>Montáž dveří ocelových nebo hliníkových vchodových jednokřídlových bez nadsvětlíku</t>
  </si>
  <si>
    <t>-1099688721</t>
  </si>
  <si>
    <t>https://podminky.urs.cz/item/CS_URS_2025_01/767640111</t>
  </si>
  <si>
    <t>153</t>
  </si>
  <si>
    <t>55341211</t>
  </si>
  <si>
    <t>dveře jednokřídlé ocelové vchodové plné hladké s polodrážkou 900x2100mm</t>
  </si>
  <si>
    <t>2108776982</t>
  </si>
  <si>
    <t>154</t>
  </si>
  <si>
    <t>767640322</t>
  </si>
  <si>
    <t>Montáž dveří ocelových nebo hliníkových vnitřních dvoukřídlových</t>
  </si>
  <si>
    <t>500592782</t>
  </si>
  <si>
    <t>https://podminky.urs.cz/item/CS_URS_2025_01/767640322</t>
  </si>
  <si>
    <t>Poznámka k položce:_x000d_
atyp.</t>
  </si>
  <si>
    <t>155</t>
  </si>
  <si>
    <t>55341327</t>
  </si>
  <si>
    <t>dveře dvoukřídlé ocelové interierové plné 2000x2800 mm</t>
  </si>
  <si>
    <t>1309415070</t>
  </si>
  <si>
    <t>156</t>
  </si>
  <si>
    <t>767651114</t>
  </si>
  <si>
    <t>Montáž vrat garážových sekčních zajížděcích pod strop pl přes 13 m2</t>
  </si>
  <si>
    <t>-91815735</t>
  </si>
  <si>
    <t>Montáž vrat garážových nebo průmyslových sekčních zajížděcích pod strop, plochy přes 13 m2</t>
  </si>
  <si>
    <t>https://podminky.urs.cz/item/CS_URS_2025_01/767651114</t>
  </si>
  <si>
    <t>157</t>
  </si>
  <si>
    <t>55345801</t>
  </si>
  <si>
    <t>vrata průmyslová sekční z ocelových lamel, zateplená PUR tl 42mm</t>
  </si>
  <si>
    <t>995455228</t>
  </si>
  <si>
    <t>Poznámka k položce:_x000d_
vrata 4,5*4,5 m, prosklený pás</t>
  </si>
  <si>
    <t>3*(4,5*4,5)</t>
  </si>
  <si>
    <t>158</t>
  </si>
  <si>
    <t>767651126</t>
  </si>
  <si>
    <t>Montáž vrat garážových sekčních elektrického stropního pohonu</t>
  </si>
  <si>
    <t>-1702390742</t>
  </si>
  <si>
    <t>Montáž vrat garážových nebo průmyslových příslušenství sekčních vrat elektrického pohonu</t>
  </si>
  <si>
    <t>https://podminky.urs.cz/item/CS_URS_2025_01/767651126</t>
  </si>
  <si>
    <t>159</t>
  </si>
  <si>
    <t>55345878</t>
  </si>
  <si>
    <t>pohon garážových sekčních a výklopných vrat o síle 1000N max. 50 cyklů denně</t>
  </si>
  <si>
    <t>-1995227292</t>
  </si>
  <si>
    <t>160</t>
  </si>
  <si>
    <t>767651131</t>
  </si>
  <si>
    <t>Montáž vrat garážových sekčních fotobuněk</t>
  </si>
  <si>
    <t>pár</t>
  </si>
  <si>
    <t>1431512386</t>
  </si>
  <si>
    <t>Montáž vrat garážových nebo průmyslových příslušenství sekčních vrat fotobuněk pro bezpečný chod</t>
  </si>
  <si>
    <t>https://podminky.urs.cz/item/CS_URS_2025_01/767651131</t>
  </si>
  <si>
    <t>161</t>
  </si>
  <si>
    <t>40461020</t>
  </si>
  <si>
    <t>fotobuňka bezpečnostní infrazávora dosah do 30m</t>
  </si>
  <si>
    <t>sada</t>
  </si>
  <si>
    <t>812906084</t>
  </si>
  <si>
    <t>162</t>
  </si>
  <si>
    <t>767832132</t>
  </si>
  <si>
    <t>Montáž venkovních požárních žebříků do sendvičového panelu bez suchovodu</t>
  </si>
  <si>
    <t>-30658395</t>
  </si>
  <si>
    <t>https://podminky.urs.cz/item/CS_URS_2025_01/767832132</t>
  </si>
  <si>
    <t>163</t>
  </si>
  <si>
    <t>44983047</t>
  </si>
  <si>
    <t>žebřík venkovní s přímým výstupem a ochranným košem bez suchovodu z pozinkované oceli celkem dl 6,1-8,5m</t>
  </si>
  <si>
    <t>-1243243526</t>
  </si>
  <si>
    <t>164</t>
  </si>
  <si>
    <t>767995113</t>
  </si>
  <si>
    <t>Montáž atypických zámečnických konstrukcí hmotnosti přes 10 do 20 kg</t>
  </si>
  <si>
    <t>206539456</t>
  </si>
  <si>
    <t>Montáž ostatních atypických zámečnických konstrukcí hmotnosti přes 10 do 20 kg</t>
  </si>
  <si>
    <t>https://podminky.urs.cz/item/CS_URS_2025_01/767995113</t>
  </si>
  <si>
    <t>Poznámka k položce:_x000d_
hrana betonové podlahy dveře</t>
  </si>
  <si>
    <t>165</t>
  </si>
  <si>
    <t>13010440</t>
  </si>
  <si>
    <t>úhelník ocelový rovnostranný jakost S235JR (11 375) 100x100x8mm</t>
  </si>
  <si>
    <t>1096039850</t>
  </si>
  <si>
    <t>25/1000</t>
  </si>
  <si>
    <t>166</t>
  </si>
  <si>
    <t>767995115</t>
  </si>
  <si>
    <t>Montáž atypických zámečnických konstrukcí hmotnosti přes 50 do 100 kg</t>
  </si>
  <si>
    <t>1142847762</t>
  </si>
  <si>
    <t>Montáž ostatních atypických zámečnických konstrukcí hmotnosti přes 50 do 100 kg</t>
  </si>
  <si>
    <t>https://podminky.urs.cz/item/CS_URS_2025_01/767995115</t>
  </si>
  <si>
    <t>Poznámka k položce:_x000d_
hrana betonové podlahy vrata</t>
  </si>
  <si>
    <t>3*4,5*12,18</t>
  </si>
  <si>
    <t>167</t>
  </si>
  <si>
    <t>-1882337928</t>
  </si>
  <si>
    <t>164,43/1000</t>
  </si>
  <si>
    <t>168</t>
  </si>
  <si>
    <t>767995116</t>
  </si>
  <si>
    <t>Montáž atypických zámečnických konstrukcí hmotnosti přes 100 do 250 kg</t>
  </si>
  <si>
    <t>-1194497867</t>
  </si>
  <si>
    <t>Montáž ostatních atypických zámečnických konstrukcí hmotnosti přes 100 do 250 kg</t>
  </si>
  <si>
    <t>https://podminky.urs.cz/item/CS_URS_2025_01/767995116</t>
  </si>
  <si>
    <t>Poznámka k položce:_x000d_
ohraničení jámy 5,6*2,4 a 6*3,5</t>
  </si>
  <si>
    <t>(6+3,5+6+3,5)*(2,2+8,64)</t>
  </si>
  <si>
    <t>(5,6+2,4+5,6+2,4)*(2,2+8,64)</t>
  </si>
  <si>
    <t>169</t>
  </si>
  <si>
    <t>13010196</t>
  </si>
  <si>
    <t>tyč ocelová plochá jakost S235JR (11 375) 35x8mm</t>
  </si>
  <si>
    <t>347183428</t>
  </si>
  <si>
    <t>(6+3,5+6+3,5)*2,2/1000</t>
  </si>
  <si>
    <t>(5,6+2,4+5,6+2,4)*2,2/1000</t>
  </si>
  <si>
    <t>170</t>
  </si>
  <si>
    <t>13010814</t>
  </si>
  <si>
    <t>ocel profilová jakost S235JR (11 375) průřez U (UPN) 80</t>
  </si>
  <si>
    <t>-185238942</t>
  </si>
  <si>
    <t>(6+3,5+6+3,5)*8,64/1000</t>
  </si>
  <si>
    <t>(5,6+2,4+5,6+2,4)*8,64/1000</t>
  </si>
  <si>
    <t>171</t>
  </si>
  <si>
    <t>998767101</t>
  </si>
  <si>
    <t>Přesun hmot tonážní pro zámečnické konstrukce v objektech v do 6 m</t>
  </si>
  <si>
    <t>-1907200972</t>
  </si>
  <si>
    <t>Přesun hmot pro zámečnické konstrukce stanovený z hmotnosti přesunovaného materiálu vodorovná dopravní vzdálenost do 50 m základní v objektech výšky do 6 m</t>
  </si>
  <si>
    <t>https://podminky.urs.cz/item/CS_URS_2025_01/998767101</t>
  </si>
  <si>
    <t>783</t>
  </si>
  <si>
    <t>Dokončovací práce - nátěry</t>
  </si>
  <si>
    <t>172</t>
  </si>
  <si>
    <t>783901453</t>
  </si>
  <si>
    <t>Vysátí betonových podlah před provedením nátěru</t>
  </si>
  <si>
    <t>1539793227</t>
  </si>
  <si>
    <t>Příprava podkladu betonových podlah před provedením nátěru vysátím</t>
  </si>
  <si>
    <t>https://podminky.urs.cz/item/CS_URS_2025_01/783901453</t>
  </si>
  <si>
    <t>173</t>
  </si>
  <si>
    <t>783933151</t>
  </si>
  <si>
    <t>Penetrační epoxidový nátěr hladkých betonových podlah</t>
  </si>
  <si>
    <t>-56788837</t>
  </si>
  <si>
    <t>Penetrační nátěr betonových podlah hladkých (z pohledového nebo gletovaného betonu, stěrky apod.) epoxidový</t>
  </si>
  <si>
    <t>https://podminky.urs.cz/item/CS_URS_2025_01/783933151</t>
  </si>
  <si>
    <t>(1+12+1+1,2)*1,5</t>
  </si>
  <si>
    <t>174</t>
  </si>
  <si>
    <t>783937153</t>
  </si>
  <si>
    <t>Krycí jednonásobný epoxidový rozpouštědlový nátěr betonové podlahy</t>
  </si>
  <si>
    <t>-299903328</t>
  </si>
  <si>
    <t>Krycí (uzavírací) nátěr betonových podlah jednonásobný epoxidový rozpouštědlový</t>
  </si>
  <si>
    <t>https://podminky.urs.cz/item/CS_URS_2025_01/783937153</t>
  </si>
  <si>
    <t>789</t>
  </si>
  <si>
    <t>Povrchové úpravy ocelových konstrukcí a technologických zařízení</t>
  </si>
  <si>
    <t>175</t>
  </si>
  <si>
    <t>789121270</t>
  </si>
  <si>
    <t>Odrezivění odrezovačem ocelových konstrukcí třídy I</t>
  </si>
  <si>
    <t>1308478660</t>
  </si>
  <si>
    <t>Úpravy povrchů pod nátěry ocelových konstrukcí třídy I očištění odrezivěním bezoplachovým odrezovačem</t>
  </si>
  <si>
    <t>https://podminky.urs.cz/item/CS_URS_2025_01/789121270</t>
  </si>
  <si>
    <t>176</t>
  </si>
  <si>
    <t>789322211</t>
  </si>
  <si>
    <t>Zhotovení nátěru ocelových konstrukcí třídy II dvousložkového základního tl do 80 µm</t>
  </si>
  <si>
    <t>-1688031574</t>
  </si>
  <si>
    <t>Zhotovení nátěru ocelových konstrukcí třídy II dvousložkového základního, tloušťky do 80 μm</t>
  </si>
  <si>
    <t>https://podminky.urs.cz/item/CS_URS_2025_01/789322211</t>
  </si>
  <si>
    <t>177</t>
  </si>
  <si>
    <t>24629068</t>
  </si>
  <si>
    <t>hmota nátěrová epoxidová základní antikorozní na ocelové konstrukce RAL 7035</t>
  </si>
  <si>
    <t>-137985399</t>
  </si>
  <si>
    <t>375*0,622 'Přepočtené koeficientem množství</t>
  </si>
  <si>
    <t>178</t>
  </si>
  <si>
    <t>789322221</t>
  </si>
  <si>
    <t>Zhotovení nátěru ocelových konstrukcí třídy II dvousložkového krycího (vrchního) tl do 80 µm</t>
  </si>
  <si>
    <t>562454851</t>
  </si>
  <si>
    <t>Zhotovení nátěru ocelových konstrukcí třídy II dvousložkového krycího (vrchního), tloušťky do 80 μm</t>
  </si>
  <si>
    <t>https://podminky.urs.cz/item/CS_URS_2025_01/789322221</t>
  </si>
  <si>
    <t>179</t>
  </si>
  <si>
    <t>24629097</t>
  </si>
  <si>
    <t>hmota nátěrová epoxidová krycí (email) na ocelové konstrukce RAL 7035</t>
  </si>
  <si>
    <t>168066953</t>
  </si>
  <si>
    <t>375*0,311 'Přepočtené koeficientem množství</t>
  </si>
  <si>
    <t>Práce a dodávky M</t>
  </si>
  <si>
    <t>21-M</t>
  </si>
  <si>
    <t>Elektromontáže</t>
  </si>
  <si>
    <t>180</t>
  </si>
  <si>
    <t>210203901</t>
  </si>
  <si>
    <t>Montáž svítidel LED se zapojením vodičů průmyslových nebo venkovních na výložník nebo dřík</t>
  </si>
  <si>
    <t>180564762</t>
  </si>
  <si>
    <t>https://podminky.urs.cz/item/CS_URS_2025_01/210203901</t>
  </si>
  <si>
    <t>181</t>
  </si>
  <si>
    <t>34774003</t>
  </si>
  <si>
    <t>svítidlo veřejného osvětlení na výložník zdroj LED 83W 9006lm 4000K</t>
  </si>
  <si>
    <t>1255689231</t>
  </si>
  <si>
    <t>182</t>
  </si>
  <si>
    <t>210204100</t>
  </si>
  <si>
    <t>Montáž výložníků osvětlení jednoramenných nástěnných hmotnosti do 35 kg</t>
  </si>
  <si>
    <t>1380277247</t>
  </si>
  <si>
    <t>Montáž výložníků osvětlení jednoramenných nástěnných, hmotnosti do 35 kg</t>
  </si>
  <si>
    <t>https://podminky.urs.cz/item/CS_URS_2025_01/210204100</t>
  </si>
  <si>
    <t>183</t>
  </si>
  <si>
    <t>8501102204</t>
  </si>
  <si>
    <t>Držák pro svítidla univerzální UDVO 1 000</t>
  </si>
  <si>
    <t>1579212987</t>
  </si>
  <si>
    <t>02/2025 - SO 02 - OBYTNÉ KONTEJNERY, KANCELÁŘE</t>
  </si>
  <si>
    <t xml:space="preserve">    713 - Izolace tepelné</t>
  </si>
  <si>
    <t xml:space="preserve">    722 - Zdravotechnika - vnitřní vodovod</t>
  </si>
  <si>
    <t xml:space="preserve">    725 - Zdravotechnika - zařizovací předměty</t>
  </si>
  <si>
    <t xml:space="preserve">    735 - Ústřední vytápění - otopná tělesa</t>
  </si>
  <si>
    <t xml:space="preserve">    761 - Konstrukce prosvětlovací</t>
  </si>
  <si>
    <t xml:space="preserve">    762 - Konstrukce tesařské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</si>
  <si>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</si>
  <si>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</si>
  <si>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</si>
  <si>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</si>
  <si>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</si>
  <si>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 xml:space="preserve">    786 - Dokončovací práce - čalounické úpravy</t>
  </si>
  <si>
    <t>-442096395</t>
  </si>
  <si>
    <t>113107343</t>
  </si>
  <si>
    <t>Odstranění podkladu živičného tl přes 100 do 150 mm strojně pl do 50 m2</t>
  </si>
  <si>
    <t>-1881839112</t>
  </si>
  <si>
    <t>Odstranění podkladů nebo krytů strojně plochy jednotlivě do 50 m2 s přemístěním hmot na skládku na vzdálenost do 3 m nebo s naložením na dopravní prostředek živičných, o tl. vrstvy přes 100 do 150 mm</t>
  </si>
  <si>
    <t>https://podminky.urs.cz/item/CS_URS_2025_01/113107343</t>
  </si>
  <si>
    <t>1,5*1,5*16</t>
  </si>
  <si>
    <t>1918294232</t>
  </si>
  <si>
    <t>1*1*1*16</t>
  </si>
  <si>
    <t>177903736</t>
  </si>
  <si>
    <t>1624884330</t>
  </si>
  <si>
    <t>16*5</t>
  </si>
  <si>
    <t>-1242513510</t>
  </si>
  <si>
    <t>16*1,4</t>
  </si>
  <si>
    <t>-167921185</t>
  </si>
  <si>
    <t>-742952313</t>
  </si>
  <si>
    <t>16*(1*1*0,15)</t>
  </si>
  <si>
    <t>-761017185</t>
  </si>
  <si>
    <t>16*(1*1*1)</t>
  </si>
  <si>
    <t>-286442034</t>
  </si>
  <si>
    <t>16*(1+1+1+1)*0,5</t>
  </si>
  <si>
    <t>-1559655451</t>
  </si>
  <si>
    <t>2114790157</t>
  </si>
  <si>
    <t>337173110</t>
  </si>
  <si>
    <t>Montáž ocelových kcí skeletů 1 až 2 podlažních budov</t>
  </si>
  <si>
    <t>1724458050</t>
  </si>
  <si>
    <t>Montáž ocelové konstrukce skeletu budov počtu podlaží 1 až 2</t>
  </si>
  <si>
    <t>https://podminky.urs.cz/item/CS_URS_2025_01/337173110</t>
  </si>
  <si>
    <t>1167063726</t>
  </si>
  <si>
    <t>ocel profilová jakost S235JR (11 375)</t>
  </si>
  <si>
    <t>342151111</t>
  </si>
  <si>
    <t>Montáž opláštění stěn ocelových kcí ze sendvičových panelů šroubovaných budov v do 6 m</t>
  </si>
  <si>
    <t>213068937</t>
  </si>
  <si>
    <t>Montáž opláštění stěn ocelové konstrukce ze sendvičových panelů šroubovaných, výšky budovy do 6 m</t>
  </si>
  <si>
    <t>https://podminky.urs.cz/item/CS_URS_2025_01/342151111</t>
  </si>
  <si>
    <t>55324702</t>
  </si>
  <si>
    <t>panel sendvičový stěnový i střešní, izolace PIR, viditelné kotvení, U 0,15W/m2K, modulová/celková š 1100/1120mm tl 120mm</t>
  </si>
  <si>
    <t>54395355</t>
  </si>
  <si>
    <t>234,7*1,1 'Přepočtené koeficientem množství</t>
  </si>
  <si>
    <t>411171121</t>
  </si>
  <si>
    <t>Montáž ocelových kcí podlah a plošin hmotnosti do 30 kg/m2 pokrytých plechy</t>
  </si>
  <si>
    <t>-1294415866</t>
  </si>
  <si>
    <t>Montáž ocelové konstrukce podlah a plošin pokrytou plechy hmotnosti konstrukce podlahy do 30 kg/m2</t>
  </si>
  <si>
    <t>https://podminky.urs.cz/item/CS_URS_2025_01/411171121</t>
  </si>
  <si>
    <t>15484142</t>
  </si>
  <si>
    <t>plech trapézový 55/235 940 Pz tl 1,00mm</t>
  </si>
  <si>
    <t>1268659589</t>
  </si>
  <si>
    <t>63*1,05 'Přepočtené koeficientem množství</t>
  </si>
  <si>
    <t>411321414</t>
  </si>
  <si>
    <t>Stropy deskové ze ŽB tř. C 25/30</t>
  </si>
  <si>
    <t>293984000</t>
  </si>
  <si>
    <t>Stropy z betonu železového (bez výztuže) stropů deskových, plochých střech, desek balkonových, desek hřibových stropů včetně hlavic hřibových sloupů tř. C 25/30</t>
  </si>
  <si>
    <t>https://podminky.urs.cz/item/CS_URS_2025_01/411321414</t>
  </si>
  <si>
    <t>116*0,15</t>
  </si>
  <si>
    <t>411354219</t>
  </si>
  <si>
    <t>Bednění stropů ztracené z hraněných trapézových vln v 60 mm plech lesklý tl 1,0 mm</t>
  </si>
  <si>
    <t>-526544594</t>
  </si>
  <si>
    <t>Bednění stropů ztracené ocelové žebrované ze širokých tenkostěnných ohýbaných profilů (hraněných trapézových vln), bez úpravy povrchu otevřeného podhledu, bez podpěrné konstrukce, s osazením nasucho na zdech do připravených ozubů, popř. na rovných zdech, trámech, průvlacích, do traverz s povrchem lesklým, výšky vln 60 mm, tl. plechu 1,00 mm</t>
  </si>
  <si>
    <t>https://podminky.urs.cz/item/CS_URS_2025_01/411354219</t>
  </si>
  <si>
    <t>411362021</t>
  </si>
  <si>
    <t>Výztuž stropů svařovanými sítěmi Kari</t>
  </si>
  <si>
    <t>573110981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</si>
  <si>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ze svařovaných sítí z drátů typu KARI</t>
  </si>
  <si>
    <t>https://podminky.urs.cz/item/CS_URS_2025_01/411362021</t>
  </si>
  <si>
    <t>(116*2)*1,2*74,04/1000/6</t>
  </si>
  <si>
    <t>pr. 10 - 100x100xmm</t>
  </si>
  <si>
    <t>444151111</t>
  </si>
  <si>
    <t>Montáž krytiny ocelových střech ze sendvičových panelů šroubovaných budov v do 6 m</t>
  </si>
  <si>
    <t>-1716044796</t>
  </si>
  <si>
    <t>Montáž krytiny střech ocelových konstrukcí ze sendvičových panelů šroubovaných, výšky budovy do 6 m</t>
  </si>
  <si>
    <t>https://podminky.urs.cz/item/CS_URS_2025_01/444151111</t>
  </si>
  <si>
    <t>55324732</t>
  </si>
  <si>
    <t>panel sendvičový střešní, izolace PIR, viditelné kotvení, U 0,26W/m2K, modulová/celková š 1000/1083mm tl 120/80mm</t>
  </si>
  <si>
    <t>1941000528</t>
  </si>
  <si>
    <t>126*1,03 'Přepočtené koeficientem množství</t>
  </si>
  <si>
    <t>-1415489849</t>
  </si>
  <si>
    <t>1,5*4*15</t>
  </si>
  <si>
    <t>-1294603162</t>
  </si>
  <si>
    <t>6*54</t>
  </si>
  <si>
    <t>-1745863293</t>
  </si>
  <si>
    <t>324*14</t>
  </si>
  <si>
    <t>847367991</t>
  </si>
  <si>
    <t>1667352858</t>
  </si>
  <si>
    <t>-1853455925</t>
  </si>
  <si>
    <t>691625845</t>
  </si>
  <si>
    <t>1141134824</t>
  </si>
  <si>
    <t>-1123476348</t>
  </si>
  <si>
    <t>4,06*15</t>
  </si>
  <si>
    <t>113609449</t>
  </si>
  <si>
    <t>1461897296</t>
  </si>
  <si>
    <t>998014221</t>
  </si>
  <si>
    <t>Přesun hmot pro budovy vícepodlažní v do 18 m z kovových dílců</t>
  </si>
  <si>
    <t>-1837243757</t>
  </si>
  <si>
    <t>Přesun hmot pro budovy a haly občanské výstavby, bydlení, výrobu a služby s nosnou svislou konstrukcí montovanou z dílců kovových vodorovná dopravní vzdálenost do 100 m, pro budovy a haly vícepodlažní, výšky do 18 m</t>
  </si>
  <si>
    <t>https://podminky.urs.cz/item/CS_URS_2025_01/998014221</t>
  </si>
  <si>
    <t>713</t>
  </si>
  <si>
    <t>Izolace tepelné</t>
  </si>
  <si>
    <t>713121121</t>
  </si>
  <si>
    <t>Montáž izolace tepelné podlah volně kladenými rohožemi, pásy, dílci, deskami 2 vrstvy</t>
  </si>
  <si>
    <t>120184885</t>
  </si>
  <si>
    <t>Montáž tepelné izolace podlah rohožemi, pásy, deskami, dílci, bloky (izolační materiál ve specifikaci) kladenými volně dvouvrstvá</t>
  </si>
  <si>
    <t>https://podminky.urs.cz/item/CS_URS_2025_01/713121121</t>
  </si>
  <si>
    <t>28375993</t>
  </si>
  <si>
    <t>deska EPS 150 pro konstrukce s vysokým zatížením λ=0,035 tl 200mm</t>
  </si>
  <si>
    <t>-1054597821</t>
  </si>
  <si>
    <t>116*2,1 'Přepočtené koeficientem množství</t>
  </si>
  <si>
    <t>713191132</t>
  </si>
  <si>
    <t>Montáž izolace tepelné podlah, stropů vrchem nebo střech překrytí separační fólií z PE</t>
  </si>
  <si>
    <t>1404436794</t>
  </si>
  <si>
    <t>Montáž tepelné izolace stavebních konstrukcí - doplňky a konstrukční součásti podlah, stropů vrchem nebo střech překrytí fólií separační z PE</t>
  </si>
  <si>
    <t>https://podminky.urs.cz/item/CS_URS_2025_01/713191132</t>
  </si>
  <si>
    <t>(62,7+115,2)</t>
  </si>
  <si>
    <t>28323063</t>
  </si>
  <si>
    <t>fólie LDPE (650 kg/m3) proti zemní vlhkosti nad úrovní terénu tl 0,6mm</t>
  </si>
  <si>
    <t>1086909444</t>
  </si>
  <si>
    <t>177,9*1,1655 'Přepočtené koeficientem množství</t>
  </si>
  <si>
    <t>998713101</t>
  </si>
  <si>
    <t>Přesun hmot tonážní pro izolace tepelné v objektech v do 6 m</t>
  </si>
  <si>
    <t>-833896413</t>
  </si>
  <si>
    <t>Přesun hmot pro izolace tepelné stanovený z hmotnosti přesunovaného materiálu vodorovná dopravní vzdálenost do 50 m s užitím mechanizace v objektech výšky do 6 m</t>
  </si>
  <si>
    <t>https://podminky.urs.cz/item/CS_URS_2025_01/998713101</t>
  </si>
  <si>
    <t>721173401</t>
  </si>
  <si>
    <t>Potrubí kanalizační z PVC SN 4 svodné DN 110</t>
  </si>
  <si>
    <t>-708691337</t>
  </si>
  <si>
    <t>Potrubí z trub PVC SN4 svodné (ležaté) DN 110</t>
  </si>
  <si>
    <t>https://podminky.urs.cz/item/CS_URS_2025_01/721173401</t>
  </si>
  <si>
    <t>721173402</t>
  </si>
  <si>
    <t>Potrubí kanalizační z PVC SN 4 svodné DN 125</t>
  </si>
  <si>
    <t>-5946929</t>
  </si>
  <si>
    <t>Potrubí z trub PVC SN4 svodné (ležaté) DN 125</t>
  </si>
  <si>
    <t>https://podminky.urs.cz/item/CS_URS_2025_01/721173402</t>
  </si>
  <si>
    <t>721173403</t>
  </si>
  <si>
    <t>Potrubí kanalizační z PVC SN 4 svodné DN 160</t>
  </si>
  <si>
    <t>-23054252</t>
  </si>
  <si>
    <t>Potrubí z trub PVC SN4 svodné (ležaté) DN 160</t>
  </si>
  <si>
    <t>https://podminky.urs.cz/item/CS_URS_2025_01/721173403</t>
  </si>
  <si>
    <t>721174025</t>
  </si>
  <si>
    <t>Potrubí kanalizační z PP odpadní DN 110</t>
  </si>
  <si>
    <t>-1117342889</t>
  </si>
  <si>
    <t>Potrubí z trub polypropylenových odpadní (svislé) DN 110</t>
  </si>
  <si>
    <t>https://podminky.urs.cz/item/CS_URS_2025_01/721174025</t>
  </si>
  <si>
    <t>721174042</t>
  </si>
  <si>
    <t>Potrubí kanalizační z PP připojovací DN 40</t>
  </si>
  <si>
    <t>1140199087</t>
  </si>
  <si>
    <t>Potrubí z trub polypropylenových připojovací DN 40</t>
  </si>
  <si>
    <t>https://podminky.urs.cz/item/CS_URS_2025_01/721174042</t>
  </si>
  <si>
    <t>721174043</t>
  </si>
  <si>
    <t>Potrubí kanalizační z PP připojovací DN 50</t>
  </si>
  <si>
    <t>1492205338</t>
  </si>
  <si>
    <t>Potrubí z trub polypropylenových připojovací DN 50</t>
  </si>
  <si>
    <t>https://podminky.urs.cz/item/CS_URS_2025_01/721174043</t>
  </si>
  <si>
    <t>721174045</t>
  </si>
  <si>
    <t>Potrubí kanalizační z PP připojovací DN 110</t>
  </si>
  <si>
    <t>1362496592</t>
  </si>
  <si>
    <t>Potrubí z trub polypropylenových připojovací DN 110</t>
  </si>
  <si>
    <t>https://podminky.urs.cz/item/CS_URS_2025_01/721174045</t>
  </si>
  <si>
    <t>721194104</t>
  </si>
  <si>
    <t>Vyvedení a upevnění odpadních výpustek DN 40</t>
  </si>
  <si>
    <t>-882545666</t>
  </si>
  <si>
    <t>Vyměření přípojek na potrubí vyvedení a upevnění odpadních výpustek DN 40</t>
  </si>
  <si>
    <t>https://podminky.urs.cz/item/CS_URS_2025_01/721194104</t>
  </si>
  <si>
    <t>721194105</t>
  </si>
  <si>
    <t>Vyvedení a upevnění odpadních výpustek DN 50</t>
  </si>
  <si>
    <t>830327352</t>
  </si>
  <si>
    <t>Vyměření přípojek na potrubí vyvedení a upevnění odpadních výpustek DN 50</t>
  </si>
  <si>
    <t>https://podminky.urs.cz/item/CS_URS_2025_01/721194105</t>
  </si>
  <si>
    <t>721194109</t>
  </si>
  <si>
    <t>Vyvedení a upevnění odpadních výpustek DN 110</t>
  </si>
  <si>
    <t>1044693633</t>
  </si>
  <si>
    <t>Vyměření přípojek na potrubí vyvedení a upevnění odpadních výpustek DN 110</t>
  </si>
  <si>
    <t>https://podminky.urs.cz/item/CS_URS_2025_01/721194109</t>
  </si>
  <si>
    <t>721226511</t>
  </si>
  <si>
    <t>Zápachová uzávěrka podomítková pro pračku a myčku DN 40</t>
  </si>
  <si>
    <t>-1347817502</t>
  </si>
  <si>
    <t>Zápachové uzávěrky podomítkové (Pe) s krycí deskou pro pračku a myčku DN 40</t>
  </si>
  <si>
    <t>https://podminky.urs.cz/item/CS_URS_2025_01/721226511</t>
  </si>
  <si>
    <t>721273153</t>
  </si>
  <si>
    <t>Hlavice ventilační polypropylen PP DN 110</t>
  </si>
  <si>
    <t>-622154895</t>
  </si>
  <si>
    <t>Ventilační hlavice z polypropylenu (PP) DN 110</t>
  </si>
  <si>
    <t>https://podminky.urs.cz/item/CS_URS_2025_01/721273153</t>
  </si>
  <si>
    <t>721290111</t>
  </si>
  <si>
    <t>Zkouška těsnosti potrubí kanalizace vodou DN do 125</t>
  </si>
  <si>
    <t>458511537</t>
  </si>
  <si>
    <t>Zkouška těsnosti kanalizace v objektech vodou do DN 125</t>
  </si>
  <si>
    <t>https://podminky.urs.cz/item/CS_URS_2025_01/721290111</t>
  </si>
  <si>
    <t>5+7+12+5+10+5</t>
  </si>
  <si>
    <t>721290112</t>
  </si>
  <si>
    <t>Zkouška těsnosti potrubí kanalizace vodou DN 150/DN 200</t>
  </si>
  <si>
    <t>248029903</t>
  </si>
  <si>
    <t>Zkouška těsnosti kanalizace v objektech vodou DN 150 nebo DN 200</t>
  </si>
  <si>
    <t>https://podminky.urs.cz/item/CS_URS_2025_01/721290112</t>
  </si>
  <si>
    <t>-685729882</t>
  </si>
  <si>
    <t>722</t>
  </si>
  <si>
    <t>Zdravotechnika - vnitřní vodovod</t>
  </si>
  <si>
    <t>722174002</t>
  </si>
  <si>
    <t>Potrubí vodovodní plastové PPR svar polyfúze PN 16 D 20x2,8 mm</t>
  </si>
  <si>
    <t>-887010143</t>
  </si>
  <si>
    <t>Potrubí z plastových trubek z polypropylenu PPR svařovaných polyfúzně PN 16 (SDR 7,4) D 20 x 2,8</t>
  </si>
  <si>
    <t>https://podminky.urs.cz/item/CS_URS_2025_01/722174002</t>
  </si>
  <si>
    <t>722174003</t>
  </si>
  <si>
    <t>Potrubí vodovodní plastové PPR svar polyfúze PN 16 D 25x3,5 mm</t>
  </si>
  <si>
    <t>-567019569</t>
  </si>
  <si>
    <t>Potrubí z plastových trubek z polypropylenu PPR svařovaných polyfúzně PN 16 (SDR 7,4) D 25 x 3,5</t>
  </si>
  <si>
    <t>https://podminky.urs.cz/item/CS_URS_2025_01/722174003</t>
  </si>
  <si>
    <t>722174004</t>
  </si>
  <si>
    <t>Potrubí vodovodní plastové PPR svar polyfúze PN 16 D 32x4,4 mm</t>
  </si>
  <si>
    <t>-2069548709</t>
  </si>
  <si>
    <t>Potrubí z plastových trubek z polypropylenu PPR svařovaných polyfúzně PN 16 (SDR 7,4) D 32 x 4,4</t>
  </si>
  <si>
    <t>https://podminky.urs.cz/item/CS_URS_2025_01/722174004</t>
  </si>
  <si>
    <t>722181221</t>
  </si>
  <si>
    <t>Ochrana vodovodního potrubí přilepenými termoizolačními trubicemi z PE tl přes 6 do 9 mm DN do 22 mm</t>
  </si>
  <si>
    <t>-654866161</t>
  </si>
  <si>
    <t>Ochrana potrubí termoizolačními trubicemi z pěnového polyetylenu PE přilepenými v příčných a podélných spojích, tloušťky izolace přes 6 do 9 mm, vnitřního průměru izolace DN do 22 mm</t>
  </si>
  <si>
    <t>https://podminky.urs.cz/item/CS_URS_2025_01/722181221</t>
  </si>
  <si>
    <t>722181222</t>
  </si>
  <si>
    <t>Ochrana vodovodního potrubí přilepenými termoizolačními trubicemi z PE tl přes 6 do 9 mm DN přes 22 do 45 mm</t>
  </si>
  <si>
    <t>-897693315</t>
  </si>
  <si>
    <t>Ochrana potrubí termoizolačními trubicemi z pěnového polyetylenu PE přilepenými v příčných a podélných spojích, tloušťky izolace přes 6 do 9 mm, vnitřního průměru izolace DN přes 22 do 45 mm</t>
  </si>
  <si>
    <t>https://podminky.urs.cz/item/CS_URS_2025_01/722181222</t>
  </si>
  <si>
    <t>722190401</t>
  </si>
  <si>
    <t>Vyvedení a upevnění výpustku DN do 25</t>
  </si>
  <si>
    <t>528258603</t>
  </si>
  <si>
    <t>Zřízení přípojek na potrubí vyvedení a upevnění výpustek do DN 25</t>
  </si>
  <si>
    <t>https://podminky.urs.cz/item/CS_URS_2025_01/722190401</t>
  </si>
  <si>
    <t>722220111</t>
  </si>
  <si>
    <t>Nástěnka pro výtokový ventil G 1/2" s jedním závitem</t>
  </si>
  <si>
    <t>-1400032218</t>
  </si>
  <si>
    <t>Armatury s jedním závitem nástěnky pro výtokový ventil G 1/2"</t>
  </si>
  <si>
    <t>https://podminky.urs.cz/item/CS_URS_2025_01/722220111</t>
  </si>
  <si>
    <t>722220121</t>
  </si>
  <si>
    <t>Nástěnka pro baterii G 1/2" s jedním závitem</t>
  </si>
  <si>
    <t>240675190</t>
  </si>
  <si>
    <t>Armatury s jedním závitem nástěnky pro baterii G 1/2"</t>
  </si>
  <si>
    <t>https://podminky.urs.cz/item/CS_URS_2025_01/722220121</t>
  </si>
  <si>
    <t>722230102</t>
  </si>
  <si>
    <t>Ventil přímý G 3/4" se dvěma závity</t>
  </si>
  <si>
    <t>-975073383</t>
  </si>
  <si>
    <t>Armatury se dvěma závity ventily přímé G 3/4"</t>
  </si>
  <si>
    <t>https://podminky.urs.cz/item/CS_URS_2025_01/722230102</t>
  </si>
  <si>
    <t>722230103</t>
  </si>
  <si>
    <t>Ventil přímý G 1" se dvěma závity</t>
  </si>
  <si>
    <t>-394434374</t>
  </si>
  <si>
    <t>Armatury se dvěma závity ventily přímé G 1"</t>
  </si>
  <si>
    <t>https://podminky.urs.cz/item/CS_URS_2025_01/722230103</t>
  </si>
  <si>
    <t>722231222</t>
  </si>
  <si>
    <t>Ventil pojistný mosazný G 3/4" PN 6 do 100°C k bojleru s vnitřním x vnějším závitem</t>
  </si>
  <si>
    <t>-405590674</t>
  </si>
  <si>
    <t>Armatury se dvěma závity ventily pojistné k bojleru mosazné PN 6 do 100°C G 3/4"</t>
  </si>
  <si>
    <t>https://podminky.urs.cz/item/CS_URS_2025_01/722231222</t>
  </si>
  <si>
    <t>722290234</t>
  </si>
  <si>
    <t>Proplach a dezinfekce vodovodního potrubí DN do 80</t>
  </si>
  <si>
    <t>-1413451168</t>
  </si>
  <si>
    <t>Zkoušky, proplach a desinfekce vodovodního potrubí proplach a desinfekce vodovodního potrubí do DN 80</t>
  </si>
  <si>
    <t>https://podminky.urs.cz/item/CS_URS_2025_01/722290234</t>
  </si>
  <si>
    <t>722290246</t>
  </si>
  <si>
    <t>Zkouška těsnosti vodovodního potrubí plastového DN do 40</t>
  </si>
  <si>
    <t>877467557</t>
  </si>
  <si>
    <t>Zkoušky, proplach a desinfekce vodovodního potrubí zkoušky těsnosti vodovodního potrubí plastového do DN 40</t>
  </si>
  <si>
    <t>https://podminky.urs.cz/item/CS_URS_2025_01/722290246</t>
  </si>
  <si>
    <t>998722101</t>
  </si>
  <si>
    <t>Přesun hmot tonážní pro vnitřní vodovod v objektech v do 6 m</t>
  </si>
  <si>
    <t>284300851</t>
  </si>
  <si>
    <t>Přesun hmot pro vnitřní vodovod stanovený z hmotnosti přesunovaného materiálu vodorovná dopravní vzdálenost do 50 m základní v objektech výšky do 6 m</t>
  </si>
  <si>
    <t>https://podminky.urs.cz/item/CS_URS_2025_01/998722101</t>
  </si>
  <si>
    <t>725</t>
  </si>
  <si>
    <t>Zdravotechnika - zařizovací předměty</t>
  </si>
  <si>
    <t>725112171</t>
  </si>
  <si>
    <t>Kombi klozet s hlubokým splachováním odpad vodorovný</t>
  </si>
  <si>
    <t>1817162828</t>
  </si>
  <si>
    <t>Zařízení záchodů kombi klozety s hlubokým splachováním odpad vodorovný</t>
  </si>
  <si>
    <t>https://podminky.urs.cz/item/CS_URS_2025_01/725112171</t>
  </si>
  <si>
    <t>725121511</t>
  </si>
  <si>
    <t>Pisoárový záchodek keramický bez splachovací nádrže s odsáváním a s vodorovným přívodem vody</t>
  </si>
  <si>
    <t>-830199076</t>
  </si>
  <si>
    <t>Pisoárové záchodky keramické bez splachovací nádrže urinál odsávací, přívod vody vnitřní vodorovný</t>
  </si>
  <si>
    <t>https://podminky.urs.cz/item/CS_URS_2025_01/725121511</t>
  </si>
  <si>
    <t>725211616</t>
  </si>
  <si>
    <t>Umyvadlo keramické bílé šířky 550 mm s krytem na sifon připevněné na stěnu šrouby</t>
  </si>
  <si>
    <t>-2140096081</t>
  </si>
  <si>
    <t>Umyvadla keramická bílá bez výtokových armatur připevněná na stěnu šrouby s krytem na sifon (polosloupem), šířka umyvadla 550 mm</t>
  </si>
  <si>
    <t>https://podminky.urs.cz/item/CS_URS_2025_01/725211616</t>
  </si>
  <si>
    <t>725241111</t>
  </si>
  <si>
    <t>Vanička sprchová akrylátová čtvercová 800x800 mm</t>
  </si>
  <si>
    <t>-65457292</t>
  </si>
  <si>
    <t>Sprchové vaničky akrylátové čtvercové 800x800 mm</t>
  </si>
  <si>
    <t>https://podminky.urs.cz/item/CS_URS_2025_01/725241111</t>
  </si>
  <si>
    <t>725241112</t>
  </si>
  <si>
    <t>Vanička sprchová akrylátová čtvercová 900x900 mm</t>
  </si>
  <si>
    <t>-509935758</t>
  </si>
  <si>
    <t>Sprchové vaničky akrylátové čtvercové 900x900 mm</t>
  </si>
  <si>
    <t>https://podminky.urs.cz/item/CS_URS_2025_01/725241112</t>
  </si>
  <si>
    <t>725244142</t>
  </si>
  <si>
    <t>Dveře sprchové polorámové skleněné tl. 6 mm otvíravé jednokřídlové do niky na vaničku šířky 800 mm</t>
  </si>
  <si>
    <t>-1725270739</t>
  </si>
  <si>
    <t>Sprchové dveře a zástěny dveře sprchové do niky polorámové skleněné tl. 6 mm dveře otvíravé jednokřídlové, na vaničku šířky 800 mm</t>
  </si>
  <si>
    <t>https://podminky.urs.cz/item/CS_URS_2025_01/725244142</t>
  </si>
  <si>
    <t>725244143</t>
  </si>
  <si>
    <t>Dveře sprchové polorámové skleněné tl. 6 mm otvíravé jednokřídlové do niky na vaničku šířky 900 mm</t>
  </si>
  <si>
    <t>-618734392</t>
  </si>
  <si>
    <t>Sprchové dveře a zástěny dveře sprchové do niky polorámové skleněné tl. 6 mm dveře otvíravé jednokřídlové, na vaničku šířky 900 mm</t>
  </si>
  <si>
    <t>https://podminky.urs.cz/item/CS_URS_2025_01/725244143</t>
  </si>
  <si>
    <t>725244202</t>
  </si>
  <si>
    <t>Zástěna sprchová skleněná tl. 6 mm pevná bezdveřová na vaničku šířky 800 mm</t>
  </si>
  <si>
    <t>407922459</t>
  </si>
  <si>
    <t>Sprchové dveře a zástěny zástěny sprchové ke stěně bezdveřové, pevná stěna sklo tl. 6 mm, na vaničku šířky 800 mm</t>
  </si>
  <si>
    <t>https://podminky.urs.cz/item/CS_URS_2025_01/725244202</t>
  </si>
  <si>
    <t>725244203</t>
  </si>
  <si>
    <t>Zástěna sprchová skleněná tl. 6 mm pevná bezdveřová na vaničku šířky 900 mm</t>
  </si>
  <si>
    <t>-1401800590</t>
  </si>
  <si>
    <t>Sprchové dveře a zástěny zástěny sprchové ke stěně bezdveřové, pevná stěna sklo tl. 6 mm, na vaničku šířky 900 mm</t>
  </si>
  <si>
    <t>https://podminky.urs.cz/item/CS_URS_2025_01/725244203</t>
  </si>
  <si>
    <t>725319111</t>
  </si>
  <si>
    <t>Montáž dřezu ostatních typů</t>
  </si>
  <si>
    <t>-2087046786</t>
  </si>
  <si>
    <t>Dřezy bez výtokových armatur montáž dřezů ostatních typů</t>
  </si>
  <si>
    <t>https://podminky.urs.cz/item/CS_URS_2025_01/725319111</t>
  </si>
  <si>
    <t>55231079</t>
  </si>
  <si>
    <t>dřez nerez s odkládací ploškou vestavný matný 580x500mm</t>
  </si>
  <si>
    <t>1576901101</t>
  </si>
  <si>
    <t>725331111</t>
  </si>
  <si>
    <t>Výlevka bez výtokových armatur keramická se sklopnou plastovou mřížkou stojící výšky 425 mm</t>
  </si>
  <si>
    <t>293305538</t>
  </si>
  <si>
    <t>Výlevky bez výtokových armatur a splachovací nádrže keramické se sklopnou plastovou mřížkou stojící, výšky 460 mm</t>
  </si>
  <si>
    <t>https://podminky.urs.cz/item/CS_URS_2025_01/725331111</t>
  </si>
  <si>
    <t>725532120</t>
  </si>
  <si>
    <t>Elektrický ohřívač zásobníkový akumulační závěsný svislý 125 l / 2 kW</t>
  </si>
  <si>
    <t>2025561481</t>
  </si>
  <si>
    <t>Elektrické ohřívače zásobníkové beztlakové přepadové akumulační s pojistným ventilem závěsné svislé objem nádrže (příkon) 125 l (2,0 kW)</t>
  </si>
  <si>
    <t>https://podminky.urs.cz/item/CS_URS_2025_01/725532120</t>
  </si>
  <si>
    <t>725813111</t>
  </si>
  <si>
    <t>Ventil rohový bez připojovací trubičky nebo flexi hadičky G 1/2"</t>
  </si>
  <si>
    <t>379627064</t>
  </si>
  <si>
    <t>Ventily rohové bez připojovací trubičky nebo flexi hadičky G 1/2"</t>
  </si>
  <si>
    <t>https://podminky.urs.cz/item/CS_URS_2025_01/725813111</t>
  </si>
  <si>
    <t>725821316</t>
  </si>
  <si>
    <t>Baterie dřezová nástěnná páková s otáčivým plochým ústím a délkou ramínka 300 mm</t>
  </si>
  <si>
    <t>-170053530</t>
  </si>
  <si>
    <t>Baterie dřezové nástěnné pákové s otáčivým plochým ústím a délkou ramínka 300 mm</t>
  </si>
  <si>
    <t>https://podminky.urs.cz/item/CS_URS_2025_01/725821316</t>
  </si>
  <si>
    <t>Poznámka k položce:_x000d_
nad výlevku</t>
  </si>
  <si>
    <t>725821325</t>
  </si>
  <si>
    <t>Baterie dřezová stojánková páková s otáčivým kulatým ústím a délkou ramínka 220 mm</t>
  </si>
  <si>
    <t>-1952128519</t>
  </si>
  <si>
    <t>Baterie dřezové stojánkové pákové s otáčivým ústím a délkou ramínka 220 mm</t>
  </si>
  <si>
    <t>https://podminky.urs.cz/item/CS_URS_2025_01/725821325</t>
  </si>
  <si>
    <t>725822631</t>
  </si>
  <si>
    <t>Baterie umyvadlová stojánková klasická s otáčivým kulatým ústím a délkou ramínka 150 mm</t>
  </si>
  <si>
    <t>1717551348</t>
  </si>
  <si>
    <t>Baterie umyvadlové stojánkové klasické bez výpusti s otáčivým ústím 150 mm</t>
  </si>
  <si>
    <t>https://podminky.urs.cz/item/CS_URS_2025_01/725822631</t>
  </si>
  <si>
    <t>725841312</t>
  </si>
  <si>
    <t>Baterie sprchová nástěnná páková</t>
  </si>
  <si>
    <t>-1793560351</t>
  </si>
  <si>
    <t>Baterie sprchové nástěnné pákové</t>
  </si>
  <si>
    <t>https://podminky.urs.cz/item/CS_URS_2025_01/725841312</t>
  </si>
  <si>
    <t>725851315</t>
  </si>
  <si>
    <t>Ventil odpadní dřezový s přepadem G 6/4"</t>
  </si>
  <si>
    <t>513450566</t>
  </si>
  <si>
    <t>Ventily odpadní pro zařizovací předměty dřezové s přepadem G 6/4"</t>
  </si>
  <si>
    <t>https://podminky.urs.cz/item/CS_URS_2025_01/725851315</t>
  </si>
  <si>
    <t>725851325</t>
  </si>
  <si>
    <t>Ventil odpadní umyvadlový bez přepadu G 5/4"</t>
  </si>
  <si>
    <t>-2032314125</t>
  </si>
  <si>
    <t>Ventily odpadní pro zařizovací předměty umyvadlové bez přepadu G 5/4"</t>
  </si>
  <si>
    <t>https://podminky.urs.cz/item/CS_URS_2025_01/725851325</t>
  </si>
  <si>
    <t>725861102</t>
  </si>
  <si>
    <t>Zápachová uzávěrka pro umyvadla DN 40</t>
  </si>
  <si>
    <t>-890053880</t>
  </si>
  <si>
    <t>Zápachové uzávěrky zařizovacích předmětů pro umyvadla DN 40</t>
  </si>
  <si>
    <t>https://podminky.urs.cz/item/CS_URS_2025_01/725861102</t>
  </si>
  <si>
    <t>725862103</t>
  </si>
  <si>
    <t>Zápachová uzávěrka pro dřezy DN 40/50</t>
  </si>
  <si>
    <t>504378726</t>
  </si>
  <si>
    <t>Zápachové uzávěrky zařizovacích předmětů pro dřezy DN 40/50</t>
  </si>
  <si>
    <t>https://podminky.urs.cz/item/CS_URS_2025_01/725862103</t>
  </si>
  <si>
    <t>725865311</t>
  </si>
  <si>
    <t>Zápachová uzávěrka sprchových van DN 40/50 s kulovým kloubem na odtoku</t>
  </si>
  <si>
    <t>-1993472327</t>
  </si>
  <si>
    <t>Zápachové uzávěrky zařizovacích předmětů pro vany sprchových koutů s kulovým kloubem na odtoku DN 40/50</t>
  </si>
  <si>
    <t>https://podminky.urs.cz/item/CS_URS_2025_01/725865311</t>
  </si>
  <si>
    <t>998725101</t>
  </si>
  <si>
    <t>Přesun hmot tonážní pro zařizovací předměty v objektech v do 6 m</t>
  </si>
  <si>
    <t>-2069727459</t>
  </si>
  <si>
    <t>Přesun hmot pro zařizovací předměty stanovený z hmotnosti přesunovaného materiálu vodorovná dopravní vzdálenost do 50 m základní v objektech výšky do 6 m</t>
  </si>
  <si>
    <t>https://podminky.urs.cz/item/CS_URS_2025_01/998725101</t>
  </si>
  <si>
    <t>735</t>
  </si>
  <si>
    <t>Ústřední vytápění - otopná tělesa</t>
  </si>
  <si>
    <t>735161</t>
  </si>
  <si>
    <t xml:space="preserve">Otopná tělesa  přímotopná elektrická na stěnu 1000 W dodávka+montáž</t>
  </si>
  <si>
    <t>-689412272</t>
  </si>
  <si>
    <t>Otopná tělesa přímotopná elektrická na stěnu 1000 W dodávka+montáž</t>
  </si>
  <si>
    <t>735162</t>
  </si>
  <si>
    <t>Otopné těleso trubkové elektrické přímotopné výška/délka 690/600 mm</t>
  </si>
  <si>
    <t>1522325335</t>
  </si>
  <si>
    <t>Otopná tělesa přímotopná elektrická na stěnu 2000 W dodávka+montáž</t>
  </si>
  <si>
    <t>998735101</t>
  </si>
  <si>
    <t>Přesun hmot tonážní pro otopná tělesa v objektech v do 6 m</t>
  </si>
  <si>
    <t>2077863021</t>
  </si>
  <si>
    <t>Přesun hmot pro otopná tělesa stanovený z hmotnosti přesunovaného materiálu vodorovná dopravní vzdálenost do 50 m základní v objektech výšky do 6 m</t>
  </si>
  <si>
    <t>https://podminky.urs.cz/item/CS_URS_2025_01/998735101</t>
  </si>
  <si>
    <t>741110002</t>
  </si>
  <si>
    <t>Montáž trubka plastová tuhá D přes 23 do 35 mm uložená pevně</t>
  </si>
  <si>
    <t>-1325933950</t>
  </si>
  <si>
    <t>Montáž trubek elektroinstalačních s nasunutím nebo našroubováním do krabic plastových tuhých, uložených pevně, vnější Ø přes 23 do 35 mm</t>
  </si>
  <si>
    <t>https://podminky.urs.cz/item/CS_URS_2025_01/741110002</t>
  </si>
  <si>
    <t>34571094</t>
  </si>
  <si>
    <t>trubka elektroinstalační tuhá z PVC D 28,6/32 mm, délka 3m</t>
  </si>
  <si>
    <t>975420467</t>
  </si>
  <si>
    <t>180*1,05 'Přepočtené koeficientem množství</t>
  </si>
  <si>
    <t>741112003</t>
  </si>
  <si>
    <t>Montáž krabice zapuštěná plastová čtyřhranná</t>
  </si>
  <si>
    <t>-16895264</t>
  </si>
  <si>
    <t>Montáž krabic elektroinstalačních bez napojení na trubky a lišty, demontáže a montáže víčka a přístroje protahovacích nebo odbočných zapuštěných plastových čtyřhranných</t>
  </si>
  <si>
    <t>https://podminky.urs.cz/item/CS_URS_2025_01/741112003</t>
  </si>
  <si>
    <t>34571459</t>
  </si>
  <si>
    <t>krabice pod omítku PVC odbočná čtvercová 100x100mm s víčkem</t>
  </si>
  <si>
    <t>-1932036425</t>
  </si>
  <si>
    <t>741112061</t>
  </si>
  <si>
    <t>Montáž krabice přístrojová zapuštěná plastová kruhová</t>
  </si>
  <si>
    <t>-495968486</t>
  </si>
  <si>
    <t>Montáž krabic elektroinstalačních bez napojení na trubky a lišty, demontáže a montáže víčka a přístroje přístrojových zapuštěných plastových kruhových do zdiva</t>
  </si>
  <si>
    <t>https://podminky.urs.cz/item/CS_URS_2025_01/741112061</t>
  </si>
  <si>
    <t>34571452</t>
  </si>
  <si>
    <t>krabice pod omítku PVC přístrojová kruhová D 70mm dvojnásobná</t>
  </si>
  <si>
    <t>1208656886</t>
  </si>
  <si>
    <t>729322904</t>
  </si>
  <si>
    <t>1185514952</t>
  </si>
  <si>
    <t>-1358208331</t>
  </si>
  <si>
    <t>-52945337</t>
  </si>
  <si>
    <t>5*1,15 'Přepočtené koeficientem množství</t>
  </si>
  <si>
    <t>741122015</t>
  </si>
  <si>
    <t>Montáž kabel Cu bez ukončení uložený pod omítku plný kulatý 3x1,5 mm2 (např. CYKY)</t>
  </si>
  <si>
    <t>532271242</t>
  </si>
  <si>
    <t>Montáž kabelů měděných bez ukončení uložených pod omítku plných kulatých (např. CYKY), počtu a průřezu žil 3x1,5 mm2</t>
  </si>
  <si>
    <t>https://podminky.urs.cz/item/CS_URS_2025_01/741122015</t>
  </si>
  <si>
    <t>34111030</t>
  </si>
  <si>
    <t>kabel instalační jádro Cu plné izolace PVC plášť PVC 450/750V (CYKY) 3x1,5mm2</t>
  </si>
  <si>
    <t>-617952312</t>
  </si>
  <si>
    <t>240*1,15 'Přepočtené koeficientem množství</t>
  </si>
  <si>
    <t>741122016</t>
  </si>
  <si>
    <t>Montáž kabel Cu bez ukončení uložený pod omítku plný kulatý 3x2,5 až 6 mm2 (např. CYKY)</t>
  </si>
  <si>
    <t>-73907054</t>
  </si>
  <si>
    <t>Montáž kabelů měděných bez ukončení uložených pod omítku plných kulatých (např. CYKY), počtu a průřezu žil 3x2,5 až 6 mm2</t>
  </si>
  <si>
    <t>https://podminky.urs.cz/item/CS_URS_2025_01/741122016</t>
  </si>
  <si>
    <t>-15050363</t>
  </si>
  <si>
    <t>260*1,15 'Přepočtené koeficientem množství</t>
  </si>
  <si>
    <t>-772498820</t>
  </si>
  <si>
    <t>741130021</t>
  </si>
  <si>
    <t>Ukončení vodič izolovaný do 2,5 mm2 na svorkovnici</t>
  </si>
  <si>
    <t>-1502203586</t>
  </si>
  <si>
    <t>Ukončení vodičů izolovaných s označením a zapojením na svorkovnici s otevřením a uzavřením krytu, průřezu žíly do 2,5 mm2</t>
  </si>
  <si>
    <t>https://podminky.urs.cz/item/CS_URS_2025_01/741130021</t>
  </si>
  <si>
    <t>741136001</t>
  </si>
  <si>
    <t>Propojení kabel celoplastový spojkou venkovní smršťovací do 1 kV 4x10-16 mm2</t>
  </si>
  <si>
    <t>618806544</t>
  </si>
  <si>
    <t>Propojení kabelů nebo vodičů spojkou venkovní teplem smršťovací kabelů celoplastových, počtu a průřezu žil 4x10 až 16 mm2</t>
  </si>
  <si>
    <t>https://podminky.urs.cz/item/CS_URS_2025_01/741136001</t>
  </si>
  <si>
    <t>Poznámka k položce:_x000d_
připojení kontejneru</t>
  </si>
  <si>
    <t>35436029</t>
  </si>
  <si>
    <t>spojka kabelová smršťovaná přímá do 1kV 91ahsc-35 3-4ž.x6-35mm</t>
  </si>
  <si>
    <t>-1185189192</t>
  </si>
  <si>
    <t>391340781</t>
  </si>
  <si>
    <t>9253885</t>
  </si>
  <si>
    <t>741310201</t>
  </si>
  <si>
    <t>Montáž spínač (polo)zapuštěný šroubové připojení 1-jednopólový se zapojením vodičů</t>
  </si>
  <si>
    <t>-1628952341</t>
  </si>
  <si>
    <t>Montáž spínačů jedno nebo dvoupólových polozapuštěných nebo zapuštěných se zapojením vodičů šroubové připojení, pro prostředí normální spínačů, řazení 1-jednopólových</t>
  </si>
  <si>
    <t>https://podminky.urs.cz/item/CS_URS_2025_01/741310201</t>
  </si>
  <si>
    <t>34535000</t>
  </si>
  <si>
    <t>spínač kompletní, zapuštěný, jednopólový, řazení 1, šroubové svorky</t>
  </si>
  <si>
    <t>80214397</t>
  </si>
  <si>
    <t>741313003</t>
  </si>
  <si>
    <t>Montáž zásuvka (polo)zapuštěná bezšroubové připojení 2x(2P+PE) dvojnásobná se zapojením vodičů</t>
  </si>
  <si>
    <t>2086159931</t>
  </si>
  <si>
    <t>Montáž zásuvek domovních se zapojením vodičů bezšroubové připojení polozapuštěných nebo zapuštěných 10/16 A, provedení 2x (2P + PE) dvojnásobná</t>
  </si>
  <si>
    <t>https://podminky.urs.cz/item/CS_URS_2025_01/741313003</t>
  </si>
  <si>
    <t>34555238</t>
  </si>
  <si>
    <t>zásuvka zapuštěná dvojnásobná, šroubové svorky</t>
  </si>
  <si>
    <t>-2083259697</t>
  </si>
  <si>
    <t>741372061</t>
  </si>
  <si>
    <t>Montáž svítidlo LED interiérové přisazené stropní hranaté nebo kruhové do 0,09 m2 se zapojením vodičů</t>
  </si>
  <si>
    <t>-1553765290</t>
  </si>
  <si>
    <t>Montáž svítidel s integrovaným zdrojem LED se zapojením vodičů interiérových přisazených stropních hranatých nebo kruhových plochy do 0,09 m2</t>
  </si>
  <si>
    <t>https://podminky.urs.cz/item/CS_URS_2025_01/741372061</t>
  </si>
  <si>
    <t>34825005</t>
  </si>
  <si>
    <t>svítidlo interiérové přisazené obdélníkové/čtvercové přes 0,09 do 0,36m2 1500-1900lm</t>
  </si>
  <si>
    <t>-1416168109</t>
  </si>
  <si>
    <t>34825006</t>
  </si>
  <si>
    <t>svítidlo interiérové přisazené obdélníkové/čtvercové přes 0,09 do 0,36m2 1900-4000lm</t>
  </si>
  <si>
    <t>482745437</t>
  </si>
  <si>
    <t>741410003</t>
  </si>
  <si>
    <t>Montáž drátu nebo lana uzemňovacího průměru do 10 mm na povrchu</t>
  </si>
  <si>
    <t>-786807825</t>
  </si>
  <si>
    <t>Montáž uzemňovacího vedení s upevněním, propojením a připojením pomocí svorek na povrchu drátu nebo lana Ø do 10 mm</t>
  </si>
  <si>
    <t>https://podminky.urs.cz/item/CS_URS_2025_01/741410003</t>
  </si>
  <si>
    <t>-1630573651</t>
  </si>
  <si>
    <t>741410041</t>
  </si>
  <si>
    <t>Montáž drátu nebo lana uzemňovacího průměru do 10 mm v městské zástavbě v zemi</t>
  </si>
  <si>
    <t>-1457551722</t>
  </si>
  <si>
    <t>Montáž uzemňovacího vedení s upevněním, propojením a připojením pomocí svorek v zemi s izolací spojů drátu nebo lana Ø do 10 mm v městské zástavbě</t>
  </si>
  <si>
    <t>https://podminky.urs.cz/item/CS_URS_2025_01/741410041</t>
  </si>
  <si>
    <t>1165014109</t>
  </si>
  <si>
    <t>-1609485363</t>
  </si>
  <si>
    <t>35441072</t>
  </si>
  <si>
    <t>drát D 8mm FeZn pro hromosvod</t>
  </si>
  <si>
    <t>-428832595</t>
  </si>
  <si>
    <t>1075602462</t>
  </si>
  <si>
    <t>215273926</t>
  </si>
  <si>
    <t>500171726</t>
  </si>
  <si>
    <t>241761453</t>
  </si>
  <si>
    <t>Montáž hromosvodného vedení ochranných prvků úhelníků nebo trubek s držáky</t>
  </si>
  <si>
    <t>631111058</t>
  </si>
  <si>
    <t>1687893958</t>
  </si>
  <si>
    <t>736019020</t>
  </si>
  <si>
    <t>-1113134461</t>
  </si>
  <si>
    <t>741440031</t>
  </si>
  <si>
    <t>Montáž tyč zemnicí dl do 2 m</t>
  </si>
  <si>
    <t>-1389149171</t>
  </si>
  <si>
    <t>Montáž zemnicích desek a tyčí s připojením na svodové nebo uzemňovací vedení bez příslušenství tyčí, délky do 2 m</t>
  </si>
  <si>
    <t>https://podminky.urs.cz/item/CS_URS_2025_01/741440031</t>
  </si>
  <si>
    <t>35442090</t>
  </si>
  <si>
    <t>tyč zemnící 2m FeZn</t>
  </si>
  <si>
    <t>-1209690809</t>
  </si>
  <si>
    <t>-1567250082</t>
  </si>
  <si>
    <t>741820011</t>
  </si>
  <si>
    <t>Měření zemnící síť dl pásku do 100 m</t>
  </si>
  <si>
    <t>-2058467750</t>
  </si>
  <si>
    <t>Měření zemních odporů zemnicí sítě délky pásku do 100 m</t>
  </si>
  <si>
    <t>https://podminky.urs.cz/item/CS_URS_2025_01/741820011</t>
  </si>
  <si>
    <t>-1476104776</t>
  </si>
  <si>
    <t>1923731347</t>
  </si>
  <si>
    <t>751111052</t>
  </si>
  <si>
    <t>Montáž ventilátoru axiálního nízkotlakého podhledového D přes 100 do 200 mm</t>
  </si>
  <si>
    <t>1933811888</t>
  </si>
  <si>
    <t>Montáž ventilátoru axiálního nízkotlakého podhledového, průměru přes 100 do 200 mm</t>
  </si>
  <si>
    <t>https://podminky.urs.cz/item/CS_URS_2025_01/751111052</t>
  </si>
  <si>
    <t>42914502</t>
  </si>
  <si>
    <t>ventilátor axiální tichý malý plastový s nastavitelným doběhem IP45 výkon 8-13W D 100mm</t>
  </si>
  <si>
    <t>130695798</t>
  </si>
  <si>
    <t>2099159069</t>
  </si>
  <si>
    <t>761</t>
  </si>
  <si>
    <t>Konstrukce prosvětlovací</t>
  </si>
  <si>
    <t>76111</t>
  </si>
  <si>
    <t>Montáž stěny zděné ze skleněných tvárnic 190x190x80 mm</t>
  </si>
  <si>
    <t>-152769762</t>
  </si>
  <si>
    <t>Stěny a příčky skleněné vč. skleněných dveří 5*2,6, 4*2,6</t>
  </si>
  <si>
    <t>998761101</t>
  </si>
  <si>
    <t>Přesun hmot tonážní pro konstrukce prosvětlovací v objektech v do 6 m</t>
  </si>
  <si>
    <t>1014442433</t>
  </si>
  <si>
    <t>Přesun hmot pro konstrukce prosvětlovací stanovený z hmotnosti přesunovaného materiálu vodorovná dopravní vzdálenost do 50 m základní v objektech výšky do 6 m</t>
  </si>
  <si>
    <t>https://podminky.urs.cz/item/CS_URS_2025_01/998761101</t>
  </si>
  <si>
    <t>762</t>
  </si>
  <si>
    <t>Konstrukce tesařské</t>
  </si>
  <si>
    <t>762511233</t>
  </si>
  <si>
    <t>Podlahové kce podkladové z desek OSB tl 15 mm broušených na pero a drážku lepených</t>
  </si>
  <si>
    <t>1987194929</t>
  </si>
  <si>
    <t>Podlahové konstrukce podkladové z dřevoštěpkových desek OSB jednovrstvých lepených na pero a drážku broušených, tloušťky desky 15 mm</t>
  </si>
  <si>
    <t>https://podminky.urs.cz/item/CS_URS_2025_01/762511233</t>
  </si>
  <si>
    <t>Poznámka k položce:_x000d_
2 vrstvy</t>
  </si>
  <si>
    <t>2*(62,7+115,2)</t>
  </si>
  <si>
    <t>998762101</t>
  </si>
  <si>
    <t>Přesun hmot tonážní pro kce tesařské v objektech v do 6 m</t>
  </si>
  <si>
    <t>1339714903</t>
  </si>
  <si>
    <t>Přesun hmot pro konstrukce tesařské stanovený z hmotnosti přesunovaného materiálu vodorovná dopravní vzdálenost do 50 m základní v objektech výšky do 6 m</t>
  </si>
  <si>
    <t>https://podminky.urs.cz/item/CS_URS_2025_01/998762101</t>
  </si>
  <si>
    <t>763111311</t>
  </si>
  <si>
    <t>SDK příčka tl 75 mm profil CW+UW 50 desky 1xA 12,5 s izolací EI 30 Rw do 45 dB</t>
  </si>
  <si>
    <t>-193407060</t>
  </si>
  <si>
    <t>Příčka ze sádrokartonových desek s nosnou konstrukcí z jednoduchých ocelových profilů UW, CW jednoduše opláštěná deskou standardní A tl. 12,5 mm, příčka tl. 75 mm, profil 50, s izolací, EI 30, Rw do 45 dB</t>
  </si>
  <si>
    <t>https://podminky.urs.cz/item/CS_URS_2025_01/763111311</t>
  </si>
  <si>
    <t>2,6*(3,05+2,3+1,2+2,35+1,525+7,2+1,525+1,15+1,15+5,55+4,6+2,725)</t>
  </si>
  <si>
    <t>-((0,8*2)*4+(0,7*2)*8)</t>
  </si>
  <si>
    <t>2,6*(4,6+2,3)</t>
  </si>
  <si>
    <t>-(0,8*2+0,7*2)</t>
  </si>
  <si>
    <t>763111313</t>
  </si>
  <si>
    <t>SDK příčka tl 100 mm profil CW+UW 75 desky 1xA 12,5 bez izolace do EI 30</t>
  </si>
  <si>
    <t>-650403988</t>
  </si>
  <si>
    <t>Příčka ze sádrokartonových desek s nosnou konstrukcí z jednoduchých ocelových profilů UW, CW jednoduše opláštěná deskou standardní A tl. 12,5 mm, příčka tl. 100 mm, profil 75, bez izolace, EI do 30</t>
  </si>
  <si>
    <t>https://podminky.urs.cz/item/CS_URS_2025_01/763111313</t>
  </si>
  <si>
    <t>2,6*(7,05+4,95)</t>
  </si>
  <si>
    <t>-(0,8*2)</t>
  </si>
  <si>
    <t>2,6*5,5</t>
  </si>
  <si>
    <t>763121411</t>
  </si>
  <si>
    <t>SDK stěna předsazená tl 62,5 mm profil CW+UW 50 deska 1xA 12,5 bez izolace EI 15</t>
  </si>
  <si>
    <t>705762321</t>
  </si>
  <si>
    <t>Stěna předsazená ze sádrokartonových desek s nosnou konstrukcí z ocelových profilů CW, UW jednoduše opláštěná deskou standardní A tl. 12,5 mm bez izolace, EI 15, stěna tl. 62,5 mm, profil 50</t>
  </si>
  <si>
    <t>https://podminky.urs.cz/item/CS_URS_2025_01/763121411</t>
  </si>
  <si>
    <t>2,6*(7,2+9+7,2+3,05)</t>
  </si>
  <si>
    <t>-((0,8*2)*2+(0,6*0,6)*2*(0,9*1,2)*4)</t>
  </si>
  <si>
    <t>2,5*(17,145+8,7+17,145+3,05+5,5)</t>
  </si>
  <si>
    <t>-((0,8*2)+(0,6*0,6)+(0,9*1,2)*9+(0,9*2)*4)</t>
  </si>
  <si>
    <t>763131751</t>
  </si>
  <si>
    <t>Montáž parotěsné zábrany do SDK podhledu</t>
  </si>
  <si>
    <t>169144165</t>
  </si>
  <si>
    <t>Podhled ze sádrokartonových desek ostatní práce a konstrukce na podhledech ze sádrokartonových desek montáž parotěsné zábrany</t>
  </si>
  <si>
    <t>https://podminky.urs.cz/item/CS_URS_2025_01/763131751</t>
  </si>
  <si>
    <t>(9*7,5)+(9*7,5+9,8*5)</t>
  </si>
  <si>
    <t>28329274</t>
  </si>
  <si>
    <t>fólie PE vyztužená pro parotěsnou vrstvu (reakce na oheň - třída E) 110g/m2</t>
  </si>
  <si>
    <t>1119380591</t>
  </si>
  <si>
    <t>184*1,1235 'Přepočtené koeficientem množství</t>
  </si>
  <si>
    <t>763132111</t>
  </si>
  <si>
    <t>SDK podhled samostatný požární předěl 1xDF 15 mm TI 40 mm 40 kg/m3 + TI v CD profilu EI Z/S 15/45 dvouvrstvá spodní kce CD+UD</t>
  </si>
  <si>
    <t>2009596847</t>
  </si>
  <si>
    <t>Podhled ze sádrokartonových desek - samostatný požární předěl dvouvrstvá nosná konstrukce z ocelových profilů CD, UD s oboustrannou požární odolností celoplošná izolace a CD profily vyplněny izolací o objemové hmotnosti 40 kg/m3 jednoduše opláštěná deskou protipožární DF tl. 15 mm, TI tl. 40 mm 40 kg/m3, EI Z/S 15/45</t>
  </si>
  <si>
    <t>https://podminky.urs.cz/item/CS_URS_2025_01/763132111</t>
  </si>
  <si>
    <t>115+65</t>
  </si>
  <si>
    <t>763164716</t>
  </si>
  <si>
    <t>SDK obklad kcí uzavřeného tvaru š do 0,8 m desky 1xDF 15</t>
  </si>
  <si>
    <t>500586149</t>
  </si>
  <si>
    <t>Obklad konstrukcí sádrokartonovými deskami včetně ochranných úhelníků uzavřeného tvaru rozvinuté šíře do 0,8 m, opláštěný deskou protipožární DF, tl. 15 mm</t>
  </si>
  <si>
    <t>https://podminky.urs.cz/item/CS_URS_2025_01/763164716</t>
  </si>
  <si>
    <t>18*3+9,8*2+5,8*3</t>
  </si>
  <si>
    <t>15*3</t>
  </si>
  <si>
    <t>763181311</t>
  </si>
  <si>
    <t>Montáž jednokřídlové kovové zárubně do SDK příčky</t>
  </si>
  <si>
    <t>-1789478849</t>
  </si>
  <si>
    <t>Výplně otvorů konstrukcí ze sádrokartonových desek montáž zárubně kovové s konstrukcí jednokřídlové</t>
  </si>
  <si>
    <t>https://podminky.urs.cz/item/CS_URS_2025_01/763181311</t>
  </si>
  <si>
    <t>55331589</t>
  </si>
  <si>
    <t>zárubeň jednokřídlá ocelová pro sádrokartonové příčky tl stěny 75-100mm rozměru 700/1970, 2100mm</t>
  </si>
  <si>
    <t>1644600657</t>
  </si>
  <si>
    <t>55331590</t>
  </si>
  <si>
    <t>zárubeň jednokřídlá ocelová pro sádrokartonové příčky tl stěny 75-100mm rozměru 800/1970, 2100mm</t>
  </si>
  <si>
    <t>-2070462146</t>
  </si>
  <si>
    <t>763181411</t>
  </si>
  <si>
    <t>Ztužující výplň otvoru pro dveře s CW a UW profilem pro příčky do 2,60 m</t>
  </si>
  <si>
    <t>-589384631</t>
  </si>
  <si>
    <t>Výplně otvorů konstrukcí ze sádrokartonových desek ztužující výplň otvoru pro dveře s CW a UW profilem, výšky příčky do 2,60 m</t>
  </si>
  <si>
    <t>https://podminky.urs.cz/item/CS_URS_2025_01/763181411</t>
  </si>
  <si>
    <t>763182313</t>
  </si>
  <si>
    <t>Ostění oken z desek v SDK konstrukci hl do 0,3 m</t>
  </si>
  <si>
    <t>-1451503647</t>
  </si>
  <si>
    <t>Výplně otvorů konstrukcí ze sádrokartonových desek ostění oken z desek hloubky do 0,3 m</t>
  </si>
  <si>
    <t>https://podminky.urs.cz/item/CS_URS_2025_01/763182313</t>
  </si>
  <si>
    <t>2*(4*0,6)+4*(0,9+1,2+0,9+1,2)</t>
  </si>
  <si>
    <t>(4*0,6)+9*(0,9+1,2+0,9+1,2)+4*(0,9+2+0,9+2)</t>
  </si>
  <si>
    <t>3*(0,8+2+2)</t>
  </si>
  <si>
    <t>998763301</t>
  </si>
  <si>
    <t>Přesun hmot tonážní pro konstrukce montované z desek v objektech v do 6 m</t>
  </si>
  <si>
    <t>-1711577270</t>
  </si>
  <si>
    <t>Přesun hmot pro konstrukce montované z desek sádrokartonových, sádrovláknitých, cementovláknitých nebo cementových stanovený z hmotnosti přesunovaného materiálu vodorovná dopravní vzdálenost do 50 m základní v objektech výšky do 6 m</t>
  </si>
  <si>
    <t>https://podminky.urs.cz/item/CS_URS_2025_01/998763301</t>
  </si>
  <si>
    <t>764216600</t>
  </si>
  <si>
    <t>Oplechování rovných parapetů mechanicky kotvené z Pz s povrchovou úpravou rš 100 mm</t>
  </si>
  <si>
    <t>229505697</t>
  </si>
  <si>
    <t>Oplechování parapetů z pozinkovaného plechu s povrchovou úpravou rovných mechanicky kotvené, bez rohů rš 100 mm</t>
  </si>
  <si>
    <t>https://podminky.urs.cz/item/CS_URS_2025_01/764216600</t>
  </si>
  <si>
    <t>3*0,6+17*0,9</t>
  </si>
  <si>
    <t>1965889296</t>
  </si>
  <si>
    <t>53597189</t>
  </si>
  <si>
    <t>-134230031</t>
  </si>
  <si>
    <t>766</t>
  </si>
  <si>
    <t>Konstrukce truhlářské</t>
  </si>
  <si>
    <t>766622121</t>
  </si>
  <si>
    <t>Montáž plastových oken plochy přes 1 m2 pevných v do 1,5 m s rámem do celostěnových panelů</t>
  </si>
  <si>
    <t>-28145077</t>
  </si>
  <si>
    <t>Montáž oken plastových včetně montáže rámu plochy přes 1 m2 pevných do celostěnových panelů nebo ocelových rámů, výšky do 1,5 m</t>
  </si>
  <si>
    <t>https://podminky.urs.cz/item/CS_URS_2025_01/766622121</t>
  </si>
  <si>
    <t>Poznámka k položce:_x000d_
vč. kování, olivy</t>
  </si>
  <si>
    <t>2*(0,6*0,6)+7*(0,9*1,2)</t>
  </si>
  <si>
    <t>(0,6*0,6)+9*(0,9*1,2)</t>
  </si>
  <si>
    <t>61140051</t>
  </si>
  <si>
    <t>okno plastové otevíravé/sklopné dvojsklo přes plochu 1m2 do v 1,5m</t>
  </si>
  <si>
    <t>-1091234030</t>
  </si>
  <si>
    <t>61140049</t>
  </si>
  <si>
    <t>okno plastové otevíravé/sklopné dvojsklo do plochy 1m2</t>
  </si>
  <si>
    <t>-1720536259</t>
  </si>
  <si>
    <t>766622122</t>
  </si>
  <si>
    <t>Montáž plastových oken plochy přes 1 m2 pevných v do 2,5 m s rámem do celostěnových panelů</t>
  </si>
  <si>
    <t>1330544546</t>
  </si>
  <si>
    <t>Montáž oken plastových včetně montáže rámu plochy přes 1 m2 pevných do celostěnových panelů nebo ocelových rámů, výšky přes 1,5 do 2,5 m</t>
  </si>
  <si>
    <t>https://podminky.urs.cz/item/CS_URS_2025_01/766622122</t>
  </si>
  <si>
    <t>Poznámka k položce:_x000d_
vč. olivy</t>
  </si>
  <si>
    <t>4*(0,9*2)</t>
  </si>
  <si>
    <t>61140053</t>
  </si>
  <si>
    <t>okno plastové otevíravé/sklopné dvojsklo přes plochu 1m2 v 1,5-2,5m</t>
  </si>
  <si>
    <t>-244677602</t>
  </si>
  <si>
    <t>Poznámka k položce:_x000d_
vč. kování, olovy</t>
  </si>
  <si>
    <t>766660001</t>
  </si>
  <si>
    <t>Montáž dveřních křídel otvíravých jednokřídlových š do 0,8 m do ocelové zárubně</t>
  </si>
  <si>
    <t>-1400866066</t>
  </si>
  <si>
    <t>Montáž dveřních křídel dřevěných nebo plastových otevíravých do ocelové zárubně povrchově upravených jednokřídlových, šířky do 800 mm</t>
  </si>
  <si>
    <t>https://podminky.urs.cz/item/CS_URS_2025_01/766660001</t>
  </si>
  <si>
    <t>61162080</t>
  </si>
  <si>
    <t>dveře jednokřídlé voštinové povrch laminátový částečně prosklené 800x1970-2100mm</t>
  </si>
  <si>
    <t>1704606026</t>
  </si>
  <si>
    <t>61162074</t>
  </si>
  <si>
    <t>dveře jednokřídlé voštinové povrch laminátový plné 800x1970-2100mm</t>
  </si>
  <si>
    <t>-2075328510</t>
  </si>
  <si>
    <t>61162073</t>
  </si>
  <si>
    <t>dveře jednokřídlé voštinové povrch laminátový plné 700x1970-2100mm</t>
  </si>
  <si>
    <t>106450777</t>
  </si>
  <si>
    <t>766660411</t>
  </si>
  <si>
    <t>Montáž vchodových dveří včetně rámu jednokřídlových bez nadsvětlíku do zdiva</t>
  </si>
  <si>
    <t>-1614773393</t>
  </si>
  <si>
    <t>Montáž vchodových dveří včetně rámu do zdiva jednokřídlových bez nadsvětlíku</t>
  </si>
  <si>
    <t>https://podminky.urs.cz/item/CS_URS_2025_01/766660411</t>
  </si>
  <si>
    <t>61140504</t>
  </si>
  <si>
    <t>dveře jednokřídlé plastové bílé prosklené max rozměru otvoru 2,42m2 bezpečnostní třídy RC2</t>
  </si>
  <si>
    <t>-1257357728</t>
  </si>
  <si>
    <t>3*1,8 'Přepočtené koeficientem množství</t>
  </si>
  <si>
    <t>766660711</t>
  </si>
  <si>
    <t>Montáž dveřních závěsů na křídlo a zárubeň jednokřídlových dveří</t>
  </si>
  <si>
    <t>-941048103</t>
  </si>
  <si>
    <t>Montáž dveřních doplňků dokování závěsů na křídlo a zárubeň dveří jednokřídlových</t>
  </si>
  <si>
    <t>https://podminky.urs.cz/item/CS_URS_2025_01/766660711</t>
  </si>
  <si>
    <t>54932008</t>
  </si>
  <si>
    <t>závěs dveřní zadlabávací 100mm</t>
  </si>
  <si>
    <t>100 kus</t>
  </si>
  <si>
    <t>-1596683843</t>
  </si>
  <si>
    <t>57*0,01 'Přepočtené koeficientem množství</t>
  </si>
  <si>
    <t>766660723</t>
  </si>
  <si>
    <t>Montáž dveřního interiérového kování - zhotovení lůžka na osazení protiplechu</t>
  </si>
  <si>
    <t>-1688559059</t>
  </si>
  <si>
    <t>Montáž dveřních doplňků dveřního kování interiérového lůžka protiplechu</t>
  </si>
  <si>
    <t>https://podminky.urs.cz/item/CS_URS_2025_01/766660723</t>
  </si>
  <si>
    <t>766660724</t>
  </si>
  <si>
    <t>Montáž dveřního interiérového kování - protiplechu</t>
  </si>
  <si>
    <t>226284784</t>
  </si>
  <si>
    <t>Montáž dveřních doplňků dveřního kování interiérového protiplechu</t>
  </si>
  <si>
    <t>https://podminky.urs.cz/item/CS_URS_2025_01/766660724</t>
  </si>
  <si>
    <t>54926075</t>
  </si>
  <si>
    <t>protiplech zámku 72-90mm</t>
  </si>
  <si>
    <t>-2087708458</t>
  </si>
  <si>
    <t>184</t>
  </si>
  <si>
    <t>766660729</t>
  </si>
  <si>
    <t>Montáž dveřního interiérového kování - štítku s klikou</t>
  </si>
  <si>
    <t>1286645850</t>
  </si>
  <si>
    <t>Montáž dveřních doplňků dveřního kování interiérového štítku s klikou</t>
  </si>
  <si>
    <t>https://podminky.urs.cz/item/CS_URS_2025_01/766660729</t>
  </si>
  <si>
    <t>185</t>
  </si>
  <si>
    <t>54914123</t>
  </si>
  <si>
    <t>dveřní kování interiérové rozetové klika/klika</t>
  </si>
  <si>
    <t>308768758</t>
  </si>
  <si>
    <t>186</t>
  </si>
  <si>
    <t>766660730</t>
  </si>
  <si>
    <t>Montáž dveřního interiérového kování - WC kliky se zámkem</t>
  </si>
  <si>
    <t>-1571513388</t>
  </si>
  <si>
    <t>Montáž dveřních doplňků dveřního kování interiérového WC kliky se zámkem</t>
  </si>
  <si>
    <t>https://podminky.urs.cz/item/CS_URS_2025_01/766660730</t>
  </si>
  <si>
    <t>187</t>
  </si>
  <si>
    <t>54914128</t>
  </si>
  <si>
    <t>dveřní kování interiérové rozetové spodní pro WC</t>
  </si>
  <si>
    <t>1429146136</t>
  </si>
  <si>
    <t>188</t>
  </si>
  <si>
    <t>766660733</t>
  </si>
  <si>
    <t>Montáž dveřního bezpečnostního kování - štítku s klikou</t>
  </si>
  <si>
    <t>-1339553402</t>
  </si>
  <si>
    <t>Montáž dveřních doplňků dveřního kování bezpečnostního štítku s klikou</t>
  </si>
  <si>
    <t>https://podminky.urs.cz/item/CS_URS_2025_01/766660733</t>
  </si>
  <si>
    <t>189</t>
  </si>
  <si>
    <t>54914131</t>
  </si>
  <si>
    <t>dveřní kování bezpečnostní RC3 klika/klika lakovaný nerez</t>
  </si>
  <si>
    <t>1224220989</t>
  </si>
  <si>
    <t>190</t>
  </si>
  <si>
    <t>766660751</t>
  </si>
  <si>
    <t>Montáž dveřního interiérového kování - zámku</t>
  </si>
  <si>
    <t>-1673665479</t>
  </si>
  <si>
    <t>Montáž dveřních doplňků dveřního kování interiérového zámku</t>
  </si>
  <si>
    <t>https://podminky.urs.cz/item/CS_URS_2025_01/766660751</t>
  </si>
  <si>
    <t>191</t>
  </si>
  <si>
    <t>54924003</t>
  </si>
  <si>
    <t>zámek zadlabací mezipokojový pravý pro WC kování 72x55mm</t>
  </si>
  <si>
    <t>1632142566</t>
  </si>
  <si>
    <t>192</t>
  </si>
  <si>
    <t>766660762</t>
  </si>
  <si>
    <t>Montáž dveřního bezpečnostního kování - zámkové vložky</t>
  </si>
  <si>
    <t>1047869680</t>
  </si>
  <si>
    <t>Montáž dveřních doplňků dveřního kování bezpečnostního zámkové vložky</t>
  </si>
  <si>
    <t>https://podminky.urs.cz/item/CS_URS_2025_01/766660762</t>
  </si>
  <si>
    <t>193</t>
  </si>
  <si>
    <t>54964117</t>
  </si>
  <si>
    <t>vložka cylindrická bezpečnostní 30+50</t>
  </si>
  <si>
    <t>1377420388</t>
  </si>
  <si>
    <t>194</t>
  </si>
  <si>
    <t>766694116</t>
  </si>
  <si>
    <t>Montáž parapetních desek dřevěných nebo plastových š do 30 cm</t>
  </si>
  <si>
    <t>-224410813</t>
  </si>
  <si>
    <t>Montáž ostatních truhlářských konstrukcí parapetních desek dřevěných nebo plastových šířky do 300 mm</t>
  </si>
  <si>
    <t>https://podminky.urs.cz/item/CS_URS_2025_01/766694116</t>
  </si>
  <si>
    <t>0,9*17</t>
  </si>
  <si>
    <t>195</t>
  </si>
  <si>
    <t>60794121</t>
  </si>
  <si>
    <t>koncovka PVC k parapetním dřevotřískovým deskám 600mm</t>
  </si>
  <si>
    <t>-1778306453</t>
  </si>
  <si>
    <t>196</t>
  </si>
  <si>
    <t>60794101</t>
  </si>
  <si>
    <t>parapet dřevotřískový vnitřní povrch laminátový š 200mm</t>
  </si>
  <si>
    <t>-1552303799</t>
  </si>
  <si>
    <t>197</t>
  </si>
  <si>
    <t>998766101</t>
  </si>
  <si>
    <t>Přesun hmot tonážní pro kce truhlářské v objektech v do 6 m</t>
  </si>
  <si>
    <t>-1372725096</t>
  </si>
  <si>
    <t>Přesun hmot pro konstrukce truhlářské stanovený z hmotnosti přesunovaného materiálu vodorovná dopravní vzdálenost do 50 m základní v objektech výšky do 6 m</t>
  </si>
  <si>
    <t>https://podminky.urs.cz/item/CS_URS_2025_01/998766101</t>
  </si>
  <si>
    <t>198</t>
  </si>
  <si>
    <t>767211312</t>
  </si>
  <si>
    <t>Montáž venkovního kovového schodiště rovného kotveného na ocelovou konstrukci</t>
  </si>
  <si>
    <t>-1718277180</t>
  </si>
  <si>
    <t>Montáž kovového venkovního schodiště bez zábradlí a podesty, pro šířku stupně do 1 200 mm rovného, kotveného na ocelovou konstrukci</t>
  </si>
  <si>
    <t>https://podminky.urs.cz/item/CS_URS_2025_01/767211312</t>
  </si>
  <si>
    <t>199</t>
  </si>
  <si>
    <t>55342004</t>
  </si>
  <si>
    <t>schodiště venkovní přímé, schodnice protiskluzový PZ plech tl 2mm, bez zábradlí, do výšky 4265mm 17 stupňů</t>
  </si>
  <si>
    <t>-342638265</t>
  </si>
  <si>
    <t>200</t>
  </si>
  <si>
    <t>767223212</t>
  </si>
  <si>
    <t>Montáž přímého kovového zábradlí do ocelové konstrukce na schodišti v exteriéru</t>
  </si>
  <si>
    <t>-341898342</t>
  </si>
  <si>
    <t>Montáž zábradlí přímého v exteriéru na schodišti kotveného do ocelové konstrukce</t>
  </si>
  <si>
    <t>https://podminky.urs.cz/item/CS_URS_2025_01/767223212</t>
  </si>
  <si>
    <t>201</t>
  </si>
  <si>
    <t>553422</t>
  </si>
  <si>
    <t>zábradlí ocedlové PZ schodišťové v 900mm</t>
  </si>
  <si>
    <t>67560802</t>
  </si>
  <si>
    <t>202</t>
  </si>
  <si>
    <t>767250113</t>
  </si>
  <si>
    <t>Montáž ocelových podest svařováním</t>
  </si>
  <si>
    <t>720618451</t>
  </si>
  <si>
    <t>Montáž podest z oceli svařováním</t>
  </si>
  <si>
    <t>https://podminky.urs.cz/item/CS_URS_2025_01/767250113</t>
  </si>
  <si>
    <t>203</t>
  </si>
  <si>
    <t>55347006</t>
  </si>
  <si>
    <t>rošt podlahový lisovaný žárově zinkovaný velikost 30/2mm 1000x1000mm</t>
  </si>
  <si>
    <t>1430079711</t>
  </si>
  <si>
    <t>204</t>
  </si>
  <si>
    <t>2128180620</t>
  </si>
  <si>
    <t>771</t>
  </si>
  <si>
    <t>Podlahy z dlaždic</t>
  </si>
  <si>
    <t>205</t>
  </si>
  <si>
    <t>771111011</t>
  </si>
  <si>
    <t>Vysátí podkladu před pokládkou dlažby</t>
  </si>
  <si>
    <t>1217801128</t>
  </si>
  <si>
    <t>Příprava podkladu před provedením dlažby vysátí podlah</t>
  </si>
  <si>
    <t>https://podminky.urs.cz/item/CS_URS_2025_01/771111011</t>
  </si>
  <si>
    <t>1,45+4,92+1,05+2,59+2,83+2,63+4,98+2,76</t>
  </si>
  <si>
    <t>5,29+5,12</t>
  </si>
  <si>
    <t>206</t>
  </si>
  <si>
    <t>771121011</t>
  </si>
  <si>
    <t>Nátěr penetrační na podlahu</t>
  </si>
  <si>
    <t>532677602</t>
  </si>
  <si>
    <t>Příprava podkladu před provedením dlažby nátěr penetrační na podlahu</t>
  </si>
  <si>
    <t>https://podminky.urs.cz/item/CS_URS_2025_01/771121011</t>
  </si>
  <si>
    <t>207</t>
  </si>
  <si>
    <t>771151022</t>
  </si>
  <si>
    <t>Samonivelační stěrka podlah pevnosti 30 MPa tl přes 3 do 5 mm</t>
  </si>
  <si>
    <t>-224505962</t>
  </si>
  <si>
    <t>Příprava podkladu před provedením dlažby samonivelační stěrka min. pevnosti 30 MPa, tloušťky přes 3 do 5 mm</t>
  </si>
  <si>
    <t>https://podminky.urs.cz/item/CS_URS_2025_01/771151022</t>
  </si>
  <si>
    <t>208</t>
  </si>
  <si>
    <t>771474113</t>
  </si>
  <si>
    <t>Montáž soklů z dlaždic keramických rovných lepených cementovým flexibilním lepidlem v přes 90 do 120 mm</t>
  </si>
  <si>
    <t>790164691</t>
  </si>
  <si>
    <t>Montáž soklů z dlaždic keramických lepených cementovým flexibilním lepidlem rovných, výšky přes 90 do 120 mm</t>
  </si>
  <si>
    <t>https://podminky.urs.cz/item/CS_URS_2025_01/771474113</t>
  </si>
  <si>
    <t>(1,53+0,95+1,53+0,95)-0,7*2-0,8*2</t>
  </si>
  <si>
    <t>(3+0,95+3+0,95)-0,7*2+0,8*2</t>
  </si>
  <si>
    <t>(2,3+2,3+2,3+2,3)-0,8*3-0,7</t>
  </si>
  <si>
    <t>209</t>
  </si>
  <si>
    <t>59761187</t>
  </si>
  <si>
    <t>sokl keramický mrazuvzdorný povrch hladký/lapovaný tl do 10mm výšky přes 90 do 120mm</t>
  </si>
  <si>
    <t>-967330675</t>
  </si>
  <si>
    <t>16,16*1,1 'Přepočtené koeficientem množství</t>
  </si>
  <si>
    <t>210</t>
  </si>
  <si>
    <t>771574416</t>
  </si>
  <si>
    <t>Montáž podlah keramických hladkých lepených cementovým flexibilním lepidlem přes 9 do 12 ks/m2</t>
  </si>
  <si>
    <t>-1466114713</t>
  </si>
  <si>
    <t>Montáž podlah z dlaždic keramických lepených cementovým flexibilním lepidlem hladkých, tloušťky do 10 mm přes 9 do 12 ks/m2</t>
  </si>
  <si>
    <t>https://podminky.urs.cz/item/CS_URS_2025_01/771574416</t>
  </si>
  <si>
    <t>211</t>
  </si>
  <si>
    <t>59761160</t>
  </si>
  <si>
    <t>dlažba keramická slinutá mrazuvzdorná povrch hladký/matný tl do 10mm přes 9 do 12ks/m2</t>
  </si>
  <si>
    <t>-30115653</t>
  </si>
  <si>
    <t>33,62*1,1 'Přepočtené koeficientem množství</t>
  </si>
  <si>
    <t>212</t>
  </si>
  <si>
    <t>771591112</t>
  </si>
  <si>
    <t>Izolace pod dlažbu nátěrem nebo stěrkou ve dvou vrstvách</t>
  </si>
  <si>
    <t>-73125835</t>
  </si>
  <si>
    <t>Izolace podlahy pod dlažbu nátěrem nebo stěrkou ve dvou vrstvách</t>
  </si>
  <si>
    <t>https://podminky.urs.cz/item/CS_URS_2025_01/771591112</t>
  </si>
  <si>
    <t>2,59+2,53+5,29</t>
  </si>
  <si>
    <t>213</t>
  </si>
  <si>
    <t>771592011</t>
  </si>
  <si>
    <t>Čištění vnitřních ploch podlah nebo schodišť po položení dlažby chemickými prostředky</t>
  </si>
  <si>
    <t>-705251758</t>
  </si>
  <si>
    <t>Čištění vnitřních ploch po položení dlažby podlah nebo schodišť chemickými prostředky</t>
  </si>
  <si>
    <t>https://podminky.urs.cz/item/CS_URS_2025_01/771592011</t>
  </si>
  <si>
    <t>214</t>
  </si>
  <si>
    <t>998771101</t>
  </si>
  <si>
    <t>Přesun hmot tonážní pro podlahy z dlaždic v objektech v do 6 m</t>
  </si>
  <si>
    <t>1052083840</t>
  </si>
  <si>
    <t>Přesun hmot pro podlahy z dlaždic stanovený z hmotnosti přesunovaného materiálu vodorovná dopravní vzdálenost do 50 m základní v objektech výšky do 6 m</t>
  </si>
  <si>
    <t>https://podminky.urs.cz/item/CS_URS_2025_01/998771101</t>
  </si>
  <si>
    <t>776</t>
  </si>
  <si>
    <t>Podlahy povlakové</t>
  </si>
  <si>
    <t>215</t>
  </si>
  <si>
    <t>776111311</t>
  </si>
  <si>
    <t>Vysátí podkladu povlakových podlah</t>
  </si>
  <si>
    <t>2096858285</t>
  </si>
  <si>
    <t>Příprava podkladu povlakových podlah a stěn vysátí podlah</t>
  </si>
  <si>
    <t>https://podminky.urs.cz/item/CS_URS_2025_01/776111311</t>
  </si>
  <si>
    <t>8,38+8,46+4,08+14,26+20+68,86+14,37</t>
  </si>
  <si>
    <t>216</t>
  </si>
  <si>
    <t>776121411</t>
  </si>
  <si>
    <t>Dvousložková penetrace dřevěného podkladu povlakových podlah</t>
  </si>
  <si>
    <t>874037991</t>
  </si>
  <si>
    <t>Příprava podkladu povlakových podlah a stěn penetrace dvousložková podlah na dřevo (špachtlováním)</t>
  </si>
  <si>
    <t>https://podminky.urs.cz/item/CS_URS_2025_01/776121411</t>
  </si>
  <si>
    <t>217</t>
  </si>
  <si>
    <t>776141112</t>
  </si>
  <si>
    <t>Stěrka podlahová nivelační pro vyrovnání podkladu povlakových podlah pevnosti 20 MPa tl přes 3 do 5 mm</t>
  </si>
  <si>
    <t>-1518494085</t>
  </si>
  <si>
    <t>Příprava podkladu povlakových podlah a stěn vyrovnání samonivelační stěrkou podlah min.pevnosti 20 MPa, tloušťky přes 3 do 5 mm</t>
  </si>
  <si>
    <t>https://podminky.urs.cz/item/CS_URS_2025_01/776141112</t>
  </si>
  <si>
    <t>218</t>
  </si>
  <si>
    <t>776231111</t>
  </si>
  <si>
    <t>Lepení lamel a čtverců z vinylu standardním lepidlem</t>
  </si>
  <si>
    <t>725654676</t>
  </si>
  <si>
    <t>Montáž podlahovin z vinylu lepením lamel nebo čtverců standardním lepidlem</t>
  </si>
  <si>
    <t>https://podminky.urs.cz/item/CS_URS_2025_01/776231111</t>
  </si>
  <si>
    <t>219</t>
  </si>
  <si>
    <t>28411052</t>
  </si>
  <si>
    <t>dílec vinylový heterogenní úprava PUR třída zátěže 23/34/43, hořlavost Bfl S1 nášlapná vrstva 0,70mm tl 3,0mm</t>
  </si>
  <si>
    <t>43013298</t>
  </si>
  <si>
    <t>138,41*1,1 'Přepočtené koeficientem množství</t>
  </si>
  <si>
    <t>220</t>
  </si>
  <si>
    <t>776421111</t>
  </si>
  <si>
    <t>Montáž obvodových lišt lepením</t>
  </si>
  <si>
    <t>1581328189</t>
  </si>
  <si>
    <t>Montáž lišt obvodových lepených</t>
  </si>
  <si>
    <t>https://podminky.urs.cz/item/CS_URS_2025_01/776421111</t>
  </si>
  <si>
    <t>(3,1+2,8)*2-0,8</t>
  </si>
  <si>
    <t>(3,1+4,7)*2-0,8</t>
  </si>
  <si>
    <t>(2,3+1,8)*2-0,7</t>
  </si>
  <si>
    <t>(12,3+9+7,1+3,2+5,1+5,5)-0,8</t>
  </si>
  <si>
    <t>(4,6+3,2)*2-0,8</t>
  </si>
  <si>
    <t>221</t>
  </si>
  <si>
    <t>28342166</t>
  </si>
  <si>
    <t>lišta podlahová PVC zakončovací</t>
  </si>
  <si>
    <t>1992420627</t>
  </si>
  <si>
    <t>100,5*1,02 'Přepočtené koeficientem množství</t>
  </si>
  <si>
    <t>222</t>
  </si>
  <si>
    <t>776421711</t>
  </si>
  <si>
    <t>Vložení nařezaných pásků z podlahoviny do lišt</t>
  </si>
  <si>
    <t>-632079903</t>
  </si>
  <si>
    <t>Montáž lišt vložení pásků z podlahoviny do lišt včetně nařezání</t>
  </si>
  <si>
    <t>https://podminky.urs.cz/item/CS_URS_2025_01/776421711</t>
  </si>
  <si>
    <t>223</t>
  </si>
  <si>
    <t>-857973243</t>
  </si>
  <si>
    <t>100,5*0,11 'Přepočtené koeficientem množství</t>
  </si>
  <si>
    <t>224</t>
  </si>
  <si>
    <t>776991121</t>
  </si>
  <si>
    <t>Základní čištění nově položených podlahovin vysátím a setřením vlhkým mopem</t>
  </si>
  <si>
    <t>224565512</t>
  </si>
  <si>
    <t>Ostatní práce údržba nových podlahovin po pokládce čištění základní</t>
  </si>
  <si>
    <t>https://podminky.urs.cz/item/CS_URS_2025_01/776991121</t>
  </si>
  <si>
    <t>225</t>
  </si>
  <si>
    <t>998776101</t>
  </si>
  <si>
    <t>Přesun hmot tonážní pro podlahy povlakové v objektech v do 6 m</t>
  </si>
  <si>
    <t>2074551191</t>
  </si>
  <si>
    <t>Přesun hmot pro podlahy povlakové stanovený z hmotnosti přesunovaného materiálu vodorovná dopravní vzdálenost do 50 m základní v objektech výšky do 6 m</t>
  </si>
  <si>
    <t>https://podminky.urs.cz/item/CS_URS_2025_01/998776101</t>
  </si>
  <si>
    <t>781</t>
  </si>
  <si>
    <t>Dokončovací práce - obklady</t>
  </si>
  <si>
    <t>226</t>
  </si>
  <si>
    <t>781111011</t>
  </si>
  <si>
    <t>Ometení (oprášení) stěny při přípravě podkladu</t>
  </si>
  <si>
    <t>505517157</t>
  </si>
  <si>
    <t>Příprava podkladu před provedením obkladu oprášení (ometení) stěny</t>
  </si>
  <si>
    <t>https://podminky.urs.cz/item/CS_URS_2025_01/781111011</t>
  </si>
  <si>
    <t>(1,7+1,6+1,7+1,6)*2-0,7*2</t>
  </si>
  <si>
    <t>(2,7+2,3+2,7+2,3+0,9+1,15+0,9+1,15+0,9+1,15)*2-0,7*2-0,7*2*2</t>
  </si>
  <si>
    <t>(1,75+1,55+1,75+1,55)*2-0,7*2</t>
  </si>
  <si>
    <t>(1,75+2,35+1+1+1,5+2,35+0,3+0,9+1,2+0,9+1,2)*2-0,7*2-0,7*2*2</t>
  </si>
  <si>
    <t>(2,3+2,3+2,3+2,3)*2-0,7*2</t>
  </si>
  <si>
    <t>227</t>
  </si>
  <si>
    <t>781121011</t>
  </si>
  <si>
    <t>Nátěr penetrační na stěnu</t>
  </si>
  <si>
    <t>1469594816</t>
  </si>
  <si>
    <t>Příprava podkladu před provedením obkladu nátěr penetrační na stěnu</t>
  </si>
  <si>
    <t>https://podminky.urs.cz/item/CS_URS_2025_01/781121011</t>
  </si>
  <si>
    <t>228</t>
  </si>
  <si>
    <t>781131112</t>
  </si>
  <si>
    <t>Izolace pod obklad nátěrem nebo stěrkou ve dvou vrstvách</t>
  </si>
  <si>
    <t>-683455232</t>
  </si>
  <si>
    <t>Izolace stěny pod obklad izolace nátěrem nebo stěrkou ve dvou vrstvách</t>
  </si>
  <si>
    <t>https://podminky.urs.cz/item/CS_URS_2025_01/781131112</t>
  </si>
  <si>
    <t>(1,75+1,55+1,7+1,55+2,3+2,3)*2</t>
  </si>
  <si>
    <t>229</t>
  </si>
  <si>
    <t>781472219</t>
  </si>
  <si>
    <t>Montáž obkladů keramických hladkých lepených cementovým flexibilním lepidlem přes 22 do 25 ks/m2</t>
  </si>
  <si>
    <t>-634658416</t>
  </si>
  <si>
    <t>Montáž keramických obkladů stěn lepených cementovým flexibilním lepidlem hladkých přes 22 do 25 ks/m2</t>
  </si>
  <si>
    <t>https://podminky.urs.cz/item/CS_URS_2025_01/781472219</t>
  </si>
  <si>
    <t>230</t>
  </si>
  <si>
    <t>59761704</t>
  </si>
  <si>
    <t>obklad keramický nemrazuvzdorný povrch hladký/lesklý tl do 10mm přes 22 do 25ks/m2</t>
  </si>
  <si>
    <t>571892776</t>
  </si>
  <si>
    <t>93,4*1,1 'Přepočtené koeficientem množství</t>
  </si>
  <si>
    <t>231</t>
  </si>
  <si>
    <t>781495211</t>
  </si>
  <si>
    <t>Čištění vnitřních ploch stěn po provedení obkladu chemickými prostředky</t>
  </si>
  <si>
    <t>-1104155187</t>
  </si>
  <si>
    <t>Čištění vnitřních ploch po provedení obkladu stěn chemickými prostředky</t>
  </si>
  <si>
    <t>https://podminky.urs.cz/item/CS_URS_2025_01/781495211</t>
  </si>
  <si>
    <t>232</t>
  </si>
  <si>
    <t>998781101</t>
  </si>
  <si>
    <t>Přesun hmot tonážní pro obklady keramické v objektech v do 6 m</t>
  </si>
  <si>
    <t>-1999948716</t>
  </si>
  <si>
    <t>Přesun hmot pro obklady keramické stanovený z hmotnosti přesunovaného materiálu vodorovná dopravní vzdálenost do 50 m základní v objektech výšky do 6 m</t>
  </si>
  <si>
    <t>https://podminky.urs.cz/item/CS_URS_2025_01/998781101</t>
  </si>
  <si>
    <t>784</t>
  </si>
  <si>
    <t>Dokončovací práce - malby a tapety</t>
  </si>
  <si>
    <t>233</t>
  </si>
  <si>
    <t>784111001</t>
  </si>
  <si>
    <t>Oprášení (ometení ) podkladu v místnostech v do 3,80 m</t>
  </si>
  <si>
    <t>-716459801</t>
  </si>
  <si>
    <t>Oprášení (ometení) podkladu v místnostech výšky do 3,80 m</t>
  </si>
  <si>
    <t>https://podminky.urs.cz/item/CS_URS_2025_01/784111001</t>
  </si>
  <si>
    <t>8,4+(3,1+2,7+3,1+2,7)*2,6-0,8*2-2*0,9*1,2</t>
  </si>
  <si>
    <t>1,45+(1,6+0,95+1,6+0,95)*2,6-0,8*2-0,8*2-0,7*2-0,7*2</t>
  </si>
  <si>
    <t>6+(2,7+2,3+2,7+2,3+0,9+1,15+0,9+1,15+0,9+1,15)*0,6</t>
  </si>
  <si>
    <t>2,69+(1,7+1,6+1,7+1,6)*0,6</t>
  </si>
  <si>
    <t>8,46+(3,1+2,8+3,1+2,8)*2,6-0,8*2-0,9*1,2</t>
  </si>
  <si>
    <t>2,83+(3+0,95+3+0,95)*2,6-0,8*2-0,8*2-0,7*2-0,7*2</t>
  </si>
  <si>
    <t>2,63+(1,75+1,55+1,75+1,55)*0,6</t>
  </si>
  <si>
    <t>4,98+(1,75+2,35+1+1+1,5+2,35+0,3+0,9+1,2+0,9+1,2)*0,6</t>
  </si>
  <si>
    <t>2,76+(1,2+2,3+1,2+2,3)*2,6-0,8*2-0,8*2-0,8*2-0,7*2</t>
  </si>
  <si>
    <t>4,08+(2,3+1,8+2,3+1,8)*2,6-0,7*2-0,6*0,6</t>
  </si>
  <si>
    <t>14,26+(4,7+3,1+4,7+3,1)*2,6-0,8*2-0,8*1,2</t>
  </si>
  <si>
    <t>20+(5+4)*2,6-0,9*1,2-0,9*2-0,9*2</t>
  </si>
  <si>
    <t>68,86+(3,7+7,1+3,1+5,1+5,5+8,1)*2,6-0,8*2-(0,9*1,2)*6-(0,9*2)*2</t>
  </si>
  <si>
    <t>14,37+(4,6+3,15+4,6+3,15)*2,6-0,8*2-0,9*1,2-0,9*1,2</t>
  </si>
  <si>
    <t>5,29+(2,3+2,3+2,3+2,3)*0,6</t>
  </si>
  <si>
    <t>5,12+(2,3+2,25+2,3+2,25)*2,6-0,8*2-0,8*2-0,8*2-0,7*2</t>
  </si>
  <si>
    <t>234</t>
  </si>
  <si>
    <t>784171101</t>
  </si>
  <si>
    <t>Zakrytí vnitřních podlah včetně pozdějšího odkrytí</t>
  </si>
  <si>
    <t>863161549</t>
  </si>
  <si>
    <t>Zakrytí nemalovaných ploch (materiál ve specifikaci) včetně pozdějšího odkrytí podlah</t>
  </si>
  <si>
    <t>https://podminky.urs.cz/item/CS_URS_2025_01/784171101</t>
  </si>
  <si>
    <t>58,4+113,7</t>
  </si>
  <si>
    <t>235</t>
  </si>
  <si>
    <t>58124842</t>
  </si>
  <si>
    <t>fólie pro malířské potřeby zakrývací tl 7µ 4x5m</t>
  </si>
  <si>
    <t>-62686571</t>
  </si>
  <si>
    <t>172,1*1,05 'Přepočtené koeficientem množství</t>
  </si>
  <si>
    <t>236</t>
  </si>
  <si>
    <t>784171111</t>
  </si>
  <si>
    <t>Zakrytí vnitřních ploch stěn v místnostech v do 3,80 m</t>
  </si>
  <si>
    <t>722665658</t>
  </si>
  <si>
    <t>Zakrytí nemalovaných ploch (materiál ve specifikaci) včetně pozdějšího odkrytí svislých ploch např. stěn, oken, dveří v místnostech výšky do 3,80</t>
  </si>
  <si>
    <t>https://podminky.urs.cz/item/CS_URS_2025_01/784171111</t>
  </si>
  <si>
    <t>2*(0,6*0,6)</t>
  </si>
  <si>
    <t>4*(0,9*1,2)</t>
  </si>
  <si>
    <t>2*(0,8*2)</t>
  </si>
  <si>
    <t>4*(2*(0,8*2))</t>
  </si>
  <si>
    <t>8*(2*(0,7*2))</t>
  </si>
  <si>
    <t>0,6*0,6</t>
  </si>
  <si>
    <t>9*(0,9*1,2)</t>
  </si>
  <si>
    <t>0,8*2</t>
  </si>
  <si>
    <t>2*(2*(0,8*2))</t>
  </si>
  <si>
    <t>(2*(0,7*2))</t>
  </si>
  <si>
    <t>237</t>
  </si>
  <si>
    <t>28323152</t>
  </si>
  <si>
    <t>fólie s papírovou samolepící páskou pro vnitřní malířské potřeby 1,8mx33m</t>
  </si>
  <si>
    <t>-1070362230</t>
  </si>
  <si>
    <t>238</t>
  </si>
  <si>
    <t>784181101</t>
  </si>
  <si>
    <t>Základní akrylátová jednonásobná bezbarvá penetrace podkladu v místnostech v do 3,80 m</t>
  </si>
  <si>
    <t>276908101</t>
  </si>
  <si>
    <t>Penetrace podkladu jednonásobná základní akrylátová bezbarvá v místnostech výšky do 3,80 m</t>
  </si>
  <si>
    <t>https://podminky.urs.cz/item/CS_URS_2025_01/784181101</t>
  </si>
  <si>
    <t>239</t>
  </si>
  <si>
    <t>784191003</t>
  </si>
  <si>
    <t>Čištění vnitřních ploch oken dvojitých nebo zdvojených po provedení malířských prací</t>
  </si>
  <si>
    <t>-1781484813</t>
  </si>
  <si>
    <t>Čištění vnitřních ploch hrubý úklid po provedení malířských prací omytím oken dvojitých nebo zdvojených</t>
  </si>
  <si>
    <t>https://podminky.urs.cz/item/CS_URS_2025_01/784191003</t>
  </si>
  <si>
    <t>3*0,6*0,6</t>
  </si>
  <si>
    <t>13*0,9*1,2</t>
  </si>
  <si>
    <t>4*0,9*2</t>
  </si>
  <si>
    <t>240</t>
  </si>
  <si>
    <t>784191005</t>
  </si>
  <si>
    <t>Čištění vnitřních ploch dveří nebo vrat po provedení malířských prací</t>
  </si>
  <si>
    <t>215399032</t>
  </si>
  <si>
    <t>Čištění vnitřních ploch hrubý úklid po provedení malířských prací omytím dveří nebo vrat</t>
  </si>
  <si>
    <t>https://podminky.urs.cz/item/CS_URS_2025_01/784191005</t>
  </si>
  <si>
    <t>3*(0,8*2)</t>
  </si>
  <si>
    <t>9*(2*(0,7*2))</t>
  </si>
  <si>
    <t>6*(2*(0,8*2))</t>
  </si>
  <si>
    <t>241</t>
  </si>
  <si>
    <t>784191007</t>
  </si>
  <si>
    <t>Čištění vnitřních ploch podlah po provedení malířských prací</t>
  </si>
  <si>
    <t>710946546</t>
  </si>
  <si>
    <t>Čištění vnitřních ploch hrubý úklid po provedení malířských prací omytím podlah</t>
  </si>
  <si>
    <t>https://podminky.urs.cz/item/CS_URS_2025_01/784191007</t>
  </si>
  <si>
    <t>242</t>
  </si>
  <si>
    <t>784211101</t>
  </si>
  <si>
    <t>Dvojnásobné bílé malby ze směsí za mokra výborně oděruvzdorných v místnostech v do 3,80 m</t>
  </si>
  <si>
    <t>-112938811</t>
  </si>
  <si>
    <t>Malby z malířských směsí oděruvzdorných za mokra dvojnásobné, bílé za mokra oděruvzdorné výborně v místnostech výšky do 3,80 m</t>
  </si>
  <si>
    <t>https://podminky.urs.cz/item/CS_URS_2025_01/784211101</t>
  </si>
  <si>
    <t>786</t>
  </si>
  <si>
    <t>Dokončovací práce - čalounické úpravy</t>
  </si>
  <si>
    <t>243</t>
  </si>
  <si>
    <t>786623001</t>
  </si>
  <si>
    <t>Montáž venkovní žaluzie do okenního nebo dveřního otvoru na rám ovládané manuálně pl do 4 m2</t>
  </si>
  <si>
    <t>-959355411</t>
  </si>
  <si>
    <t>Montáž venkovních žaluzií do okenního nebo dveřního otvoru ovládaných manuálně, upevněných na rám, plochy do 4 m2</t>
  </si>
  <si>
    <t>https://podminky.urs.cz/item/CS_URS_2025_01/786623001</t>
  </si>
  <si>
    <t>244</t>
  </si>
  <si>
    <t>55342503</t>
  </si>
  <si>
    <t>žaluzie Z-90 ovládaná klikou včetně příslušenství plochy do 1,5m2</t>
  </si>
  <si>
    <t>1198697670</t>
  </si>
  <si>
    <t>245</t>
  </si>
  <si>
    <t>55342504</t>
  </si>
  <si>
    <t>žaluzie Z-90 ovládaná klikou včetně příslušenství plochy do 2,0m2</t>
  </si>
  <si>
    <t>-2138547362</t>
  </si>
  <si>
    <t>246</t>
  </si>
  <si>
    <t>55342505</t>
  </si>
  <si>
    <t>žaluzie Z-90 ovládaná klikou včetně příslušenství plochy do 2,5m2</t>
  </si>
  <si>
    <t>1777521837</t>
  </si>
  <si>
    <t>247</t>
  </si>
  <si>
    <t>998786101</t>
  </si>
  <si>
    <t>Přesun hmot tonážní pro stínění a čalounické úpravy v objektech v do 6 m</t>
  </si>
  <si>
    <t>719235560</t>
  </si>
  <si>
    <t>Přesun hmot pro stínění a čalounické úpravy stanovený z hmotnosti přesunovaného materiálu vodorovná dopravní vzdálenost do 50 m základní v objektech výšky (hloubky) do 6 m</t>
  </si>
  <si>
    <t>https://podminky.urs.cz/item/CS_URS_2025_01/998786101</t>
  </si>
  <si>
    <t>248</t>
  </si>
  <si>
    <t>1559215654</t>
  </si>
  <si>
    <t>249</t>
  </si>
  <si>
    <t>1522839036</t>
  </si>
  <si>
    <t>310*0,622 'Přepočtené koeficientem množství</t>
  </si>
  <si>
    <t>250</t>
  </si>
  <si>
    <t>930457305</t>
  </si>
  <si>
    <t>251</t>
  </si>
  <si>
    <t>-133307107</t>
  </si>
  <si>
    <t>310*0,311 'Přepočtené koeficientem množství</t>
  </si>
  <si>
    <t>02/2025 - SO 03 - BOXY A ZDI Z BETONOVÝCH KVÁDRŮ</t>
  </si>
  <si>
    <t>327112111</t>
  </si>
  <si>
    <t>Opěrná zeď nebo dělicí stěna z betonových bloků ukládaných na pero a drážku tl 600 mm</t>
  </si>
  <si>
    <t>686520103</t>
  </si>
  <si>
    <t>Opěrné zdi nebo dělicí stěny z betonových bloků ukládaných na pero a drážku tloušťky 600 mm</t>
  </si>
  <si>
    <t>https://podminky.urs.cz/item/CS_URS_2025_01/327112111</t>
  </si>
  <si>
    <t>Poznámka k položce:_x000d_
bloky z recyklovatelného materiálu</t>
  </si>
  <si>
    <t>115*3,6</t>
  </si>
  <si>
    <t>998152111</t>
  </si>
  <si>
    <t>Přesun hmot pro montované zdi a valy v do 12 m</t>
  </si>
  <si>
    <t>-344937524</t>
  </si>
  <si>
    <t>Přesun hmot pro zdi a valy samostatné montované z dílců železobetonových nebo z předpjatého betonu vodorovná dopravní vzdálenost do 50 m, pro zdi základní výšky do 12 m</t>
  </si>
  <si>
    <t>https://podminky.urs.cz/item/CS_URS_2025_01/998152111</t>
  </si>
  <si>
    <t>02/2025 - SO 04 - ZPEVNĚNÉ PLOCHY</t>
  </si>
  <si>
    <t xml:space="preserve">    5 - Komunikace pozemní</t>
  </si>
  <si>
    <t>113107321</t>
  </si>
  <si>
    <t>Odstranění podkladu z kameniva drceného tl do 100 mm strojně pl do 50 m2</t>
  </si>
  <si>
    <t>-700384670</t>
  </si>
  <si>
    <t>Odstranění podkladů nebo krytů strojně plochy jednotlivě do 50 m2 s přemístěním hmot na skládku na vzdálenost do 3 m nebo s naložením na dopravní prostředek z kameniva hrubého drceného, o tl. vrstvy do 100 mm</t>
  </si>
  <si>
    <t>https://podminky.urs.cz/item/CS_URS_2025_01/113107321</t>
  </si>
  <si>
    <t>27,6*1,8+12,2*9+2,7*4+1,3*20</t>
  </si>
  <si>
    <t>113108441</t>
  </si>
  <si>
    <t>Rozrytí krytu z kameniva bez zhutnění bez živičného pojiva</t>
  </si>
  <si>
    <t>-2046247258</t>
  </si>
  <si>
    <t>Rozrytí vrstvy krytu nebo podkladu z kameniva bez zhutnění, bez vyrovnání rozrytého materiálu, pro jakékoliv tloušťky bez živičného pojiva</t>
  </si>
  <si>
    <t>https://podminky.urs.cz/item/CS_URS_2025_01/113108441</t>
  </si>
  <si>
    <t>5,7*32</t>
  </si>
  <si>
    <t>131251104</t>
  </si>
  <si>
    <t>Hloubení jam nezapažených v hornině třídy těžitelnosti I skupiny 3 objem do 500 m3 strojně</t>
  </si>
  <si>
    <t>-659100008</t>
  </si>
  <si>
    <t>Hloubení nezapažených jam a zářezů strojně s urovnáním dna do předepsaného profilu a spádu v hornině třídy těžitelnosti I skupiny 3 přes 100 do 500 m3</t>
  </si>
  <si>
    <t>https://podminky.urs.cz/item/CS_URS_2025_01/131251104</t>
  </si>
  <si>
    <t>Poznámka k položce:_x000d_
výměna podloží</t>
  </si>
  <si>
    <t>360*0,5</t>
  </si>
  <si>
    <t>CS ÚRS 2024 01</t>
  </si>
  <si>
    <t>-814160876</t>
  </si>
  <si>
    <t>https://podminky.urs.cz/item/CS_URS_2024_01/162751117</t>
  </si>
  <si>
    <t>1766842684</t>
  </si>
  <si>
    <t>https://podminky.urs.cz/item/CS_URS_2024_01/162751119</t>
  </si>
  <si>
    <t>180*5</t>
  </si>
  <si>
    <t>775987945</t>
  </si>
  <si>
    <t>https://podminky.urs.cz/item/CS_URS_2024_01/171201231</t>
  </si>
  <si>
    <t>180*1,4</t>
  </si>
  <si>
    <t>-1266225228</t>
  </si>
  <si>
    <t>https://podminky.urs.cz/item/CS_URS_2024_01/171251201</t>
  </si>
  <si>
    <t>181912112</t>
  </si>
  <si>
    <t>Úprava pláně v hornině třídy těžitelnosti I skupiny 3 se zhutněním ručně</t>
  </si>
  <si>
    <t>1374535920</t>
  </si>
  <si>
    <t>Úprava pláně vyrovnáním výškových rozdílů ručně v hornině třídy těžitelnosti I skupiny 3 se zhutněním</t>
  </si>
  <si>
    <t>https://podminky.urs.cz/item/CS_URS_2025_01/181912112</t>
  </si>
  <si>
    <t>5,7*32+27,6*1,8+12,2*9+2,7*4+1,3*20</t>
  </si>
  <si>
    <t>181951112</t>
  </si>
  <si>
    <t>Úprava pláně v hornině třídy těžitelnosti I skupiny 1 až 3 se zhutněním strojně</t>
  </si>
  <si>
    <t>1092109890</t>
  </si>
  <si>
    <t>Úprava pláně vyrovnáním výškových rozdílů strojně v hornině třídy těžitelnosti I, skupiny 1 až 3 se zhutněním</t>
  </si>
  <si>
    <t>https://podminky.urs.cz/item/CS_URS_2025_01/181951112</t>
  </si>
  <si>
    <t>Komunikace pozemní</t>
  </si>
  <si>
    <t>564661111</t>
  </si>
  <si>
    <t>Podklad z kameniva hrubého drceného vel. 63-125 mm plochy přes 100 m2 tl 200 mm</t>
  </si>
  <si>
    <t>-973527668</t>
  </si>
  <si>
    <t>Podklad z kameniva hrubého drceného vel. 63-125 mm, s rozprostřením a zhutněním plochy přes 100 m2, po zhutnění tl. 200 mm</t>
  </si>
  <si>
    <t>https://podminky.urs.cz/item/CS_URS_2025_01/564661111</t>
  </si>
  <si>
    <t>564671111</t>
  </si>
  <si>
    <t>Podklad z kameniva hrubého drceného vel. 63-125 mm plochy přes 100 m2 tl 250 mm</t>
  </si>
  <si>
    <t>-772135209</t>
  </si>
  <si>
    <t>Podklad z kameniva hrubého drceného vel. 63-125 mm, s rozprostřením a zhutněním plochy přes 100 m2, po zhutnění tl. 250 mm</t>
  </si>
  <si>
    <t>https://podminky.urs.cz/item/CS_URS_2025_01/564671111</t>
  </si>
  <si>
    <t>564871111</t>
  </si>
  <si>
    <t>Podklad ze štěrkodrtě ŠD plochy přes 100 m2 tl 250 mm</t>
  </si>
  <si>
    <t>1516488428</t>
  </si>
  <si>
    <t>Podklad ze štěrkodrti ŠD s rozprostřením a zhutněním plochy přes 100 m2, po zhutnění tl. 250 mm</t>
  </si>
  <si>
    <t>https://podminky.urs.cz/item/CS_URS_2025_01/564871111</t>
  </si>
  <si>
    <t>564951413</t>
  </si>
  <si>
    <t>Podklad z asfaltového recyklátu plochy přes 100 m2 tl 150 mm</t>
  </si>
  <si>
    <t>1136795901</t>
  </si>
  <si>
    <t>Podklad nebo podsyp z asfaltového recyklátu s rozprostřením a zhutněním plochy přes 100 m2, po zhutnění tl. 150 mm</t>
  </si>
  <si>
    <t>https://podminky.urs.cz/item/CS_URS_2025_01/564951413</t>
  </si>
  <si>
    <t>566501111</t>
  </si>
  <si>
    <t>Úprava krytu z kameniva drceného pro nový kryt s doplněním kameniva drceného přes 0,08 do 0,10 m3/m2</t>
  </si>
  <si>
    <t>-1591979584</t>
  </si>
  <si>
    <t>Úprava dosavadního krytu z kameniva drceného jako podklad pro nový kryt s vyrovnáním profilu v příčném i podélném směru, s vlhčením a zhutněním, s doplněním kamenivem drceným, jeho rozprostřením a zhutněním, v množství přes 0,08 do 0,10 m3/m2</t>
  </si>
  <si>
    <t>https://podminky.urs.cz/item/CS_URS_2025_01/566501111</t>
  </si>
  <si>
    <t>566901232</t>
  </si>
  <si>
    <t>Vyspravení podkladu po překopech inženýrských sítí plochy přes 15 m2 štěrkodrtí tl. 150 mm</t>
  </si>
  <si>
    <t>746832909</t>
  </si>
  <si>
    <t>Vyspravení podkladu po překopech inženýrských sítí plochy přes 15 m2 s rozprostřením a zhutněním štěrkodrtí tl. 150 mm</t>
  </si>
  <si>
    <t>https://podminky.urs.cz/item/CS_URS_2025_01/566901232</t>
  </si>
  <si>
    <t>82*2</t>
  </si>
  <si>
    <t>2xtl. 150 mm</t>
  </si>
  <si>
    <t>572340111</t>
  </si>
  <si>
    <t>Vyspravení krytu komunikací po překopech pl do 15 m2 asfaltovým betonem ACO (AB) tl přes 30 do 50 mm</t>
  </si>
  <si>
    <t>695944156</t>
  </si>
  <si>
    <t>Vyspravení krytu komunikací po překopech inženýrských sítí plochy do 15 m2 asfaltovým betonem ACO (AB), po zhutnění tl. přes 30 do 50 mm</t>
  </si>
  <si>
    <t>https://podminky.urs.cz/item/CS_URS_2025_01/572340111</t>
  </si>
  <si>
    <t>82+8</t>
  </si>
  <si>
    <t>572340112</t>
  </si>
  <si>
    <t>Vyspravení krytu komunikací po překopech pl do 15 m2 asfaltovým betonem ACO (AB) tl přes 50 do 70 mm</t>
  </si>
  <si>
    <t>-2073621412</t>
  </si>
  <si>
    <t>Vyspravení krytu komunikací po překopech inženýrských sítí plochy do 15 m2 asfaltovým betonem ACO (AB), po zhutnění tl. přes 50 do 70 mm</t>
  </si>
  <si>
    <t>https://podminky.urs.cz/item/CS_URS_2025_01/572340112</t>
  </si>
  <si>
    <t>577144121</t>
  </si>
  <si>
    <t>Asfaltový beton vrstva obrusná ACO 11+ (ABS) tř. I tl 50 mm š přes 3 m z nemodifikovaného asfaltu</t>
  </si>
  <si>
    <t>-460352079</t>
  </si>
  <si>
    <t>Asfaltový beton vrstva obrusná ACO 11 (ABS) s rozprostřením a se zhutněním z nemodifikovaného asfaltu v pruhu šířky přes 3 m tř. I (ACO 11+), po zhutnění tl. 50 mm</t>
  </si>
  <si>
    <t>https://podminky.urs.cz/item/CS_URS_2025_01/577144121</t>
  </si>
  <si>
    <t>577145122</t>
  </si>
  <si>
    <t>Asfaltový beton vrstva ložní ACL 16 (ABH) tl 50 mm š přes 3 m z nemodifikovaného asfaltu</t>
  </si>
  <si>
    <t>-1547969859</t>
  </si>
  <si>
    <t>Asfaltový beton vrstva ložní ACL 16 (ABH) s rozprostřením a zhutněním z nemodifikovaného asfaltu v pruhu šířky přes 3 m, po zhutnění tl. 50 mm</t>
  </si>
  <si>
    <t>https://podminky.urs.cz/item/CS_URS_2025_01/577145122</t>
  </si>
  <si>
    <t>5,7*32+3,9*0,2+12,2*9+18,5*0,2</t>
  </si>
  <si>
    <t>916131213</t>
  </si>
  <si>
    <t>Osazení silničního obrubníku betonového stojatého s boční opěrou do lože z betonu prostého</t>
  </si>
  <si>
    <t>1756261245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</si>
  <si>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</si>
  <si>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https://podminky.urs.cz/item/CS_URS_2024_01/916131213</t>
  </si>
  <si>
    <t>Poznámka k položce:_x000d_
osazvlastníců</t>
  </si>
  <si>
    <t>-92446307</t>
  </si>
  <si>
    <t>-1787343390</t>
  </si>
  <si>
    <t>https://podminky.urs.cz/item/CS_URS_2024_01/919735113</t>
  </si>
  <si>
    <t>Poznámka k položce:_x000d_
napojení na stávající plochu</t>
  </si>
  <si>
    <t>938909331</t>
  </si>
  <si>
    <t>Čištění vozovek metením ručně podkladu nebo krytu betonového nebo živičného</t>
  </si>
  <si>
    <t>972418221</t>
  </si>
  <si>
    <t>Čištění vozovek metením bláta, prachu nebo hlinitého nánosu s odklizením na hromady na vzdálenost do 20 m nebo naložením na dopravní prostředek ručně povrchu podkladu nebo krytu betonového nebo živičného</t>
  </si>
  <si>
    <t>https://podminky.urs.cz/item/CS_URS_2025_01/938909331</t>
  </si>
  <si>
    <t>997221571</t>
  </si>
  <si>
    <t>Vodorovná doprava vybouraných hmot do 1 km</t>
  </si>
  <si>
    <t>436888984</t>
  </si>
  <si>
    <t>Vodorovná doprava vybouraných hmot bez naložení, ale se složením a s hrubým urovnáním na vzdálenost do 1 km</t>
  </si>
  <si>
    <t>https://podminky.urs.cz/item/CS_URS_2025_01/997221571</t>
  </si>
  <si>
    <t>997221579</t>
  </si>
  <si>
    <t>Příplatek ZKD 1 km u vodorovné dopravy vybouraných hmot</t>
  </si>
  <si>
    <t>-1948437647</t>
  </si>
  <si>
    <t>Vodorovná doprava vybouraných hmot bez naložení, ale se složením a s hrubým urovnáním na vzdálenost Příplatek k ceně za každý další započatý 1 km přes 1 km</t>
  </si>
  <si>
    <t>https://podminky.urs.cz/item/CS_URS_2025_01/997221579</t>
  </si>
  <si>
    <t>34,122*14</t>
  </si>
  <si>
    <t>997221612</t>
  </si>
  <si>
    <t>Nakládání vybouraných hmot na dopravní prostředky pro vodorovnou dopravu</t>
  </si>
  <si>
    <t>-960907194</t>
  </si>
  <si>
    <t>Nakládání na dopravní prostředky pro vodorovnou dopravu vybouraných hmot</t>
  </si>
  <si>
    <t>https://podminky.urs.cz/item/CS_URS_2025_01/997221612</t>
  </si>
  <si>
    <t>-1368761820</t>
  </si>
  <si>
    <t>998225111</t>
  </si>
  <si>
    <t>Přesun hmot pro pozemní komunikace s krytem z kamene, monolitickým betonovým nebo živičným</t>
  </si>
  <si>
    <t>1495399388</t>
  </si>
  <si>
    <t>Přesun hmot pro komunikace s krytem z kameniva, monolitickým betonovým nebo živičným dopravní vzdálenost do 200 m jakékoliv délky objektu</t>
  </si>
  <si>
    <t>https://podminky.urs.cz/item/CS_URS_2025_01/998225111</t>
  </si>
  <si>
    <t xml:space="preserve">02/2025 - SO 06 - DEŠŤOVÁ KANALIZACE </t>
  </si>
  <si>
    <t xml:space="preserve">    8 - Trubní vedení</t>
  </si>
  <si>
    <t>-310364367</t>
  </si>
  <si>
    <t>48*0,8</t>
  </si>
  <si>
    <t>132251103</t>
  </si>
  <si>
    <t>Hloubení rýh nezapažených š do 800 mm v hornině třídy těžitelnosti I skupiny 3 objem do 100 m3 strojně</t>
  </si>
  <si>
    <t>-1211686480</t>
  </si>
  <si>
    <t>Hloubení nezapažených rýh šířky do 800 mm strojně s urovnáním dna do předepsaného profilu a spádu v hornině třídy těžitelnosti I skupiny 3 přes 50 do 100 m3</t>
  </si>
  <si>
    <t>https://podminky.urs.cz/item/CS_URS_2025_01/132251103</t>
  </si>
  <si>
    <t>69*0,8*1,2</t>
  </si>
  <si>
    <t>114719929</t>
  </si>
  <si>
    <t>66,24-41,4</t>
  </si>
  <si>
    <t>2014264279</t>
  </si>
  <si>
    <t>24,84*5</t>
  </si>
  <si>
    <t>637111443</t>
  </si>
  <si>
    <t>23,04*1,5</t>
  </si>
  <si>
    <t>1667523054</t>
  </si>
  <si>
    <t>174151101</t>
  </si>
  <si>
    <t>Zásyp jam, šachet rýh nebo kolem objektů sypaninou se zhutněním</t>
  </si>
  <si>
    <t>-1330612165</t>
  </si>
  <si>
    <t>Zásyp sypaninou z jakékoliv horniny strojně s uložením výkopku ve vrstvách se zhutněním jam, šachet, rýh nebo kolem objektů v těchto vykopávkách</t>
  </si>
  <si>
    <t>https://podminky.urs.cz/item/CS_URS_2025_01/174151101</t>
  </si>
  <si>
    <t>66,24-16,56-8,28</t>
  </si>
  <si>
    <t>175111101</t>
  </si>
  <si>
    <t>Obsypání potrubí ručně sypaninou bez prohození, uloženou do 3 m</t>
  </si>
  <si>
    <t>1967775351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</si>
  <si>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</si>
  <si>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https://podminky.urs.cz/item/CS_URS_2025_01/175111101</t>
  </si>
  <si>
    <t>69*0,8*0,3</t>
  </si>
  <si>
    <t>58337308</t>
  </si>
  <si>
    <t>štěrkopísek frakce 0/2</t>
  </si>
  <si>
    <t>1834948808</t>
  </si>
  <si>
    <t>16,56*2 'Přepočtené koeficientem množství</t>
  </si>
  <si>
    <t>175111109</t>
  </si>
  <si>
    <t>Příplatek k obsypání potrubí za ruční prohození sypaniny, uložené do 3 m</t>
  </si>
  <si>
    <t>1442027255</t>
  </si>
  <si>
    <t>Obsypání potrubí ručně Příplatek k ceně za prohození sypaniny</t>
  </si>
  <si>
    <t>https://podminky.urs.cz/item/CS_URS_2025_01/175111109</t>
  </si>
  <si>
    <t>451572111</t>
  </si>
  <si>
    <t>Lože pod potrubí otevřený výkop z kameniva drobného těženého</t>
  </si>
  <si>
    <t>-778781070</t>
  </si>
  <si>
    <t>Lože pod potrubí, stoky a drobné objekty v otevřeném výkopu z kameniva drobného těženého 0 až 4 mm</t>
  </si>
  <si>
    <t>https://podminky.urs.cz/item/CS_URS_2025_01/451572111</t>
  </si>
  <si>
    <t>69*0,8*0,15</t>
  </si>
  <si>
    <t>566901132</t>
  </si>
  <si>
    <t>Vyspravení podkladu po překopech inženýrských sítí plochy do 15 m2 štěrkodrtí tl. 150 mm</t>
  </si>
  <si>
    <t>130229932</t>
  </si>
  <si>
    <t>Vyspravení podkladu po překopech inženýrských sítí plochy do 15 m2 s rozprostřením a zhutněním štěrkodrtí tl. 150 mm</t>
  </si>
  <si>
    <t>https://podminky.urs.cz/item/CS_URS_2025_01/566901132</t>
  </si>
  <si>
    <t>39,4*2</t>
  </si>
  <si>
    <t>2 vrstvy</t>
  </si>
  <si>
    <t>572331111</t>
  </si>
  <si>
    <t>Vyspravení krytu komunikací po překopech pl přes 15 m2 obalovaným kamenivem tl přes 20 do 50 mm</t>
  </si>
  <si>
    <t>-1176595246</t>
  </si>
  <si>
    <t>Vyspravení krytu komunikací po překopech inženýrských sítí plochy přes 15 m2 živičnou směsí z kameniva těženého nebo ze štěrkopísku obaleného asfaltem po zhutnění tl. přes 20 do 50 mm</t>
  </si>
  <si>
    <t>https://podminky.urs.cz/item/CS_URS_2025_01/572331111</t>
  </si>
  <si>
    <t>572341112</t>
  </si>
  <si>
    <t>Vyspravení krytu komunikací po překopech pl přes 15 m2 asfalt betonem ACO (AB) tl přes 50 do 70 mm</t>
  </si>
  <si>
    <t>247799559</t>
  </si>
  <si>
    <t>Vyspravení krytu komunikací po překopech inženýrských sítí plochy přes 15 m2 asfaltovým betonem ACO (AB), po zhutnění tl. přes 50 do 70 mm</t>
  </si>
  <si>
    <t>https://podminky.urs.cz/item/CS_URS_2025_01/572341112</t>
  </si>
  <si>
    <t>Trubní vedení</t>
  </si>
  <si>
    <t>871313121</t>
  </si>
  <si>
    <t>Montáž kanalizačního potrubí hladkého plnostěnného SN 8 z PVC-U DN 160</t>
  </si>
  <si>
    <t>1481380947</t>
  </si>
  <si>
    <t>Montáž kanalizačního potrubí z tvrdého PVC-U hladkého plnostěnného tuhost SN 8 DN 160</t>
  </si>
  <si>
    <t>https://podminky.urs.cz/item/CS_URS_2025_01/871313121</t>
  </si>
  <si>
    <t>28611164</t>
  </si>
  <si>
    <t>trubka kanalizační PVC-U plnostěnná jednovrstvá DN 160x1000mm SN8</t>
  </si>
  <si>
    <t>-1453662149</t>
  </si>
  <si>
    <t>38*1,03 'Přepočtené koeficientem množství</t>
  </si>
  <si>
    <t>871353121</t>
  </si>
  <si>
    <t>Montáž kanalizačního potrubí hladkého plnostěnného SN 8 z PVC-U DN 200</t>
  </si>
  <si>
    <t>1055271680</t>
  </si>
  <si>
    <t>Montáž kanalizačního potrubí z tvrdého PVC-U hladkého plnostěnného tuhost SN 8 DN 200</t>
  </si>
  <si>
    <t>https://podminky.urs.cz/item/CS_URS_2025_01/871353121</t>
  </si>
  <si>
    <t>28611167</t>
  </si>
  <si>
    <t>trubka kanalizační PVC-U plnostěnná jednovrstvá DN 200x1000mm SN8</t>
  </si>
  <si>
    <t>-1093635143</t>
  </si>
  <si>
    <t>32*1,03 'Přepočtené koeficientem množství</t>
  </si>
  <si>
    <t>877310310</t>
  </si>
  <si>
    <t>Montáž kolen na kanalizačním potrubí z PP nebo tvrdého PVC-U trub hladkých plnostěnných DN 150</t>
  </si>
  <si>
    <t>-290567105</t>
  </si>
  <si>
    <t>Montáž tvarovek na kanalizačním plastovém potrubí z PP nebo PVC-U hladkého plnostěnného kolen, víček nebo hrdlových uzávěrů DN 150</t>
  </si>
  <si>
    <t>https://podminky.urs.cz/item/CS_URS_2025_01/877310310</t>
  </si>
  <si>
    <t>28651202</t>
  </si>
  <si>
    <t>koleno kanalizační PVC-U plnostěnné 160x45°</t>
  </si>
  <si>
    <t>-1621044920</t>
  </si>
  <si>
    <t>877350320</t>
  </si>
  <si>
    <t>Montáž odboček na kanalizačním potrubí z PP nebo tvrdého PVC-U trub hladkých plnostěnných DN 200</t>
  </si>
  <si>
    <t>1542349948</t>
  </si>
  <si>
    <t>Montáž tvarovek na kanalizačním plastovém potrubí z PP nebo PVC-U hladkého plnostěnného odboček DN 200</t>
  </si>
  <si>
    <t>https://podminky.urs.cz/item/CS_URS_2025_01/877350320</t>
  </si>
  <si>
    <t>28617207</t>
  </si>
  <si>
    <t>odbočka kanalizační PP třívrstvá SN16 45° DN 200/150</t>
  </si>
  <si>
    <t>-194238704</t>
  </si>
  <si>
    <t>877350330</t>
  </si>
  <si>
    <t>Montáž spojek na kanalizačním potrubí z PP nebo tvrdého PVC-U trub hladkých plnostěnných DN 200</t>
  </si>
  <si>
    <t>1617804989</t>
  </si>
  <si>
    <t>Montáž tvarovek na kanalizačním plastovém potrubí z PP nebo PVC-U hladkého plnostěnného spojek nebo redukcí DN 200</t>
  </si>
  <si>
    <t>https://podminky.urs.cz/item/CS_URS_2025_01/877350330</t>
  </si>
  <si>
    <t>28651239</t>
  </si>
  <si>
    <t>redukce kanalizační PVC-U plnostěnná 200/160</t>
  </si>
  <si>
    <t>958043145</t>
  </si>
  <si>
    <t>877355121</t>
  </si>
  <si>
    <t>Výřez a montáž tvarovek odbočných na potrubí z kanalizačních trub z PVC DN 200</t>
  </si>
  <si>
    <t>-751615789</t>
  </si>
  <si>
    <t>Výřez a montáž odbočné tvarovky na potrubí z trub z tvrdého PVC DN 250</t>
  </si>
  <si>
    <t>https://podminky.urs.cz/item/CS_URS_2024_01/877355121</t>
  </si>
  <si>
    <t>28611400</t>
  </si>
  <si>
    <t>odbočka kanalizační plastová s hrdlem KG 250/200/45°</t>
  </si>
  <si>
    <t>-1538872333</t>
  </si>
  <si>
    <t>890411851</t>
  </si>
  <si>
    <t>Bourání šachet z prefabrikovaných skruží strojně obestavěného prostoru do 1,5 m3</t>
  </si>
  <si>
    <t>655512986</t>
  </si>
  <si>
    <t>Bourání šachet a jímek strojně velikosti obestavěného prostoru do 1,5 m3 z prefabrikovaných skruží</t>
  </si>
  <si>
    <t>https://podminky.urs.cz/item/CS_URS_2025_01/890411851</t>
  </si>
  <si>
    <t>Poznámka k položce:_x000d_
zrušení vpustí 2 ks</t>
  </si>
  <si>
    <t>892351111</t>
  </si>
  <si>
    <t>Tlaková zkouška vodou potrubí DN 150 nebo 200</t>
  </si>
  <si>
    <t>1123732769</t>
  </si>
  <si>
    <t>Tlakové zkoušky vodou na potrubí DN 150 nebo 200</t>
  </si>
  <si>
    <t>https://podminky.urs.cz/item/CS_URS_2025_01/892351111</t>
  </si>
  <si>
    <t>894302261</t>
  </si>
  <si>
    <t>Strop šachet ze ŽB bez zvýšených nároků na prostředí tř. C 25/30</t>
  </si>
  <si>
    <t>1658036069</t>
  </si>
  <si>
    <t>Ostatní konstrukce na trubním vedení ze železobetonu strop šachet vodovodních nebo kanalizačních z betonu bez zvýšených nároků na prostředí tř. C 25/30</t>
  </si>
  <si>
    <t>https://podminky.urs.cz/item/CS_URS_2025_01/894302261</t>
  </si>
  <si>
    <t>Poznámka k položce:_x000d_
betonová deska nad plastovou jímkou</t>
  </si>
  <si>
    <t>5,5*4*0,2</t>
  </si>
  <si>
    <t>894501211</t>
  </si>
  <si>
    <t>Bednění deskových stropů šachet zřízení</t>
  </si>
  <si>
    <t>976837318</t>
  </si>
  <si>
    <t>Bednění konstrukcí na trubním vedení deskových stropů šachet zřízení</t>
  </si>
  <si>
    <t>https://podminky.urs.cz/item/CS_URS_2025_01/894501211</t>
  </si>
  <si>
    <t>(5,5+4+5,5+4)*0,2</t>
  </si>
  <si>
    <t>894501212</t>
  </si>
  <si>
    <t>Bednění deskových stropů šachet odstranění</t>
  </si>
  <si>
    <t>1107175448</t>
  </si>
  <si>
    <t>Bednění konstrukcí na trubním vedení deskových stropů šachet odstranění</t>
  </si>
  <si>
    <t>https://podminky.urs.cz/item/CS_URS_2025_01/894501212</t>
  </si>
  <si>
    <t>894608211</t>
  </si>
  <si>
    <t>Výztuž šachet ze svařovaných sítí typu Kari</t>
  </si>
  <si>
    <t>1943641404</t>
  </si>
  <si>
    <t>https://podminky.urs.cz/item/CS_URS_2025_01/894608211</t>
  </si>
  <si>
    <t>((5,5*4)*1,15*2)*74,04/1000/6</t>
  </si>
  <si>
    <t>8991</t>
  </si>
  <si>
    <t>Zaslepení konců potrubí od vpustí</t>
  </si>
  <si>
    <t>ks</t>
  </si>
  <si>
    <t>-202573879</t>
  </si>
  <si>
    <t>899104112</t>
  </si>
  <si>
    <t>Osazení poklopů litinových, ocelových nebo železobetonových včetně rámů pro třídu zatížení D400, E600</t>
  </si>
  <si>
    <t>81372246</t>
  </si>
  <si>
    <t>https://podminky.urs.cz/item/CS_URS_2024_01/899104112</t>
  </si>
  <si>
    <t>28661935</t>
  </si>
  <si>
    <t>poklop šachtový litinový DN 600 pro třídu zatížení D400</t>
  </si>
  <si>
    <t>-2014867281</t>
  </si>
  <si>
    <t>8992</t>
  </si>
  <si>
    <t>Výšková úprava poklopu - zvýšení</t>
  </si>
  <si>
    <t>1915271494</t>
  </si>
  <si>
    <t>899202211</t>
  </si>
  <si>
    <t>Demontáž mříží litinových včetně rámů hmotnosti přes 50 do 100 kg</t>
  </si>
  <si>
    <t>1126912179</t>
  </si>
  <si>
    <t>Demontáž mříží litinových včetně rámů, hmotnosti jednotlivě přes 50 do 100 Kg</t>
  </si>
  <si>
    <t>https://podminky.urs.cz/item/CS_URS_2025_01/899202211</t>
  </si>
  <si>
    <t>1118250490</t>
  </si>
  <si>
    <t>1149724539</t>
  </si>
  <si>
    <t>48*2+2+3</t>
  </si>
  <si>
    <t>-475199069</t>
  </si>
  <si>
    <t>1009947416</t>
  </si>
  <si>
    <t>-687830085</t>
  </si>
  <si>
    <t>12,134*15</t>
  </si>
  <si>
    <t>-1098152354</t>
  </si>
  <si>
    <t>-1618287214</t>
  </si>
  <si>
    <t>998276101</t>
  </si>
  <si>
    <t>Přesun hmot pro trubní vedení z trub z plastických hmot otevřený výkop</t>
  </si>
  <si>
    <t>-1000668569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</si>
  <si>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</si>
  <si>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https://podminky.urs.cz/item/CS_URS_2025_01/998276101</t>
  </si>
  <si>
    <t>02/2025 - SO 07 - PŘÍPOJKY SPLAŠKOVÉ KANALIZACE A VODOVODU</t>
  </si>
  <si>
    <t xml:space="preserve">    23-M - Montáže potrubí</t>
  </si>
  <si>
    <t>800346594</t>
  </si>
  <si>
    <t>10*0,8</t>
  </si>
  <si>
    <t>469680782</t>
  </si>
  <si>
    <t>25*0,8*1,2</t>
  </si>
  <si>
    <t>10*0,8*1,2</t>
  </si>
  <si>
    <t>1400013067</t>
  </si>
  <si>
    <t>33,6-21</t>
  </si>
  <si>
    <t>2140834979</t>
  </si>
  <si>
    <t>12,6*5</t>
  </si>
  <si>
    <t>247825100</t>
  </si>
  <si>
    <t>12,6*1,5</t>
  </si>
  <si>
    <t>315328208</t>
  </si>
  <si>
    <t>1844566599</t>
  </si>
  <si>
    <t>33,6-8,4-4,2</t>
  </si>
  <si>
    <t>-526611462</t>
  </si>
  <si>
    <t>10*0,8*0,3+25*0,8*0,3</t>
  </si>
  <si>
    <t>-654524683</t>
  </si>
  <si>
    <t>16,8*2 'Přepočtené koeficientem množství</t>
  </si>
  <si>
    <t>1770731045</t>
  </si>
  <si>
    <t>-139530898</t>
  </si>
  <si>
    <t>10*0,8*0,15+25*0,8*0,15</t>
  </si>
  <si>
    <t>2026761000</t>
  </si>
  <si>
    <t>8*2</t>
  </si>
  <si>
    <t>-677557324</t>
  </si>
  <si>
    <t>585340230</t>
  </si>
  <si>
    <t>85026</t>
  </si>
  <si>
    <t>Napojení potrubí z trub tlakových z plastických hmot DN 100 do stávající jímky</t>
  </si>
  <si>
    <t>39219299</t>
  </si>
  <si>
    <t>871161141</t>
  </si>
  <si>
    <t>Montáž potrubí z PE100 RC SDR 11 otevřený výkop svařovaných na tupo d 32 x 3,0 mm</t>
  </si>
  <si>
    <t>-718685822</t>
  </si>
  <si>
    <t>Montáž vodovodního potrubí z polyetylenu PE100 RC v otevřeném výkopu svařovaných na tupo SDR 11/PN16 d 32 x 3,0 mm</t>
  </si>
  <si>
    <t>https://podminky.urs.cz/item/CS_URS_2025_01/871161141</t>
  </si>
  <si>
    <t>28613170</t>
  </si>
  <si>
    <t>potrubí vodovodní dvouvrstvé PE100 RC SDR11 32x3,0mm</t>
  </si>
  <si>
    <t>-702738039</t>
  </si>
  <si>
    <t>25*1,015 'Přepočtené koeficientem množství</t>
  </si>
  <si>
    <t>871313124</t>
  </si>
  <si>
    <t>Montáž kanalizačního potrubí hladkého plnostěnného SN 16 z PVC-U DN 160</t>
  </si>
  <si>
    <t>1079948908</t>
  </si>
  <si>
    <t>Montáž kanalizačního potrubí z tvrdého PVC-U hladkého plnostěnného tuhost SN 16 DN 160</t>
  </si>
  <si>
    <t>https://podminky.urs.cz/item/CS_URS_2025_01/871313124</t>
  </si>
  <si>
    <t>28612028</t>
  </si>
  <si>
    <t>trubka kanalizační PVC plnostěnná třívrstvá DN 160x6000mm SN16</t>
  </si>
  <si>
    <t>1409222625</t>
  </si>
  <si>
    <t>5*1,03 'Přepočtené koeficientem množství</t>
  </si>
  <si>
    <t>871324201</t>
  </si>
  <si>
    <t>Montáž kanalizačního potrubí z PE SDR11 otevřený výkop sklon do 20 % svařovaných na tupo d 160x14,6 mm</t>
  </si>
  <si>
    <t>1736591725</t>
  </si>
  <si>
    <t>Montáž kanalizačního potrubí z polyetylenu PE100 RC svařovaných na tupo v otevřeném výkopu ve sklonu do 20 % SDR 11/PN16 d 160 x 14,6 mm</t>
  </si>
  <si>
    <t>https://podminky.urs.cz/item/CS_URS_2025_01/871324201</t>
  </si>
  <si>
    <t>28613388</t>
  </si>
  <si>
    <t>potrubí kanalizační tlakové PE100 SDR11 se signalizační vrstvou 160x14,6mm</t>
  </si>
  <si>
    <t>880426777</t>
  </si>
  <si>
    <t>10*1,015 'Přepočtené koeficientem množství</t>
  </si>
  <si>
    <t>877161113</t>
  </si>
  <si>
    <t>Montáž elektro T-kusů na vodovodním potrubí z PE trub d 32</t>
  </si>
  <si>
    <t>-1585913898</t>
  </si>
  <si>
    <t>Montáž tvarovek na vodovodním plastovém potrubí z polyetylenu PE 100 elektrotvarovek SDR 11/PN16 T-kusů d 32</t>
  </si>
  <si>
    <t>https://podminky.urs.cz/item/CS_URS_2025_01/877161113</t>
  </si>
  <si>
    <t>28615011</t>
  </si>
  <si>
    <t>elektrotvarovka T-kus rovnoramenný PE 100 PN16 D 32mm</t>
  </si>
  <si>
    <t>408983780</t>
  </si>
  <si>
    <t>877325212</t>
  </si>
  <si>
    <t>Montáž elektrokolen 90° na kanalizačním potrubí z PE trub d 160</t>
  </si>
  <si>
    <t>371086923</t>
  </si>
  <si>
    <t>Montáž tvarovek na kanalizačním plastovém potrubí z PE elektrotvarovek SDR 11/PN16 kolen 90° d 160</t>
  </si>
  <si>
    <t>https://podminky.urs.cz/item/CS_URS_2025_01/877325212</t>
  </si>
  <si>
    <t>28614939</t>
  </si>
  <si>
    <t>elektrokoleno 90° PE 100 PN16 D 160mm</t>
  </si>
  <si>
    <t>2012044315</t>
  </si>
  <si>
    <t>879171111</t>
  </si>
  <si>
    <t>Montáž vodovodní přípojky na potrubí DN 32</t>
  </si>
  <si>
    <t>-1144158301</t>
  </si>
  <si>
    <t>Montáž napojení vodovodní přípojky v otevřeném výkopu DN 32</t>
  </si>
  <si>
    <t>https://podminky.urs.cz/item/CS_URS_2025_01/879171111</t>
  </si>
  <si>
    <t>892233122</t>
  </si>
  <si>
    <t>Proplach a dezinfekce vodovodního potrubí DN od 40 do 70</t>
  </si>
  <si>
    <t>-393347215</t>
  </si>
  <si>
    <t>https://podminky.urs.cz/item/CS_URS_2025_01/892233122</t>
  </si>
  <si>
    <t>892241111</t>
  </si>
  <si>
    <t>Tlaková zkouška vodou potrubí DN do 80</t>
  </si>
  <si>
    <t>-602472946</t>
  </si>
  <si>
    <t>Tlakové zkoušky vodou na potrubí DN do 80</t>
  </si>
  <si>
    <t>https://podminky.urs.cz/item/CS_URS_2025_01/892241111</t>
  </si>
  <si>
    <t>1123006717</t>
  </si>
  <si>
    <t>892372111</t>
  </si>
  <si>
    <t>Zabezpečení konců potrubí DN do 300 při tlakových zkouškách vodou</t>
  </si>
  <si>
    <t>-1208208497</t>
  </si>
  <si>
    <t>Tlakové zkoušky vodou zabezpečení konců potrubí při tlakových zkouškách DN do 300</t>
  </si>
  <si>
    <t>https://podminky.urs.cz/item/CS_URS_2025_01/892372111</t>
  </si>
  <si>
    <t>1030014118</t>
  </si>
  <si>
    <t>236973225</t>
  </si>
  <si>
    <t>977151119</t>
  </si>
  <si>
    <t>Jádrové vrty diamantovými korunkami do stavebních materiálů D přes 100 do 110 mm</t>
  </si>
  <si>
    <t>1926924094</t>
  </si>
  <si>
    <t>Jádrové vrty diamantovými korunkami do stavebních materiálů (železobetonu, betonu, cihel, obkladů, dlažeb, kamene) průměru přes 100 do 110 mm</t>
  </si>
  <si>
    <t>https://podminky.urs.cz/item/CS_URS_2025_01/977151119</t>
  </si>
  <si>
    <t>Poznámka k položce:_x000d_
stěna jímky</t>
  </si>
  <si>
    <t>-2111313066</t>
  </si>
  <si>
    <t>1830965553</t>
  </si>
  <si>
    <t>2,549*15</t>
  </si>
  <si>
    <t>1000902468</t>
  </si>
  <si>
    <t>-878801264</t>
  </si>
  <si>
    <t>-981745585</t>
  </si>
  <si>
    <t>23-M</t>
  </si>
  <si>
    <t>Montáže potrubí</t>
  </si>
  <si>
    <t>230032</t>
  </si>
  <si>
    <t>Montáž šroubení do PN 16 DN 110</t>
  </si>
  <si>
    <t>1345077429</t>
  </si>
  <si>
    <t>šroubení fekální vnější závit, víčko vnitřní závit DN 110</t>
  </si>
  <si>
    <t>1741169132</t>
  </si>
  <si>
    <t>02/2025 -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</si>
  <si>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</si>
  <si>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</si>
  <si>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</si>
  <si>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</si>
  <si>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</si>
  <si>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</si>
  <si>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</si>
  <si>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</si>
  <si>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</si>
  <si>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012344000</t>
  </si>
  <si>
    <t>Vytyčovací práce</t>
  </si>
  <si>
    <t>1024</t>
  </si>
  <si>
    <t>-2139471053</t>
  </si>
  <si>
    <t>https://podminky.urs.cz/item/CS_URS_2025_01/012344000</t>
  </si>
  <si>
    <t>012414000</t>
  </si>
  <si>
    <t>Geometrický plán</t>
  </si>
  <si>
    <t>-1660129964</t>
  </si>
  <si>
    <t>https://podminky.urs.cz/item/CS_URS_2025_01/012414000</t>
  </si>
  <si>
    <t>012444000</t>
  </si>
  <si>
    <t>Geodetické měření skutečného provedení stavby</t>
  </si>
  <si>
    <t>-1783409043</t>
  </si>
  <si>
    <t>https://podminky.urs.cz/item/CS_URS_2025_01/012444000</t>
  </si>
  <si>
    <t>VRN3</t>
  </si>
  <si>
    <t>Zařízení staveniště</t>
  </si>
  <si>
    <t>030001000</t>
  </si>
  <si>
    <t>654614400</t>
  </si>
  <si>
    <t>https://podminky.urs.cz/item/CS_URS_2024_01/030001000</t>
  </si>
  <si>
    <t>VRN4</t>
  </si>
  <si>
    <t>Inženýrská činnost</t>
  </si>
  <si>
    <t>043154000</t>
  </si>
  <si>
    <t>Zkoušky hutnicí</t>
  </si>
  <si>
    <t>-517127767</t>
  </si>
  <si>
    <t>https://podminky.urs.cz/item/CS_URS_2024_01/043154000</t>
  </si>
  <si>
    <t>043203000</t>
  </si>
  <si>
    <t>Měření, monitoring, rozbory</t>
  </si>
  <si>
    <t>soub</t>
  </si>
  <si>
    <t>-363904710</t>
  </si>
  <si>
    <t>https://podminky.urs.cz/item/CS_URS_2025_01/043203000</t>
  </si>
  <si>
    <t>Poznámka k položce:_x000d_
PAU</t>
  </si>
  <si>
    <t>VRN9</t>
  </si>
  <si>
    <t>Ostatní náklady</t>
  </si>
  <si>
    <t>090001000</t>
  </si>
  <si>
    <t>1204948550</t>
  </si>
  <si>
    <t>Ostatní náklady-vytýčení sítí</t>
  </si>
  <si>
    <t>https://podminky.urs.cz/item/CS_URS_2024_01/090001000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</si>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</sst>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40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7222" TargetMode="External" /><Relationship Id="rId2" Type="http://schemas.openxmlformats.org/officeDocument/2006/relationships/hyperlink" Target="https://podminky.urs.cz/item/CS_URS_2025_01/113107344" TargetMode="External" /><Relationship Id="rId3" Type="http://schemas.openxmlformats.org/officeDocument/2006/relationships/hyperlink" Target="https://podminky.urs.cz/item/CS_URS_2025_01/113202111" TargetMode="External" /><Relationship Id="rId4" Type="http://schemas.openxmlformats.org/officeDocument/2006/relationships/hyperlink" Target="https://podminky.urs.cz/item/CS_URS_2025_01/131251102" TargetMode="External" /><Relationship Id="rId5" Type="http://schemas.openxmlformats.org/officeDocument/2006/relationships/hyperlink" Target="https://podminky.urs.cz/item/CS_URS_2025_01/132251102" TargetMode="External" /><Relationship Id="rId6" Type="http://schemas.openxmlformats.org/officeDocument/2006/relationships/hyperlink" Target="https://podminky.urs.cz/item/CS_URS_2025_01/162751117" TargetMode="External" /><Relationship Id="rId7" Type="http://schemas.openxmlformats.org/officeDocument/2006/relationships/hyperlink" Target="https://podminky.urs.cz/item/CS_URS_2025_01/162751119" TargetMode="External" /><Relationship Id="rId8" Type="http://schemas.openxmlformats.org/officeDocument/2006/relationships/hyperlink" Target="https://podminky.urs.cz/item/CS_URS_2025_01/171201231" TargetMode="External" /><Relationship Id="rId9" Type="http://schemas.openxmlformats.org/officeDocument/2006/relationships/hyperlink" Target="https://podminky.urs.cz/item/CS_URS_2025_01/171251201" TargetMode="External" /><Relationship Id="rId10" Type="http://schemas.openxmlformats.org/officeDocument/2006/relationships/hyperlink" Target="https://podminky.urs.cz/item/CS_URS_2025_01/231112113" TargetMode="External" /><Relationship Id="rId11" Type="http://schemas.openxmlformats.org/officeDocument/2006/relationships/hyperlink" Target="https://podminky.urs.cz/item/CS_URS_2025_01/231611117" TargetMode="External" /><Relationship Id="rId12" Type="http://schemas.openxmlformats.org/officeDocument/2006/relationships/hyperlink" Target="https://podminky.urs.cz/item/CS_URS_2025_01/271542211" TargetMode="External" /><Relationship Id="rId13" Type="http://schemas.openxmlformats.org/officeDocument/2006/relationships/hyperlink" Target="https://podminky.urs.cz/item/CS_URS_2025_01/273313711" TargetMode="External" /><Relationship Id="rId14" Type="http://schemas.openxmlformats.org/officeDocument/2006/relationships/hyperlink" Target="https://podminky.urs.cz/item/CS_URS_2025_01/273321411" TargetMode="External" /><Relationship Id="rId15" Type="http://schemas.openxmlformats.org/officeDocument/2006/relationships/hyperlink" Target="https://podminky.urs.cz/item/CS_URS_2025_01/273325913" TargetMode="External" /><Relationship Id="rId16" Type="http://schemas.openxmlformats.org/officeDocument/2006/relationships/hyperlink" Target="https://podminky.urs.cz/item/CS_URS_2025_01/273362021" TargetMode="External" /><Relationship Id="rId17" Type="http://schemas.openxmlformats.org/officeDocument/2006/relationships/hyperlink" Target="https://podminky.urs.cz/item/CS_URS_2025_01/274313711" TargetMode="External" /><Relationship Id="rId18" Type="http://schemas.openxmlformats.org/officeDocument/2006/relationships/hyperlink" Target="https://podminky.urs.cz/item/CS_URS_2025_01/274321511" TargetMode="External" /><Relationship Id="rId19" Type="http://schemas.openxmlformats.org/officeDocument/2006/relationships/hyperlink" Target="https://podminky.urs.cz/item/CS_URS_2025_01/274351121" TargetMode="External" /><Relationship Id="rId20" Type="http://schemas.openxmlformats.org/officeDocument/2006/relationships/hyperlink" Target="https://podminky.urs.cz/item/CS_URS_2025_01/274351122" TargetMode="External" /><Relationship Id="rId21" Type="http://schemas.openxmlformats.org/officeDocument/2006/relationships/hyperlink" Target="https://podminky.urs.cz/item/CS_URS_2025_01/274362021" TargetMode="External" /><Relationship Id="rId22" Type="http://schemas.openxmlformats.org/officeDocument/2006/relationships/hyperlink" Target="https://podminky.urs.cz/item/CS_URS_2025_01/275321511" TargetMode="External" /><Relationship Id="rId23" Type="http://schemas.openxmlformats.org/officeDocument/2006/relationships/hyperlink" Target="https://podminky.urs.cz/item/CS_URS_2025_01/275351121" TargetMode="External" /><Relationship Id="rId24" Type="http://schemas.openxmlformats.org/officeDocument/2006/relationships/hyperlink" Target="https://podminky.urs.cz/item/CS_URS_2025_01/275351122" TargetMode="External" /><Relationship Id="rId25" Type="http://schemas.openxmlformats.org/officeDocument/2006/relationships/hyperlink" Target="https://podminky.urs.cz/item/CS_URS_2025_01/275361321" TargetMode="External" /><Relationship Id="rId26" Type="http://schemas.openxmlformats.org/officeDocument/2006/relationships/hyperlink" Target="https://podminky.urs.cz/item/CS_URS_2025_01/311113133" TargetMode="External" /><Relationship Id="rId27" Type="http://schemas.openxmlformats.org/officeDocument/2006/relationships/hyperlink" Target="https://podminky.urs.cz/item/CS_URS_2025_01/311113135" TargetMode="External" /><Relationship Id="rId28" Type="http://schemas.openxmlformats.org/officeDocument/2006/relationships/hyperlink" Target="https://podminky.urs.cz/item/CS_URS_2025_01/311361821" TargetMode="External" /><Relationship Id="rId29" Type="http://schemas.openxmlformats.org/officeDocument/2006/relationships/hyperlink" Target="https://podminky.urs.cz/item/CS_URS_2025_01/337171322" TargetMode="External" /><Relationship Id="rId30" Type="http://schemas.openxmlformats.org/officeDocument/2006/relationships/hyperlink" Target="https://podminky.urs.cz/item/CS_URS_2025_01/342151112" TargetMode="External" /><Relationship Id="rId31" Type="http://schemas.openxmlformats.org/officeDocument/2006/relationships/hyperlink" Target="https://podminky.urs.cz/item/CS_URS_2025_01/342241111" TargetMode="External" /><Relationship Id="rId32" Type="http://schemas.openxmlformats.org/officeDocument/2006/relationships/hyperlink" Target="https://podminky.urs.cz/item/CS_URS_2025_01/444151112" TargetMode="External" /><Relationship Id="rId33" Type="http://schemas.openxmlformats.org/officeDocument/2006/relationships/hyperlink" Target="https://podminky.urs.cz/item/CS_URS_2025_01/631311137" TargetMode="External" /><Relationship Id="rId34" Type="http://schemas.openxmlformats.org/officeDocument/2006/relationships/hyperlink" Target="https://podminky.urs.cz/item/CS_URS_2025_01/631319013" TargetMode="External" /><Relationship Id="rId35" Type="http://schemas.openxmlformats.org/officeDocument/2006/relationships/hyperlink" Target="https://podminky.urs.cz/item/CS_URS_2025_01/631319175" TargetMode="External" /><Relationship Id="rId36" Type="http://schemas.openxmlformats.org/officeDocument/2006/relationships/hyperlink" Target="https://podminky.urs.cz/item/CS_URS_2025_01/631319204" TargetMode="External" /><Relationship Id="rId37" Type="http://schemas.openxmlformats.org/officeDocument/2006/relationships/hyperlink" Target="https://podminky.urs.cz/item/CS_URS_2025_01/631351101" TargetMode="External" /><Relationship Id="rId38" Type="http://schemas.openxmlformats.org/officeDocument/2006/relationships/hyperlink" Target="https://podminky.urs.cz/item/CS_URS_2025_01/631351102" TargetMode="External" /><Relationship Id="rId39" Type="http://schemas.openxmlformats.org/officeDocument/2006/relationships/hyperlink" Target="https://podminky.urs.cz/item/CS_URS_2025_01/633121111" TargetMode="External" /><Relationship Id="rId40" Type="http://schemas.openxmlformats.org/officeDocument/2006/relationships/hyperlink" Target="https://podminky.urs.cz/item/CS_URS_2025_01/633811111" TargetMode="External" /><Relationship Id="rId41" Type="http://schemas.openxmlformats.org/officeDocument/2006/relationships/hyperlink" Target="https://podminky.urs.cz/item/CS_URS_2025_01/633831115" TargetMode="External" /><Relationship Id="rId42" Type="http://schemas.openxmlformats.org/officeDocument/2006/relationships/hyperlink" Target="https://podminky.urs.cz/item/CS_URS_2025_01/633991111" TargetMode="External" /><Relationship Id="rId43" Type="http://schemas.openxmlformats.org/officeDocument/2006/relationships/hyperlink" Target="https://podminky.urs.cz/item/CS_URS_2025_01/634112115" TargetMode="External" /><Relationship Id="rId44" Type="http://schemas.openxmlformats.org/officeDocument/2006/relationships/hyperlink" Target="https://podminky.urs.cz/item/CS_URS_2025_01/634663114" TargetMode="External" /><Relationship Id="rId45" Type="http://schemas.openxmlformats.org/officeDocument/2006/relationships/hyperlink" Target="https://podminky.urs.cz/item/CS_URS_2025_01/634911123" TargetMode="External" /><Relationship Id="rId46" Type="http://schemas.openxmlformats.org/officeDocument/2006/relationships/hyperlink" Target="https://podminky.urs.cz/item/CS_URS_2025_01/635111241" TargetMode="External" /><Relationship Id="rId47" Type="http://schemas.openxmlformats.org/officeDocument/2006/relationships/hyperlink" Target="https://podminky.urs.cz/item/CS_URS_2025_01/919732221" TargetMode="External" /><Relationship Id="rId48" Type="http://schemas.openxmlformats.org/officeDocument/2006/relationships/hyperlink" Target="https://podminky.urs.cz/item/CS_URS_2025_01/919735113" TargetMode="External" /><Relationship Id="rId49" Type="http://schemas.openxmlformats.org/officeDocument/2006/relationships/hyperlink" Target="https://podminky.urs.cz/item/CS_URS_2025_01/941111111" TargetMode="External" /><Relationship Id="rId50" Type="http://schemas.openxmlformats.org/officeDocument/2006/relationships/hyperlink" Target="https://podminky.urs.cz/item/CS_URS_2025_01/941111211" TargetMode="External" /><Relationship Id="rId51" Type="http://schemas.openxmlformats.org/officeDocument/2006/relationships/hyperlink" Target="https://podminky.urs.cz/item/CS_URS_2025_01/941111811" TargetMode="External" /><Relationship Id="rId52" Type="http://schemas.openxmlformats.org/officeDocument/2006/relationships/hyperlink" Target="https://podminky.urs.cz/item/CS_URS_2025_01/945412111" TargetMode="External" /><Relationship Id="rId53" Type="http://schemas.openxmlformats.org/officeDocument/2006/relationships/hyperlink" Target="https://podminky.urs.cz/item/CS_URS_2025_01/952901221" TargetMode="External" /><Relationship Id="rId54" Type="http://schemas.openxmlformats.org/officeDocument/2006/relationships/hyperlink" Target="https://podminky.urs.cz/item/CS_URS_2025_01/953943211" TargetMode="External" /><Relationship Id="rId55" Type="http://schemas.openxmlformats.org/officeDocument/2006/relationships/hyperlink" Target="https://podminky.urs.cz/item/CS_URS_2025_01/997221561" TargetMode="External" /><Relationship Id="rId56" Type="http://schemas.openxmlformats.org/officeDocument/2006/relationships/hyperlink" Target="https://podminky.urs.cz/item/CS_URS_2025_01/997221569" TargetMode="External" /><Relationship Id="rId57" Type="http://schemas.openxmlformats.org/officeDocument/2006/relationships/hyperlink" Target="https://podminky.urs.cz/item/CS_URS_2025_01/997221611" TargetMode="External" /><Relationship Id="rId58" Type="http://schemas.openxmlformats.org/officeDocument/2006/relationships/hyperlink" Target="https://podminky.urs.cz/item/CS_URS_2025_01/997221875" TargetMode="External" /><Relationship Id="rId59" Type="http://schemas.openxmlformats.org/officeDocument/2006/relationships/hyperlink" Target="https://podminky.urs.cz/item/CS_URS_2025_01/998014211" TargetMode="External" /><Relationship Id="rId60" Type="http://schemas.openxmlformats.org/officeDocument/2006/relationships/hyperlink" Target="https://podminky.urs.cz/item/CS_URS_2025_01/711491171" TargetMode="External" /><Relationship Id="rId61" Type="http://schemas.openxmlformats.org/officeDocument/2006/relationships/hyperlink" Target="https://podminky.urs.cz/item/CS_URS_2025_01/711491172" TargetMode="External" /><Relationship Id="rId62" Type="http://schemas.openxmlformats.org/officeDocument/2006/relationships/hyperlink" Target="https://podminky.urs.cz/item/CS_URS_2025_01/711491271" TargetMode="External" /><Relationship Id="rId63" Type="http://schemas.openxmlformats.org/officeDocument/2006/relationships/hyperlink" Target="https://podminky.urs.cz/item/CS_URS_2025_01/711491272" TargetMode="External" /><Relationship Id="rId64" Type="http://schemas.openxmlformats.org/officeDocument/2006/relationships/hyperlink" Target="https://podminky.urs.cz/item/CS_URS_2025_01/711491471" TargetMode="External" /><Relationship Id="rId65" Type="http://schemas.openxmlformats.org/officeDocument/2006/relationships/hyperlink" Target="https://podminky.urs.cz/item/CS_URS_2025_01/711491571" TargetMode="External" /><Relationship Id="rId66" Type="http://schemas.openxmlformats.org/officeDocument/2006/relationships/hyperlink" Target="https://podminky.urs.cz/item/CS_URS_2025_01/998711101" TargetMode="External" /><Relationship Id="rId67" Type="http://schemas.openxmlformats.org/officeDocument/2006/relationships/hyperlink" Target="https://podminky.urs.cz/item/CS_URS_2025_01/721242105" TargetMode="External" /><Relationship Id="rId68" Type="http://schemas.openxmlformats.org/officeDocument/2006/relationships/hyperlink" Target="https://podminky.urs.cz/item/CS_URS_2025_01/998721101" TargetMode="External" /><Relationship Id="rId69" Type="http://schemas.openxmlformats.org/officeDocument/2006/relationships/hyperlink" Target="https://podminky.urs.cz/item/CS_URS_2025_01/998724102" TargetMode="External" /><Relationship Id="rId70" Type="http://schemas.openxmlformats.org/officeDocument/2006/relationships/hyperlink" Target="https://podminky.urs.cz/item/CS_URS_2025_01/741110003" TargetMode="External" /><Relationship Id="rId71" Type="http://schemas.openxmlformats.org/officeDocument/2006/relationships/hyperlink" Target="https://podminky.urs.cz/item/CS_URS_2025_01/741112011" TargetMode="External" /><Relationship Id="rId72" Type="http://schemas.openxmlformats.org/officeDocument/2006/relationships/hyperlink" Target="https://podminky.urs.cz/item/CS_URS_2025_01/741112113" TargetMode="External" /><Relationship Id="rId73" Type="http://schemas.openxmlformats.org/officeDocument/2006/relationships/hyperlink" Target="https://podminky.urs.cz/item/CS_URS_2025_01/741120001" TargetMode="External" /><Relationship Id="rId74" Type="http://schemas.openxmlformats.org/officeDocument/2006/relationships/hyperlink" Target="https://podminky.urs.cz/item/CS_URS_2025_01/741120005" TargetMode="External" /><Relationship Id="rId75" Type="http://schemas.openxmlformats.org/officeDocument/2006/relationships/hyperlink" Target="https://podminky.urs.cz/item/CS_URS_2025_01/741122122" TargetMode="External" /><Relationship Id="rId76" Type="http://schemas.openxmlformats.org/officeDocument/2006/relationships/hyperlink" Target="https://podminky.urs.cz/item/CS_URS_2025_01/741122143" TargetMode="External" /><Relationship Id="rId77" Type="http://schemas.openxmlformats.org/officeDocument/2006/relationships/hyperlink" Target="https://podminky.urs.cz/item/CS_URS_2025_01/741122159" TargetMode="External" /><Relationship Id="rId78" Type="http://schemas.openxmlformats.org/officeDocument/2006/relationships/hyperlink" Target="https://podminky.urs.cz/item/CS_URS_2025_01/741130001" TargetMode="External" /><Relationship Id="rId79" Type="http://schemas.openxmlformats.org/officeDocument/2006/relationships/hyperlink" Target="https://podminky.urs.cz/item/CS_URS_2025_01/741130005" TargetMode="External" /><Relationship Id="rId80" Type="http://schemas.openxmlformats.org/officeDocument/2006/relationships/hyperlink" Target="https://podminky.urs.cz/item/CS_URS_2025_01/741130008" TargetMode="External" /><Relationship Id="rId81" Type="http://schemas.openxmlformats.org/officeDocument/2006/relationships/hyperlink" Target="https://podminky.urs.cz/item/CS_URS_2025_01/741210101" TargetMode="External" /><Relationship Id="rId82" Type="http://schemas.openxmlformats.org/officeDocument/2006/relationships/hyperlink" Target="https://podminky.urs.cz/item/CS_URS_2025_01/741310032" TargetMode="External" /><Relationship Id="rId83" Type="http://schemas.openxmlformats.org/officeDocument/2006/relationships/hyperlink" Target="https://podminky.urs.cz/item/CS_URS_2025_01/741311002" TargetMode="External" /><Relationship Id="rId84" Type="http://schemas.openxmlformats.org/officeDocument/2006/relationships/hyperlink" Target="https://podminky.urs.cz/item/CS_URS_2025_01/741311004" TargetMode="External" /><Relationship Id="rId85" Type="http://schemas.openxmlformats.org/officeDocument/2006/relationships/hyperlink" Target="https://podminky.urs.cz/item/CS_URS_2025_01/741313221" TargetMode="External" /><Relationship Id="rId86" Type="http://schemas.openxmlformats.org/officeDocument/2006/relationships/hyperlink" Target="https://podminky.urs.cz/item/CS_URS_2025_01/741372154" TargetMode="External" /><Relationship Id="rId87" Type="http://schemas.openxmlformats.org/officeDocument/2006/relationships/hyperlink" Target="https://podminky.urs.cz/item/CS_URS_2025_01/741410021" TargetMode="External" /><Relationship Id="rId88" Type="http://schemas.openxmlformats.org/officeDocument/2006/relationships/hyperlink" Target="https://podminky.urs.cz/item/CS_URS_2025_01/741420001" TargetMode="External" /><Relationship Id="rId89" Type="http://schemas.openxmlformats.org/officeDocument/2006/relationships/hyperlink" Target="https://podminky.urs.cz/item/CS_URS_2025_01/741420021" TargetMode="External" /><Relationship Id="rId90" Type="http://schemas.openxmlformats.org/officeDocument/2006/relationships/hyperlink" Target="https://podminky.urs.cz/item/CS_URS_2025_01/741420023" TargetMode="External" /><Relationship Id="rId91" Type="http://schemas.openxmlformats.org/officeDocument/2006/relationships/hyperlink" Target="https://podminky.urs.cz/item/CS_URS_2025_01/741420051" TargetMode="External" /><Relationship Id="rId92" Type="http://schemas.openxmlformats.org/officeDocument/2006/relationships/hyperlink" Target="https://podminky.urs.cz/item/CS_URS_2025_01/741420083" TargetMode="External" /><Relationship Id="rId93" Type="http://schemas.openxmlformats.org/officeDocument/2006/relationships/hyperlink" Target="https://podminky.urs.cz/item/CS_URS_2025_01/741810002" TargetMode="External" /><Relationship Id="rId94" Type="http://schemas.openxmlformats.org/officeDocument/2006/relationships/hyperlink" Target="https://podminky.urs.cz/item/CS_URS_2025_01/741820012" TargetMode="External" /><Relationship Id="rId95" Type="http://schemas.openxmlformats.org/officeDocument/2006/relationships/hyperlink" Target="https://podminky.urs.cz/item/CS_URS_2025_01/998741101" TargetMode="External" /><Relationship Id="rId96" Type="http://schemas.openxmlformats.org/officeDocument/2006/relationships/hyperlink" Target="https://podminky.urs.cz/item/CS_URS_2025_01/751398012" TargetMode="External" /><Relationship Id="rId97" Type="http://schemas.openxmlformats.org/officeDocument/2006/relationships/hyperlink" Target="https://podminky.urs.cz/item/CS_URS_2025_01/751525082" TargetMode="External" /><Relationship Id="rId98" Type="http://schemas.openxmlformats.org/officeDocument/2006/relationships/hyperlink" Target="https://podminky.urs.cz/item/CS_URS_2025_01/998751101" TargetMode="External" /><Relationship Id="rId99" Type="http://schemas.openxmlformats.org/officeDocument/2006/relationships/hyperlink" Target="https://podminky.urs.cz/item/CS_URS_2025_01/763711111" TargetMode="External" /><Relationship Id="rId100" Type="http://schemas.openxmlformats.org/officeDocument/2006/relationships/hyperlink" Target="https://podminky.urs.cz/item/CS_URS_2025_01/763712211" TargetMode="External" /><Relationship Id="rId101" Type="http://schemas.openxmlformats.org/officeDocument/2006/relationships/hyperlink" Target="https://podminky.urs.cz/item/CS_URS_2025_01/763781223" TargetMode="External" /><Relationship Id="rId102" Type="http://schemas.openxmlformats.org/officeDocument/2006/relationships/hyperlink" Target="https://podminky.urs.cz/item/CS_URS_2025_01/763782212" TargetMode="External" /><Relationship Id="rId103" Type="http://schemas.openxmlformats.org/officeDocument/2006/relationships/hyperlink" Target="https://podminky.urs.cz/item/CS_URS_2025_01/998763100" TargetMode="External" /><Relationship Id="rId104" Type="http://schemas.openxmlformats.org/officeDocument/2006/relationships/hyperlink" Target="https://podminky.urs.cz/item/CS_URS_2025_01/764511404" TargetMode="External" /><Relationship Id="rId105" Type="http://schemas.openxmlformats.org/officeDocument/2006/relationships/hyperlink" Target="https://podminky.urs.cz/item/CS_URS_2025_01/764518422" TargetMode="External" /><Relationship Id="rId106" Type="http://schemas.openxmlformats.org/officeDocument/2006/relationships/hyperlink" Target="https://podminky.urs.cz/item/CS_URS_2025_01/998764101" TargetMode="External" /><Relationship Id="rId107" Type="http://schemas.openxmlformats.org/officeDocument/2006/relationships/hyperlink" Target="https://podminky.urs.cz/item/CS_URS_2025_01/767163121" TargetMode="External" /><Relationship Id="rId108" Type="http://schemas.openxmlformats.org/officeDocument/2006/relationships/hyperlink" Target="https://podminky.urs.cz/item/CS_URS_2025_01/767211313" TargetMode="External" /><Relationship Id="rId109" Type="http://schemas.openxmlformats.org/officeDocument/2006/relationships/hyperlink" Target="https://podminky.urs.cz/item/CS_URS_2025_01/767640111" TargetMode="External" /><Relationship Id="rId110" Type="http://schemas.openxmlformats.org/officeDocument/2006/relationships/hyperlink" Target="https://podminky.urs.cz/item/CS_URS_2025_01/767640322" TargetMode="External" /><Relationship Id="rId111" Type="http://schemas.openxmlformats.org/officeDocument/2006/relationships/hyperlink" Target="https://podminky.urs.cz/item/CS_URS_2025_01/767651114" TargetMode="External" /><Relationship Id="rId112" Type="http://schemas.openxmlformats.org/officeDocument/2006/relationships/hyperlink" Target="https://podminky.urs.cz/item/CS_URS_2025_01/767651126" TargetMode="External" /><Relationship Id="rId113" Type="http://schemas.openxmlformats.org/officeDocument/2006/relationships/hyperlink" Target="https://podminky.urs.cz/item/CS_URS_2025_01/767651131" TargetMode="External" /><Relationship Id="rId114" Type="http://schemas.openxmlformats.org/officeDocument/2006/relationships/hyperlink" Target="https://podminky.urs.cz/item/CS_URS_2025_01/767832132" TargetMode="External" /><Relationship Id="rId115" Type="http://schemas.openxmlformats.org/officeDocument/2006/relationships/hyperlink" Target="https://podminky.urs.cz/item/CS_URS_2025_01/767995113" TargetMode="External" /><Relationship Id="rId116" Type="http://schemas.openxmlformats.org/officeDocument/2006/relationships/hyperlink" Target="https://podminky.urs.cz/item/CS_URS_2025_01/767995115" TargetMode="External" /><Relationship Id="rId117" Type="http://schemas.openxmlformats.org/officeDocument/2006/relationships/hyperlink" Target="https://podminky.urs.cz/item/CS_URS_2025_01/767995116" TargetMode="External" /><Relationship Id="rId118" Type="http://schemas.openxmlformats.org/officeDocument/2006/relationships/hyperlink" Target="https://podminky.urs.cz/item/CS_URS_2025_01/998767101" TargetMode="External" /><Relationship Id="rId119" Type="http://schemas.openxmlformats.org/officeDocument/2006/relationships/hyperlink" Target="https://podminky.urs.cz/item/CS_URS_2025_01/783901453" TargetMode="External" /><Relationship Id="rId120" Type="http://schemas.openxmlformats.org/officeDocument/2006/relationships/hyperlink" Target="https://podminky.urs.cz/item/CS_URS_2025_01/783933151" TargetMode="External" /><Relationship Id="rId121" Type="http://schemas.openxmlformats.org/officeDocument/2006/relationships/hyperlink" Target="https://podminky.urs.cz/item/CS_URS_2025_01/783937153" TargetMode="External" /><Relationship Id="rId122" Type="http://schemas.openxmlformats.org/officeDocument/2006/relationships/hyperlink" Target="https://podminky.urs.cz/item/CS_URS_2025_01/789121270" TargetMode="External" /><Relationship Id="rId123" Type="http://schemas.openxmlformats.org/officeDocument/2006/relationships/hyperlink" Target="https://podminky.urs.cz/item/CS_URS_2025_01/789322211" TargetMode="External" /><Relationship Id="rId124" Type="http://schemas.openxmlformats.org/officeDocument/2006/relationships/hyperlink" Target="https://podminky.urs.cz/item/CS_URS_2025_01/789322221" TargetMode="External" /><Relationship Id="rId125" Type="http://schemas.openxmlformats.org/officeDocument/2006/relationships/hyperlink" Target="https://podminky.urs.cz/item/CS_URS_2025_01/210203901" TargetMode="External" /><Relationship Id="rId126" Type="http://schemas.openxmlformats.org/officeDocument/2006/relationships/hyperlink" Target="https://podminky.urs.cz/item/CS_URS_2025_01/210204100" TargetMode="External" /><Relationship Id="rId12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7222" TargetMode="External" /><Relationship Id="rId2" Type="http://schemas.openxmlformats.org/officeDocument/2006/relationships/hyperlink" Target="https://podminky.urs.cz/item/CS_URS_2025_01/113107343" TargetMode="External" /><Relationship Id="rId3" Type="http://schemas.openxmlformats.org/officeDocument/2006/relationships/hyperlink" Target="https://podminky.urs.cz/item/CS_URS_2025_01/131251102" TargetMode="External" /><Relationship Id="rId4" Type="http://schemas.openxmlformats.org/officeDocument/2006/relationships/hyperlink" Target="https://podminky.urs.cz/item/CS_URS_2025_01/162751117" TargetMode="External" /><Relationship Id="rId5" Type="http://schemas.openxmlformats.org/officeDocument/2006/relationships/hyperlink" Target="https://podminky.urs.cz/item/CS_URS_2025_01/162751119" TargetMode="External" /><Relationship Id="rId6" Type="http://schemas.openxmlformats.org/officeDocument/2006/relationships/hyperlink" Target="https://podminky.urs.cz/item/CS_URS_2025_01/171201231" TargetMode="External" /><Relationship Id="rId7" Type="http://schemas.openxmlformats.org/officeDocument/2006/relationships/hyperlink" Target="https://podminky.urs.cz/item/CS_URS_2025_01/171251201" TargetMode="External" /><Relationship Id="rId8" Type="http://schemas.openxmlformats.org/officeDocument/2006/relationships/hyperlink" Target="https://podminky.urs.cz/item/CS_URS_2025_01/271542211" TargetMode="External" /><Relationship Id="rId9" Type="http://schemas.openxmlformats.org/officeDocument/2006/relationships/hyperlink" Target="https://podminky.urs.cz/item/CS_URS_2025_01/275321511" TargetMode="External" /><Relationship Id="rId10" Type="http://schemas.openxmlformats.org/officeDocument/2006/relationships/hyperlink" Target="https://podminky.urs.cz/item/CS_URS_2025_01/275351121" TargetMode="External" /><Relationship Id="rId11" Type="http://schemas.openxmlformats.org/officeDocument/2006/relationships/hyperlink" Target="https://podminky.urs.cz/item/CS_URS_2025_01/275351122" TargetMode="External" /><Relationship Id="rId12" Type="http://schemas.openxmlformats.org/officeDocument/2006/relationships/hyperlink" Target="https://podminky.urs.cz/item/CS_URS_2025_01/275361321" TargetMode="External" /><Relationship Id="rId13" Type="http://schemas.openxmlformats.org/officeDocument/2006/relationships/hyperlink" Target="https://podminky.urs.cz/item/CS_URS_2025_01/337173110" TargetMode="External" /><Relationship Id="rId14" Type="http://schemas.openxmlformats.org/officeDocument/2006/relationships/hyperlink" Target="https://podminky.urs.cz/item/CS_URS_2025_01/342151111" TargetMode="External" /><Relationship Id="rId15" Type="http://schemas.openxmlformats.org/officeDocument/2006/relationships/hyperlink" Target="https://podminky.urs.cz/item/CS_URS_2025_01/411171121" TargetMode="External" /><Relationship Id="rId16" Type="http://schemas.openxmlformats.org/officeDocument/2006/relationships/hyperlink" Target="https://podminky.urs.cz/item/CS_URS_2025_01/411321414" TargetMode="External" /><Relationship Id="rId17" Type="http://schemas.openxmlformats.org/officeDocument/2006/relationships/hyperlink" Target="https://podminky.urs.cz/item/CS_URS_2025_01/411354219" TargetMode="External" /><Relationship Id="rId18" Type="http://schemas.openxmlformats.org/officeDocument/2006/relationships/hyperlink" Target="https://podminky.urs.cz/item/CS_URS_2025_01/411362021" TargetMode="External" /><Relationship Id="rId19" Type="http://schemas.openxmlformats.org/officeDocument/2006/relationships/hyperlink" Target="https://podminky.urs.cz/item/CS_URS_2025_01/444151111" TargetMode="External" /><Relationship Id="rId20" Type="http://schemas.openxmlformats.org/officeDocument/2006/relationships/hyperlink" Target="https://podminky.urs.cz/item/CS_URS_2025_01/919735113" TargetMode="External" /><Relationship Id="rId21" Type="http://schemas.openxmlformats.org/officeDocument/2006/relationships/hyperlink" Target="https://podminky.urs.cz/item/CS_URS_2025_01/941111111" TargetMode="External" /><Relationship Id="rId22" Type="http://schemas.openxmlformats.org/officeDocument/2006/relationships/hyperlink" Target="https://podminky.urs.cz/item/CS_URS_2025_01/941111211" TargetMode="External" /><Relationship Id="rId23" Type="http://schemas.openxmlformats.org/officeDocument/2006/relationships/hyperlink" Target="https://podminky.urs.cz/item/CS_URS_2025_01/941111811" TargetMode="External" /><Relationship Id="rId24" Type="http://schemas.openxmlformats.org/officeDocument/2006/relationships/hyperlink" Target="https://podminky.urs.cz/item/CS_URS_2025_01/952901221" TargetMode="External" /><Relationship Id="rId25" Type="http://schemas.openxmlformats.org/officeDocument/2006/relationships/hyperlink" Target="https://podminky.urs.cz/item/CS_URS_2025_01/953943211" TargetMode="External" /><Relationship Id="rId26" Type="http://schemas.openxmlformats.org/officeDocument/2006/relationships/hyperlink" Target="https://podminky.urs.cz/item/CS_URS_2025_01/997221561" TargetMode="External" /><Relationship Id="rId27" Type="http://schemas.openxmlformats.org/officeDocument/2006/relationships/hyperlink" Target="https://podminky.urs.cz/item/CS_URS_2025_01/997221569" TargetMode="External" /><Relationship Id="rId28" Type="http://schemas.openxmlformats.org/officeDocument/2006/relationships/hyperlink" Target="https://podminky.urs.cz/item/CS_URS_2025_01/997221611" TargetMode="External" /><Relationship Id="rId29" Type="http://schemas.openxmlformats.org/officeDocument/2006/relationships/hyperlink" Target="https://podminky.urs.cz/item/CS_URS_2025_01/997221875" TargetMode="External" /><Relationship Id="rId30" Type="http://schemas.openxmlformats.org/officeDocument/2006/relationships/hyperlink" Target="https://podminky.urs.cz/item/CS_URS_2025_01/998014221" TargetMode="External" /><Relationship Id="rId31" Type="http://schemas.openxmlformats.org/officeDocument/2006/relationships/hyperlink" Target="https://podminky.urs.cz/item/CS_URS_2025_01/713121121" TargetMode="External" /><Relationship Id="rId32" Type="http://schemas.openxmlformats.org/officeDocument/2006/relationships/hyperlink" Target="https://podminky.urs.cz/item/CS_URS_2025_01/713191132" TargetMode="External" /><Relationship Id="rId33" Type="http://schemas.openxmlformats.org/officeDocument/2006/relationships/hyperlink" Target="https://podminky.urs.cz/item/CS_URS_2025_01/998713101" TargetMode="External" /><Relationship Id="rId34" Type="http://schemas.openxmlformats.org/officeDocument/2006/relationships/hyperlink" Target="https://podminky.urs.cz/item/CS_URS_2025_01/721173401" TargetMode="External" /><Relationship Id="rId35" Type="http://schemas.openxmlformats.org/officeDocument/2006/relationships/hyperlink" Target="https://podminky.urs.cz/item/CS_URS_2025_01/721173402" TargetMode="External" /><Relationship Id="rId36" Type="http://schemas.openxmlformats.org/officeDocument/2006/relationships/hyperlink" Target="https://podminky.urs.cz/item/CS_URS_2025_01/721173403" TargetMode="External" /><Relationship Id="rId37" Type="http://schemas.openxmlformats.org/officeDocument/2006/relationships/hyperlink" Target="https://podminky.urs.cz/item/CS_URS_2025_01/721174025" TargetMode="External" /><Relationship Id="rId38" Type="http://schemas.openxmlformats.org/officeDocument/2006/relationships/hyperlink" Target="https://podminky.urs.cz/item/CS_URS_2025_01/721174042" TargetMode="External" /><Relationship Id="rId39" Type="http://schemas.openxmlformats.org/officeDocument/2006/relationships/hyperlink" Target="https://podminky.urs.cz/item/CS_URS_2025_01/721174043" TargetMode="External" /><Relationship Id="rId40" Type="http://schemas.openxmlformats.org/officeDocument/2006/relationships/hyperlink" Target="https://podminky.urs.cz/item/CS_URS_2025_01/721174045" TargetMode="External" /><Relationship Id="rId41" Type="http://schemas.openxmlformats.org/officeDocument/2006/relationships/hyperlink" Target="https://podminky.urs.cz/item/CS_URS_2025_01/721194104" TargetMode="External" /><Relationship Id="rId42" Type="http://schemas.openxmlformats.org/officeDocument/2006/relationships/hyperlink" Target="https://podminky.urs.cz/item/CS_URS_2025_01/721194105" TargetMode="External" /><Relationship Id="rId43" Type="http://schemas.openxmlformats.org/officeDocument/2006/relationships/hyperlink" Target="https://podminky.urs.cz/item/CS_URS_2025_01/721194109" TargetMode="External" /><Relationship Id="rId44" Type="http://schemas.openxmlformats.org/officeDocument/2006/relationships/hyperlink" Target="https://podminky.urs.cz/item/CS_URS_2025_01/721226511" TargetMode="External" /><Relationship Id="rId45" Type="http://schemas.openxmlformats.org/officeDocument/2006/relationships/hyperlink" Target="https://podminky.urs.cz/item/CS_URS_2025_01/721273153" TargetMode="External" /><Relationship Id="rId46" Type="http://schemas.openxmlformats.org/officeDocument/2006/relationships/hyperlink" Target="https://podminky.urs.cz/item/CS_URS_2025_01/721290111" TargetMode="External" /><Relationship Id="rId47" Type="http://schemas.openxmlformats.org/officeDocument/2006/relationships/hyperlink" Target="https://podminky.urs.cz/item/CS_URS_2025_01/721290112" TargetMode="External" /><Relationship Id="rId48" Type="http://schemas.openxmlformats.org/officeDocument/2006/relationships/hyperlink" Target="https://podminky.urs.cz/item/CS_URS_2025_01/998721101" TargetMode="External" /><Relationship Id="rId49" Type="http://schemas.openxmlformats.org/officeDocument/2006/relationships/hyperlink" Target="https://podminky.urs.cz/item/CS_URS_2025_01/722174002" TargetMode="External" /><Relationship Id="rId50" Type="http://schemas.openxmlformats.org/officeDocument/2006/relationships/hyperlink" Target="https://podminky.urs.cz/item/CS_URS_2025_01/722174003" TargetMode="External" /><Relationship Id="rId51" Type="http://schemas.openxmlformats.org/officeDocument/2006/relationships/hyperlink" Target="https://podminky.urs.cz/item/CS_URS_2025_01/722174004" TargetMode="External" /><Relationship Id="rId52" Type="http://schemas.openxmlformats.org/officeDocument/2006/relationships/hyperlink" Target="https://podminky.urs.cz/item/CS_URS_2025_01/722181221" TargetMode="External" /><Relationship Id="rId53" Type="http://schemas.openxmlformats.org/officeDocument/2006/relationships/hyperlink" Target="https://podminky.urs.cz/item/CS_URS_2025_01/722181222" TargetMode="External" /><Relationship Id="rId54" Type="http://schemas.openxmlformats.org/officeDocument/2006/relationships/hyperlink" Target="https://podminky.urs.cz/item/CS_URS_2025_01/722190401" TargetMode="External" /><Relationship Id="rId55" Type="http://schemas.openxmlformats.org/officeDocument/2006/relationships/hyperlink" Target="https://podminky.urs.cz/item/CS_URS_2025_01/722220111" TargetMode="External" /><Relationship Id="rId56" Type="http://schemas.openxmlformats.org/officeDocument/2006/relationships/hyperlink" Target="https://podminky.urs.cz/item/CS_URS_2025_01/722220121" TargetMode="External" /><Relationship Id="rId57" Type="http://schemas.openxmlformats.org/officeDocument/2006/relationships/hyperlink" Target="https://podminky.urs.cz/item/CS_URS_2025_01/722230102" TargetMode="External" /><Relationship Id="rId58" Type="http://schemas.openxmlformats.org/officeDocument/2006/relationships/hyperlink" Target="https://podminky.urs.cz/item/CS_URS_2025_01/722230103" TargetMode="External" /><Relationship Id="rId59" Type="http://schemas.openxmlformats.org/officeDocument/2006/relationships/hyperlink" Target="https://podminky.urs.cz/item/CS_URS_2025_01/722231222" TargetMode="External" /><Relationship Id="rId60" Type="http://schemas.openxmlformats.org/officeDocument/2006/relationships/hyperlink" Target="https://podminky.urs.cz/item/CS_URS_2025_01/722290234" TargetMode="External" /><Relationship Id="rId61" Type="http://schemas.openxmlformats.org/officeDocument/2006/relationships/hyperlink" Target="https://podminky.urs.cz/item/CS_URS_2025_01/722290246" TargetMode="External" /><Relationship Id="rId62" Type="http://schemas.openxmlformats.org/officeDocument/2006/relationships/hyperlink" Target="https://podminky.urs.cz/item/CS_URS_2025_01/998722101" TargetMode="External" /><Relationship Id="rId63" Type="http://schemas.openxmlformats.org/officeDocument/2006/relationships/hyperlink" Target="https://podminky.urs.cz/item/CS_URS_2025_01/725112171" TargetMode="External" /><Relationship Id="rId64" Type="http://schemas.openxmlformats.org/officeDocument/2006/relationships/hyperlink" Target="https://podminky.urs.cz/item/CS_URS_2025_01/725121511" TargetMode="External" /><Relationship Id="rId65" Type="http://schemas.openxmlformats.org/officeDocument/2006/relationships/hyperlink" Target="https://podminky.urs.cz/item/CS_URS_2025_01/725211616" TargetMode="External" /><Relationship Id="rId66" Type="http://schemas.openxmlformats.org/officeDocument/2006/relationships/hyperlink" Target="https://podminky.urs.cz/item/CS_URS_2025_01/725241111" TargetMode="External" /><Relationship Id="rId67" Type="http://schemas.openxmlformats.org/officeDocument/2006/relationships/hyperlink" Target="https://podminky.urs.cz/item/CS_URS_2025_01/725241112" TargetMode="External" /><Relationship Id="rId68" Type="http://schemas.openxmlformats.org/officeDocument/2006/relationships/hyperlink" Target="https://podminky.urs.cz/item/CS_URS_2025_01/725244142" TargetMode="External" /><Relationship Id="rId69" Type="http://schemas.openxmlformats.org/officeDocument/2006/relationships/hyperlink" Target="https://podminky.urs.cz/item/CS_URS_2025_01/725244143" TargetMode="External" /><Relationship Id="rId70" Type="http://schemas.openxmlformats.org/officeDocument/2006/relationships/hyperlink" Target="https://podminky.urs.cz/item/CS_URS_2025_01/725244202" TargetMode="External" /><Relationship Id="rId71" Type="http://schemas.openxmlformats.org/officeDocument/2006/relationships/hyperlink" Target="https://podminky.urs.cz/item/CS_URS_2025_01/725244203" TargetMode="External" /><Relationship Id="rId72" Type="http://schemas.openxmlformats.org/officeDocument/2006/relationships/hyperlink" Target="https://podminky.urs.cz/item/CS_URS_2025_01/725319111" TargetMode="External" /><Relationship Id="rId73" Type="http://schemas.openxmlformats.org/officeDocument/2006/relationships/hyperlink" Target="https://podminky.urs.cz/item/CS_URS_2025_01/725331111" TargetMode="External" /><Relationship Id="rId74" Type="http://schemas.openxmlformats.org/officeDocument/2006/relationships/hyperlink" Target="https://podminky.urs.cz/item/CS_URS_2025_01/725532120" TargetMode="External" /><Relationship Id="rId75" Type="http://schemas.openxmlformats.org/officeDocument/2006/relationships/hyperlink" Target="https://podminky.urs.cz/item/CS_URS_2025_01/725813111" TargetMode="External" /><Relationship Id="rId76" Type="http://schemas.openxmlformats.org/officeDocument/2006/relationships/hyperlink" Target="https://podminky.urs.cz/item/CS_URS_2025_01/725821316" TargetMode="External" /><Relationship Id="rId77" Type="http://schemas.openxmlformats.org/officeDocument/2006/relationships/hyperlink" Target="https://podminky.urs.cz/item/CS_URS_2025_01/725821325" TargetMode="External" /><Relationship Id="rId78" Type="http://schemas.openxmlformats.org/officeDocument/2006/relationships/hyperlink" Target="https://podminky.urs.cz/item/CS_URS_2025_01/725822631" TargetMode="External" /><Relationship Id="rId79" Type="http://schemas.openxmlformats.org/officeDocument/2006/relationships/hyperlink" Target="https://podminky.urs.cz/item/CS_URS_2025_01/725841312" TargetMode="External" /><Relationship Id="rId80" Type="http://schemas.openxmlformats.org/officeDocument/2006/relationships/hyperlink" Target="https://podminky.urs.cz/item/CS_URS_2025_01/725851315" TargetMode="External" /><Relationship Id="rId81" Type="http://schemas.openxmlformats.org/officeDocument/2006/relationships/hyperlink" Target="https://podminky.urs.cz/item/CS_URS_2025_01/725851325" TargetMode="External" /><Relationship Id="rId82" Type="http://schemas.openxmlformats.org/officeDocument/2006/relationships/hyperlink" Target="https://podminky.urs.cz/item/CS_URS_2025_01/725861102" TargetMode="External" /><Relationship Id="rId83" Type="http://schemas.openxmlformats.org/officeDocument/2006/relationships/hyperlink" Target="https://podminky.urs.cz/item/CS_URS_2025_01/725862103" TargetMode="External" /><Relationship Id="rId84" Type="http://schemas.openxmlformats.org/officeDocument/2006/relationships/hyperlink" Target="https://podminky.urs.cz/item/CS_URS_2025_01/725865311" TargetMode="External" /><Relationship Id="rId85" Type="http://schemas.openxmlformats.org/officeDocument/2006/relationships/hyperlink" Target="https://podminky.urs.cz/item/CS_URS_2025_01/998725101" TargetMode="External" /><Relationship Id="rId86" Type="http://schemas.openxmlformats.org/officeDocument/2006/relationships/hyperlink" Target="https://podminky.urs.cz/item/CS_URS_2025_01/998735101" TargetMode="External" /><Relationship Id="rId87" Type="http://schemas.openxmlformats.org/officeDocument/2006/relationships/hyperlink" Target="https://podminky.urs.cz/item/CS_URS_2025_01/741110002" TargetMode="External" /><Relationship Id="rId88" Type="http://schemas.openxmlformats.org/officeDocument/2006/relationships/hyperlink" Target="https://podminky.urs.cz/item/CS_URS_2025_01/741112003" TargetMode="External" /><Relationship Id="rId89" Type="http://schemas.openxmlformats.org/officeDocument/2006/relationships/hyperlink" Target="https://podminky.urs.cz/item/CS_URS_2025_01/741112061" TargetMode="External" /><Relationship Id="rId90" Type="http://schemas.openxmlformats.org/officeDocument/2006/relationships/hyperlink" Target="https://podminky.urs.cz/item/CS_URS_2025_01/741120001" TargetMode="External" /><Relationship Id="rId91" Type="http://schemas.openxmlformats.org/officeDocument/2006/relationships/hyperlink" Target="https://podminky.urs.cz/item/CS_URS_2025_01/741120005" TargetMode="External" /><Relationship Id="rId92" Type="http://schemas.openxmlformats.org/officeDocument/2006/relationships/hyperlink" Target="https://podminky.urs.cz/item/CS_URS_2025_01/741122015" TargetMode="External" /><Relationship Id="rId93" Type="http://schemas.openxmlformats.org/officeDocument/2006/relationships/hyperlink" Target="https://podminky.urs.cz/item/CS_URS_2025_01/741122016" TargetMode="External" /><Relationship Id="rId94" Type="http://schemas.openxmlformats.org/officeDocument/2006/relationships/hyperlink" Target="https://podminky.urs.cz/item/CS_URS_2025_01/741130001" TargetMode="External" /><Relationship Id="rId95" Type="http://schemas.openxmlformats.org/officeDocument/2006/relationships/hyperlink" Target="https://podminky.urs.cz/item/CS_URS_2025_01/741130021" TargetMode="External" /><Relationship Id="rId96" Type="http://schemas.openxmlformats.org/officeDocument/2006/relationships/hyperlink" Target="https://podminky.urs.cz/item/CS_URS_2025_01/741136001" TargetMode="External" /><Relationship Id="rId97" Type="http://schemas.openxmlformats.org/officeDocument/2006/relationships/hyperlink" Target="https://podminky.urs.cz/item/CS_URS_2025_01/741210101" TargetMode="External" /><Relationship Id="rId98" Type="http://schemas.openxmlformats.org/officeDocument/2006/relationships/hyperlink" Target="https://podminky.urs.cz/item/CS_URS_2025_01/741310201" TargetMode="External" /><Relationship Id="rId99" Type="http://schemas.openxmlformats.org/officeDocument/2006/relationships/hyperlink" Target="https://podminky.urs.cz/item/CS_URS_2025_01/741313003" TargetMode="External" /><Relationship Id="rId100" Type="http://schemas.openxmlformats.org/officeDocument/2006/relationships/hyperlink" Target="https://podminky.urs.cz/item/CS_URS_2025_01/741372061" TargetMode="External" /><Relationship Id="rId101" Type="http://schemas.openxmlformats.org/officeDocument/2006/relationships/hyperlink" Target="https://podminky.urs.cz/item/CS_URS_2025_01/741410003" TargetMode="External" /><Relationship Id="rId102" Type="http://schemas.openxmlformats.org/officeDocument/2006/relationships/hyperlink" Target="https://podminky.urs.cz/item/CS_URS_2025_01/741410041" TargetMode="External" /><Relationship Id="rId103" Type="http://schemas.openxmlformats.org/officeDocument/2006/relationships/hyperlink" Target="https://podminky.urs.cz/item/CS_URS_2025_01/741420001" TargetMode="External" /><Relationship Id="rId104" Type="http://schemas.openxmlformats.org/officeDocument/2006/relationships/hyperlink" Target="https://podminky.urs.cz/item/CS_URS_2025_01/741420021" TargetMode="External" /><Relationship Id="rId105" Type="http://schemas.openxmlformats.org/officeDocument/2006/relationships/hyperlink" Target="https://podminky.urs.cz/item/CS_URS_2025_01/741420023" TargetMode="External" /><Relationship Id="rId106" Type="http://schemas.openxmlformats.org/officeDocument/2006/relationships/hyperlink" Target="https://podminky.urs.cz/item/CS_URS_2025_01/741420051" TargetMode="External" /><Relationship Id="rId107" Type="http://schemas.openxmlformats.org/officeDocument/2006/relationships/hyperlink" Target="https://podminky.urs.cz/item/CS_URS_2025_01/741420083" TargetMode="External" /><Relationship Id="rId108" Type="http://schemas.openxmlformats.org/officeDocument/2006/relationships/hyperlink" Target="https://podminky.urs.cz/item/CS_URS_2025_01/741440031" TargetMode="External" /><Relationship Id="rId109" Type="http://schemas.openxmlformats.org/officeDocument/2006/relationships/hyperlink" Target="https://podminky.urs.cz/item/CS_URS_2025_01/741810002" TargetMode="External" /><Relationship Id="rId110" Type="http://schemas.openxmlformats.org/officeDocument/2006/relationships/hyperlink" Target="https://podminky.urs.cz/item/CS_URS_2025_01/741820011" TargetMode="External" /><Relationship Id="rId111" Type="http://schemas.openxmlformats.org/officeDocument/2006/relationships/hyperlink" Target="https://podminky.urs.cz/item/CS_URS_2025_01/998741101" TargetMode="External" /><Relationship Id="rId112" Type="http://schemas.openxmlformats.org/officeDocument/2006/relationships/hyperlink" Target="https://podminky.urs.cz/item/CS_URS_2025_01/751111052" TargetMode="External" /><Relationship Id="rId113" Type="http://schemas.openxmlformats.org/officeDocument/2006/relationships/hyperlink" Target="https://podminky.urs.cz/item/CS_URS_2025_01/998751101" TargetMode="External" /><Relationship Id="rId114" Type="http://schemas.openxmlformats.org/officeDocument/2006/relationships/hyperlink" Target="https://podminky.urs.cz/item/CS_URS_2025_01/998761101" TargetMode="External" /><Relationship Id="rId115" Type="http://schemas.openxmlformats.org/officeDocument/2006/relationships/hyperlink" Target="https://podminky.urs.cz/item/CS_URS_2025_01/762511233" TargetMode="External" /><Relationship Id="rId116" Type="http://schemas.openxmlformats.org/officeDocument/2006/relationships/hyperlink" Target="https://podminky.urs.cz/item/CS_URS_2025_01/998762101" TargetMode="External" /><Relationship Id="rId117" Type="http://schemas.openxmlformats.org/officeDocument/2006/relationships/hyperlink" Target="https://podminky.urs.cz/item/CS_URS_2025_01/763111311" TargetMode="External" /><Relationship Id="rId118" Type="http://schemas.openxmlformats.org/officeDocument/2006/relationships/hyperlink" Target="https://podminky.urs.cz/item/CS_URS_2025_01/763111313" TargetMode="External" /><Relationship Id="rId119" Type="http://schemas.openxmlformats.org/officeDocument/2006/relationships/hyperlink" Target="https://podminky.urs.cz/item/CS_URS_2025_01/763121411" TargetMode="External" /><Relationship Id="rId120" Type="http://schemas.openxmlformats.org/officeDocument/2006/relationships/hyperlink" Target="https://podminky.urs.cz/item/CS_URS_2025_01/763131751" TargetMode="External" /><Relationship Id="rId121" Type="http://schemas.openxmlformats.org/officeDocument/2006/relationships/hyperlink" Target="https://podminky.urs.cz/item/CS_URS_2025_01/763132111" TargetMode="External" /><Relationship Id="rId122" Type="http://schemas.openxmlformats.org/officeDocument/2006/relationships/hyperlink" Target="https://podminky.urs.cz/item/CS_URS_2025_01/763164716" TargetMode="External" /><Relationship Id="rId123" Type="http://schemas.openxmlformats.org/officeDocument/2006/relationships/hyperlink" Target="https://podminky.urs.cz/item/CS_URS_2025_01/763181311" TargetMode="External" /><Relationship Id="rId124" Type="http://schemas.openxmlformats.org/officeDocument/2006/relationships/hyperlink" Target="https://podminky.urs.cz/item/CS_URS_2025_01/763181411" TargetMode="External" /><Relationship Id="rId125" Type="http://schemas.openxmlformats.org/officeDocument/2006/relationships/hyperlink" Target="https://podminky.urs.cz/item/CS_URS_2025_01/763182313" TargetMode="External" /><Relationship Id="rId126" Type="http://schemas.openxmlformats.org/officeDocument/2006/relationships/hyperlink" Target="https://podminky.urs.cz/item/CS_URS_2025_01/998763301" TargetMode="External" /><Relationship Id="rId127" Type="http://schemas.openxmlformats.org/officeDocument/2006/relationships/hyperlink" Target="https://podminky.urs.cz/item/CS_URS_2025_01/764216600" TargetMode="External" /><Relationship Id="rId128" Type="http://schemas.openxmlformats.org/officeDocument/2006/relationships/hyperlink" Target="https://podminky.urs.cz/item/CS_URS_2025_01/764511404" TargetMode="External" /><Relationship Id="rId129" Type="http://schemas.openxmlformats.org/officeDocument/2006/relationships/hyperlink" Target="https://podminky.urs.cz/item/CS_URS_2025_01/764518422" TargetMode="External" /><Relationship Id="rId130" Type="http://schemas.openxmlformats.org/officeDocument/2006/relationships/hyperlink" Target="https://podminky.urs.cz/item/CS_URS_2025_01/998764101" TargetMode="External" /><Relationship Id="rId131" Type="http://schemas.openxmlformats.org/officeDocument/2006/relationships/hyperlink" Target="https://podminky.urs.cz/item/CS_URS_2025_01/766622121" TargetMode="External" /><Relationship Id="rId132" Type="http://schemas.openxmlformats.org/officeDocument/2006/relationships/hyperlink" Target="https://podminky.urs.cz/item/CS_URS_2025_01/766622122" TargetMode="External" /><Relationship Id="rId133" Type="http://schemas.openxmlformats.org/officeDocument/2006/relationships/hyperlink" Target="https://podminky.urs.cz/item/CS_URS_2025_01/766660001" TargetMode="External" /><Relationship Id="rId134" Type="http://schemas.openxmlformats.org/officeDocument/2006/relationships/hyperlink" Target="https://podminky.urs.cz/item/CS_URS_2025_01/766660411" TargetMode="External" /><Relationship Id="rId135" Type="http://schemas.openxmlformats.org/officeDocument/2006/relationships/hyperlink" Target="https://podminky.urs.cz/item/CS_URS_2025_01/766660711" TargetMode="External" /><Relationship Id="rId136" Type="http://schemas.openxmlformats.org/officeDocument/2006/relationships/hyperlink" Target="https://podminky.urs.cz/item/CS_URS_2025_01/766660723" TargetMode="External" /><Relationship Id="rId137" Type="http://schemas.openxmlformats.org/officeDocument/2006/relationships/hyperlink" Target="https://podminky.urs.cz/item/CS_URS_2025_01/766660724" TargetMode="External" /><Relationship Id="rId138" Type="http://schemas.openxmlformats.org/officeDocument/2006/relationships/hyperlink" Target="https://podminky.urs.cz/item/CS_URS_2025_01/766660729" TargetMode="External" /><Relationship Id="rId139" Type="http://schemas.openxmlformats.org/officeDocument/2006/relationships/hyperlink" Target="https://podminky.urs.cz/item/CS_URS_2025_01/766660730" TargetMode="External" /><Relationship Id="rId140" Type="http://schemas.openxmlformats.org/officeDocument/2006/relationships/hyperlink" Target="https://podminky.urs.cz/item/CS_URS_2025_01/766660733" TargetMode="External" /><Relationship Id="rId141" Type="http://schemas.openxmlformats.org/officeDocument/2006/relationships/hyperlink" Target="https://podminky.urs.cz/item/CS_URS_2025_01/766660751" TargetMode="External" /><Relationship Id="rId142" Type="http://schemas.openxmlformats.org/officeDocument/2006/relationships/hyperlink" Target="https://podminky.urs.cz/item/CS_URS_2025_01/766660762" TargetMode="External" /><Relationship Id="rId143" Type="http://schemas.openxmlformats.org/officeDocument/2006/relationships/hyperlink" Target="https://podminky.urs.cz/item/CS_URS_2025_01/766694116" TargetMode="External" /><Relationship Id="rId144" Type="http://schemas.openxmlformats.org/officeDocument/2006/relationships/hyperlink" Target="https://podminky.urs.cz/item/CS_URS_2025_01/998766101" TargetMode="External" /><Relationship Id="rId145" Type="http://schemas.openxmlformats.org/officeDocument/2006/relationships/hyperlink" Target="https://podminky.urs.cz/item/CS_URS_2025_01/767211312" TargetMode="External" /><Relationship Id="rId146" Type="http://schemas.openxmlformats.org/officeDocument/2006/relationships/hyperlink" Target="https://podminky.urs.cz/item/CS_URS_2025_01/767223212" TargetMode="External" /><Relationship Id="rId147" Type="http://schemas.openxmlformats.org/officeDocument/2006/relationships/hyperlink" Target="https://podminky.urs.cz/item/CS_URS_2025_01/767250113" TargetMode="External" /><Relationship Id="rId148" Type="http://schemas.openxmlformats.org/officeDocument/2006/relationships/hyperlink" Target="https://podminky.urs.cz/item/CS_URS_2025_01/998767101" TargetMode="External" /><Relationship Id="rId149" Type="http://schemas.openxmlformats.org/officeDocument/2006/relationships/hyperlink" Target="https://podminky.urs.cz/item/CS_URS_2025_01/771111011" TargetMode="External" /><Relationship Id="rId150" Type="http://schemas.openxmlformats.org/officeDocument/2006/relationships/hyperlink" Target="https://podminky.urs.cz/item/CS_URS_2025_01/771121011" TargetMode="External" /><Relationship Id="rId151" Type="http://schemas.openxmlformats.org/officeDocument/2006/relationships/hyperlink" Target="https://podminky.urs.cz/item/CS_URS_2025_01/771151022" TargetMode="External" /><Relationship Id="rId152" Type="http://schemas.openxmlformats.org/officeDocument/2006/relationships/hyperlink" Target="https://podminky.urs.cz/item/CS_URS_2025_01/771474113" TargetMode="External" /><Relationship Id="rId153" Type="http://schemas.openxmlformats.org/officeDocument/2006/relationships/hyperlink" Target="https://podminky.urs.cz/item/CS_URS_2025_01/771574416" TargetMode="External" /><Relationship Id="rId154" Type="http://schemas.openxmlformats.org/officeDocument/2006/relationships/hyperlink" Target="https://podminky.urs.cz/item/CS_URS_2025_01/771591112" TargetMode="External" /><Relationship Id="rId155" Type="http://schemas.openxmlformats.org/officeDocument/2006/relationships/hyperlink" Target="https://podminky.urs.cz/item/CS_URS_2025_01/771592011" TargetMode="External" /><Relationship Id="rId156" Type="http://schemas.openxmlformats.org/officeDocument/2006/relationships/hyperlink" Target="https://podminky.urs.cz/item/CS_URS_2025_01/998771101" TargetMode="External" /><Relationship Id="rId157" Type="http://schemas.openxmlformats.org/officeDocument/2006/relationships/hyperlink" Target="https://podminky.urs.cz/item/CS_URS_2025_01/776111311" TargetMode="External" /><Relationship Id="rId158" Type="http://schemas.openxmlformats.org/officeDocument/2006/relationships/hyperlink" Target="https://podminky.urs.cz/item/CS_URS_2025_01/776121411" TargetMode="External" /><Relationship Id="rId159" Type="http://schemas.openxmlformats.org/officeDocument/2006/relationships/hyperlink" Target="https://podminky.urs.cz/item/CS_URS_2025_01/776141112" TargetMode="External" /><Relationship Id="rId160" Type="http://schemas.openxmlformats.org/officeDocument/2006/relationships/hyperlink" Target="https://podminky.urs.cz/item/CS_URS_2025_01/776231111" TargetMode="External" /><Relationship Id="rId161" Type="http://schemas.openxmlformats.org/officeDocument/2006/relationships/hyperlink" Target="https://podminky.urs.cz/item/CS_URS_2025_01/776421111" TargetMode="External" /><Relationship Id="rId162" Type="http://schemas.openxmlformats.org/officeDocument/2006/relationships/hyperlink" Target="https://podminky.urs.cz/item/CS_URS_2025_01/776421711" TargetMode="External" /><Relationship Id="rId163" Type="http://schemas.openxmlformats.org/officeDocument/2006/relationships/hyperlink" Target="https://podminky.urs.cz/item/CS_URS_2025_01/776991121" TargetMode="External" /><Relationship Id="rId164" Type="http://schemas.openxmlformats.org/officeDocument/2006/relationships/hyperlink" Target="https://podminky.urs.cz/item/CS_URS_2025_01/998776101" TargetMode="External" /><Relationship Id="rId165" Type="http://schemas.openxmlformats.org/officeDocument/2006/relationships/hyperlink" Target="https://podminky.urs.cz/item/CS_URS_2025_01/781111011" TargetMode="External" /><Relationship Id="rId166" Type="http://schemas.openxmlformats.org/officeDocument/2006/relationships/hyperlink" Target="https://podminky.urs.cz/item/CS_URS_2025_01/781121011" TargetMode="External" /><Relationship Id="rId167" Type="http://schemas.openxmlformats.org/officeDocument/2006/relationships/hyperlink" Target="https://podminky.urs.cz/item/CS_URS_2025_01/781131112" TargetMode="External" /><Relationship Id="rId168" Type="http://schemas.openxmlformats.org/officeDocument/2006/relationships/hyperlink" Target="https://podminky.urs.cz/item/CS_URS_2025_01/781472219" TargetMode="External" /><Relationship Id="rId169" Type="http://schemas.openxmlformats.org/officeDocument/2006/relationships/hyperlink" Target="https://podminky.urs.cz/item/CS_URS_2025_01/781495211" TargetMode="External" /><Relationship Id="rId170" Type="http://schemas.openxmlformats.org/officeDocument/2006/relationships/hyperlink" Target="https://podminky.urs.cz/item/CS_URS_2025_01/998781101" TargetMode="External" /><Relationship Id="rId171" Type="http://schemas.openxmlformats.org/officeDocument/2006/relationships/hyperlink" Target="https://podminky.urs.cz/item/CS_URS_2025_01/784111001" TargetMode="External" /><Relationship Id="rId172" Type="http://schemas.openxmlformats.org/officeDocument/2006/relationships/hyperlink" Target="https://podminky.urs.cz/item/CS_URS_2025_01/784171101" TargetMode="External" /><Relationship Id="rId173" Type="http://schemas.openxmlformats.org/officeDocument/2006/relationships/hyperlink" Target="https://podminky.urs.cz/item/CS_URS_2025_01/784171111" TargetMode="External" /><Relationship Id="rId174" Type="http://schemas.openxmlformats.org/officeDocument/2006/relationships/hyperlink" Target="https://podminky.urs.cz/item/CS_URS_2025_01/784181101" TargetMode="External" /><Relationship Id="rId175" Type="http://schemas.openxmlformats.org/officeDocument/2006/relationships/hyperlink" Target="https://podminky.urs.cz/item/CS_URS_2025_01/784191003" TargetMode="External" /><Relationship Id="rId176" Type="http://schemas.openxmlformats.org/officeDocument/2006/relationships/hyperlink" Target="https://podminky.urs.cz/item/CS_URS_2025_01/784191005" TargetMode="External" /><Relationship Id="rId177" Type="http://schemas.openxmlformats.org/officeDocument/2006/relationships/hyperlink" Target="https://podminky.urs.cz/item/CS_URS_2025_01/784191007" TargetMode="External" /><Relationship Id="rId178" Type="http://schemas.openxmlformats.org/officeDocument/2006/relationships/hyperlink" Target="https://podminky.urs.cz/item/CS_URS_2025_01/784211101" TargetMode="External" /><Relationship Id="rId179" Type="http://schemas.openxmlformats.org/officeDocument/2006/relationships/hyperlink" Target="https://podminky.urs.cz/item/CS_URS_2025_01/786623001" TargetMode="External" /><Relationship Id="rId180" Type="http://schemas.openxmlformats.org/officeDocument/2006/relationships/hyperlink" Target="https://podminky.urs.cz/item/CS_URS_2025_01/998786101" TargetMode="External" /><Relationship Id="rId181" Type="http://schemas.openxmlformats.org/officeDocument/2006/relationships/hyperlink" Target="https://podminky.urs.cz/item/CS_URS_2025_01/789322211" TargetMode="External" /><Relationship Id="rId182" Type="http://schemas.openxmlformats.org/officeDocument/2006/relationships/hyperlink" Target="https://podminky.urs.cz/item/CS_URS_2025_01/789322221" TargetMode="External" /><Relationship Id="rId183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27112111" TargetMode="External" /><Relationship Id="rId2" Type="http://schemas.openxmlformats.org/officeDocument/2006/relationships/hyperlink" Target="https://podminky.urs.cz/item/CS_URS_2025_01/998152111" TargetMode="External" /><Relationship Id="rId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7321" TargetMode="External" /><Relationship Id="rId2" Type="http://schemas.openxmlformats.org/officeDocument/2006/relationships/hyperlink" Target="https://podminky.urs.cz/item/CS_URS_2025_01/113108441" TargetMode="External" /><Relationship Id="rId3" Type="http://schemas.openxmlformats.org/officeDocument/2006/relationships/hyperlink" Target="https://podminky.urs.cz/item/CS_URS_2025_01/131251104" TargetMode="External" /><Relationship Id="rId4" Type="http://schemas.openxmlformats.org/officeDocument/2006/relationships/hyperlink" Target="https://podminky.urs.cz/item/CS_URS_2024_01/162751117" TargetMode="External" /><Relationship Id="rId5" Type="http://schemas.openxmlformats.org/officeDocument/2006/relationships/hyperlink" Target="https://podminky.urs.cz/item/CS_URS_2024_01/162751119" TargetMode="External" /><Relationship Id="rId6" Type="http://schemas.openxmlformats.org/officeDocument/2006/relationships/hyperlink" Target="https://podminky.urs.cz/item/CS_URS_2024_01/171201231" TargetMode="External" /><Relationship Id="rId7" Type="http://schemas.openxmlformats.org/officeDocument/2006/relationships/hyperlink" Target="https://podminky.urs.cz/item/CS_URS_2024_01/171251201" TargetMode="External" /><Relationship Id="rId8" Type="http://schemas.openxmlformats.org/officeDocument/2006/relationships/hyperlink" Target="https://podminky.urs.cz/item/CS_URS_2025_01/181912112" TargetMode="External" /><Relationship Id="rId9" Type="http://schemas.openxmlformats.org/officeDocument/2006/relationships/hyperlink" Target="https://podminky.urs.cz/item/CS_URS_2025_01/181951112" TargetMode="External" /><Relationship Id="rId10" Type="http://schemas.openxmlformats.org/officeDocument/2006/relationships/hyperlink" Target="https://podminky.urs.cz/item/CS_URS_2025_01/564661111" TargetMode="External" /><Relationship Id="rId11" Type="http://schemas.openxmlformats.org/officeDocument/2006/relationships/hyperlink" Target="https://podminky.urs.cz/item/CS_URS_2025_01/564671111" TargetMode="External" /><Relationship Id="rId12" Type="http://schemas.openxmlformats.org/officeDocument/2006/relationships/hyperlink" Target="https://podminky.urs.cz/item/CS_URS_2025_01/564871111" TargetMode="External" /><Relationship Id="rId13" Type="http://schemas.openxmlformats.org/officeDocument/2006/relationships/hyperlink" Target="https://podminky.urs.cz/item/CS_URS_2025_01/564951413" TargetMode="External" /><Relationship Id="rId14" Type="http://schemas.openxmlformats.org/officeDocument/2006/relationships/hyperlink" Target="https://podminky.urs.cz/item/CS_URS_2025_01/566501111" TargetMode="External" /><Relationship Id="rId15" Type="http://schemas.openxmlformats.org/officeDocument/2006/relationships/hyperlink" Target="https://podminky.urs.cz/item/CS_URS_2025_01/566901232" TargetMode="External" /><Relationship Id="rId16" Type="http://schemas.openxmlformats.org/officeDocument/2006/relationships/hyperlink" Target="https://podminky.urs.cz/item/CS_URS_2025_01/572340111" TargetMode="External" /><Relationship Id="rId17" Type="http://schemas.openxmlformats.org/officeDocument/2006/relationships/hyperlink" Target="https://podminky.urs.cz/item/CS_URS_2025_01/572340112" TargetMode="External" /><Relationship Id="rId18" Type="http://schemas.openxmlformats.org/officeDocument/2006/relationships/hyperlink" Target="https://podminky.urs.cz/item/CS_URS_2025_01/577144121" TargetMode="External" /><Relationship Id="rId19" Type="http://schemas.openxmlformats.org/officeDocument/2006/relationships/hyperlink" Target="https://podminky.urs.cz/item/CS_URS_2025_01/577145122" TargetMode="External" /><Relationship Id="rId20" Type="http://schemas.openxmlformats.org/officeDocument/2006/relationships/hyperlink" Target="https://podminky.urs.cz/item/CS_URS_2024_01/916131213" TargetMode="External" /><Relationship Id="rId21" Type="http://schemas.openxmlformats.org/officeDocument/2006/relationships/hyperlink" Target="https://podminky.urs.cz/item/CS_URS_2025_01/919732221" TargetMode="External" /><Relationship Id="rId22" Type="http://schemas.openxmlformats.org/officeDocument/2006/relationships/hyperlink" Target="https://podminky.urs.cz/item/CS_URS_2024_01/919735113" TargetMode="External" /><Relationship Id="rId23" Type="http://schemas.openxmlformats.org/officeDocument/2006/relationships/hyperlink" Target="https://podminky.urs.cz/item/CS_URS_2025_01/938909331" TargetMode="External" /><Relationship Id="rId24" Type="http://schemas.openxmlformats.org/officeDocument/2006/relationships/hyperlink" Target="https://podminky.urs.cz/item/CS_URS_2025_01/997221571" TargetMode="External" /><Relationship Id="rId25" Type="http://schemas.openxmlformats.org/officeDocument/2006/relationships/hyperlink" Target="https://podminky.urs.cz/item/CS_URS_2025_01/997221579" TargetMode="External" /><Relationship Id="rId26" Type="http://schemas.openxmlformats.org/officeDocument/2006/relationships/hyperlink" Target="https://podminky.urs.cz/item/CS_URS_2025_01/997221612" TargetMode="External" /><Relationship Id="rId27" Type="http://schemas.openxmlformats.org/officeDocument/2006/relationships/hyperlink" Target="https://podminky.urs.cz/item/CS_URS_2025_01/997221875" TargetMode="External" /><Relationship Id="rId28" Type="http://schemas.openxmlformats.org/officeDocument/2006/relationships/hyperlink" Target="https://podminky.urs.cz/item/CS_URS_2025_01/998225111" TargetMode="External" /><Relationship Id="rId29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7343" TargetMode="External" /><Relationship Id="rId2" Type="http://schemas.openxmlformats.org/officeDocument/2006/relationships/hyperlink" Target="https://podminky.urs.cz/item/CS_URS_2025_01/132251103" TargetMode="External" /><Relationship Id="rId3" Type="http://schemas.openxmlformats.org/officeDocument/2006/relationships/hyperlink" Target="https://podminky.urs.cz/item/CS_URS_2025_01/162751117" TargetMode="External" /><Relationship Id="rId4" Type="http://schemas.openxmlformats.org/officeDocument/2006/relationships/hyperlink" Target="https://podminky.urs.cz/item/CS_URS_2025_01/162751119" TargetMode="External" /><Relationship Id="rId5" Type="http://schemas.openxmlformats.org/officeDocument/2006/relationships/hyperlink" Target="https://podminky.urs.cz/item/CS_URS_2025_01/171201231" TargetMode="External" /><Relationship Id="rId6" Type="http://schemas.openxmlformats.org/officeDocument/2006/relationships/hyperlink" Target="https://podminky.urs.cz/item/CS_URS_2025_01/171251201" TargetMode="External" /><Relationship Id="rId7" Type="http://schemas.openxmlformats.org/officeDocument/2006/relationships/hyperlink" Target="https://podminky.urs.cz/item/CS_URS_2025_01/174151101" TargetMode="External" /><Relationship Id="rId8" Type="http://schemas.openxmlformats.org/officeDocument/2006/relationships/hyperlink" Target="https://podminky.urs.cz/item/CS_URS_2025_01/175111101" TargetMode="External" /><Relationship Id="rId9" Type="http://schemas.openxmlformats.org/officeDocument/2006/relationships/hyperlink" Target="https://podminky.urs.cz/item/CS_URS_2025_01/175111109" TargetMode="External" /><Relationship Id="rId10" Type="http://schemas.openxmlformats.org/officeDocument/2006/relationships/hyperlink" Target="https://podminky.urs.cz/item/CS_URS_2025_01/451572111" TargetMode="External" /><Relationship Id="rId11" Type="http://schemas.openxmlformats.org/officeDocument/2006/relationships/hyperlink" Target="https://podminky.urs.cz/item/CS_URS_2025_01/566901132" TargetMode="External" /><Relationship Id="rId12" Type="http://schemas.openxmlformats.org/officeDocument/2006/relationships/hyperlink" Target="https://podminky.urs.cz/item/CS_URS_2025_01/572331111" TargetMode="External" /><Relationship Id="rId13" Type="http://schemas.openxmlformats.org/officeDocument/2006/relationships/hyperlink" Target="https://podminky.urs.cz/item/CS_URS_2025_01/572341112" TargetMode="External" /><Relationship Id="rId14" Type="http://schemas.openxmlformats.org/officeDocument/2006/relationships/hyperlink" Target="https://podminky.urs.cz/item/CS_URS_2025_01/871313121" TargetMode="External" /><Relationship Id="rId15" Type="http://schemas.openxmlformats.org/officeDocument/2006/relationships/hyperlink" Target="https://podminky.urs.cz/item/CS_URS_2025_01/871353121" TargetMode="External" /><Relationship Id="rId16" Type="http://schemas.openxmlformats.org/officeDocument/2006/relationships/hyperlink" Target="https://podminky.urs.cz/item/CS_URS_2025_01/877310310" TargetMode="External" /><Relationship Id="rId17" Type="http://schemas.openxmlformats.org/officeDocument/2006/relationships/hyperlink" Target="https://podminky.urs.cz/item/CS_URS_2025_01/877350320" TargetMode="External" /><Relationship Id="rId18" Type="http://schemas.openxmlformats.org/officeDocument/2006/relationships/hyperlink" Target="https://podminky.urs.cz/item/CS_URS_2025_01/877350330" TargetMode="External" /><Relationship Id="rId19" Type="http://schemas.openxmlformats.org/officeDocument/2006/relationships/hyperlink" Target="https://podminky.urs.cz/item/CS_URS_2024_01/877355121" TargetMode="External" /><Relationship Id="rId20" Type="http://schemas.openxmlformats.org/officeDocument/2006/relationships/hyperlink" Target="https://podminky.urs.cz/item/CS_URS_2025_01/890411851" TargetMode="External" /><Relationship Id="rId21" Type="http://schemas.openxmlformats.org/officeDocument/2006/relationships/hyperlink" Target="https://podminky.urs.cz/item/CS_URS_2025_01/892351111" TargetMode="External" /><Relationship Id="rId22" Type="http://schemas.openxmlformats.org/officeDocument/2006/relationships/hyperlink" Target="https://podminky.urs.cz/item/CS_URS_2025_01/894302261" TargetMode="External" /><Relationship Id="rId23" Type="http://schemas.openxmlformats.org/officeDocument/2006/relationships/hyperlink" Target="https://podminky.urs.cz/item/CS_URS_2025_01/894501211" TargetMode="External" /><Relationship Id="rId24" Type="http://schemas.openxmlformats.org/officeDocument/2006/relationships/hyperlink" Target="https://podminky.urs.cz/item/CS_URS_2025_01/894501212" TargetMode="External" /><Relationship Id="rId25" Type="http://schemas.openxmlformats.org/officeDocument/2006/relationships/hyperlink" Target="https://podminky.urs.cz/item/CS_URS_2025_01/894608211" TargetMode="External" /><Relationship Id="rId26" Type="http://schemas.openxmlformats.org/officeDocument/2006/relationships/hyperlink" Target="https://podminky.urs.cz/item/CS_URS_2024_01/899104112" TargetMode="External" /><Relationship Id="rId27" Type="http://schemas.openxmlformats.org/officeDocument/2006/relationships/hyperlink" Target="https://podminky.urs.cz/item/CS_URS_2025_01/899202211" TargetMode="External" /><Relationship Id="rId28" Type="http://schemas.openxmlformats.org/officeDocument/2006/relationships/hyperlink" Target="https://podminky.urs.cz/item/CS_URS_2025_01/919732221" TargetMode="External" /><Relationship Id="rId29" Type="http://schemas.openxmlformats.org/officeDocument/2006/relationships/hyperlink" Target="https://podminky.urs.cz/item/CS_URS_2025_01/919735113" TargetMode="External" /><Relationship Id="rId30" Type="http://schemas.openxmlformats.org/officeDocument/2006/relationships/hyperlink" Target="https://podminky.urs.cz/item/CS_URS_2025_01/938909331" TargetMode="External" /><Relationship Id="rId31" Type="http://schemas.openxmlformats.org/officeDocument/2006/relationships/hyperlink" Target="https://podminky.urs.cz/item/CS_URS_2025_01/997221561" TargetMode="External" /><Relationship Id="rId32" Type="http://schemas.openxmlformats.org/officeDocument/2006/relationships/hyperlink" Target="https://podminky.urs.cz/item/CS_URS_2025_01/997221569" TargetMode="External" /><Relationship Id="rId33" Type="http://schemas.openxmlformats.org/officeDocument/2006/relationships/hyperlink" Target="https://podminky.urs.cz/item/CS_URS_2025_01/997221611" TargetMode="External" /><Relationship Id="rId34" Type="http://schemas.openxmlformats.org/officeDocument/2006/relationships/hyperlink" Target="https://podminky.urs.cz/item/CS_URS_2025_01/997221875" TargetMode="External" /><Relationship Id="rId35" Type="http://schemas.openxmlformats.org/officeDocument/2006/relationships/hyperlink" Target="https://podminky.urs.cz/item/CS_URS_2025_01/998276101" TargetMode="External" /><Relationship Id="rId36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7343" TargetMode="External" /><Relationship Id="rId2" Type="http://schemas.openxmlformats.org/officeDocument/2006/relationships/hyperlink" Target="https://podminky.urs.cz/item/CS_URS_2025_01/132251102" TargetMode="External" /><Relationship Id="rId3" Type="http://schemas.openxmlformats.org/officeDocument/2006/relationships/hyperlink" Target="https://podminky.urs.cz/item/CS_URS_2025_01/162751117" TargetMode="External" /><Relationship Id="rId4" Type="http://schemas.openxmlformats.org/officeDocument/2006/relationships/hyperlink" Target="https://podminky.urs.cz/item/CS_URS_2025_01/162751119" TargetMode="External" /><Relationship Id="rId5" Type="http://schemas.openxmlformats.org/officeDocument/2006/relationships/hyperlink" Target="https://podminky.urs.cz/item/CS_URS_2025_01/171201231" TargetMode="External" /><Relationship Id="rId6" Type="http://schemas.openxmlformats.org/officeDocument/2006/relationships/hyperlink" Target="https://podminky.urs.cz/item/CS_URS_2025_01/171251201" TargetMode="External" /><Relationship Id="rId7" Type="http://schemas.openxmlformats.org/officeDocument/2006/relationships/hyperlink" Target="https://podminky.urs.cz/item/CS_URS_2025_01/174151101" TargetMode="External" /><Relationship Id="rId8" Type="http://schemas.openxmlformats.org/officeDocument/2006/relationships/hyperlink" Target="https://podminky.urs.cz/item/CS_URS_2025_01/175111101" TargetMode="External" /><Relationship Id="rId9" Type="http://schemas.openxmlformats.org/officeDocument/2006/relationships/hyperlink" Target="https://podminky.urs.cz/item/CS_URS_2025_01/175111109" TargetMode="External" /><Relationship Id="rId10" Type="http://schemas.openxmlformats.org/officeDocument/2006/relationships/hyperlink" Target="https://podminky.urs.cz/item/CS_URS_2025_01/451572111" TargetMode="External" /><Relationship Id="rId11" Type="http://schemas.openxmlformats.org/officeDocument/2006/relationships/hyperlink" Target="https://podminky.urs.cz/item/CS_URS_2025_01/566901132" TargetMode="External" /><Relationship Id="rId12" Type="http://schemas.openxmlformats.org/officeDocument/2006/relationships/hyperlink" Target="https://podminky.urs.cz/item/CS_URS_2025_01/572331111" TargetMode="External" /><Relationship Id="rId13" Type="http://schemas.openxmlformats.org/officeDocument/2006/relationships/hyperlink" Target="https://podminky.urs.cz/item/CS_URS_2025_01/572341112" TargetMode="External" /><Relationship Id="rId14" Type="http://schemas.openxmlformats.org/officeDocument/2006/relationships/hyperlink" Target="https://podminky.urs.cz/item/CS_URS_2025_01/871161141" TargetMode="External" /><Relationship Id="rId15" Type="http://schemas.openxmlformats.org/officeDocument/2006/relationships/hyperlink" Target="https://podminky.urs.cz/item/CS_URS_2025_01/871313124" TargetMode="External" /><Relationship Id="rId16" Type="http://schemas.openxmlformats.org/officeDocument/2006/relationships/hyperlink" Target="https://podminky.urs.cz/item/CS_URS_2025_01/871324201" TargetMode="External" /><Relationship Id="rId17" Type="http://schemas.openxmlformats.org/officeDocument/2006/relationships/hyperlink" Target="https://podminky.urs.cz/item/CS_URS_2025_01/877161113" TargetMode="External" /><Relationship Id="rId18" Type="http://schemas.openxmlformats.org/officeDocument/2006/relationships/hyperlink" Target="https://podminky.urs.cz/item/CS_URS_2025_01/877325212" TargetMode="External" /><Relationship Id="rId19" Type="http://schemas.openxmlformats.org/officeDocument/2006/relationships/hyperlink" Target="https://podminky.urs.cz/item/CS_URS_2025_01/879171111" TargetMode="External" /><Relationship Id="rId20" Type="http://schemas.openxmlformats.org/officeDocument/2006/relationships/hyperlink" Target="https://podminky.urs.cz/item/CS_URS_2025_01/892233122" TargetMode="External" /><Relationship Id="rId21" Type="http://schemas.openxmlformats.org/officeDocument/2006/relationships/hyperlink" Target="https://podminky.urs.cz/item/CS_URS_2025_01/892241111" TargetMode="External" /><Relationship Id="rId22" Type="http://schemas.openxmlformats.org/officeDocument/2006/relationships/hyperlink" Target="https://podminky.urs.cz/item/CS_URS_2025_01/892351111" TargetMode="External" /><Relationship Id="rId23" Type="http://schemas.openxmlformats.org/officeDocument/2006/relationships/hyperlink" Target="https://podminky.urs.cz/item/CS_URS_2025_01/892372111" TargetMode="External" /><Relationship Id="rId24" Type="http://schemas.openxmlformats.org/officeDocument/2006/relationships/hyperlink" Target="https://podminky.urs.cz/item/CS_URS_2025_01/919732221" TargetMode="External" /><Relationship Id="rId25" Type="http://schemas.openxmlformats.org/officeDocument/2006/relationships/hyperlink" Target="https://podminky.urs.cz/item/CS_URS_2025_01/919735113" TargetMode="External" /><Relationship Id="rId26" Type="http://schemas.openxmlformats.org/officeDocument/2006/relationships/hyperlink" Target="https://podminky.urs.cz/item/CS_URS_2025_01/977151119" TargetMode="External" /><Relationship Id="rId27" Type="http://schemas.openxmlformats.org/officeDocument/2006/relationships/hyperlink" Target="https://podminky.urs.cz/item/CS_URS_2025_01/997221561" TargetMode="External" /><Relationship Id="rId28" Type="http://schemas.openxmlformats.org/officeDocument/2006/relationships/hyperlink" Target="https://podminky.urs.cz/item/CS_URS_2025_01/997221569" TargetMode="External" /><Relationship Id="rId29" Type="http://schemas.openxmlformats.org/officeDocument/2006/relationships/hyperlink" Target="https://podminky.urs.cz/item/CS_URS_2025_01/997221611" TargetMode="External" /><Relationship Id="rId30" Type="http://schemas.openxmlformats.org/officeDocument/2006/relationships/hyperlink" Target="https://podminky.urs.cz/item/CS_URS_2025_01/997221875" TargetMode="External" /><Relationship Id="rId31" Type="http://schemas.openxmlformats.org/officeDocument/2006/relationships/hyperlink" Target="https://podminky.urs.cz/item/CS_URS_2025_01/998276101" TargetMode="External" /><Relationship Id="rId32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344000" TargetMode="External" /><Relationship Id="rId2" Type="http://schemas.openxmlformats.org/officeDocument/2006/relationships/hyperlink" Target="https://podminky.urs.cz/item/CS_URS_2025_01/012414000" TargetMode="External" /><Relationship Id="rId3" Type="http://schemas.openxmlformats.org/officeDocument/2006/relationships/hyperlink" Target="https://podminky.urs.cz/item/CS_URS_2025_01/012444000" TargetMode="External" /><Relationship Id="rId4" Type="http://schemas.openxmlformats.org/officeDocument/2006/relationships/hyperlink" Target="https://podminky.urs.cz/item/CS_URS_2024_01/030001000" TargetMode="External" /><Relationship Id="rId5" Type="http://schemas.openxmlformats.org/officeDocument/2006/relationships/hyperlink" Target="https://podminky.urs.cz/item/CS_URS_2024_01/043154000" TargetMode="External" /><Relationship Id="rId6" Type="http://schemas.openxmlformats.org/officeDocument/2006/relationships/hyperlink" Target="https://podminky.urs.cz/item/CS_URS_2025_01/043203000" TargetMode="External" /><Relationship Id="rId7" Type="http://schemas.openxmlformats.org/officeDocument/2006/relationships/hyperlink" Target="https://podminky.urs.cz/item/CS_URS_2024_01/090001000" TargetMode="External" /><Relationship Id="rId8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33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36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37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38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39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40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41</v>
      </c>
      <c r="E29" s="49"/>
      <c r="F29" s="34" t="s">
        <v>42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43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44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45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46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47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48</v>
      </c>
      <c r="U35" s="56"/>
      <c r="V35" s="56"/>
      <c r="W35" s="56"/>
      <c r="X35" s="58" t="s">
        <v>49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50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04/2025-2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KOMPOSTÁRNA STŘÍTEŽ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Střítež u Kaplice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17. 2. 2025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Ing. Čížek</v>
      </c>
      <c r="AN49" s="66"/>
      <c r="AO49" s="66"/>
      <c r="AP49" s="66"/>
      <c r="AQ49" s="42"/>
      <c r="AR49" s="46"/>
      <c r="AS49" s="76" t="s">
        <v>51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Ing. Čížek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52</v>
      </c>
      <c r="D52" s="89"/>
      <c r="E52" s="89"/>
      <c r="F52" s="89"/>
      <c r="G52" s="89"/>
      <c r="H52" s="90"/>
      <c r="I52" s="91" t="s">
        <v>53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54</v>
      </c>
      <c r="AH52" s="89"/>
      <c r="AI52" s="89"/>
      <c r="AJ52" s="89"/>
      <c r="AK52" s="89"/>
      <c r="AL52" s="89"/>
      <c r="AM52" s="89"/>
      <c r="AN52" s="91" t="s">
        <v>55</v>
      </c>
      <c r="AO52" s="89"/>
      <c r="AP52" s="89"/>
      <c r="AQ52" s="93" t="s">
        <v>56</v>
      </c>
      <c r="AR52" s="46"/>
      <c r="AS52" s="94" t="s">
        <v>57</v>
      </c>
      <c r="AT52" s="95" t="s">
        <v>58</v>
      </c>
      <c r="AU52" s="95" t="s">
        <v>59</v>
      </c>
      <c r="AV52" s="95" t="s">
        <v>60</v>
      </c>
      <c r="AW52" s="95" t="s">
        <v>61</v>
      </c>
      <c r="AX52" s="95" t="s">
        <v>62</v>
      </c>
      <c r="AY52" s="95" t="s">
        <v>63</v>
      </c>
      <c r="AZ52" s="95" t="s">
        <v>64</v>
      </c>
      <c r="BA52" s="95" t="s">
        <v>65</v>
      </c>
      <c r="BB52" s="95" t="s">
        <v>66</v>
      </c>
      <c r="BC52" s="95" t="s">
        <v>67</v>
      </c>
      <c r="BD52" s="96" t="s">
        <v>68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69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ROUND(SUM(AG55:AG61),2)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ROUND(SUM(AS55:AS61),2)</f>
        <v>0</v>
      </c>
      <c r="AT54" s="108">
        <f>ROUND(SUM(AV54:AW54),2)</f>
        <v>0</v>
      </c>
      <c r="AU54" s="109">
        <f>ROUND(SUM(AU55:AU61),5)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ROUND(SUM(AZ55:AZ61),2)</f>
        <v>0</v>
      </c>
      <c r="BA54" s="108">
        <f>ROUND(SUM(BA55:BA61),2)</f>
        <v>0</v>
      </c>
      <c r="BB54" s="108">
        <f>ROUND(SUM(BB55:BB61),2)</f>
        <v>0</v>
      </c>
      <c r="BC54" s="108">
        <f>ROUND(SUM(BC55:BC61),2)</f>
        <v>0</v>
      </c>
      <c r="BD54" s="110">
        <f>ROUND(SUM(BD55:BD61),2)</f>
        <v>0</v>
      </c>
      <c r="BE54" s="6"/>
      <c r="BS54" s="111" t="s">
        <v>70</v>
      </c>
      <c r="BT54" s="111" t="s">
        <v>71</v>
      </c>
      <c r="BU54" s="112" t="s">
        <v>72</v>
      </c>
      <c r="BV54" s="111" t="s">
        <v>73</v>
      </c>
      <c r="BW54" s="111" t="s">
        <v>5</v>
      </c>
      <c r="BX54" s="111" t="s">
        <v>74</v>
      </c>
      <c r="CL54" s="111" t="s">
        <v>19</v>
      </c>
    </row>
    <row r="55" s="7" customFormat="1" ht="37.5" customHeight="1">
      <c r="A55" s="113" t="s">
        <v>75</v>
      </c>
      <c r="B55" s="114"/>
      <c r="C55" s="115"/>
      <c r="D55" s="116" t="s">
        <v>76</v>
      </c>
      <c r="E55" s="116"/>
      <c r="F55" s="116"/>
      <c r="G55" s="116"/>
      <c r="H55" s="116"/>
      <c r="I55" s="117"/>
      <c r="J55" s="116" t="s">
        <v>77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'02-2025 - SO 01 - SKLADOV...'!J30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78</v>
      </c>
      <c r="AR55" s="120"/>
      <c r="AS55" s="121">
        <v>0</v>
      </c>
      <c r="AT55" s="122">
        <f>ROUND(SUM(AV55:AW55),2)</f>
        <v>0</v>
      </c>
      <c r="AU55" s="123">
        <f>'02-2025 - SO 01 - SKLADOV...'!P101</f>
        <v>0</v>
      </c>
      <c r="AV55" s="122">
        <f>'02-2025 - SO 01 - SKLADOV...'!J33</f>
        <v>0</v>
      </c>
      <c r="AW55" s="122">
        <f>'02-2025 - SO 01 - SKLADOV...'!J34</f>
        <v>0</v>
      </c>
      <c r="AX55" s="122">
        <f>'02-2025 - SO 01 - SKLADOV...'!J35</f>
        <v>0</v>
      </c>
      <c r="AY55" s="122">
        <f>'02-2025 - SO 01 - SKLADOV...'!J36</f>
        <v>0</v>
      </c>
      <c r="AZ55" s="122">
        <f>'02-2025 - SO 01 - SKLADOV...'!F33</f>
        <v>0</v>
      </c>
      <c r="BA55" s="122">
        <f>'02-2025 - SO 01 - SKLADOV...'!F34</f>
        <v>0</v>
      </c>
      <c r="BB55" s="122">
        <f>'02-2025 - SO 01 - SKLADOV...'!F35</f>
        <v>0</v>
      </c>
      <c r="BC55" s="122">
        <f>'02-2025 - SO 01 - SKLADOV...'!F36</f>
        <v>0</v>
      </c>
      <c r="BD55" s="124">
        <f>'02-2025 - SO 01 - SKLADOV...'!F37</f>
        <v>0</v>
      </c>
      <c r="BE55" s="7"/>
      <c r="BT55" s="125" t="s">
        <v>79</v>
      </c>
      <c r="BV55" s="125" t="s">
        <v>73</v>
      </c>
      <c r="BW55" s="125" t="s">
        <v>80</v>
      </c>
      <c r="BX55" s="125" t="s">
        <v>5</v>
      </c>
      <c r="CL55" s="125" t="s">
        <v>19</v>
      </c>
      <c r="CM55" s="125" t="s">
        <v>81</v>
      </c>
    </row>
    <row r="56" s="7" customFormat="1" ht="37.5" customHeight="1">
      <c r="A56" s="113" t="s">
        <v>75</v>
      </c>
      <c r="B56" s="114"/>
      <c r="C56" s="115"/>
      <c r="D56" s="116" t="s">
        <v>82</v>
      </c>
      <c r="E56" s="116"/>
      <c r="F56" s="116"/>
      <c r="G56" s="116"/>
      <c r="H56" s="116"/>
      <c r="I56" s="117"/>
      <c r="J56" s="116" t="s">
        <v>83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'02-2025 - SO 02 - OBYTNÉ 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78</v>
      </c>
      <c r="AR56" s="120"/>
      <c r="AS56" s="121">
        <v>0</v>
      </c>
      <c r="AT56" s="122">
        <f>ROUND(SUM(AV56:AW56),2)</f>
        <v>0</v>
      </c>
      <c r="AU56" s="123">
        <f>'02-2025 - SO 02 - OBYTNÉ ...'!P107</f>
        <v>0</v>
      </c>
      <c r="AV56" s="122">
        <f>'02-2025 - SO 02 - OBYTNÉ ...'!J33</f>
        <v>0</v>
      </c>
      <c r="AW56" s="122">
        <f>'02-2025 - SO 02 - OBYTNÉ ...'!J34</f>
        <v>0</v>
      </c>
      <c r="AX56" s="122">
        <f>'02-2025 - SO 02 - OBYTNÉ ...'!J35</f>
        <v>0</v>
      </c>
      <c r="AY56" s="122">
        <f>'02-2025 - SO 02 - OBYTNÉ ...'!J36</f>
        <v>0</v>
      </c>
      <c r="AZ56" s="122">
        <f>'02-2025 - SO 02 - OBYTNÉ ...'!F33</f>
        <v>0</v>
      </c>
      <c r="BA56" s="122">
        <f>'02-2025 - SO 02 - OBYTNÉ ...'!F34</f>
        <v>0</v>
      </c>
      <c r="BB56" s="122">
        <f>'02-2025 - SO 02 - OBYTNÉ ...'!F35</f>
        <v>0</v>
      </c>
      <c r="BC56" s="122">
        <f>'02-2025 - SO 02 - OBYTNÉ ...'!F36</f>
        <v>0</v>
      </c>
      <c r="BD56" s="124">
        <f>'02-2025 - SO 02 - OBYTNÉ ...'!F37</f>
        <v>0</v>
      </c>
      <c r="BE56" s="7"/>
      <c r="BT56" s="125" t="s">
        <v>79</v>
      </c>
      <c r="BV56" s="125" t="s">
        <v>73</v>
      </c>
      <c r="BW56" s="125" t="s">
        <v>84</v>
      </c>
      <c r="BX56" s="125" t="s">
        <v>5</v>
      </c>
      <c r="CL56" s="125" t="s">
        <v>19</v>
      </c>
      <c r="CM56" s="125" t="s">
        <v>81</v>
      </c>
    </row>
    <row r="57" s="7" customFormat="1" ht="37.5" customHeight="1">
      <c r="A57" s="113" t="s">
        <v>75</v>
      </c>
      <c r="B57" s="114"/>
      <c r="C57" s="115"/>
      <c r="D57" s="116" t="s">
        <v>85</v>
      </c>
      <c r="E57" s="116"/>
      <c r="F57" s="116"/>
      <c r="G57" s="116"/>
      <c r="H57" s="116"/>
      <c r="I57" s="117"/>
      <c r="J57" s="116" t="s">
        <v>86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'02-2025 - SO 03 - BOXY A 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78</v>
      </c>
      <c r="AR57" s="120"/>
      <c r="AS57" s="121">
        <v>0</v>
      </c>
      <c r="AT57" s="122">
        <f>ROUND(SUM(AV57:AW57),2)</f>
        <v>0</v>
      </c>
      <c r="AU57" s="123">
        <f>'02-2025 - SO 03 - BOXY A ...'!P82</f>
        <v>0</v>
      </c>
      <c r="AV57" s="122">
        <f>'02-2025 - SO 03 - BOXY A ...'!J33</f>
        <v>0</v>
      </c>
      <c r="AW57" s="122">
        <f>'02-2025 - SO 03 - BOXY A ...'!J34</f>
        <v>0</v>
      </c>
      <c r="AX57" s="122">
        <f>'02-2025 - SO 03 - BOXY A ...'!J35</f>
        <v>0</v>
      </c>
      <c r="AY57" s="122">
        <f>'02-2025 - SO 03 - BOXY A ...'!J36</f>
        <v>0</v>
      </c>
      <c r="AZ57" s="122">
        <f>'02-2025 - SO 03 - BOXY A ...'!F33</f>
        <v>0</v>
      </c>
      <c r="BA57" s="122">
        <f>'02-2025 - SO 03 - BOXY A ...'!F34</f>
        <v>0</v>
      </c>
      <c r="BB57" s="122">
        <f>'02-2025 - SO 03 - BOXY A ...'!F35</f>
        <v>0</v>
      </c>
      <c r="BC57" s="122">
        <f>'02-2025 - SO 03 - BOXY A ...'!F36</f>
        <v>0</v>
      </c>
      <c r="BD57" s="124">
        <f>'02-2025 - SO 03 - BOXY A ...'!F37</f>
        <v>0</v>
      </c>
      <c r="BE57" s="7"/>
      <c r="BT57" s="125" t="s">
        <v>79</v>
      </c>
      <c r="BV57" s="125" t="s">
        <v>73</v>
      </c>
      <c r="BW57" s="125" t="s">
        <v>87</v>
      </c>
      <c r="BX57" s="125" t="s">
        <v>5</v>
      </c>
      <c r="CL57" s="125" t="s">
        <v>19</v>
      </c>
      <c r="CM57" s="125" t="s">
        <v>81</v>
      </c>
    </row>
    <row r="58" s="7" customFormat="1" ht="37.5" customHeight="1">
      <c r="A58" s="113" t="s">
        <v>75</v>
      </c>
      <c r="B58" s="114"/>
      <c r="C58" s="115"/>
      <c r="D58" s="116" t="s">
        <v>88</v>
      </c>
      <c r="E58" s="116"/>
      <c r="F58" s="116"/>
      <c r="G58" s="116"/>
      <c r="H58" s="116"/>
      <c r="I58" s="117"/>
      <c r="J58" s="116" t="s">
        <v>89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'02-2025 - SO 04 - ZPEVNĚN...'!J30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78</v>
      </c>
      <c r="AR58" s="120"/>
      <c r="AS58" s="121">
        <v>0</v>
      </c>
      <c r="AT58" s="122">
        <f>ROUND(SUM(AV58:AW58),2)</f>
        <v>0</v>
      </c>
      <c r="AU58" s="123">
        <f>'02-2025 - SO 04 - ZPEVNĚN...'!P85</f>
        <v>0</v>
      </c>
      <c r="AV58" s="122">
        <f>'02-2025 - SO 04 - ZPEVNĚN...'!J33</f>
        <v>0</v>
      </c>
      <c r="AW58" s="122">
        <f>'02-2025 - SO 04 - ZPEVNĚN...'!J34</f>
        <v>0</v>
      </c>
      <c r="AX58" s="122">
        <f>'02-2025 - SO 04 - ZPEVNĚN...'!J35</f>
        <v>0</v>
      </c>
      <c r="AY58" s="122">
        <f>'02-2025 - SO 04 - ZPEVNĚN...'!J36</f>
        <v>0</v>
      </c>
      <c r="AZ58" s="122">
        <f>'02-2025 - SO 04 - ZPEVNĚN...'!F33</f>
        <v>0</v>
      </c>
      <c r="BA58" s="122">
        <f>'02-2025 - SO 04 - ZPEVNĚN...'!F34</f>
        <v>0</v>
      </c>
      <c r="BB58" s="122">
        <f>'02-2025 - SO 04 - ZPEVNĚN...'!F35</f>
        <v>0</v>
      </c>
      <c r="BC58" s="122">
        <f>'02-2025 - SO 04 - ZPEVNĚN...'!F36</f>
        <v>0</v>
      </c>
      <c r="BD58" s="124">
        <f>'02-2025 - SO 04 - ZPEVNĚN...'!F37</f>
        <v>0</v>
      </c>
      <c r="BE58" s="7"/>
      <c r="BT58" s="125" t="s">
        <v>79</v>
      </c>
      <c r="BV58" s="125" t="s">
        <v>73</v>
      </c>
      <c r="BW58" s="125" t="s">
        <v>90</v>
      </c>
      <c r="BX58" s="125" t="s">
        <v>5</v>
      </c>
      <c r="CL58" s="125" t="s">
        <v>19</v>
      </c>
      <c r="CM58" s="125" t="s">
        <v>81</v>
      </c>
    </row>
    <row r="59" s="7" customFormat="1" ht="37.5" customHeight="1">
      <c r="A59" s="113" t="s">
        <v>75</v>
      </c>
      <c r="B59" s="114"/>
      <c r="C59" s="115"/>
      <c r="D59" s="116" t="s">
        <v>91</v>
      </c>
      <c r="E59" s="116"/>
      <c r="F59" s="116"/>
      <c r="G59" s="116"/>
      <c r="H59" s="116"/>
      <c r="I59" s="117"/>
      <c r="J59" s="116" t="s">
        <v>92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'02-2025 - SO 06 - DEŠŤOVÁ...'!J30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78</v>
      </c>
      <c r="AR59" s="120"/>
      <c r="AS59" s="121">
        <v>0</v>
      </c>
      <c r="AT59" s="122">
        <f>ROUND(SUM(AV59:AW59),2)</f>
        <v>0</v>
      </c>
      <c r="AU59" s="123">
        <f>'02-2025 - SO 06 - DEŠŤOVÁ...'!P88</f>
        <v>0</v>
      </c>
      <c r="AV59" s="122">
        <f>'02-2025 - SO 06 - DEŠŤOVÁ...'!J33</f>
        <v>0</v>
      </c>
      <c r="AW59" s="122">
        <f>'02-2025 - SO 06 - DEŠŤOVÁ...'!J34</f>
        <v>0</v>
      </c>
      <c r="AX59" s="122">
        <f>'02-2025 - SO 06 - DEŠŤOVÁ...'!J35</f>
        <v>0</v>
      </c>
      <c r="AY59" s="122">
        <f>'02-2025 - SO 06 - DEŠŤOVÁ...'!J36</f>
        <v>0</v>
      </c>
      <c r="AZ59" s="122">
        <f>'02-2025 - SO 06 - DEŠŤOVÁ...'!F33</f>
        <v>0</v>
      </c>
      <c r="BA59" s="122">
        <f>'02-2025 - SO 06 - DEŠŤOVÁ...'!F34</f>
        <v>0</v>
      </c>
      <c r="BB59" s="122">
        <f>'02-2025 - SO 06 - DEŠŤOVÁ...'!F35</f>
        <v>0</v>
      </c>
      <c r="BC59" s="122">
        <f>'02-2025 - SO 06 - DEŠŤOVÁ...'!F36</f>
        <v>0</v>
      </c>
      <c r="BD59" s="124">
        <f>'02-2025 - SO 06 - DEŠŤOVÁ...'!F37</f>
        <v>0</v>
      </c>
      <c r="BE59" s="7"/>
      <c r="BT59" s="125" t="s">
        <v>79</v>
      </c>
      <c r="BV59" s="125" t="s">
        <v>73</v>
      </c>
      <c r="BW59" s="125" t="s">
        <v>93</v>
      </c>
      <c r="BX59" s="125" t="s">
        <v>5</v>
      </c>
      <c r="CL59" s="125" t="s">
        <v>19</v>
      </c>
      <c r="CM59" s="125" t="s">
        <v>81</v>
      </c>
    </row>
    <row r="60" s="7" customFormat="1" ht="37.5" customHeight="1">
      <c r="A60" s="113" t="s">
        <v>75</v>
      </c>
      <c r="B60" s="114"/>
      <c r="C60" s="115"/>
      <c r="D60" s="116" t="s">
        <v>94</v>
      </c>
      <c r="E60" s="116"/>
      <c r="F60" s="116"/>
      <c r="G60" s="116"/>
      <c r="H60" s="116"/>
      <c r="I60" s="117"/>
      <c r="J60" s="116" t="s">
        <v>95</v>
      </c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8">
        <f>'02-2025 - SO 07 - PŘÍPOJK...'!J30</f>
        <v>0</v>
      </c>
      <c r="AH60" s="117"/>
      <c r="AI60" s="117"/>
      <c r="AJ60" s="117"/>
      <c r="AK60" s="117"/>
      <c r="AL60" s="117"/>
      <c r="AM60" s="117"/>
      <c r="AN60" s="118">
        <f>SUM(AG60,AT60)</f>
        <v>0</v>
      </c>
      <c r="AO60" s="117"/>
      <c r="AP60" s="117"/>
      <c r="AQ60" s="119" t="s">
        <v>78</v>
      </c>
      <c r="AR60" s="120"/>
      <c r="AS60" s="121">
        <v>0</v>
      </c>
      <c r="AT60" s="122">
        <f>ROUND(SUM(AV60:AW60),2)</f>
        <v>0</v>
      </c>
      <c r="AU60" s="123">
        <f>'02-2025 - SO 07 - PŘÍPOJK...'!P89</f>
        <v>0</v>
      </c>
      <c r="AV60" s="122">
        <f>'02-2025 - SO 07 - PŘÍPOJK...'!J33</f>
        <v>0</v>
      </c>
      <c r="AW60" s="122">
        <f>'02-2025 - SO 07 - PŘÍPOJK...'!J34</f>
        <v>0</v>
      </c>
      <c r="AX60" s="122">
        <f>'02-2025 - SO 07 - PŘÍPOJK...'!J35</f>
        <v>0</v>
      </c>
      <c r="AY60" s="122">
        <f>'02-2025 - SO 07 - PŘÍPOJK...'!J36</f>
        <v>0</v>
      </c>
      <c r="AZ60" s="122">
        <f>'02-2025 - SO 07 - PŘÍPOJK...'!F33</f>
        <v>0</v>
      </c>
      <c r="BA60" s="122">
        <f>'02-2025 - SO 07 - PŘÍPOJK...'!F34</f>
        <v>0</v>
      </c>
      <c r="BB60" s="122">
        <f>'02-2025 - SO 07 - PŘÍPOJK...'!F35</f>
        <v>0</v>
      </c>
      <c r="BC60" s="122">
        <f>'02-2025 - SO 07 - PŘÍPOJK...'!F36</f>
        <v>0</v>
      </c>
      <c r="BD60" s="124">
        <f>'02-2025 - SO 07 - PŘÍPOJK...'!F37</f>
        <v>0</v>
      </c>
      <c r="BE60" s="7"/>
      <c r="BT60" s="125" t="s">
        <v>79</v>
      </c>
      <c r="BV60" s="125" t="s">
        <v>73</v>
      </c>
      <c r="BW60" s="125" t="s">
        <v>96</v>
      </c>
      <c r="BX60" s="125" t="s">
        <v>5</v>
      </c>
      <c r="CL60" s="125" t="s">
        <v>19</v>
      </c>
      <c r="CM60" s="125" t="s">
        <v>81</v>
      </c>
    </row>
    <row r="61" s="7" customFormat="1" ht="16.5" customHeight="1">
      <c r="A61" s="113" t="s">
        <v>75</v>
      </c>
      <c r="B61" s="114"/>
      <c r="C61" s="115"/>
      <c r="D61" s="116" t="s">
        <v>97</v>
      </c>
      <c r="E61" s="116"/>
      <c r="F61" s="116"/>
      <c r="G61" s="116"/>
      <c r="H61" s="116"/>
      <c r="I61" s="117"/>
      <c r="J61" s="116" t="s">
        <v>98</v>
      </c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8">
        <f>'02-2025 - VEDLEJŠÍ ROZPOČ...'!J30</f>
        <v>0</v>
      </c>
      <c r="AH61" s="117"/>
      <c r="AI61" s="117"/>
      <c r="AJ61" s="117"/>
      <c r="AK61" s="117"/>
      <c r="AL61" s="117"/>
      <c r="AM61" s="117"/>
      <c r="AN61" s="118">
        <f>SUM(AG61,AT61)</f>
        <v>0</v>
      </c>
      <c r="AO61" s="117"/>
      <c r="AP61" s="117"/>
      <c r="AQ61" s="119" t="s">
        <v>78</v>
      </c>
      <c r="AR61" s="120"/>
      <c r="AS61" s="126">
        <v>0</v>
      </c>
      <c r="AT61" s="127">
        <f>ROUND(SUM(AV61:AW61),2)</f>
        <v>0</v>
      </c>
      <c r="AU61" s="128">
        <f>'02-2025 - VEDLEJŠÍ ROZPOČ...'!P84</f>
        <v>0</v>
      </c>
      <c r="AV61" s="127">
        <f>'02-2025 - VEDLEJŠÍ ROZPOČ...'!J33</f>
        <v>0</v>
      </c>
      <c r="AW61" s="127">
        <f>'02-2025 - VEDLEJŠÍ ROZPOČ...'!J34</f>
        <v>0</v>
      </c>
      <c r="AX61" s="127">
        <f>'02-2025 - VEDLEJŠÍ ROZPOČ...'!J35</f>
        <v>0</v>
      </c>
      <c r="AY61" s="127">
        <f>'02-2025 - VEDLEJŠÍ ROZPOČ...'!J36</f>
        <v>0</v>
      </c>
      <c r="AZ61" s="127">
        <f>'02-2025 - VEDLEJŠÍ ROZPOČ...'!F33</f>
        <v>0</v>
      </c>
      <c r="BA61" s="127">
        <f>'02-2025 - VEDLEJŠÍ ROZPOČ...'!F34</f>
        <v>0</v>
      </c>
      <c r="BB61" s="127">
        <f>'02-2025 - VEDLEJŠÍ ROZPOČ...'!F35</f>
        <v>0</v>
      </c>
      <c r="BC61" s="127">
        <f>'02-2025 - VEDLEJŠÍ ROZPOČ...'!F36</f>
        <v>0</v>
      </c>
      <c r="BD61" s="129">
        <f>'02-2025 - VEDLEJŠÍ ROZPOČ...'!F37</f>
        <v>0</v>
      </c>
      <c r="BE61" s="7"/>
      <c r="BT61" s="125" t="s">
        <v>79</v>
      </c>
      <c r="BV61" s="125" t="s">
        <v>73</v>
      </c>
      <c r="BW61" s="125" t="s">
        <v>99</v>
      </c>
      <c r="BX61" s="125" t="s">
        <v>5</v>
      </c>
      <c r="CL61" s="125" t="s">
        <v>19</v>
      </c>
      <c r="CM61" s="125" t="s">
        <v>81</v>
      </c>
    </row>
    <row r="62" s="2" customFormat="1" ht="30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6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46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</sheetData>
  <sheetProtection sheet="1" formatColumns="0" formatRows="0" objects="1" scenarios="1" spinCount="100000" saltValue="M4kyRJc52kyazQKT4H+vtSjyHOmBqOrJq9L1a8jfBrLFdFLxhrS/pW7wutf50PQh/ibcRam0fCOzd8ziXyOg5Q==" hashValue="k/ZMP/sjrj4An/U1aEx8AVnXWKJBiQXEhKnhT0ahZ0gmq2D+LmW/VSYmTdZQZ/AizQ8u+poZtGkj4221vH1cUw==" algorithmName="SHA-512" password="CC35"/>
  <mergeCells count="66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2-2025 - SO 01 - SKLADOV...'!C2" display="/"/>
    <hyperlink ref="A56" location="'02-2025 - SO 02 - OBYTNÉ ...'!C2" display="/"/>
    <hyperlink ref="A57" location="'02-2025 - SO 03 - BOXY A ...'!C2" display="/"/>
    <hyperlink ref="A58" location="'02-2025 - SO 04 - ZPEVNĚN...'!C2" display="/"/>
    <hyperlink ref="A59" location="'02-2025 - SO 06 - DEŠŤOVÁ...'!C2" display="/"/>
    <hyperlink ref="A60" location="'02-2025 - SO 07 - PŘÍPOJK...'!C2" display="/"/>
    <hyperlink ref="A61" location="'02-2025 - VEDLEJŠÍ ROZPOČ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100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KOMPOSTÁRNA STŘÍTEŽ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101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17. 2. 2025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28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32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ROUND(J101,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ROUND((SUM(BE101:BE745)),  2)</f>
        <v>0</v>
      </c>
      <c r="G33" s="40"/>
      <c r="H33" s="40"/>
      <c r="I33" s="150">
        <v>0.20999999999999999</v>
      </c>
      <c r="J33" s="149">
        <f>ROUND(((SUM(BE101:BE745))*I33),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ROUND((SUM(BF101:BF745)),  2)</f>
        <v>0</v>
      </c>
      <c r="G34" s="40"/>
      <c r="H34" s="40"/>
      <c r="I34" s="150">
        <v>0.12</v>
      </c>
      <c r="J34" s="149">
        <f>ROUND(((SUM(BF101:BF745))*I34),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ROUND((SUM(BG101:BG745)),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ROUND((SUM(BH101:BH745)),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ROUND((SUM(BI101:BI745)),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103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KOMPOSTÁRNA STŘÍTEŽ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101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02/2025 - SO 01 - SKLADOVÁ HALA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Střítež u Kaplice</v>
      </c>
      <c r="G52" s="42"/>
      <c r="H52" s="42"/>
      <c r="I52" s="34" t="s">
        <v>23</v>
      </c>
      <c r="J52" s="74" t="str">
        <f>IF(J12="","",J12)</f>
        <v>17. 2. 2025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>Ing. Čížek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Ing. Čížek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104</v>
      </c>
      <c r="D57" s="164"/>
      <c r="E57" s="164"/>
      <c r="F57" s="164"/>
      <c r="G57" s="164"/>
      <c r="H57" s="164"/>
      <c r="I57" s="164"/>
      <c r="J57" s="165" t="s">
        <v>105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J101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106</v>
      </c>
    </row>
    <row r="60" s="9" customFormat="1" ht="24.96" customHeight="1">
      <c r="A60" s="9"/>
      <c r="B60" s="167"/>
      <c r="C60" s="168"/>
      <c r="D60" s="169" t="s">
        <v>107</v>
      </c>
      <c r="E60" s="170"/>
      <c r="F60" s="170"/>
      <c r="G60" s="170"/>
      <c r="H60" s="170"/>
      <c r="I60" s="170"/>
      <c r="J60" s="171">
        <f>J102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108</v>
      </c>
      <c r="E61" s="176"/>
      <c r="F61" s="176"/>
      <c r="G61" s="176"/>
      <c r="H61" s="176"/>
      <c r="I61" s="176"/>
      <c r="J61" s="177">
        <f>J103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109</v>
      </c>
      <c r="E62" s="176"/>
      <c r="F62" s="176"/>
      <c r="G62" s="176"/>
      <c r="H62" s="176"/>
      <c r="I62" s="176"/>
      <c r="J62" s="177">
        <f>J139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110</v>
      </c>
      <c r="E63" s="176"/>
      <c r="F63" s="176"/>
      <c r="G63" s="176"/>
      <c r="H63" s="176"/>
      <c r="I63" s="176"/>
      <c r="J63" s="177">
        <f>J218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111</v>
      </c>
      <c r="E64" s="176"/>
      <c r="F64" s="176"/>
      <c r="G64" s="176"/>
      <c r="H64" s="176"/>
      <c r="I64" s="176"/>
      <c r="J64" s="177">
        <f>J262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112</v>
      </c>
      <c r="E65" s="176"/>
      <c r="F65" s="176"/>
      <c r="G65" s="176"/>
      <c r="H65" s="176"/>
      <c r="I65" s="176"/>
      <c r="J65" s="177">
        <f>J270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113</v>
      </c>
      <c r="E66" s="176"/>
      <c r="F66" s="176"/>
      <c r="G66" s="176"/>
      <c r="H66" s="176"/>
      <c r="I66" s="176"/>
      <c r="J66" s="177">
        <f>J318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114</v>
      </c>
      <c r="E67" s="176"/>
      <c r="F67" s="176"/>
      <c r="G67" s="176"/>
      <c r="H67" s="176"/>
      <c r="I67" s="176"/>
      <c r="J67" s="177">
        <f>J348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115</v>
      </c>
      <c r="E68" s="176"/>
      <c r="F68" s="176"/>
      <c r="G68" s="176"/>
      <c r="H68" s="176"/>
      <c r="I68" s="176"/>
      <c r="J68" s="177">
        <f>J362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7"/>
      <c r="C69" s="168"/>
      <c r="D69" s="169" t="s">
        <v>116</v>
      </c>
      <c r="E69" s="170"/>
      <c r="F69" s="170"/>
      <c r="G69" s="170"/>
      <c r="H69" s="170"/>
      <c r="I69" s="170"/>
      <c r="J69" s="171">
        <f>J366</f>
        <v>0</v>
      </c>
      <c r="K69" s="168"/>
      <c r="L69" s="17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3"/>
      <c r="C70" s="174"/>
      <c r="D70" s="175" t="s">
        <v>117</v>
      </c>
      <c r="E70" s="176"/>
      <c r="F70" s="176"/>
      <c r="G70" s="176"/>
      <c r="H70" s="176"/>
      <c r="I70" s="176"/>
      <c r="J70" s="177">
        <f>J367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118</v>
      </c>
      <c r="E71" s="176"/>
      <c r="F71" s="176"/>
      <c r="G71" s="176"/>
      <c r="H71" s="176"/>
      <c r="I71" s="176"/>
      <c r="J71" s="177">
        <f>J418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119</v>
      </c>
      <c r="E72" s="176"/>
      <c r="F72" s="176"/>
      <c r="G72" s="176"/>
      <c r="H72" s="176"/>
      <c r="I72" s="176"/>
      <c r="J72" s="177">
        <f>J425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120</v>
      </c>
      <c r="E73" s="176"/>
      <c r="F73" s="176"/>
      <c r="G73" s="176"/>
      <c r="H73" s="176"/>
      <c r="I73" s="176"/>
      <c r="J73" s="177">
        <f>J433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121</v>
      </c>
      <c r="E74" s="176"/>
      <c r="F74" s="176"/>
      <c r="G74" s="176"/>
      <c r="H74" s="176"/>
      <c r="I74" s="176"/>
      <c r="J74" s="177">
        <f>J563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122</v>
      </c>
      <c r="E75" s="176"/>
      <c r="F75" s="176"/>
      <c r="G75" s="176"/>
      <c r="H75" s="176"/>
      <c r="I75" s="176"/>
      <c r="J75" s="177">
        <f>J578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3"/>
      <c r="C76" s="174"/>
      <c r="D76" s="175" t="s">
        <v>123</v>
      </c>
      <c r="E76" s="176"/>
      <c r="F76" s="176"/>
      <c r="G76" s="176"/>
      <c r="H76" s="176"/>
      <c r="I76" s="176"/>
      <c r="J76" s="177">
        <f>J608</f>
        <v>0</v>
      </c>
      <c r="K76" s="174"/>
      <c r="L76" s="17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3"/>
      <c r="C77" s="174"/>
      <c r="D77" s="175" t="s">
        <v>124</v>
      </c>
      <c r="E77" s="176"/>
      <c r="F77" s="176"/>
      <c r="G77" s="176"/>
      <c r="H77" s="176"/>
      <c r="I77" s="176"/>
      <c r="J77" s="177">
        <f>J618</f>
        <v>0</v>
      </c>
      <c r="K77" s="174"/>
      <c r="L77" s="17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3"/>
      <c r="C78" s="174"/>
      <c r="D78" s="175" t="s">
        <v>125</v>
      </c>
      <c r="E78" s="176"/>
      <c r="F78" s="176"/>
      <c r="G78" s="176"/>
      <c r="H78" s="176"/>
      <c r="I78" s="176"/>
      <c r="J78" s="177">
        <f>J697</f>
        <v>0</v>
      </c>
      <c r="K78" s="174"/>
      <c r="L78" s="17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3"/>
      <c r="C79" s="174"/>
      <c r="D79" s="175" t="s">
        <v>126</v>
      </c>
      <c r="E79" s="176"/>
      <c r="F79" s="176"/>
      <c r="G79" s="176"/>
      <c r="H79" s="176"/>
      <c r="I79" s="176"/>
      <c r="J79" s="177">
        <f>J718</f>
        <v>0</v>
      </c>
      <c r="K79" s="174"/>
      <c r="L79" s="178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9" customFormat="1" ht="24.96" customHeight="1">
      <c r="A80" s="9"/>
      <c r="B80" s="167"/>
      <c r="C80" s="168"/>
      <c r="D80" s="169" t="s">
        <v>127</v>
      </c>
      <c r="E80" s="170"/>
      <c r="F80" s="170"/>
      <c r="G80" s="170"/>
      <c r="H80" s="170"/>
      <c r="I80" s="170"/>
      <c r="J80" s="171">
        <f>J734</f>
        <v>0</v>
      </c>
      <c r="K80" s="168"/>
      <c r="L80" s="172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</row>
    <row r="81" s="10" customFormat="1" ht="19.92" customHeight="1">
      <c r="A81" s="10"/>
      <c r="B81" s="173"/>
      <c r="C81" s="174"/>
      <c r="D81" s="175" t="s">
        <v>128</v>
      </c>
      <c r="E81" s="176"/>
      <c r="F81" s="176"/>
      <c r="G81" s="176"/>
      <c r="H81" s="176"/>
      <c r="I81" s="176"/>
      <c r="J81" s="177">
        <f>J735</f>
        <v>0</v>
      </c>
      <c r="K81" s="174"/>
      <c r="L81" s="178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2" customFormat="1" ht="21.84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61"/>
      <c r="C83" s="62"/>
      <c r="D83" s="62"/>
      <c r="E83" s="62"/>
      <c r="F83" s="62"/>
      <c r="G83" s="62"/>
      <c r="H83" s="62"/>
      <c r="I83" s="62"/>
      <c r="J83" s="62"/>
      <c r="K83" s="6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7" s="2" customFormat="1" ht="6.96" customHeight="1">
      <c r="A87" s="40"/>
      <c r="B87" s="63"/>
      <c r="C87" s="64"/>
      <c r="D87" s="64"/>
      <c r="E87" s="64"/>
      <c r="F87" s="64"/>
      <c r="G87" s="64"/>
      <c r="H87" s="64"/>
      <c r="I87" s="64"/>
      <c r="J87" s="64"/>
      <c r="K87" s="64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24.96" customHeight="1">
      <c r="A88" s="40"/>
      <c r="B88" s="41"/>
      <c r="C88" s="25" t="s">
        <v>129</v>
      </c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4" t="s">
        <v>16</v>
      </c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6.5" customHeight="1">
      <c r="A91" s="40"/>
      <c r="B91" s="41"/>
      <c r="C91" s="42"/>
      <c r="D91" s="42"/>
      <c r="E91" s="162" t="str">
        <f>E7</f>
        <v>KOMPOSTÁRNA STŘÍTEŽ</v>
      </c>
      <c r="F91" s="34"/>
      <c r="G91" s="34"/>
      <c r="H91" s="34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2" customHeight="1">
      <c r="A92" s="40"/>
      <c r="B92" s="41"/>
      <c r="C92" s="34" t="s">
        <v>101</v>
      </c>
      <c r="D92" s="42"/>
      <c r="E92" s="42"/>
      <c r="F92" s="42"/>
      <c r="G92" s="42"/>
      <c r="H92" s="42"/>
      <c r="I92" s="42"/>
      <c r="J92" s="42"/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6.5" customHeight="1">
      <c r="A93" s="40"/>
      <c r="B93" s="41"/>
      <c r="C93" s="42"/>
      <c r="D93" s="42"/>
      <c r="E93" s="71" t="str">
        <f>E9</f>
        <v>02/2025 - SO 01 - SKLADOVÁ HALA</v>
      </c>
      <c r="F93" s="42"/>
      <c r="G93" s="42"/>
      <c r="H93" s="42"/>
      <c r="I93" s="42"/>
      <c r="J93" s="42"/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6.96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2" customHeight="1">
      <c r="A95" s="40"/>
      <c r="B95" s="41"/>
      <c r="C95" s="34" t="s">
        <v>21</v>
      </c>
      <c r="D95" s="42"/>
      <c r="E95" s="42"/>
      <c r="F95" s="29" t="str">
        <f>F12</f>
        <v>Střítež u Kaplice</v>
      </c>
      <c r="G95" s="42"/>
      <c r="H95" s="42"/>
      <c r="I95" s="34" t="s">
        <v>23</v>
      </c>
      <c r="J95" s="74" t="str">
        <f>IF(J12="","",J12)</f>
        <v>17. 2. 2025</v>
      </c>
      <c r="K95" s="42"/>
      <c r="L95" s="13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6.96" customHeight="1">
      <c r="A96" s="40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13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5.15" customHeight="1">
      <c r="A97" s="40"/>
      <c r="B97" s="41"/>
      <c r="C97" s="34" t="s">
        <v>25</v>
      </c>
      <c r="D97" s="42"/>
      <c r="E97" s="42"/>
      <c r="F97" s="29" t="str">
        <f>E15</f>
        <v xml:space="preserve"> </v>
      </c>
      <c r="G97" s="42"/>
      <c r="H97" s="42"/>
      <c r="I97" s="34" t="s">
        <v>31</v>
      </c>
      <c r="J97" s="38" t="str">
        <f>E21</f>
        <v>Ing. Čížek</v>
      </c>
      <c r="K97" s="42"/>
      <c r="L97" s="13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5.15" customHeight="1">
      <c r="A98" s="40"/>
      <c r="B98" s="41"/>
      <c r="C98" s="34" t="s">
        <v>29</v>
      </c>
      <c r="D98" s="42"/>
      <c r="E98" s="42"/>
      <c r="F98" s="29" t="str">
        <f>IF(E18="","",E18)</f>
        <v>Vyplň údaj</v>
      </c>
      <c r="G98" s="42"/>
      <c r="H98" s="42"/>
      <c r="I98" s="34" t="s">
        <v>34</v>
      </c>
      <c r="J98" s="38" t="str">
        <f>E24</f>
        <v>Ing. Čížek</v>
      </c>
      <c r="K98" s="42"/>
      <c r="L98" s="13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0.32" customHeight="1">
      <c r="A99" s="40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136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11" customFormat="1" ht="29.28" customHeight="1">
      <c r="A100" s="179"/>
      <c r="B100" s="180"/>
      <c r="C100" s="181" t="s">
        <v>130</v>
      </c>
      <c r="D100" s="182" t="s">
        <v>56</v>
      </c>
      <c r="E100" s="182" t="s">
        <v>52</v>
      </c>
      <c r="F100" s="182" t="s">
        <v>53</v>
      </c>
      <c r="G100" s="182" t="s">
        <v>131</v>
      </c>
      <c r="H100" s="182" t="s">
        <v>132</v>
      </c>
      <c r="I100" s="182" t="s">
        <v>133</v>
      </c>
      <c r="J100" s="182" t="s">
        <v>105</v>
      </c>
      <c r="K100" s="183" t="s">
        <v>134</v>
      </c>
      <c r="L100" s="184"/>
      <c r="M100" s="94" t="s">
        <v>19</v>
      </c>
      <c r="N100" s="95" t="s">
        <v>41</v>
      </c>
      <c r="O100" s="95" t="s">
        <v>135</v>
      </c>
      <c r="P100" s="95" t="s">
        <v>136</v>
      </c>
      <c r="Q100" s="95" t="s">
        <v>137</v>
      </c>
      <c r="R100" s="95" t="s">
        <v>138</v>
      </c>
      <c r="S100" s="95" t="s">
        <v>139</v>
      </c>
      <c r="T100" s="96" t="s">
        <v>140</v>
      </c>
      <c r="U100" s="179"/>
      <c r="V100" s="179"/>
      <c r="W100" s="179"/>
      <c r="X100" s="179"/>
      <c r="Y100" s="179"/>
      <c r="Z100" s="179"/>
      <c r="AA100" s="179"/>
      <c r="AB100" s="179"/>
      <c r="AC100" s="179"/>
      <c r="AD100" s="179"/>
      <c r="AE100" s="179"/>
    </row>
    <row r="101" s="2" customFormat="1" ht="22.8" customHeight="1">
      <c r="A101" s="40"/>
      <c r="B101" s="41"/>
      <c r="C101" s="101" t="s">
        <v>141</v>
      </c>
      <c r="D101" s="42"/>
      <c r="E101" s="42"/>
      <c r="F101" s="42"/>
      <c r="G101" s="42"/>
      <c r="H101" s="42"/>
      <c r="I101" s="42"/>
      <c r="J101" s="185">
        <f>BK101</f>
        <v>0</v>
      </c>
      <c r="K101" s="42"/>
      <c r="L101" s="46"/>
      <c r="M101" s="97"/>
      <c r="N101" s="186"/>
      <c r="O101" s="98"/>
      <c r="P101" s="187">
        <f>P102+P366+P734</f>
        <v>0</v>
      </c>
      <c r="Q101" s="98"/>
      <c r="R101" s="187">
        <f>R102+R366+R734</f>
        <v>884.77085700999987</v>
      </c>
      <c r="S101" s="98"/>
      <c r="T101" s="188">
        <f>T102+T366+T734</f>
        <v>289.81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70</v>
      </c>
      <c r="AU101" s="19" t="s">
        <v>106</v>
      </c>
      <c r="BK101" s="189">
        <f>BK102+BK366+BK734</f>
        <v>0</v>
      </c>
    </row>
    <row r="102" s="12" customFormat="1" ht="25.92" customHeight="1">
      <c r="A102" s="12"/>
      <c r="B102" s="190"/>
      <c r="C102" s="191"/>
      <c r="D102" s="192" t="s">
        <v>70</v>
      </c>
      <c r="E102" s="193" t="s">
        <v>142</v>
      </c>
      <c r="F102" s="193" t="s">
        <v>143</v>
      </c>
      <c r="G102" s="191"/>
      <c r="H102" s="191"/>
      <c r="I102" s="194"/>
      <c r="J102" s="195">
        <f>BK102</f>
        <v>0</v>
      </c>
      <c r="K102" s="191"/>
      <c r="L102" s="196"/>
      <c r="M102" s="197"/>
      <c r="N102" s="198"/>
      <c r="O102" s="198"/>
      <c r="P102" s="199">
        <f>P103+P139+P218+P262+P270+P318+P348+P362</f>
        <v>0</v>
      </c>
      <c r="Q102" s="198"/>
      <c r="R102" s="199">
        <f>R103+R139+R218+R262+R270+R318+R348+R362</f>
        <v>877.9394158099999</v>
      </c>
      <c r="S102" s="198"/>
      <c r="T102" s="200">
        <f>T103+T139+T218+T262+T270+T318+T348+T362</f>
        <v>289.81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1" t="s">
        <v>79</v>
      </c>
      <c r="AT102" s="202" t="s">
        <v>70</v>
      </c>
      <c r="AU102" s="202" t="s">
        <v>71</v>
      </c>
      <c r="AY102" s="201" t="s">
        <v>144</v>
      </c>
      <c r="BK102" s="203">
        <f>BK103+BK139+BK218+BK262+BK270+BK318+BK348+BK362</f>
        <v>0</v>
      </c>
    </row>
    <row r="103" s="12" customFormat="1" ht="22.8" customHeight="1">
      <c r="A103" s="12"/>
      <c r="B103" s="190"/>
      <c r="C103" s="191"/>
      <c r="D103" s="192" t="s">
        <v>70</v>
      </c>
      <c r="E103" s="204" t="s">
        <v>79</v>
      </c>
      <c r="F103" s="204" t="s">
        <v>145</v>
      </c>
      <c r="G103" s="191"/>
      <c r="H103" s="191"/>
      <c r="I103" s="194"/>
      <c r="J103" s="205">
        <f>BK103</f>
        <v>0</v>
      </c>
      <c r="K103" s="191"/>
      <c r="L103" s="196"/>
      <c r="M103" s="197"/>
      <c r="N103" s="198"/>
      <c r="O103" s="198"/>
      <c r="P103" s="199">
        <f>SUM(P104:P138)</f>
        <v>0</v>
      </c>
      <c r="Q103" s="198"/>
      <c r="R103" s="199">
        <f>SUM(R104:R138)</f>
        <v>0</v>
      </c>
      <c r="S103" s="198"/>
      <c r="T103" s="200">
        <f>SUM(T104:T138)</f>
        <v>289.81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1" t="s">
        <v>79</v>
      </c>
      <c r="AT103" s="202" t="s">
        <v>70</v>
      </c>
      <c r="AU103" s="202" t="s">
        <v>79</v>
      </c>
      <c r="AY103" s="201" t="s">
        <v>144</v>
      </c>
      <c r="BK103" s="203">
        <f>SUM(BK104:BK138)</f>
        <v>0</v>
      </c>
    </row>
    <row r="104" s="2" customFormat="1" ht="16.5" customHeight="1">
      <c r="A104" s="40"/>
      <c r="B104" s="41"/>
      <c r="C104" s="206" t="s">
        <v>79</v>
      </c>
      <c r="D104" s="206" t="s">
        <v>146</v>
      </c>
      <c r="E104" s="207" t="s">
        <v>147</v>
      </c>
      <c r="F104" s="208" t="s">
        <v>148</v>
      </c>
      <c r="G104" s="209" t="s">
        <v>149</v>
      </c>
      <c r="H104" s="210">
        <v>380</v>
      </c>
      <c r="I104" s="211"/>
      <c r="J104" s="212">
        <f>ROUND(I104*H104,2)</f>
        <v>0</v>
      </c>
      <c r="K104" s="208" t="s">
        <v>150</v>
      </c>
      <c r="L104" s="46"/>
      <c r="M104" s="213" t="s">
        <v>19</v>
      </c>
      <c r="N104" s="214" t="s">
        <v>42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0.28999999999999998</v>
      </c>
      <c r="T104" s="216">
        <f>S104*H104</f>
        <v>110.19999999999999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151</v>
      </c>
      <c r="AT104" s="217" t="s">
        <v>146</v>
      </c>
      <c r="AU104" s="217" t="s">
        <v>81</v>
      </c>
      <c r="AY104" s="19" t="s">
        <v>144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79</v>
      </c>
      <c r="BK104" s="218">
        <f>ROUND(I104*H104,2)</f>
        <v>0</v>
      </c>
      <c r="BL104" s="19" t="s">
        <v>151</v>
      </c>
      <c r="BM104" s="217" t="s">
        <v>152</v>
      </c>
    </row>
    <row r="105" s="2" customFormat="1">
      <c r="A105" s="40"/>
      <c r="B105" s="41"/>
      <c r="C105" s="42"/>
      <c r="D105" s="219" t="s">
        <v>153</v>
      </c>
      <c r="E105" s="42"/>
      <c r="F105" s="220" t="s">
        <v>154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153</v>
      </c>
      <c r="AU105" s="19" t="s">
        <v>81</v>
      </c>
    </row>
    <row r="106" s="2" customFormat="1">
      <c r="A106" s="40"/>
      <c r="B106" s="41"/>
      <c r="C106" s="42"/>
      <c r="D106" s="224" t="s">
        <v>155</v>
      </c>
      <c r="E106" s="42"/>
      <c r="F106" s="225" t="s">
        <v>156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155</v>
      </c>
      <c r="AU106" s="19" t="s">
        <v>81</v>
      </c>
    </row>
    <row r="107" s="2" customFormat="1" ht="16.5" customHeight="1">
      <c r="A107" s="40"/>
      <c r="B107" s="41"/>
      <c r="C107" s="206" t="s">
        <v>81</v>
      </c>
      <c r="D107" s="206" t="s">
        <v>146</v>
      </c>
      <c r="E107" s="207" t="s">
        <v>157</v>
      </c>
      <c r="F107" s="208" t="s">
        <v>158</v>
      </c>
      <c r="G107" s="209" t="s">
        <v>149</v>
      </c>
      <c r="H107" s="210">
        <v>380</v>
      </c>
      <c r="I107" s="211"/>
      <c r="J107" s="212">
        <f>ROUND(I107*H107,2)</f>
        <v>0</v>
      </c>
      <c r="K107" s="208" t="s">
        <v>150</v>
      </c>
      <c r="L107" s="46"/>
      <c r="M107" s="213" t="s">
        <v>19</v>
      </c>
      <c r="N107" s="214" t="s">
        <v>42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0.45000000000000001</v>
      </c>
      <c r="T107" s="216">
        <f>S107*H107</f>
        <v>171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151</v>
      </c>
      <c r="AT107" s="217" t="s">
        <v>146</v>
      </c>
      <c r="AU107" s="217" t="s">
        <v>81</v>
      </c>
      <c r="AY107" s="19" t="s">
        <v>144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79</v>
      </c>
      <c r="BK107" s="218">
        <f>ROUND(I107*H107,2)</f>
        <v>0</v>
      </c>
      <c r="BL107" s="19" t="s">
        <v>151</v>
      </c>
      <c r="BM107" s="217" t="s">
        <v>159</v>
      </c>
    </row>
    <row r="108" s="2" customFormat="1">
      <c r="A108" s="40"/>
      <c r="B108" s="41"/>
      <c r="C108" s="42"/>
      <c r="D108" s="219" t="s">
        <v>153</v>
      </c>
      <c r="E108" s="42"/>
      <c r="F108" s="220" t="s">
        <v>160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153</v>
      </c>
      <c r="AU108" s="19" t="s">
        <v>81</v>
      </c>
    </row>
    <row r="109" s="2" customFormat="1">
      <c r="A109" s="40"/>
      <c r="B109" s="41"/>
      <c r="C109" s="42"/>
      <c r="D109" s="224" t="s">
        <v>155</v>
      </c>
      <c r="E109" s="42"/>
      <c r="F109" s="225" t="s">
        <v>161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155</v>
      </c>
      <c r="AU109" s="19" t="s">
        <v>81</v>
      </c>
    </row>
    <row r="110" s="2" customFormat="1" ht="16.5" customHeight="1">
      <c r="A110" s="40"/>
      <c r="B110" s="41"/>
      <c r="C110" s="206" t="s">
        <v>162</v>
      </c>
      <c r="D110" s="206" t="s">
        <v>146</v>
      </c>
      <c r="E110" s="207" t="s">
        <v>163</v>
      </c>
      <c r="F110" s="208" t="s">
        <v>164</v>
      </c>
      <c r="G110" s="209" t="s">
        <v>165</v>
      </c>
      <c r="H110" s="210">
        <v>42</v>
      </c>
      <c r="I110" s="211"/>
      <c r="J110" s="212">
        <f>ROUND(I110*H110,2)</f>
        <v>0</v>
      </c>
      <c r="K110" s="208" t="s">
        <v>150</v>
      </c>
      <c r="L110" s="46"/>
      <c r="M110" s="213" t="s">
        <v>19</v>
      </c>
      <c r="N110" s="214" t="s">
        <v>42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0.20499999999999999</v>
      </c>
      <c r="T110" s="216">
        <f>S110*H110</f>
        <v>8.6099999999999994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151</v>
      </c>
      <c r="AT110" s="217" t="s">
        <v>146</v>
      </c>
      <c r="AU110" s="217" t="s">
        <v>81</v>
      </c>
      <c r="AY110" s="19" t="s">
        <v>144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79</v>
      </c>
      <c r="BK110" s="218">
        <f>ROUND(I110*H110,2)</f>
        <v>0</v>
      </c>
      <c r="BL110" s="19" t="s">
        <v>151</v>
      </c>
      <c r="BM110" s="217" t="s">
        <v>166</v>
      </c>
    </row>
    <row r="111" s="2" customFormat="1">
      <c r="A111" s="40"/>
      <c r="B111" s="41"/>
      <c r="C111" s="42"/>
      <c r="D111" s="219" t="s">
        <v>153</v>
      </c>
      <c r="E111" s="42"/>
      <c r="F111" s="220" t="s">
        <v>167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153</v>
      </c>
      <c r="AU111" s="19" t="s">
        <v>81</v>
      </c>
    </row>
    <row r="112" s="2" customFormat="1">
      <c r="A112" s="40"/>
      <c r="B112" s="41"/>
      <c r="C112" s="42"/>
      <c r="D112" s="224" t="s">
        <v>155</v>
      </c>
      <c r="E112" s="42"/>
      <c r="F112" s="225" t="s">
        <v>168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155</v>
      </c>
      <c r="AU112" s="19" t="s">
        <v>81</v>
      </c>
    </row>
    <row r="113" s="2" customFormat="1" ht="16.5" customHeight="1">
      <c r="A113" s="40"/>
      <c r="B113" s="41"/>
      <c r="C113" s="206" t="s">
        <v>151</v>
      </c>
      <c r="D113" s="206" t="s">
        <v>146</v>
      </c>
      <c r="E113" s="207" t="s">
        <v>169</v>
      </c>
      <c r="F113" s="208" t="s">
        <v>170</v>
      </c>
      <c r="G113" s="209" t="s">
        <v>171</v>
      </c>
      <c r="H113" s="210">
        <v>159.42599999999999</v>
      </c>
      <c r="I113" s="211"/>
      <c r="J113" s="212">
        <f>ROUND(I113*H113,2)</f>
        <v>0</v>
      </c>
      <c r="K113" s="208" t="s">
        <v>150</v>
      </c>
      <c r="L113" s="46"/>
      <c r="M113" s="213" t="s">
        <v>19</v>
      </c>
      <c r="N113" s="214" t="s">
        <v>42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151</v>
      </c>
      <c r="AT113" s="217" t="s">
        <v>146</v>
      </c>
      <c r="AU113" s="217" t="s">
        <v>81</v>
      </c>
      <c r="AY113" s="19" t="s">
        <v>144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79</v>
      </c>
      <c r="BK113" s="218">
        <f>ROUND(I113*H113,2)</f>
        <v>0</v>
      </c>
      <c r="BL113" s="19" t="s">
        <v>151</v>
      </c>
      <c r="BM113" s="217" t="s">
        <v>172</v>
      </c>
    </row>
    <row r="114" s="2" customFormat="1">
      <c r="A114" s="40"/>
      <c r="B114" s="41"/>
      <c r="C114" s="42"/>
      <c r="D114" s="219" t="s">
        <v>153</v>
      </c>
      <c r="E114" s="42"/>
      <c r="F114" s="220" t="s">
        <v>173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153</v>
      </c>
      <c r="AU114" s="19" t="s">
        <v>81</v>
      </c>
    </row>
    <row r="115" s="2" customFormat="1">
      <c r="A115" s="40"/>
      <c r="B115" s="41"/>
      <c r="C115" s="42"/>
      <c r="D115" s="224" t="s">
        <v>155</v>
      </c>
      <c r="E115" s="42"/>
      <c r="F115" s="225" t="s">
        <v>174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155</v>
      </c>
      <c r="AU115" s="19" t="s">
        <v>81</v>
      </c>
    </row>
    <row r="116" s="13" customFormat="1">
      <c r="A116" s="13"/>
      <c r="B116" s="226"/>
      <c r="C116" s="227"/>
      <c r="D116" s="219" t="s">
        <v>175</v>
      </c>
      <c r="E116" s="228" t="s">
        <v>19</v>
      </c>
      <c r="F116" s="229" t="s">
        <v>176</v>
      </c>
      <c r="G116" s="227"/>
      <c r="H116" s="230">
        <v>53.759999999999998</v>
      </c>
      <c r="I116" s="231"/>
      <c r="J116" s="227"/>
      <c r="K116" s="227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175</v>
      </c>
      <c r="AU116" s="236" t="s">
        <v>81</v>
      </c>
      <c r="AV116" s="13" t="s">
        <v>81</v>
      </c>
      <c r="AW116" s="13" t="s">
        <v>33</v>
      </c>
      <c r="AX116" s="13" t="s">
        <v>71</v>
      </c>
      <c r="AY116" s="236" t="s">
        <v>144</v>
      </c>
    </row>
    <row r="117" s="13" customFormat="1">
      <c r="A117" s="13"/>
      <c r="B117" s="226"/>
      <c r="C117" s="227"/>
      <c r="D117" s="219" t="s">
        <v>175</v>
      </c>
      <c r="E117" s="228" t="s">
        <v>19</v>
      </c>
      <c r="F117" s="229" t="s">
        <v>177</v>
      </c>
      <c r="G117" s="227"/>
      <c r="H117" s="230">
        <v>31.416</v>
      </c>
      <c r="I117" s="231"/>
      <c r="J117" s="227"/>
      <c r="K117" s="227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175</v>
      </c>
      <c r="AU117" s="236" t="s">
        <v>81</v>
      </c>
      <c r="AV117" s="13" t="s">
        <v>81</v>
      </c>
      <c r="AW117" s="13" t="s">
        <v>33</v>
      </c>
      <c r="AX117" s="13" t="s">
        <v>71</v>
      </c>
      <c r="AY117" s="236" t="s">
        <v>144</v>
      </c>
    </row>
    <row r="118" s="13" customFormat="1">
      <c r="A118" s="13"/>
      <c r="B118" s="226"/>
      <c r="C118" s="227"/>
      <c r="D118" s="219" t="s">
        <v>175</v>
      </c>
      <c r="E118" s="228" t="s">
        <v>19</v>
      </c>
      <c r="F118" s="229" t="s">
        <v>178</v>
      </c>
      <c r="G118" s="227"/>
      <c r="H118" s="230">
        <v>74.25</v>
      </c>
      <c r="I118" s="231"/>
      <c r="J118" s="227"/>
      <c r="K118" s="227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175</v>
      </c>
      <c r="AU118" s="236" t="s">
        <v>81</v>
      </c>
      <c r="AV118" s="13" t="s">
        <v>81</v>
      </c>
      <c r="AW118" s="13" t="s">
        <v>33</v>
      </c>
      <c r="AX118" s="13" t="s">
        <v>71</v>
      </c>
      <c r="AY118" s="236" t="s">
        <v>144</v>
      </c>
    </row>
    <row r="119" s="14" customFormat="1">
      <c r="A119" s="14"/>
      <c r="B119" s="237"/>
      <c r="C119" s="238"/>
      <c r="D119" s="219" t="s">
        <v>175</v>
      </c>
      <c r="E119" s="239" t="s">
        <v>19</v>
      </c>
      <c r="F119" s="240" t="s">
        <v>179</v>
      </c>
      <c r="G119" s="238"/>
      <c r="H119" s="241">
        <v>159.42599999999999</v>
      </c>
      <c r="I119" s="242"/>
      <c r="J119" s="238"/>
      <c r="K119" s="238"/>
      <c r="L119" s="243"/>
      <c r="M119" s="244"/>
      <c r="N119" s="245"/>
      <c r="O119" s="245"/>
      <c r="P119" s="245"/>
      <c r="Q119" s="245"/>
      <c r="R119" s="245"/>
      <c r="S119" s="245"/>
      <c r="T119" s="246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7" t="s">
        <v>175</v>
      </c>
      <c r="AU119" s="247" t="s">
        <v>81</v>
      </c>
      <c r="AV119" s="14" t="s">
        <v>151</v>
      </c>
      <c r="AW119" s="14" t="s">
        <v>33</v>
      </c>
      <c r="AX119" s="14" t="s">
        <v>79</v>
      </c>
      <c r="AY119" s="247" t="s">
        <v>144</v>
      </c>
    </row>
    <row r="120" s="2" customFormat="1" ht="21.75" customHeight="1">
      <c r="A120" s="40"/>
      <c r="B120" s="41"/>
      <c r="C120" s="206" t="s">
        <v>180</v>
      </c>
      <c r="D120" s="206" t="s">
        <v>146</v>
      </c>
      <c r="E120" s="207" t="s">
        <v>181</v>
      </c>
      <c r="F120" s="208" t="s">
        <v>182</v>
      </c>
      <c r="G120" s="209" t="s">
        <v>171</v>
      </c>
      <c r="H120" s="210">
        <v>43.694000000000003</v>
      </c>
      <c r="I120" s="211"/>
      <c r="J120" s="212">
        <f>ROUND(I120*H120,2)</f>
        <v>0</v>
      </c>
      <c r="K120" s="208" t="s">
        <v>150</v>
      </c>
      <c r="L120" s="46"/>
      <c r="M120" s="213" t="s">
        <v>19</v>
      </c>
      <c r="N120" s="214" t="s">
        <v>42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151</v>
      </c>
      <c r="AT120" s="217" t="s">
        <v>146</v>
      </c>
      <c r="AU120" s="217" t="s">
        <v>81</v>
      </c>
      <c r="AY120" s="19" t="s">
        <v>144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79</v>
      </c>
      <c r="BK120" s="218">
        <f>ROUND(I120*H120,2)</f>
        <v>0</v>
      </c>
      <c r="BL120" s="19" t="s">
        <v>151</v>
      </c>
      <c r="BM120" s="217" t="s">
        <v>183</v>
      </c>
    </row>
    <row r="121" s="2" customFormat="1">
      <c r="A121" s="40"/>
      <c r="B121" s="41"/>
      <c r="C121" s="42"/>
      <c r="D121" s="219" t="s">
        <v>153</v>
      </c>
      <c r="E121" s="42"/>
      <c r="F121" s="220" t="s">
        <v>184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153</v>
      </c>
      <c r="AU121" s="19" t="s">
        <v>81</v>
      </c>
    </row>
    <row r="122" s="2" customFormat="1">
      <c r="A122" s="40"/>
      <c r="B122" s="41"/>
      <c r="C122" s="42"/>
      <c r="D122" s="224" t="s">
        <v>155</v>
      </c>
      <c r="E122" s="42"/>
      <c r="F122" s="225" t="s">
        <v>185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155</v>
      </c>
      <c r="AU122" s="19" t="s">
        <v>81</v>
      </c>
    </row>
    <row r="123" s="13" customFormat="1">
      <c r="A123" s="13"/>
      <c r="B123" s="226"/>
      <c r="C123" s="227"/>
      <c r="D123" s="219" t="s">
        <v>175</v>
      </c>
      <c r="E123" s="228" t="s">
        <v>19</v>
      </c>
      <c r="F123" s="229" t="s">
        <v>186</v>
      </c>
      <c r="G123" s="227"/>
      <c r="H123" s="230">
        <v>43.694000000000003</v>
      </c>
      <c r="I123" s="231"/>
      <c r="J123" s="227"/>
      <c r="K123" s="227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175</v>
      </c>
      <c r="AU123" s="236" t="s">
        <v>81</v>
      </c>
      <c r="AV123" s="13" t="s">
        <v>81</v>
      </c>
      <c r="AW123" s="13" t="s">
        <v>33</v>
      </c>
      <c r="AX123" s="13" t="s">
        <v>79</v>
      </c>
      <c r="AY123" s="236" t="s">
        <v>144</v>
      </c>
    </row>
    <row r="124" s="2" customFormat="1" ht="21.75" customHeight="1">
      <c r="A124" s="40"/>
      <c r="B124" s="41"/>
      <c r="C124" s="206" t="s">
        <v>187</v>
      </c>
      <c r="D124" s="206" t="s">
        <v>146</v>
      </c>
      <c r="E124" s="207" t="s">
        <v>188</v>
      </c>
      <c r="F124" s="208" t="s">
        <v>189</v>
      </c>
      <c r="G124" s="209" t="s">
        <v>171</v>
      </c>
      <c r="H124" s="210">
        <v>203.12000000000001</v>
      </c>
      <c r="I124" s="211"/>
      <c r="J124" s="212">
        <f>ROUND(I124*H124,2)</f>
        <v>0</v>
      </c>
      <c r="K124" s="208" t="s">
        <v>150</v>
      </c>
      <c r="L124" s="46"/>
      <c r="M124" s="213" t="s">
        <v>19</v>
      </c>
      <c r="N124" s="214" t="s">
        <v>42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151</v>
      </c>
      <c r="AT124" s="217" t="s">
        <v>146</v>
      </c>
      <c r="AU124" s="217" t="s">
        <v>81</v>
      </c>
      <c r="AY124" s="19" t="s">
        <v>144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79</v>
      </c>
      <c r="BK124" s="218">
        <f>ROUND(I124*H124,2)</f>
        <v>0</v>
      </c>
      <c r="BL124" s="19" t="s">
        <v>151</v>
      </c>
      <c r="BM124" s="217" t="s">
        <v>190</v>
      </c>
    </row>
    <row r="125" s="2" customFormat="1">
      <c r="A125" s="40"/>
      <c r="B125" s="41"/>
      <c r="C125" s="42"/>
      <c r="D125" s="219" t="s">
        <v>153</v>
      </c>
      <c r="E125" s="42"/>
      <c r="F125" s="220" t="s">
        <v>191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153</v>
      </c>
      <c r="AU125" s="19" t="s">
        <v>81</v>
      </c>
    </row>
    <row r="126" s="2" customFormat="1">
      <c r="A126" s="40"/>
      <c r="B126" s="41"/>
      <c r="C126" s="42"/>
      <c r="D126" s="224" t="s">
        <v>155</v>
      </c>
      <c r="E126" s="42"/>
      <c r="F126" s="225" t="s">
        <v>192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155</v>
      </c>
      <c r="AU126" s="19" t="s">
        <v>81</v>
      </c>
    </row>
    <row r="127" s="13" customFormat="1">
      <c r="A127" s="13"/>
      <c r="B127" s="226"/>
      <c r="C127" s="227"/>
      <c r="D127" s="219" t="s">
        <v>175</v>
      </c>
      <c r="E127" s="228" t="s">
        <v>19</v>
      </c>
      <c r="F127" s="229" t="s">
        <v>193</v>
      </c>
      <c r="G127" s="227"/>
      <c r="H127" s="230">
        <v>203.12000000000001</v>
      </c>
      <c r="I127" s="231"/>
      <c r="J127" s="227"/>
      <c r="K127" s="227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175</v>
      </c>
      <c r="AU127" s="236" t="s">
        <v>81</v>
      </c>
      <c r="AV127" s="13" t="s">
        <v>81</v>
      </c>
      <c r="AW127" s="13" t="s">
        <v>33</v>
      </c>
      <c r="AX127" s="13" t="s">
        <v>79</v>
      </c>
      <c r="AY127" s="236" t="s">
        <v>144</v>
      </c>
    </row>
    <row r="128" s="2" customFormat="1" ht="24.15" customHeight="1">
      <c r="A128" s="40"/>
      <c r="B128" s="41"/>
      <c r="C128" s="206" t="s">
        <v>194</v>
      </c>
      <c r="D128" s="206" t="s">
        <v>146</v>
      </c>
      <c r="E128" s="207" t="s">
        <v>195</v>
      </c>
      <c r="F128" s="208" t="s">
        <v>196</v>
      </c>
      <c r="G128" s="209" t="s">
        <v>171</v>
      </c>
      <c r="H128" s="210">
        <v>1015.6</v>
      </c>
      <c r="I128" s="211"/>
      <c r="J128" s="212">
        <f>ROUND(I128*H128,2)</f>
        <v>0</v>
      </c>
      <c r="K128" s="208" t="s">
        <v>150</v>
      </c>
      <c r="L128" s="46"/>
      <c r="M128" s="213" t="s">
        <v>19</v>
      </c>
      <c r="N128" s="214" t="s">
        <v>42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151</v>
      </c>
      <c r="AT128" s="217" t="s">
        <v>146</v>
      </c>
      <c r="AU128" s="217" t="s">
        <v>81</v>
      </c>
      <c r="AY128" s="19" t="s">
        <v>144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79</v>
      </c>
      <c r="BK128" s="218">
        <f>ROUND(I128*H128,2)</f>
        <v>0</v>
      </c>
      <c r="BL128" s="19" t="s">
        <v>151</v>
      </c>
      <c r="BM128" s="217" t="s">
        <v>197</v>
      </c>
    </row>
    <row r="129" s="2" customFormat="1">
      <c r="A129" s="40"/>
      <c r="B129" s="41"/>
      <c r="C129" s="42"/>
      <c r="D129" s="219" t="s">
        <v>153</v>
      </c>
      <c r="E129" s="42"/>
      <c r="F129" s="220" t="s">
        <v>198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153</v>
      </c>
      <c r="AU129" s="19" t="s">
        <v>81</v>
      </c>
    </row>
    <row r="130" s="2" customFormat="1">
      <c r="A130" s="40"/>
      <c r="B130" s="41"/>
      <c r="C130" s="42"/>
      <c r="D130" s="224" t="s">
        <v>155</v>
      </c>
      <c r="E130" s="42"/>
      <c r="F130" s="225" t="s">
        <v>199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155</v>
      </c>
      <c r="AU130" s="19" t="s">
        <v>81</v>
      </c>
    </row>
    <row r="131" s="13" customFormat="1">
      <c r="A131" s="13"/>
      <c r="B131" s="226"/>
      <c r="C131" s="227"/>
      <c r="D131" s="219" t="s">
        <v>175</v>
      </c>
      <c r="E131" s="228" t="s">
        <v>19</v>
      </c>
      <c r="F131" s="229" t="s">
        <v>200</v>
      </c>
      <c r="G131" s="227"/>
      <c r="H131" s="230">
        <v>1015.6</v>
      </c>
      <c r="I131" s="231"/>
      <c r="J131" s="227"/>
      <c r="K131" s="227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175</v>
      </c>
      <c r="AU131" s="236" t="s">
        <v>81</v>
      </c>
      <c r="AV131" s="13" t="s">
        <v>81</v>
      </c>
      <c r="AW131" s="13" t="s">
        <v>33</v>
      </c>
      <c r="AX131" s="13" t="s">
        <v>79</v>
      </c>
      <c r="AY131" s="236" t="s">
        <v>144</v>
      </c>
    </row>
    <row r="132" s="2" customFormat="1" ht="16.5" customHeight="1">
      <c r="A132" s="40"/>
      <c r="B132" s="41"/>
      <c r="C132" s="206" t="s">
        <v>201</v>
      </c>
      <c r="D132" s="206" t="s">
        <v>146</v>
      </c>
      <c r="E132" s="207" t="s">
        <v>202</v>
      </c>
      <c r="F132" s="208" t="s">
        <v>203</v>
      </c>
      <c r="G132" s="209" t="s">
        <v>204</v>
      </c>
      <c r="H132" s="210">
        <v>284.368</v>
      </c>
      <c r="I132" s="211"/>
      <c r="J132" s="212">
        <f>ROUND(I132*H132,2)</f>
        <v>0</v>
      </c>
      <c r="K132" s="208" t="s">
        <v>150</v>
      </c>
      <c r="L132" s="46"/>
      <c r="M132" s="213" t="s">
        <v>19</v>
      </c>
      <c r="N132" s="214" t="s">
        <v>42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151</v>
      </c>
      <c r="AT132" s="217" t="s">
        <v>146</v>
      </c>
      <c r="AU132" s="217" t="s">
        <v>81</v>
      </c>
      <c r="AY132" s="19" t="s">
        <v>144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79</v>
      </c>
      <c r="BK132" s="218">
        <f>ROUND(I132*H132,2)</f>
        <v>0</v>
      </c>
      <c r="BL132" s="19" t="s">
        <v>151</v>
      </c>
      <c r="BM132" s="217" t="s">
        <v>205</v>
      </c>
    </row>
    <row r="133" s="2" customFormat="1">
      <c r="A133" s="40"/>
      <c r="B133" s="41"/>
      <c r="C133" s="42"/>
      <c r="D133" s="219" t="s">
        <v>153</v>
      </c>
      <c r="E133" s="42"/>
      <c r="F133" s="220" t="s">
        <v>206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153</v>
      </c>
      <c r="AU133" s="19" t="s">
        <v>81</v>
      </c>
    </row>
    <row r="134" s="2" customFormat="1">
      <c r="A134" s="40"/>
      <c r="B134" s="41"/>
      <c r="C134" s="42"/>
      <c r="D134" s="224" t="s">
        <v>155</v>
      </c>
      <c r="E134" s="42"/>
      <c r="F134" s="225" t="s">
        <v>207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155</v>
      </c>
      <c r="AU134" s="19" t="s">
        <v>81</v>
      </c>
    </row>
    <row r="135" s="13" customFormat="1">
      <c r="A135" s="13"/>
      <c r="B135" s="226"/>
      <c r="C135" s="227"/>
      <c r="D135" s="219" t="s">
        <v>175</v>
      </c>
      <c r="E135" s="228" t="s">
        <v>19</v>
      </c>
      <c r="F135" s="229" t="s">
        <v>208</v>
      </c>
      <c r="G135" s="227"/>
      <c r="H135" s="230">
        <v>284.368</v>
      </c>
      <c r="I135" s="231"/>
      <c r="J135" s="227"/>
      <c r="K135" s="227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175</v>
      </c>
      <c r="AU135" s="236" t="s">
        <v>81</v>
      </c>
      <c r="AV135" s="13" t="s">
        <v>81</v>
      </c>
      <c r="AW135" s="13" t="s">
        <v>33</v>
      </c>
      <c r="AX135" s="13" t="s">
        <v>79</v>
      </c>
      <c r="AY135" s="236" t="s">
        <v>144</v>
      </c>
    </row>
    <row r="136" s="2" customFormat="1" ht="16.5" customHeight="1">
      <c r="A136" s="40"/>
      <c r="B136" s="41"/>
      <c r="C136" s="206" t="s">
        <v>209</v>
      </c>
      <c r="D136" s="206" t="s">
        <v>146</v>
      </c>
      <c r="E136" s="207" t="s">
        <v>210</v>
      </c>
      <c r="F136" s="208" t="s">
        <v>211</v>
      </c>
      <c r="G136" s="209" t="s">
        <v>171</v>
      </c>
      <c r="H136" s="210">
        <v>203.12000000000001</v>
      </c>
      <c r="I136" s="211"/>
      <c r="J136" s="212">
        <f>ROUND(I136*H136,2)</f>
        <v>0</v>
      </c>
      <c r="K136" s="208" t="s">
        <v>150</v>
      </c>
      <c r="L136" s="46"/>
      <c r="M136" s="213" t="s">
        <v>19</v>
      </c>
      <c r="N136" s="214" t="s">
        <v>42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151</v>
      </c>
      <c r="AT136" s="217" t="s">
        <v>146</v>
      </c>
      <c r="AU136" s="217" t="s">
        <v>81</v>
      </c>
      <c r="AY136" s="19" t="s">
        <v>144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79</v>
      </c>
      <c r="BK136" s="218">
        <f>ROUND(I136*H136,2)</f>
        <v>0</v>
      </c>
      <c r="BL136" s="19" t="s">
        <v>151</v>
      </c>
      <c r="BM136" s="217" t="s">
        <v>212</v>
      </c>
    </row>
    <row r="137" s="2" customFormat="1">
      <c r="A137" s="40"/>
      <c r="B137" s="41"/>
      <c r="C137" s="42"/>
      <c r="D137" s="219" t="s">
        <v>153</v>
      </c>
      <c r="E137" s="42"/>
      <c r="F137" s="220" t="s">
        <v>213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153</v>
      </c>
      <c r="AU137" s="19" t="s">
        <v>81</v>
      </c>
    </row>
    <row r="138" s="2" customFormat="1">
      <c r="A138" s="40"/>
      <c r="B138" s="41"/>
      <c r="C138" s="42"/>
      <c r="D138" s="224" t="s">
        <v>155</v>
      </c>
      <c r="E138" s="42"/>
      <c r="F138" s="225" t="s">
        <v>214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155</v>
      </c>
      <c r="AU138" s="19" t="s">
        <v>81</v>
      </c>
    </row>
    <row r="139" s="12" customFormat="1" ht="22.8" customHeight="1">
      <c r="A139" s="12"/>
      <c r="B139" s="190"/>
      <c r="C139" s="191"/>
      <c r="D139" s="192" t="s">
        <v>70</v>
      </c>
      <c r="E139" s="204" t="s">
        <v>81</v>
      </c>
      <c r="F139" s="204" t="s">
        <v>215</v>
      </c>
      <c r="G139" s="191"/>
      <c r="H139" s="191"/>
      <c r="I139" s="194"/>
      <c r="J139" s="205">
        <f>BK139</f>
        <v>0</v>
      </c>
      <c r="K139" s="191"/>
      <c r="L139" s="196"/>
      <c r="M139" s="197"/>
      <c r="N139" s="198"/>
      <c r="O139" s="198"/>
      <c r="P139" s="199">
        <f>SUM(P140:P217)</f>
        <v>0</v>
      </c>
      <c r="Q139" s="198"/>
      <c r="R139" s="199">
        <f>SUM(R140:R217)</f>
        <v>336.96395658999995</v>
      </c>
      <c r="S139" s="198"/>
      <c r="T139" s="200">
        <f>SUM(T140:T217)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1" t="s">
        <v>79</v>
      </c>
      <c r="AT139" s="202" t="s">
        <v>70</v>
      </c>
      <c r="AU139" s="202" t="s">
        <v>79</v>
      </c>
      <c r="AY139" s="201" t="s">
        <v>144</v>
      </c>
      <c r="BK139" s="203">
        <f>SUM(BK140:BK217)</f>
        <v>0</v>
      </c>
    </row>
    <row r="140" s="2" customFormat="1" ht="21.75" customHeight="1">
      <c r="A140" s="40"/>
      <c r="B140" s="41"/>
      <c r="C140" s="206" t="s">
        <v>216</v>
      </c>
      <c r="D140" s="206" t="s">
        <v>146</v>
      </c>
      <c r="E140" s="207" t="s">
        <v>217</v>
      </c>
      <c r="F140" s="208" t="s">
        <v>218</v>
      </c>
      <c r="G140" s="209" t="s">
        <v>165</v>
      </c>
      <c r="H140" s="210">
        <v>18</v>
      </c>
      <c r="I140" s="211"/>
      <c r="J140" s="212">
        <f>ROUND(I140*H140,2)</f>
        <v>0</v>
      </c>
      <c r="K140" s="208" t="s">
        <v>150</v>
      </c>
      <c r="L140" s="46"/>
      <c r="M140" s="213" t="s">
        <v>19</v>
      </c>
      <c r="N140" s="214" t="s">
        <v>42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151</v>
      </c>
      <c r="AT140" s="217" t="s">
        <v>146</v>
      </c>
      <c r="AU140" s="217" t="s">
        <v>81</v>
      </c>
      <c r="AY140" s="19" t="s">
        <v>144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79</v>
      </c>
      <c r="BK140" s="218">
        <f>ROUND(I140*H140,2)</f>
        <v>0</v>
      </c>
      <c r="BL140" s="19" t="s">
        <v>151</v>
      </c>
      <c r="BM140" s="217" t="s">
        <v>219</v>
      </c>
    </row>
    <row r="141" s="2" customFormat="1">
      <c r="A141" s="40"/>
      <c r="B141" s="41"/>
      <c r="C141" s="42"/>
      <c r="D141" s="219" t="s">
        <v>153</v>
      </c>
      <c r="E141" s="42"/>
      <c r="F141" s="220" t="s">
        <v>220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153</v>
      </c>
      <c r="AU141" s="19" t="s">
        <v>81</v>
      </c>
    </row>
    <row r="142" s="2" customFormat="1">
      <c r="A142" s="40"/>
      <c r="B142" s="41"/>
      <c r="C142" s="42"/>
      <c r="D142" s="224" t="s">
        <v>155</v>
      </c>
      <c r="E142" s="42"/>
      <c r="F142" s="225" t="s">
        <v>221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155</v>
      </c>
      <c r="AU142" s="19" t="s">
        <v>81</v>
      </c>
    </row>
    <row r="143" s="13" customFormat="1">
      <c r="A143" s="13"/>
      <c r="B143" s="226"/>
      <c r="C143" s="227"/>
      <c r="D143" s="219" t="s">
        <v>175</v>
      </c>
      <c r="E143" s="228" t="s">
        <v>19</v>
      </c>
      <c r="F143" s="229" t="s">
        <v>222</v>
      </c>
      <c r="G143" s="227"/>
      <c r="H143" s="230">
        <v>18</v>
      </c>
      <c r="I143" s="231"/>
      <c r="J143" s="227"/>
      <c r="K143" s="227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175</v>
      </c>
      <c r="AU143" s="236" t="s">
        <v>81</v>
      </c>
      <c r="AV143" s="13" t="s">
        <v>81</v>
      </c>
      <c r="AW143" s="13" t="s">
        <v>33</v>
      </c>
      <c r="AX143" s="13" t="s">
        <v>79</v>
      </c>
      <c r="AY143" s="236" t="s">
        <v>144</v>
      </c>
    </row>
    <row r="144" s="2" customFormat="1" ht="16.5" customHeight="1">
      <c r="A144" s="40"/>
      <c r="B144" s="41"/>
      <c r="C144" s="248" t="s">
        <v>223</v>
      </c>
      <c r="D144" s="248" t="s">
        <v>224</v>
      </c>
      <c r="E144" s="249" t="s">
        <v>225</v>
      </c>
      <c r="F144" s="250" t="s">
        <v>226</v>
      </c>
      <c r="G144" s="251" t="s">
        <v>171</v>
      </c>
      <c r="H144" s="252">
        <v>18</v>
      </c>
      <c r="I144" s="253"/>
      <c r="J144" s="254">
        <f>ROUND(I144*H144,2)</f>
        <v>0</v>
      </c>
      <c r="K144" s="250" t="s">
        <v>150</v>
      </c>
      <c r="L144" s="255"/>
      <c r="M144" s="256" t="s">
        <v>19</v>
      </c>
      <c r="N144" s="257" t="s">
        <v>42</v>
      </c>
      <c r="O144" s="86"/>
      <c r="P144" s="215">
        <f>O144*H144</f>
        <v>0</v>
      </c>
      <c r="Q144" s="215">
        <v>2.4289999999999998</v>
      </c>
      <c r="R144" s="215">
        <f>Q144*H144</f>
        <v>43.721999999999994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201</v>
      </c>
      <c r="AT144" s="217" t="s">
        <v>224</v>
      </c>
      <c r="AU144" s="217" t="s">
        <v>81</v>
      </c>
      <c r="AY144" s="19" t="s">
        <v>144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79</v>
      </c>
      <c r="BK144" s="218">
        <f>ROUND(I144*H144,2)</f>
        <v>0</v>
      </c>
      <c r="BL144" s="19" t="s">
        <v>151</v>
      </c>
      <c r="BM144" s="217" t="s">
        <v>227</v>
      </c>
    </row>
    <row r="145" s="2" customFormat="1">
      <c r="A145" s="40"/>
      <c r="B145" s="41"/>
      <c r="C145" s="42"/>
      <c r="D145" s="219" t="s">
        <v>153</v>
      </c>
      <c r="E145" s="42"/>
      <c r="F145" s="220" t="s">
        <v>226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153</v>
      </c>
      <c r="AU145" s="19" t="s">
        <v>81</v>
      </c>
    </row>
    <row r="146" s="2" customFormat="1" ht="16.5" customHeight="1">
      <c r="A146" s="40"/>
      <c r="B146" s="41"/>
      <c r="C146" s="206" t="s">
        <v>8</v>
      </c>
      <c r="D146" s="206" t="s">
        <v>146</v>
      </c>
      <c r="E146" s="207" t="s">
        <v>228</v>
      </c>
      <c r="F146" s="208" t="s">
        <v>229</v>
      </c>
      <c r="G146" s="209" t="s">
        <v>204</v>
      </c>
      <c r="H146" s="210">
        <v>1.3</v>
      </c>
      <c r="I146" s="211"/>
      <c r="J146" s="212">
        <f>ROUND(I146*H146,2)</f>
        <v>0</v>
      </c>
      <c r="K146" s="208" t="s">
        <v>150</v>
      </c>
      <c r="L146" s="46"/>
      <c r="M146" s="213" t="s">
        <v>19</v>
      </c>
      <c r="N146" s="214" t="s">
        <v>42</v>
      </c>
      <c r="O146" s="86"/>
      <c r="P146" s="215">
        <f>O146*H146</f>
        <v>0</v>
      </c>
      <c r="Q146" s="215">
        <v>1.1102000000000001</v>
      </c>
      <c r="R146" s="215">
        <f>Q146*H146</f>
        <v>1.4432600000000002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151</v>
      </c>
      <c r="AT146" s="217" t="s">
        <v>146</v>
      </c>
      <c r="AU146" s="217" t="s">
        <v>81</v>
      </c>
      <c r="AY146" s="19" t="s">
        <v>144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79</v>
      </c>
      <c r="BK146" s="218">
        <f>ROUND(I146*H146,2)</f>
        <v>0</v>
      </c>
      <c r="BL146" s="19" t="s">
        <v>151</v>
      </c>
      <c r="BM146" s="217" t="s">
        <v>230</v>
      </c>
    </row>
    <row r="147" s="2" customFormat="1">
      <c r="A147" s="40"/>
      <c r="B147" s="41"/>
      <c r="C147" s="42"/>
      <c r="D147" s="219" t="s">
        <v>153</v>
      </c>
      <c r="E147" s="42"/>
      <c r="F147" s="220" t="s">
        <v>231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153</v>
      </c>
      <c r="AU147" s="19" t="s">
        <v>81</v>
      </c>
    </row>
    <row r="148" s="2" customFormat="1">
      <c r="A148" s="40"/>
      <c r="B148" s="41"/>
      <c r="C148" s="42"/>
      <c r="D148" s="224" t="s">
        <v>155</v>
      </c>
      <c r="E148" s="42"/>
      <c r="F148" s="225" t="s">
        <v>232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155</v>
      </c>
      <c r="AU148" s="19" t="s">
        <v>81</v>
      </c>
    </row>
    <row r="149" s="2" customFormat="1" ht="16.5" customHeight="1">
      <c r="A149" s="40"/>
      <c r="B149" s="41"/>
      <c r="C149" s="206" t="s">
        <v>233</v>
      </c>
      <c r="D149" s="206" t="s">
        <v>146</v>
      </c>
      <c r="E149" s="207" t="s">
        <v>234</v>
      </c>
      <c r="F149" s="208" t="s">
        <v>235</v>
      </c>
      <c r="G149" s="209" t="s">
        <v>171</v>
      </c>
      <c r="H149" s="210">
        <v>8.7899999999999991</v>
      </c>
      <c r="I149" s="211"/>
      <c r="J149" s="212">
        <f>ROUND(I149*H149,2)</f>
        <v>0</v>
      </c>
      <c r="K149" s="208" t="s">
        <v>150</v>
      </c>
      <c r="L149" s="46"/>
      <c r="M149" s="213" t="s">
        <v>19</v>
      </c>
      <c r="N149" s="214" t="s">
        <v>42</v>
      </c>
      <c r="O149" s="86"/>
      <c r="P149" s="215">
        <f>O149*H149</f>
        <v>0</v>
      </c>
      <c r="Q149" s="215">
        <v>2.1600000000000001</v>
      </c>
      <c r="R149" s="215">
        <f>Q149*H149</f>
        <v>18.9864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151</v>
      </c>
      <c r="AT149" s="217" t="s">
        <v>146</v>
      </c>
      <c r="AU149" s="217" t="s">
        <v>81</v>
      </c>
      <c r="AY149" s="19" t="s">
        <v>144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79</v>
      </c>
      <c r="BK149" s="218">
        <f>ROUND(I149*H149,2)</f>
        <v>0</v>
      </c>
      <c r="BL149" s="19" t="s">
        <v>151</v>
      </c>
      <c r="BM149" s="217" t="s">
        <v>236</v>
      </c>
    </row>
    <row r="150" s="2" customFormat="1">
      <c r="A150" s="40"/>
      <c r="B150" s="41"/>
      <c r="C150" s="42"/>
      <c r="D150" s="219" t="s">
        <v>153</v>
      </c>
      <c r="E150" s="42"/>
      <c r="F150" s="220" t="s">
        <v>237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153</v>
      </c>
      <c r="AU150" s="19" t="s">
        <v>81</v>
      </c>
    </row>
    <row r="151" s="2" customFormat="1">
      <c r="A151" s="40"/>
      <c r="B151" s="41"/>
      <c r="C151" s="42"/>
      <c r="D151" s="224" t="s">
        <v>155</v>
      </c>
      <c r="E151" s="42"/>
      <c r="F151" s="225" t="s">
        <v>238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155</v>
      </c>
      <c r="AU151" s="19" t="s">
        <v>81</v>
      </c>
    </row>
    <row r="152" s="13" customFormat="1">
      <c r="A152" s="13"/>
      <c r="B152" s="226"/>
      <c r="C152" s="227"/>
      <c r="D152" s="219" t="s">
        <v>175</v>
      </c>
      <c r="E152" s="228" t="s">
        <v>19</v>
      </c>
      <c r="F152" s="229" t="s">
        <v>239</v>
      </c>
      <c r="G152" s="227"/>
      <c r="H152" s="230">
        <v>4.3200000000000003</v>
      </c>
      <c r="I152" s="231"/>
      <c r="J152" s="227"/>
      <c r="K152" s="227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175</v>
      </c>
      <c r="AU152" s="236" t="s">
        <v>81</v>
      </c>
      <c r="AV152" s="13" t="s">
        <v>81</v>
      </c>
      <c r="AW152" s="13" t="s">
        <v>33</v>
      </c>
      <c r="AX152" s="13" t="s">
        <v>71</v>
      </c>
      <c r="AY152" s="236" t="s">
        <v>144</v>
      </c>
    </row>
    <row r="153" s="13" customFormat="1">
      <c r="A153" s="13"/>
      <c r="B153" s="226"/>
      <c r="C153" s="227"/>
      <c r="D153" s="219" t="s">
        <v>175</v>
      </c>
      <c r="E153" s="228" t="s">
        <v>19</v>
      </c>
      <c r="F153" s="229" t="s">
        <v>240</v>
      </c>
      <c r="G153" s="227"/>
      <c r="H153" s="230">
        <v>0.59999999999999998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175</v>
      </c>
      <c r="AU153" s="236" t="s">
        <v>81</v>
      </c>
      <c r="AV153" s="13" t="s">
        <v>81</v>
      </c>
      <c r="AW153" s="13" t="s">
        <v>33</v>
      </c>
      <c r="AX153" s="13" t="s">
        <v>71</v>
      </c>
      <c r="AY153" s="236" t="s">
        <v>144</v>
      </c>
    </row>
    <row r="154" s="13" customFormat="1">
      <c r="A154" s="13"/>
      <c r="B154" s="226"/>
      <c r="C154" s="227"/>
      <c r="D154" s="219" t="s">
        <v>175</v>
      </c>
      <c r="E154" s="228" t="s">
        <v>19</v>
      </c>
      <c r="F154" s="229" t="s">
        <v>241</v>
      </c>
      <c r="G154" s="227"/>
      <c r="H154" s="230">
        <v>3.8700000000000001</v>
      </c>
      <c r="I154" s="231"/>
      <c r="J154" s="227"/>
      <c r="K154" s="227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175</v>
      </c>
      <c r="AU154" s="236" t="s">
        <v>81</v>
      </c>
      <c r="AV154" s="13" t="s">
        <v>81</v>
      </c>
      <c r="AW154" s="13" t="s">
        <v>33</v>
      </c>
      <c r="AX154" s="13" t="s">
        <v>71</v>
      </c>
      <c r="AY154" s="236" t="s">
        <v>144</v>
      </c>
    </row>
    <row r="155" s="14" customFormat="1">
      <c r="A155" s="14"/>
      <c r="B155" s="237"/>
      <c r="C155" s="238"/>
      <c r="D155" s="219" t="s">
        <v>175</v>
      </c>
      <c r="E155" s="239" t="s">
        <v>19</v>
      </c>
      <c r="F155" s="240" t="s">
        <v>179</v>
      </c>
      <c r="G155" s="238"/>
      <c r="H155" s="241">
        <v>8.7899999999999991</v>
      </c>
      <c r="I155" s="242"/>
      <c r="J155" s="238"/>
      <c r="K155" s="238"/>
      <c r="L155" s="243"/>
      <c r="M155" s="244"/>
      <c r="N155" s="245"/>
      <c r="O155" s="245"/>
      <c r="P155" s="245"/>
      <c r="Q155" s="245"/>
      <c r="R155" s="245"/>
      <c r="S155" s="245"/>
      <c r="T155" s="24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7" t="s">
        <v>175</v>
      </c>
      <c r="AU155" s="247" t="s">
        <v>81</v>
      </c>
      <c r="AV155" s="14" t="s">
        <v>151</v>
      </c>
      <c r="AW155" s="14" t="s">
        <v>33</v>
      </c>
      <c r="AX155" s="14" t="s">
        <v>79</v>
      </c>
      <c r="AY155" s="247" t="s">
        <v>144</v>
      </c>
    </row>
    <row r="156" s="2" customFormat="1" ht="16.5" customHeight="1">
      <c r="A156" s="40"/>
      <c r="B156" s="41"/>
      <c r="C156" s="206" t="s">
        <v>242</v>
      </c>
      <c r="D156" s="206" t="s">
        <v>146</v>
      </c>
      <c r="E156" s="207" t="s">
        <v>243</v>
      </c>
      <c r="F156" s="208" t="s">
        <v>244</v>
      </c>
      <c r="G156" s="209" t="s">
        <v>171</v>
      </c>
      <c r="H156" s="210">
        <v>8.0909999999999993</v>
      </c>
      <c r="I156" s="211"/>
      <c r="J156" s="212">
        <f>ROUND(I156*H156,2)</f>
        <v>0</v>
      </c>
      <c r="K156" s="208" t="s">
        <v>150</v>
      </c>
      <c r="L156" s="46"/>
      <c r="M156" s="213" t="s">
        <v>19</v>
      </c>
      <c r="N156" s="214" t="s">
        <v>42</v>
      </c>
      <c r="O156" s="86"/>
      <c r="P156" s="215">
        <f>O156*H156</f>
        <v>0</v>
      </c>
      <c r="Q156" s="215">
        <v>2.5018699999999998</v>
      </c>
      <c r="R156" s="215">
        <f>Q156*H156</f>
        <v>20.242630169999998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151</v>
      </c>
      <c r="AT156" s="217" t="s">
        <v>146</v>
      </c>
      <c r="AU156" s="217" t="s">
        <v>81</v>
      </c>
      <c r="AY156" s="19" t="s">
        <v>144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79</v>
      </c>
      <c r="BK156" s="218">
        <f>ROUND(I156*H156,2)</f>
        <v>0</v>
      </c>
      <c r="BL156" s="19" t="s">
        <v>151</v>
      </c>
      <c r="BM156" s="217" t="s">
        <v>245</v>
      </c>
    </row>
    <row r="157" s="2" customFormat="1">
      <c r="A157" s="40"/>
      <c r="B157" s="41"/>
      <c r="C157" s="42"/>
      <c r="D157" s="219" t="s">
        <v>153</v>
      </c>
      <c r="E157" s="42"/>
      <c r="F157" s="220" t="s">
        <v>246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153</v>
      </c>
      <c r="AU157" s="19" t="s">
        <v>81</v>
      </c>
    </row>
    <row r="158" s="2" customFormat="1">
      <c r="A158" s="40"/>
      <c r="B158" s="41"/>
      <c r="C158" s="42"/>
      <c r="D158" s="224" t="s">
        <v>155</v>
      </c>
      <c r="E158" s="42"/>
      <c r="F158" s="225" t="s">
        <v>247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155</v>
      </c>
      <c r="AU158" s="19" t="s">
        <v>81</v>
      </c>
    </row>
    <row r="159" s="13" customFormat="1">
      <c r="A159" s="13"/>
      <c r="B159" s="226"/>
      <c r="C159" s="227"/>
      <c r="D159" s="219" t="s">
        <v>175</v>
      </c>
      <c r="E159" s="228" t="s">
        <v>19</v>
      </c>
      <c r="F159" s="229" t="s">
        <v>248</v>
      </c>
      <c r="G159" s="227"/>
      <c r="H159" s="230">
        <v>3.3660000000000001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175</v>
      </c>
      <c r="AU159" s="236" t="s">
        <v>81</v>
      </c>
      <c r="AV159" s="13" t="s">
        <v>81</v>
      </c>
      <c r="AW159" s="13" t="s">
        <v>33</v>
      </c>
      <c r="AX159" s="13" t="s">
        <v>71</v>
      </c>
      <c r="AY159" s="236" t="s">
        <v>144</v>
      </c>
    </row>
    <row r="160" s="13" customFormat="1">
      <c r="A160" s="13"/>
      <c r="B160" s="226"/>
      <c r="C160" s="227"/>
      <c r="D160" s="219" t="s">
        <v>175</v>
      </c>
      <c r="E160" s="228" t="s">
        <v>19</v>
      </c>
      <c r="F160" s="229" t="s">
        <v>249</v>
      </c>
      <c r="G160" s="227"/>
      <c r="H160" s="230">
        <v>4.7249999999999996</v>
      </c>
      <c r="I160" s="231"/>
      <c r="J160" s="227"/>
      <c r="K160" s="227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175</v>
      </c>
      <c r="AU160" s="236" t="s">
        <v>81</v>
      </c>
      <c r="AV160" s="13" t="s">
        <v>81</v>
      </c>
      <c r="AW160" s="13" t="s">
        <v>33</v>
      </c>
      <c r="AX160" s="13" t="s">
        <v>71</v>
      </c>
      <c r="AY160" s="236" t="s">
        <v>144</v>
      </c>
    </row>
    <row r="161" s="14" customFormat="1">
      <c r="A161" s="14"/>
      <c r="B161" s="237"/>
      <c r="C161" s="238"/>
      <c r="D161" s="219" t="s">
        <v>175</v>
      </c>
      <c r="E161" s="239" t="s">
        <v>19</v>
      </c>
      <c r="F161" s="240" t="s">
        <v>179</v>
      </c>
      <c r="G161" s="238"/>
      <c r="H161" s="241">
        <v>8.0909999999999993</v>
      </c>
      <c r="I161" s="242"/>
      <c r="J161" s="238"/>
      <c r="K161" s="238"/>
      <c r="L161" s="243"/>
      <c r="M161" s="244"/>
      <c r="N161" s="245"/>
      <c r="O161" s="245"/>
      <c r="P161" s="245"/>
      <c r="Q161" s="245"/>
      <c r="R161" s="245"/>
      <c r="S161" s="245"/>
      <c r="T161" s="24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7" t="s">
        <v>175</v>
      </c>
      <c r="AU161" s="247" t="s">
        <v>81</v>
      </c>
      <c r="AV161" s="14" t="s">
        <v>151</v>
      </c>
      <c r="AW161" s="14" t="s">
        <v>33</v>
      </c>
      <c r="AX161" s="14" t="s">
        <v>79</v>
      </c>
      <c r="AY161" s="247" t="s">
        <v>144</v>
      </c>
    </row>
    <row r="162" s="2" customFormat="1" ht="16.5" customHeight="1">
      <c r="A162" s="40"/>
      <c r="B162" s="41"/>
      <c r="C162" s="206" t="s">
        <v>250</v>
      </c>
      <c r="D162" s="206" t="s">
        <v>146</v>
      </c>
      <c r="E162" s="207" t="s">
        <v>251</v>
      </c>
      <c r="F162" s="208" t="s">
        <v>252</v>
      </c>
      <c r="G162" s="209" t="s">
        <v>171</v>
      </c>
      <c r="H162" s="210">
        <v>5.1660000000000004</v>
      </c>
      <c r="I162" s="211"/>
      <c r="J162" s="212">
        <f>ROUND(I162*H162,2)</f>
        <v>0</v>
      </c>
      <c r="K162" s="208" t="s">
        <v>150</v>
      </c>
      <c r="L162" s="46"/>
      <c r="M162" s="213" t="s">
        <v>19</v>
      </c>
      <c r="N162" s="214" t="s">
        <v>42</v>
      </c>
      <c r="O162" s="86"/>
      <c r="P162" s="215">
        <f>O162*H162</f>
        <v>0</v>
      </c>
      <c r="Q162" s="215">
        <v>2.5018699999999998</v>
      </c>
      <c r="R162" s="215">
        <f>Q162*H162</f>
        <v>12.92466042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151</v>
      </c>
      <c r="AT162" s="217" t="s">
        <v>146</v>
      </c>
      <c r="AU162" s="217" t="s">
        <v>81</v>
      </c>
      <c r="AY162" s="19" t="s">
        <v>144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79</v>
      </c>
      <c r="BK162" s="218">
        <f>ROUND(I162*H162,2)</f>
        <v>0</v>
      </c>
      <c r="BL162" s="19" t="s">
        <v>151</v>
      </c>
      <c r="BM162" s="217" t="s">
        <v>253</v>
      </c>
    </row>
    <row r="163" s="2" customFormat="1">
      <c r="A163" s="40"/>
      <c r="B163" s="41"/>
      <c r="C163" s="42"/>
      <c r="D163" s="219" t="s">
        <v>153</v>
      </c>
      <c r="E163" s="42"/>
      <c r="F163" s="220" t="s">
        <v>254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153</v>
      </c>
      <c r="AU163" s="19" t="s">
        <v>81</v>
      </c>
    </row>
    <row r="164" s="2" customFormat="1">
      <c r="A164" s="40"/>
      <c r="B164" s="41"/>
      <c r="C164" s="42"/>
      <c r="D164" s="224" t="s">
        <v>155</v>
      </c>
      <c r="E164" s="42"/>
      <c r="F164" s="225" t="s">
        <v>255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155</v>
      </c>
      <c r="AU164" s="19" t="s">
        <v>81</v>
      </c>
    </row>
    <row r="165" s="13" customFormat="1">
      <c r="A165" s="13"/>
      <c r="B165" s="226"/>
      <c r="C165" s="227"/>
      <c r="D165" s="219" t="s">
        <v>175</v>
      </c>
      <c r="E165" s="228" t="s">
        <v>19</v>
      </c>
      <c r="F165" s="229" t="s">
        <v>256</v>
      </c>
      <c r="G165" s="227"/>
      <c r="H165" s="230">
        <v>2.016</v>
      </c>
      <c r="I165" s="231"/>
      <c r="J165" s="227"/>
      <c r="K165" s="227"/>
      <c r="L165" s="232"/>
      <c r="M165" s="233"/>
      <c r="N165" s="234"/>
      <c r="O165" s="234"/>
      <c r="P165" s="234"/>
      <c r="Q165" s="234"/>
      <c r="R165" s="234"/>
      <c r="S165" s="234"/>
      <c r="T165" s="23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6" t="s">
        <v>175</v>
      </c>
      <c r="AU165" s="236" t="s">
        <v>81</v>
      </c>
      <c r="AV165" s="13" t="s">
        <v>81</v>
      </c>
      <c r="AW165" s="13" t="s">
        <v>33</v>
      </c>
      <c r="AX165" s="13" t="s">
        <v>71</v>
      </c>
      <c r="AY165" s="236" t="s">
        <v>144</v>
      </c>
    </row>
    <row r="166" s="13" customFormat="1">
      <c r="A166" s="13"/>
      <c r="B166" s="226"/>
      <c r="C166" s="227"/>
      <c r="D166" s="219" t="s">
        <v>175</v>
      </c>
      <c r="E166" s="228" t="s">
        <v>19</v>
      </c>
      <c r="F166" s="229" t="s">
        <v>257</v>
      </c>
      <c r="G166" s="227"/>
      <c r="H166" s="230">
        <v>3.1499999999999999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175</v>
      </c>
      <c r="AU166" s="236" t="s">
        <v>81</v>
      </c>
      <c r="AV166" s="13" t="s">
        <v>81</v>
      </c>
      <c r="AW166" s="13" t="s">
        <v>33</v>
      </c>
      <c r="AX166" s="13" t="s">
        <v>71</v>
      </c>
      <c r="AY166" s="236" t="s">
        <v>144</v>
      </c>
    </row>
    <row r="167" s="14" customFormat="1">
      <c r="A167" s="14"/>
      <c r="B167" s="237"/>
      <c r="C167" s="238"/>
      <c r="D167" s="219" t="s">
        <v>175</v>
      </c>
      <c r="E167" s="239" t="s">
        <v>19</v>
      </c>
      <c r="F167" s="240" t="s">
        <v>179</v>
      </c>
      <c r="G167" s="238"/>
      <c r="H167" s="241">
        <v>5.1660000000000004</v>
      </c>
      <c r="I167" s="242"/>
      <c r="J167" s="238"/>
      <c r="K167" s="238"/>
      <c r="L167" s="243"/>
      <c r="M167" s="244"/>
      <c r="N167" s="245"/>
      <c r="O167" s="245"/>
      <c r="P167" s="245"/>
      <c r="Q167" s="245"/>
      <c r="R167" s="245"/>
      <c r="S167" s="245"/>
      <c r="T167" s="246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7" t="s">
        <v>175</v>
      </c>
      <c r="AU167" s="247" t="s">
        <v>81</v>
      </c>
      <c r="AV167" s="14" t="s">
        <v>151</v>
      </c>
      <c r="AW167" s="14" t="s">
        <v>33</v>
      </c>
      <c r="AX167" s="14" t="s">
        <v>79</v>
      </c>
      <c r="AY167" s="247" t="s">
        <v>144</v>
      </c>
    </row>
    <row r="168" s="2" customFormat="1" ht="16.5" customHeight="1">
      <c r="A168" s="40"/>
      <c r="B168" s="41"/>
      <c r="C168" s="206" t="s">
        <v>258</v>
      </c>
      <c r="D168" s="206" t="s">
        <v>146</v>
      </c>
      <c r="E168" s="207" t="s">
        <v>259</v>
      </c>
      <c r="F168" s="208" t="s">
        <v>260</v>
      </c>
      <c r="G168" s="209" t="s">
        <v>149</v>
      </c>
      <c r="H168" s="210">
        <v>34.439999999999998</v>
      </c>
      <c r="I168" s="211"/>
      <c r="J168" s="212">
        <f>ROUND(I168*H168,2)</f>
        <v>0</v>
      </c>
      <c r="K168" s="208" t="s">
        <v>150</v>
      </c>
      <c r="L168" s="46"/>
      <c r="M168" s="213" t="s">
        <v>19</v>
      </c>
      <c r="N168" s="214" t="s">
        <v>42</v>
      </c>
      <c r="O168" s="86"/>
      <c r="P168" s="215">
        <f>O168*H168</f>
        <v>0</v>
      </c>
      <c r="Q168" s="215">
        <v>0.002</v>
      </c>
      <c r="R168" s="215">
        <f>Q168*H168</f>
        <v>0.068879999999999997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151</v>
      </c>
      <c r="AT168" s="217" t="s">
        <v>146</v>
      </c>
      <c r="AU168" s="217" t="s">
        <v>81</v>
      </c>
      <c r="AY168" s="19" t="s">
        <v>144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79</v>
      </c>
      <c r="BK168" s="218">
        <f>ROUND(I168*H168,2)</f>
        <v>0</v>
      </c>
      <c r="BL168" s="19" t="s">
        <v>151</v>
      </c>
      <c r="BM168" s="217" t="s">
        <v>261</v>
      </c>
    </row>
    <row r="169" s="2" customFormat="1">
      <c r="A169" s="40"/>
      <c r="B169" s="41"/>
      <c r="C169" s="42"/>
      <c r="D169" s="219" t="s">
        <v>153</v>
      </c>
      <c r="E169" s="42"/>
      <c r="F169" s="220" t="s">
        <v>262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153</v>
      </c>
      <c r="AU169" s="19" t="s">
        <v>81</v>
      </c>
    </row>
    <row r="170" s="2" customFormat="1">
      <c r="A170" s="40"/>
      <c r="B170" s="41"/>
      <c r="C170" s="42"/>
      <c r="D170" s="224" t="s">
        <v>155</v>
      </c>
      <c r="E170" s="42"/>
      <c r="F170" s="225" t="s">
        <v>263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155</v>
      </c>
      <c r="AU170" s="19" t="s">
        <v>81</v>
      </c>
    </row>
    <row r="171" s="13" customFormat="1">
      <c r="A171" s="13"/>
      <c r="B171" s="226"/>
      <c r="C171" s="227"/>
      <c r="D171" s="219" t="s">
        <v>175</v>
      </c>
      <c r="E171" s="228" t="s">
        <v>19</v>
      </c>
      <c r="F171" s="229" t="s">
        <v>264</v>
      </c>
      <c r="G171" s="227"/>
      <c r="H171" s="230">
        <v>13.44</v>
      </c>
      <c r="I171" s="231"/>
      <c r="J171" s="227"/>
      <c r="K171" s="227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175</v>
      </c>
      <c r="AU171" s="236" t="s">
        <v>81</v>
      </c>
      <c r="AV171" s="13" t="s">
        <v>81</v>
      </c>
      <c r="AW171" s="13" t="s">
        <v>33</v>
      </c>
      <c r="AX171" s="13" t="s">
        <v>71</v>
      </c>
      <c r="AY171" s="236" t="s">
        <v>144</v>
      </c>
    </row>
    <row r="172" s="13" customFormat="1">
      <c r="A172" s="13"/>
      <c r="B172" s="226"/>
      <c r="C172" s="227"/>
      <c r="D172" s="219" t="s">
        <v>175</v>
      </c>
      <c r="E172" s="228" t="s">
        <v>19</v>
      </c>
      <c r="F172" s="229" t="s">
        <v>265</v>
      </c>
      <c r="G172" s="227"/>
      <c r="H172" s="230">
        <v>21</v>
      </c>
      <c r="I172" s="231"/>
      <c r="J172" s="227"/>
      <c r="K172" s="227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175</v>
      </c>
      <c r="AU172" s="236" t="s">
        <v>81</v>
      </c>
      <c r="AV172" s="13" t="s">
        <v>81</v>
      </c>
      <c r="AW172" s="13" t="s">
        <v>33</v>
      </c>
      <c r="AX172" s="13" t="s">
        <v>71</v>
      </c>
      <c r="AY172" s="236" t="s">
        <v>144</v>
      </c>
    </row>
    <row r="173" s="14" customFormat="1">
      <c r="A173" s="14"/>
      <c r="B173" s="237"/>
      <c r="C173" s="238"/>
      <c r="D173" s="219" t="s">
        <v>175</v>
      </c>
      <c r="E173" s="239" t="s">
        <v>19</v>
      </c>
      <c r="F173" s="240" t="s">
        <v>179</v>
      </c>
      <c r="G173" s="238"/>
      <c r="H173" s="241">
        <v>34.439999999999998</v>
      </c>
      <c r="I173" s="242"/>
      <c r="J173" s="238"/>
      <c r="K173" s="238"/>
      <c r="L173" s="243"/>
      <c r="M173" s="244"/>
      <c r="N173" s="245"/>
      <c r="O173" s="245"/>
      <c r="P173" s="245"/>
      <c r="Q173" s="245"/>
      <c r="R173" s="245"/>
      <c r="S173" s="245"/>
      <c r="T173" s="246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7" t="s">
        <v>175</v>
      </c>
      <c r="AU173" s="247" t="s">
        <v>81</v>
      </c>
      <c r="AV173" s="14" t="s">
        <v>151</v>
      </c>
      <c r="AW173" s="14" t="s">
        <v>33</v>
      </c>
      <c r="AX173" s="14" t="s">
        <v>79</v>
      </c>
      <c r="AY173" s="247" t="s">
        <v>144</v>
      </c>
    </row>
    <row r="174" s="2" customFormat="1" ht="16.5" customHeight="1">
      <c r="A174" s="40"/>
      <c r="B174" s="41"/>
      <c r="C174" s="206" t="s">
        <v>266</v>
      </c>
      <c r="D174" s="206" t="s">
        <v>146</v>
      </c>
      <c r="E174" s="207" t="s">
        <v>267</v>
      </c>
      <c r="F174" s="208" t="s">
        <v>268</v>
      </c>
      <c r="G174" s="209" t="s">
        <v>204</v>
      </c>
      <c r="H174" s="210">
        <v>0.313</v>
      </c>
      <c r="I174" s="211"/>
      <c r="J174" s="212">
        <f>ROUND(I174*H174,2)</f>
        <v>0</v>
      </c>
      <c r="K174" s="208" t="s">
        <v>150</v>
      </c>
      <c r="L174" s="46"/>
      <c r="M174" s="213" t="s">
        <v>19</v>
      </c>
      <c r="N174" s="214" t="s">
        <v>42</v>
      </c>
      <c r="O174" s="86"/>
      <c r="P174" s="215">
        <f>O174*H174</f>
        <v>0</v>
      </c>
      <c r="Q174" s="215">
        <v>1.06277</v>
      </c>
      <c r="R174" s="215">
        <f>Q174*H174</f>
        <v>0.33264701000000002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151</v>
      </c>
      <c r="AT174" s="217" t="s">
        <v>146</v>
      </c>
      <c r="AU174" s="217" t="s">
        <v>81</v>
      </c>
      <c r="AY174" s="19" t="s">
        <v>144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79</v>
      </c>
      <c r="BK174" s="218">
        <f>ROUND(I174*H174,2)</f>
        <v>0</v>
      </c>
      <c r="BL174" s="19" t="s">
        <v>151</v>
      </c>
      <c r="BM174" s="217" t="s">
        <v>269</v>
      </c>
    </row>
    <row r="175" s="2" customFormat="1">
      <c r="A175" s="40"/>
      <c r="B175" s="41"/>
      <c r="C175" s="42"/>
      <c r="D175" s="219" t="s">
        <v>153</v>
      </c>
      <c r="E175" s="42"/>
      <c r="F175" s="220" t="s">
        <v>270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153</v>
      </c>
      <c r="AU175" s="19" t="s">
        <v>81</v>
      </c>
    </row>
    <row r="176" s="2" customFormat="1">
      <c r="A176" s="40"/>
      <c r="B176" s="41"/>
      <c r="C176" s="42"/>
      <c r="D176" s="224" t="s">
        <v>155</v>
      </c>
      <c r="E176" s="42"/>
      <c r="F176" s="225" t="s">
        <v>271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155</v>
      </c>
      <c r="AU176" s="19" t="s">
        <v>81</v>
      </c>
    </row>
    <row r="177" s="13" customFormat="1">
      <c r="A177" s="13"/>
      <c r="B177" s="226"/>
      <c r="C177" s="227"/>
      <c r="D177" s="219" t="s">
        <v>175</v>
      </c>
      <c r="E177" s="228" t="s">
        <v>19</v>
      </c>
      <c r="F177" s="229" t="s">
        <v>272</v>
      </c>
      <c r="G177" s="227"/>
      <c r="H177" s="230">
        <v>0.313</v>
      </c>
      <c r="I177" s="231"/>
      <c r="J177" s="227"/>
      <c r="K177" s="227"/>
      <c r="L177" s="232"/>
      <c r="M177" s="233"/>
      <c r="N177" s="234"/>
      <c r="O177" s="234"/>
      <c r="P177" s="234"/>
      <c r="Q177" s="234"/>
      <c r="R177" s="234"/>
      <c r="S177" s="234"/>
      <c r="T177" s="23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6" t="s">
        <v>175</v>
      </c>
      <c r="AU177" s="236" t="s">
        <v>81</v>
      </c>
      <c r="AV177" s="13" t="s">
        <v>81</v>
      </c>
      <c r="AW177" s="13" t="s">
        <v>33</v>
      </c>
      <c r="AX177" s="13" t="s">
        <v>71</v>
      </c>
      <c r="AY177" s="236" t="s">
        <v>144</v>
      </c>
    </row>
    <row r="178" s="2" customFormat="1" ht="16.5" customHeight="1">
      <c r="A178" s="40"/>
      <c r="B178" s="41"/>
      <c r="C178" s="206" t="s">
        <v>273</v>
      </c>
      <c r="D178" s="206" t="s">
        <v>146</v>
      </c>
      <c r="E178" s="207" t="s">
        <v>274</v>
      </c>
      <c r="F178" s="208" t="s">
        <v>275</v>
      </c>
      <c r="G178" s="209" t="s">
        <v>171</v>
      </c>
      <c r="H178" s="210">
        <v>8.2940000000000005</v>
      </c>
      <c r="I178" s="211"/>
      <c r="J178" s="212">
        <f>ROUND(I178*H178,2)</f>
        <v>0</v>
      </c>
      <c r="K178" s="208" t="s">
        <v>150</v>
      </c>
      <c r="L178" s="46"/>
      <c r="M178" s="213" t="s">
        <v>19</v>
      </c>
      <c r="N178" s="214" t="s">
        <v>42</v>
      </c>
      <c r="O178" s="86"/>
      <c r="P178" s="215">
        <f>O178*H178</f>
        <v>0</v>
      </c>
      <c r="Q178" s="215">
        <v>2.5018699999999998</v>
      </c>
      <c r="R178" s="215">
        <f>Q178*H178</f>
        <v>20.750509779999998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151</v>
      </c>
      <c r="AT178" s="217" t="s">
        <v>146</v>
      </c>
      <c r="AU178" s="217" t="s">
        <v>81</v>
      </c>
      <c r="AY178" s="19" t="s">
        <v>144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79</v>
      </c>
      <c r="BK178" s="218">
        <f>ROUND(I178*H178,2)</f>
        <v>0</v>
      </c>
      <c r="BL178" s="19" t="s">
        <v>151</v>
      </c>
      <c r="BM178" s="217" t="s">
        <v>276</v>
      </c>
    </row>
    <row r="179" s="2" customFormat="1">
      <c r="A179" s="40"/>
      <c r="B179" s="41"/>
      <c r="C179" s="42"/>
      <c r="D179" s="219" t="s">
        <v>153</v>
      </c>
      <c r="E179" s="42"/>
      <c r="F179" s="220" t="s">
        <v>277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153</v>
      </c>
      <c r="AU179" s="19" t="s">
        <v>81</v>
      </c>
    </row>
    <row r="180" s="2" customFormat="1">
      <c r="A180" s="40"/>
      <c r="B180" s="41"/>
      <c r="C180" s="42"/>
      <c r="D180" s="224" t="s">
        <v>155</v>
      </c>
      <c r="E180" s="42"/>
      <c r="F180" s="225" t="s">
        <v>278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155</v>
      </c>
      <c r="AU180" s="19" t="s">
        <v>81</v>
      </c>
    </row>
    <row r="181" s="13" customFormat="1">
      <c r="A181" s="13"/>
      <c r="B181" s="226"/>
      <c r="C181" s="227"/>
      <c r="D181" s="219" t="s">
        <v>175</v>
      </c>
      <c r="E181" s="228" t="s">
        <v>19</v>
      </c>
      <c r="F181" s="229" t="s">
        <v>279</v>
      </c>
      <c r="G181" s="227"/>
      <c r="H181" s="230">
        <v>8.2940000000000005</v>
      </c>
      <c r="I181" s="231"/>
      <c r="J181" s="227"/>
      <c r="K181" s="227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175</v>
      </c>
      <c r="AU181" s="236" t="s">
        <v>81</v>
      </c>
      <c r="AV181" s="13" t="s">
        <v>81</v>
      </c>
      <c r="AW181" s="13" t="s">
        <v>33</v>
      </c>
      <c r="AX181" s="13" t="s">
        <v>79</v>
      </c>
      <c r="AY181" s="236" t="s">
        <v>144</v>
      </c>
    </row>
    <row r="182" s="2" customFormat="1" ht="16.5" customHeight="1">
      <c r="A182" s="40"/>
      <c r="B182" s="41"/>
      <c r="C182" s="206" t="s">
        <v>280</v>
      </c>
      <c r="D182" s="206" t="s">
        <v>146</v>
      </c>
      <c r="E182" s="207" t="s">
        <v>281</v>
      </c>
      <c r="F182" s="208" t="s">
        <v>282</v>
      </c>
      <c r="G182" s="209" t="s">
        <v>171</v>
      </c>
      <c r="H182" s="210">
        <v>35.399999999999999</v>
      </c>
      <c r="I182" s="211"/>
      <c r="J182" s="212">
        <f>ROUND(I182*H182,2)</f>
        <v>0</v>
      </c>
      <c r="K182" s="208" t="s">
        <v>150</v>
      </c>
      <c r="L182" s="46"/>
      <c r="M182" s="213" t="s">
        <v>19</v>
      </c>
      <c r="N182" s="214" t="s">
        <v>42</v>
      </c>
      <c r="O182" s="86"/>
      <c r="P182" s="215">
        <f>O182*H182</f>
        <v>0</v>
      </c>
      <c r="Q182" s="215">
        <v>2.5018699999999998</v>
      </c>
      <c r="R182" s="215">
        <f>Q182*H182</f>
        <v>88.566197999999986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151</v>
      </c>
      <c r="AT182" s="217" t="s">
        <v>146</v>
      </c>
      <c r="AU182" s="217" t="s">
        <v>81</v>
      </c>
      <c r="AY182" s="19" t="s">
        <v>144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79</v>
      </c>
      <c r="BK182" s="218">
        <f>ROUND(I182*H182,2)</f>
        <v>0</v>
      </c>
      <c r="BL182" s="19" t="s">
        <v>151</v>
      </c>
      <c r="BM182" s="217" t="s">
        <v>283</v>
      </c>
    </row>
    <row r="183" s="2" customFormat="1">
      <c r="A183" s="40"/>
      <c r="B183" s="41"/>
      <c r="C183" s="42"/>
      <c r="D183" s="219" t="s">
        <v>153</v>
      </c>
      <c r="E183" s="42"/>
      <c r="F183" s="220" t="s">
        <v>284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153</v>
      </c>
      <c r="AU183" s="19" t="s">
        <v>81</v>
      </c>
    </row>
    <row r="184" s="2" customFormat="1">
      <c r="A184" s="40"/>
      <c r="B184" s="41"/>
      <c r="C184" s="42"/>
      <c r="D184" s="224" t="s">
        <v>155</v>
      </c>
      <c r="E184" s="42"/>
      <c r="F184" s="225" t="s">
        <v>285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155</v>
      </c>
      <c r="AU184" s="19" t="s">
        <v>81</v>
      </c>
    </row>
    <row r="185" s="13" customFormat="1">
      <c r="A185" s="13"/>
      <c r="B185" s="226"/>
      <c r="C185" s="227"/>
      <c r="D185" s="219" t="s">
        <v>175</v>
      </c>
      <c r="E185" s="228" t="s">
        <v>19</v>
      </c>
      <c r="F185" s="229" t="s">
        <v>286</v>
      </c>
      <c r="G185" s="227"/>
      <c r="H185" s="230">
        <v>35.399999999999999</v>
      </c>
      <c r="I185" s="231"/>
      <c r="J185" s="227"/>
      <c r="K185" s="227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175</v>
      </c>
      <c r="AU185" s="236" t="s">
        <v>81</v>
      </c>
      <c r="AV185" s="13" t="s">
        <v>81</v>
      </c>
      <c r="AW185" s="13" t="s">
        <v>33</v>
      </c>
      <c r="AX185" s="13" t="s">
        <v>79</v>
      </c>
      <c r="AY185" s="236" t="s">
        <v>144</v>
      </c>
    </row>
    <row r="186" s="2" customFormat="1" ht="16.5" customHeight="1">
      <c r="A186" s="40"/>
      <c r="B186" s="41"/>
      <c r="C186" s="206" t="s">
        <v>287</v>
      </c>
      <c r="D186" s="206" t="s">
        <v>146</v>
      </c>
      <c r="E186" s="207" t="s">
        <v>288</v>
      </c>
      <c r="F186" s="208" t="s">
        <v>289</v>
      </c>
      <c r="G186" s="209" t="s">
        <v>149</v>
      </c>
      <c r="H186" s="210">
        <v>142</v>
      </c>
      <c r="I186" s="211"/>
      <c r="J186" s="212">
        <f>ROUND(I186*H186,2)</f>
        <v>0</v>
      </c>
      <c r="K186" s="208" t="s">
        <v>150</v>
      </c>
      <c r="L186" s="46"/>
      <c r="M186" s="213" t="s">
        <v>19</v>
      </c>
      <c r="N186" s="214" t="s">
        <v>42</v>
      </c>
      <c r="O186" s="86"/>
      <c r="P186" s="215">
        <f>O186*H186</f>
        <v>0</v>
      </c>
      <c r="Q186" s="215">
        <v>0.0026900000000000001</v>
      </c>
      <c r="R186" s="215">
        <f>Q186*H186</f>
        <v>0.38198000000000004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151</v>
      </c>
      <c r="AT186" s="217" t="s">
        <v>146</v>
      </c>
      <c r="AU186" s="217" t="s">
        <v>81</v>
      </c>
      <c r="AY186" s="19" t="s">
        <v>144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79</v>
      </c>
      <c r="BK186" s="218">
        <f>ROUND(I186*H186,2)</f>
        <v>0</v>
      </c>
      <c r="BL186" s="19" t="s">
        <v>151</v>
      </c>
      <c r="BM186" s="217" t="s">
        <v>290</v>
      </c>
    </row>
    <row r="187" s="2" customFormat="1">
      <c r="A187" s="40"/>
      <c r="B187" s="41"/>
      <c r="C187" s="42"/>
      <c r="D187" s="219" t="s">
        <v>153</v>
      </c>
      <c r="E187" s="42"/>
      <c r="F187" s="220" t="s">
        <v>291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153</v>
      </c>
      <c r="AU187" s="19" t="s">
        <v>81</v>
      </c>
    </row>
    <row r="188" s="2" customFormat="1">
      <c r="A188" s="40"/>
      <c r="B188" s="41"/>
      <c r="C188" s="42"/>
      <c r="D188" s="224" t="s">
        <v>155</v>
      </c>
      <c r="E188" s="42"/>
      <c r="F188" s="225" t="s">
        <v>292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155</v>
      </c>
      <c r="AU188" s="19" t="s">
        <v>81</v>
      </c>
    </row>
    <row r="189" s="13" customFormat="1">
      <c r="A189" s="13"/>
      <c r="B189" s="226"/>
      <c r="C189" s="227"/>
      <c r="D189" s="219" t="s">
        <v>175</v>
      </c>
      <c r="E189" s="228" t="s">
        <v>19</v>
      </c>
      <c r="F189" s="229" t="s">
        <v>293</v>
      </c>
      <c r="G189" s="227"/>
      <c r="H189" s="230">
        <v>142</v>
      </c>
      <c r="I189" s="231"/>
      <c r="J189" s="227"/>
      <c r="K189" s="227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175</v>
      </c>
      <c r="AU189" s="236" t="s">
        <v>81</v>
      </c>
      <c r="AV189" s="13" t="s">
        <v>81</v>
      </c>
      <c r="AW189" s="13" t="s">
        <v>33</v>
      </c>
      <c r="AX189" s="13" t="s">
        <v>79</v>
      </c>
      <c r="AY189" s="236" t="s">
        <v>144</v>
      </c>
    </row>
    <row r="190" s="2" customFormat="1" ht="16.5" customHeight="1">
      <c r="A190" s="40"/>
      <c r="B190" s="41"/>
      <c r="C190" s="206" t="s">
        <v>7</v>
      </c>
      <c r="D190" s="206" t="s">
        <v>146</v>
      </c>
      <c r="E190" s="207" t="s">
        <v>294</v>
      </c>
      <c r="F190" s="208" t="s">
        <v>295</v>
      </c>
      <c r="G190" s="209" t="s">
        <v>149</v>
      </c>
      <c r="H190" s="210">
        <v>142</v>
      </c>
      <c r="I190" s="211"/>
      <c r="J190" s="212">
        <f>ROUND(I190*H190,2)</f>
        <v>0</v>
      </c>
      <c r="K190" s="208" t="s">
        <v>150</v>
      </c>
      <c r="L190" s="46"/>
      <c r="M190" s="213" t="s">
        <v>19</v>
      </c>
      <c r="N190" s="214" t="s">
        <v>42</v>
      </c>
      <c r="O190" s="86"/>
      <c r="P190" s="215">
        <f>O190*H190</f>
        <v>0</v>
      </c>
      <c r="Q190" s="215">
        <v>0</v>
      </c>
      <c r="R190" s="215">
        <f>Q190*H190</f>
        <v>0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151</v>
      </c>
      <c r="AT190" s="217" t="s">
        <v>146</v>
      </c>
      <c r="AU190" s="217" t="s">
        <v>81</v>
      </c>
      <c r="AY190" s="19" t="s">
        <v>144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79</v>
      </c>
      <c r="BK190" s="218">
        <f>ROUND(I190*H190,2)</f>
        <v>0</v>
      </c>
      <c r="BL190" s="19" t="s">
        <v>151</v>
      </c>
      <c r="BM190" s="217" t="s">
        <v>296</v>
      </c>
    </row>
    <row r="191" s="2" customFormat="1">
      <c r="A191" s="40"/>
      <c r="B191" s="41"/>
      <c r="C191" s="42"/>
      <c r="D191" s="219" t="s">
        <v>153</v>
      </c>
      <c r="E191" s="42"/>
      <c r="F191" s="220" t="s">
        <v>297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153</v>
      </c>
      <c r="AU191" s="19" t="s">
        <v>81</v>
      </c>
    </row>
    <row r="192" s="2" customFormat="1">
      <c r="A192" s="40"/>
      <c r="B192" s="41"/>
      <c r="C192" s="42"/>
      <c r="D192" s="224" t="s">
        <v>155</v>
      </c>
      <c r="E192" s="42"/>
      <c r="F192" s="225" t="s">
        <v>298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155</v>
      </c>
      <c r="AU192" s="19" t="s">
        <v>81</v>
      </c>
    </row>
    <row r="193" s="2" customFormat="1" ht="16.5" customHeight="1">
      <c r="A193" s="40"/>
      <c r="B193" s="41"/>
      <c r="C193" s="206" t="s">
        <v>299</v>
      </c>
      <c r="D193" s="206" t="s">
        <v>146</v>
      </c>
      <c r="E193" s="207" t="s">
        <v>300</v>
      </c>
      <c r="F193" s="208" t="s">
        <v>301</v>
      </c>
      <c r="G193" s="209" t="s">
        <v>204</v>
      </c>
      <c r="H193" s="210">
        <v>2.4049999999999998</v>
      </c>
      <c r="I193" s="211"/>
      <c r="J193" s="212">
        <f>ROUND(I193*H193,2)</f>
        <v>0</v>
      </c>
      <c r="K193" s="208" t="s">
        <v>150</v>
      </c>
      <c r="L193" s="46"/>
      <c r="M193" s="213" t="s">
        <v>19</v>
      </c>
      <c r="N193" s="214" t="s">
        <v>42</v>
      </c>
      <c r="O193" s="86"/>
      <c r="P193" s="215">
        <f>O193*H193</f>
        <v>0</v>
      </c>
      <c r="Q193" s="215">
        <v>1.06277</v>
      </c>
      <c r="R193" s="215">
        <f>Q193*H193</f>
        <v>2.5559618499999996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151</v>
      </c>
      <c r="AT193" s="217" t="s">
        <v>146</v>
      </c>
      <c r="AU193" s="217" t="s">
        <v>81</v>
      </c>
      <c r="AY193" s="19" t="s">
        <v>144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79</v>
      </c>
      <c r="BK193" s="218">
        <f>ROUND(I193*H193,2)</f>
        <v>0</v>
      </c>
      <c r="BL193" s="19" t="s">
        <v>151</v>
      </c>
      <c r="BM193" s="217" t="s">
        <v>302</v>
      </c>
    </row>
    <row r="194" s="2" customFormat="1">
      <c r="A194" s="40"/>
      <c r="B194" s="41"/>
      <c r="C194" s="42"/>
      <c r="D194" s="219" t="s">
        <v>153</v>
      </c>
      <c r="E194" s="42"/>
      <c r="F194" s="220" t="s">
        <v>303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153</v>
      </c>
      <c r="AU194" s="19" t="s">
        <v>81</v>
      </c>
    </row>
    <row r="195" s="2" customFormat="1">
      <c r="A195" s="40"/>
      <c r="B195" s="41"/>
      <c r="C195" s="42"/>
      <c r="D195" s="224" t="s">
        <v>155</v>
      </c>
      <c r="E195" s="42"/>
      <c r="F195" s="225" t="s">
        <v>304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155</v>
      </c>
      <c r="AU195" s="19" t="s">
        <v>81</v>
      </c>
    </row>
    <row r="196" s="13" customFormat="1">
      <c r="A196" s="13"/>
      <c r="B196" s="226"/>
      <c r="C196" s="227"/>
      <c r="D196" s="219" t="s">
        <v>175</v>
      </c>
      <c r="E196" s="228" t="s">
        <v>19</v>
      </c>
      <c r="F196" s="229" t="s">
        <v>305</v>
      </c>
      <c r="G196" s="227"/>
      <c r="H196" s="230">
        <v>1.4219999999999999</v>
      </c>
      <c r="I196" s="231"/>
      <c r="J196" s="227"/>
      <c r="K196" s="227"/>
      <c r="L196" s="232"/>
      <c r="M196" s="233"/>
      <c r="N196" s="234"/>
      <c r="O196" s="234"/>
      <c r="P196" s="234"/>
      <c r="Q196" s="234"/>
      <c r="R196" s="234"/>
      <c r="S196" s="234"/>
      <c r="T196" s="23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6" t="s">
        <v>175</v>
      </c>
      <c r="AU196" s="236" t="s">
        <v>81</v>
      </c>
      <c r="AV196" s="13" t="s">
        <v>81</v>
      </c>
      <c r="AW196" s="13" t="s">
        <v>33</v>
      </c>
      <c r="AX196" s="13" t="s">
        <v>71</v>
      </c>
      <c r="AY196" s="236" t="s">
        <v>144</v>
      </c>
    </row>
    <row r="197" s="13" customFormat="1">
      <c r="A197" s="13"/>
      <c r="B197" s="226"/>
      <c r="C197" s="227"/>
      <c r="D197" s="219" t="s">
        <v>175</v>
      </c>
      <c r="E197" s="228" t="s">
        <v>19</v>
      </c>
      <c r="F197" s="229" t="s">
        <v>306</v>
      </c>
      <c r="G197" s="227"/>
      <c r="H197" s="230">
        <v>0.53100000000000003</v>
      </c>
      <c r="I197" s="231"/>
      <c r="J197" s="227"/>
      <c r="K197" s="227"/>
      <c r="L197" s="232"/>
      <c r="M197" s="233"/>
      <c r="N197" s="234"/>
      <c r="O197" s="234"/>
      <c r="P197" s="234"/>
      <c r="Q197" s="234"/>
      <c r="R197" s="234"/>
      <c r="S197" s="234"/>
      <c r="T197" s="23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6" t="s">
        <v>175</v>
      </c>
      <c r="AU197" s="236" t="s">
        <v>81</v>
      </c>
      <c r="AV197" s="13" t="s">
        <v>81</v>
      </c>
      <c r="AW197" s="13" t="s">
        <v>33</v>
      </c>
      <c r="AX197" s="13" t="s">
        <v>71</v>
      </c>
      <c r="AY197" s="236" t="s">
        <v>144</v>
      </c>
    </row>
    <row r="198" s="13" customFormat="1">
      <c r="A198" s="13"/>
      <c r="B198" s="226"/>
      <c r="C198" s="227"/>
      <c r="D198" s="219" t="s">
        <v>175</v>
      </c>
      <c r="E198" s="228" t="s">
        <v>19</v>
      </c>
      <c r="F198" s="229" t="s">
        <v>307</v>
      </c>
      <c r="G198" s="227"/>
      <c r="H198" s="230">
        <v>0.28799999999999998</v>
      </c>
      <c r="I198" s="231"/>
      <c r="J198" s="227"/>
      <c r="K198" s="227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175</v>
      </c>
      <c r="AU198" s="236" t="s">
        <v>81</v>
      </c>
      <c r="AV198" s="13" t="s">
        <v>81</v>
      </c>
      <c r="AW198" s="13" t="s">
        <v>33</v>
      </c>
      <c r="AX198" s="13" t="s">
        <v>71</v>
      </c>
      <c r="AY198" s="236" t="s">
        <v>144</v>
      </c>
    </row>
    <row r="199" s="13" customFormat="1">
      <c r="A199" s="13"/>
      <c r="B199" s="226"/>
      <c r="C199" s="227"/>
      <c r="D199" s="219" t="s">
        <v>175</v>
      </c>
      <c r="E199" s="228" t="s">
        <v>19</v>
      </c>
      <c r="F199" s="229" t="s">
        <v>308</v>
      </c>
      <c r="G199" s="227"/>
      <c r="H199" s="230">
        <v>0.16400000000000001</v>
      </c>
      <c r="I199" s="231"/>
      <c r="J199" s="227"/>
      <c r="K199" s="227"/>
      <c r="L199" s="232"/>
      <c r="M199" s="233"/>
      <c r="N199" s="234"/>
      <c r="O199" s="234"/>
      <c r="P199" s="234"/>
      <c r="Q199" s="234"/>
      <c r="R199" s="234"/>
      <c r="S199" s="234"/>
      <c r="T199" s="23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6" t="s">
        <v>175</v>
      </c>
      <c r="AU199" s="236" t="s">
        <v>81</v>
      </c>
      <c r="AV199" s="13" t="s">
        <v>81</v>
      </c>
      <c r="AW199" s="13" t="s">
        <v>33</v>
      </c>
      <c r="AX199" s="13" t="s">
        <v>71</v>
      </c>
      <c r="AY199" s="236" t="s">
        <v>144</v>
      </c>
    </row>
    <row r="200" s="14" customFormat="1">
      <c r="A200" s="14"/>
      <c r="B200" s="237"/>
      <c r="C200" s="238"/>
      <c r="D200" s="219" t="s">
        <v>175</v>
      </c>
      <c r="E200" s="239" t="s">
        <v>19</v>
      </c>
      <c r="F200" s="240" t="s">
        <v>179</v>
      </c>
      <c r="G200" s="238"/>
      <c r="H200" s="241">
        <v>2.4049999999999998</v>
      </c>
      <c r="I200" s="242"/>
      <c r="J200" s="238"/>
      <c r="K200" s="238"/>
      <c r="L200" s="243"/>
      <c r="M200" s="244"/>
      <c r="N200" s="245"/>
      <c r="O200" s="245"/>
      <c r="P200" s="245"/>
      <c r="Q200" s="245"/>
      <c r="R200" s="245"/>
      <c r="S200" s="245"/>
      <c r="T200" s="246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7" t="s">
        <v>175</v>
      </c>
      <c r="AU200" s="247" t="s">
        <v>81</v>
      </c>
      <c r="AV200" s="14" t="s">
        <v>151</v>
      </c>
      <c r="AW200" s="14" t="s">
        <v>33</v>
      </c>
      <c r="AX200" s="14" t="s">
        <v>79</v>
      </c>
      <c r="AY200" s="247" t="s">
        <v>144</v>
      </c>
    </row>
    <row r="201" s="2" customFormat="1" ht="16.5" customHeight="1">
      <c r="A201" s="40"/>
      <c r="B201" s="41"/>
      <c r="C201" s="206" t="s">
        <v>309</v>
      </c>
      <c r="D201" s="206" t="s">
        <v>146</v>
      </c>
      <c r="E201" s="207" t="s">
        <v>310</v>
      </c>
      <c r="F201" s="208" t="s">
        <v>311</v>
      </c>
      <c r="G201" s="209" t="s">
        <v>171</v>
      </c>
      <c r="H201" s="210">
        <v>50.079999999999998</v>
      </c>
      <c r="I201" s="211"/>
      <c r="J201" s="212">
        <f>ROUND(I201*H201,2)</f>
        <v>0</v>
      </c>
      <c r="K201" s="208" t="s">
        <v>150</v>
      </c>
      <c r="L201" s="46"/>
      <c r="M201" s="213" t="s">
        <v>19</v>
      </c>
      <c r="N201" s="214" t="s">
        <v>42</v>
      </c>
      <c r="O201" s="86"/>
      <c r="P201" s="215">
        <f>O201*H201</f>
        <v>0</v>
      </c>
      <c r="Q201" s="215">
        <v>2.5018699999999998</v>
      </c>
      <c r="R201" s="215">
        <f>Q201*H201</f>
        <v>125.29364959999998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151</v>
      </c>
      <c r="AT201" s="217" t="s">
        <v>146</v>
      </c>
      <c r="AU201" s="217" t="s">
        <v>81</v>
      </c>
      <c r="AY201" s="19" t="s">
        <v>144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79</v>
      </c>
      <c r="BK201" s="218">
        <f>ROUND(I201*H201,2)</f>
        <v>0</v>
      </c>
      <c r="BL201" s="19" t="s">
        <v>151</v>
      </c>
      <c r="BM201" s="217" t="s">
        <v>312</v>
      </c>
    </row>
    <row r="202" s="2" customFormat="1">
      <c r="A202" s="40"/>
      <c r="B202" s="41"/>
      <c r="C202" s="42"/>
      <c r="D202" s="219" t="s">
        <v>153</v>
      </c>
      <c r="E202" s="42"/>
      <c r="F202" s="220" t="s">
        <v>313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153</v>
      </c>
      <c r="AU202" s="19" t="s">
        <v>81</v>
      </c>
    </row>
    <row r="203" s="2" customFormat="1">
      <c r="A203" s="40"/>
      <c r="B203" s="41"/>
      <c r="C203" s="42"/>
      <c r="D203" s="224" t="s">
        <v>155</v>
      </c>
      <c r="E203" s="42"/>
      <c r="F203" s="225" t="s">
        <v>314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155</v>
      </c>
      <c r="AU203" s="19" t="s">
        <v>81</v>
      </c>
    </row>
    <row r="204" s="13" customFormat="1">
      <c r="A204" s="13"/>
      <c r="B204" s="226"/>
      <c r="C204" s="227"/>
      <c r="D204" s="219" t="s">
        <v>175</v>
      </c>
      <c r="E204" s="228" t="s">
        <v>19</v>
      </c>
      <c r="F204" s="229" t="s">
        <v>315</v>
      </c>
      <c r="G204" s="227"/>
      <c r="H204" s="230">
        <v>31.68</v>
      </c>
      <c r="I204" s="231"/>
      <c r="J204" s="227"/>
      <c r="K204" s="227"/>
      <c r="L204" s="232"/>
      <c r="M204" s="233"/>
      <c r="N204" s="234"/>
      <c r="O204" s="234"/>
      <c r="P204" s="234"/>
      <c r="Q204" s="234"/>
      <c r="R204" s="234"/>
      <c r="S204" s="234"/>
      <c r="T204" s="23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6" t="s">
        <v>175</v>
      </c>
      <c r="AU204" s="236" t="s">
        <v>81</v>
      </c>
      <c r="AV204" s="13" t="s">
        <v>81</v>
      </c>
      <c r="AW204" s="13" t="s">
        <v>33</v>
      </c>
      <c r="AX204" s="13" t="s">
        <v>71</v>
      </c>
      <c r="AY204" s="236" t="s">
        <v>144</v>
      </c>
    </row>
    <row r="205" s="13" customFormat="1">
      <c r="A205" s="13"/>
      <c r="B205" s="226"/>
      <c r="C205" s="227"/>
      <c r="D205" s="219" t="s">
        <v>175</v>
      </c>
      <c r="E205" s="228" t="s">
        <v>19</v>
      </c>
      <c r="F205" s="229" t="s">
        <v>316</v>
      </c>
      <c r="G205" s="227"/>
      <c r="H205" s="230">
        <v>14.4</v>
      </c>
      <c r="I205" s="231"/>
      <c r="J205" s="227"/>
      <c r="K205" s="227"/>
      <c r="L205" s="232"/>
      <c r="M205" s="233"/>
      <c r="N205" s="234"/>
      <c r="O205" s="234"/>
      <c r="P205" s="234"/>
      <c r="Q205" s="234"/>
      <c r="R205" s="234"/>
      <c r="S205" s="234"/>
      <c r="T205" s="23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6" t="s">
        <v>175</v>
      </c>
      <c r="AU205" s="236" t="s">
        <v>81</v>
      </c>
      <c r="AV205" s="13" t="s">
        <v>81</v>
      </c>
      <c r="AW205" s="13" t="s">
        <v>33</v>
      </c>
      <c r="AX205" s="13" t="s">
        <v>71</v>
      </c>
      <c r="AY205" s="236" t="s">
        <v>144</v>
      </c>
    </row>
    <row r="206" s="13" customFormat="1">
      <c r="A206" s="13"/>
      <c r="B206" s="226"/>
      <c r="C206" s="227"/>
      <c r="D206" s="219" t="s">
        <v>175</v>
      </c>
      <c r="E206" s="228" t="s">
        <v>19</v>
      </c>
      <c r="F206" s="229" t="s">
        <v>317</v>
      </c>
      <c r="G206" s="227"/>
      <c r="H206" s="230">
        <v>4</v>
      </c>
      <c r="I206" s="231"/>
      <c r="J206" s="227"/>
      <c r="K206" s="227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175</v>
      </c>
      <c r="AU206" s="236" t="s">
        <v>81</v>
      </c>
      <c r="AV206" s="13" t="s">
        <v>81</v>
      </c>
      <c r="AW206" s="13" t="s">
        <v>33</v>
      </c>
      <c r="AX206" s="13" t="s">
        <v>71</v>
      </c>
      <c r="AY206" s="236" t="s">
        <v>144</v>
      </c>
    </row>
    <row r="207" s="14" customFormat="1">
      <c r="A207" s="14"/>
      <c r="B207" s="237"/>
      <c r="C207" s="238"/>
      <c r="D207" s="219" t="s">
        <v>175</v>
      </c>
      <c r="E207" s="239" t="s">
        <v>19</v>
      </c>
      <c r="F207" s="240" t="s">
        <v>179</v>
      </c>
      <c r="G207" s="238"/>
      <c r="H207" s="241">
        <v>50.079999999999998</v>
      </c>
      <c r="I207" s="242"/>
      <c r="J207" s="238"/>
      <c r="K207" s="238"/>
      <c r="L207" s="243"/>
      <c r="M207" s="244"/>
      <c r="N207" s="245"/>
      <c r="O207" s="245"/>
      <c r="P207" s="245"/>
      <c r="Q207" s="245"/>
      <c r="R207" s="245"/>
      <c r="S207" s="245"/>
      <c r="T207" s="24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7" t="s">
        <v>175</v>
      </c>
      <c r="AU207" s="247" t="s">
        <v>81</v>
      </c>
      <c r="AV207" s="14" t="s">
        <v>151</v>
      </c>
      <c r="AW207" s="14" t="s">
        <v>33</v>
      </c>
      <c r="AX207" s="14" t="s">
        <v>79</v>
      </c>
      <c r="AY207" s="247" t="s">
        <v>144</v>
      </c>
    </row>
    <row r="208" s="2" customFormat="1" ht="16.5" customHeight="1">
      <c r="A208" s="40"/>
      <c r="B208" s="41"/>
      <c r="C208" s="206" t="s">
        <v>318</v>
      </c>
      <c r="D208" s="206" t="s">
        <v>146</v>
      </c>
      <c r="E208" s="207" t="s">
        <v>319</v>
      </c>
      <c r="F208" s="208" t="s">
        <v>320</v>
      </c>
      <c r="G208" s="209" t="s">
        <v>149</v>
      </c>
      <c r="H208" s="210">
        <v>117.12000000000001</v>
      </c>
      <c r="I208" s="211"/>
      <c r="J208" s="212">
        <f>ROUND(I208*H208,2)</f>
        <v>0</v>
      </c>
      <c r="K208" s="208" t="s">
        <v>150</v>
      </c>
      <c r="L208" s="46"/>
      <c r="M208" s="213" t="s">
        <v>19</v>
      </c>
      <c r="N208" s="214" t="s">
        <v>42</v>
      </c>
      <c r="O208" s="86"/>
      <c r="P208" s="215">
        <f>O208*H208</f>
        <v>0</v>
      </c>
      <c r="Q208" s="215">
        <v>0.00264</v>
      </c>
      <c r="R208" s="215">
        <f>Q208*H208</f>
        <v>0.30919679999999999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151</v>
      </c>
      <c r="AT208" s="217" t="s">
        <v>146</v>
      </c>
      <c r="AU208" s="217" t="s">
        <v>81</v>
      </c>
      <c r="AY208" s="19" t="s">
        <v>144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79</v>
      </c>
      <c r="BK208" s="218">
        <f>ROUND(I208*H208,2)</f>
        <v>0</v>
      </c>
      <c r="BL208" s="19" t="s">
        <v>151</v>
      </c>
      <c r="BM208" s="217" t="s">
        <v>321</v>
      </c>
    </row>
    <row r="209" s="2" customFormat="1">
      <c r="A209" s="40"/>
      <c r="B209" s="41"/>
      <c r="C209" s="42"/>
      <c r="D209" s="219" t="s">
        <v>153</v>
      </c>
      <c r="E209" s="42"/>
      <c r="F209" s="220" t="s">
        <v>322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153</v>
      </c>
      <c r="AU209" s="19" t="s">
        <v>81</v>
      </c>
    </row>
    <row r="210" s="2" customFormat="1">
      <c r="A210" s="40"/>
      <c r="B210" s="41"/>
      <c r="C210" s="42"/>
      <c r="D210" s="224" t="s">
        <v>155</v>
      </c>
      <c r="E210" s="42"/>
      <c r="F210" s="225" t="s">
        <v>323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155</v>
      </c>
      <c r="AU210" s="19" t="s">
        <v>81</v>
      </c>
    </row>
    <row r="211" s="13" customFormat="1">
      <c r="A211" s="13"/>
      <c r="B211" s="226"/>
      <c r="C211" s="227"/>
      <c r="D211" s="219" t="s">
        <v>175</v>
      </c>
      <c r="E211" s="228" t="s">
        <v>19</v>
      </c>
      <c r="F211" s="229" t="s">
        <v>324</v>
      </c>
      <c r="G211" s="227"/>
      <c r="H211" s="230">
        <v>117.12000000000001</v>
      </c>
      <c r="I211" s="231"/>
      <c r="J211" s="227"/>
      <c r="K211" s="227"/>
      <c r="L211" s="232"/>
      <c r="M211" s="233"/>
      <c r="N211" s="234"/>
      <c r="O211" s="234"/>
      <c r="P211" s="234"/>
      <c r="Q211" s="234"/>
      <c r="R211" s="234"/>
      <c r="S211" s="234"/>
      <c r="T211" s="23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6" t="s">
        <v>175</v>
      </c>
      <c r="AU211" s="236" t="s">
        <v>81</v>
      </c>
      <c r="AV211" s="13" t="s">
        <v>81</v>
      </c>
      <c r="AW211" s="13" t="s">
        <v>33</v>
      </c>
      <c r="AX211" s="13" t="s">
        <v>79</v>
      </c>
      <c r="AY211" s="236" t="s">
        <v>144</v>
      </c>
    </row>
    <row r="212" s="2" customFormat="1" ht="16.5" customHeight="1">
      <c r="A212" s="40"/>
      <c r="B212" s="41"/>
      <c r="C212" s="206" t="s">
        <v>325</v>
      </c>
      <c r="D212" s="206" t="s">
        <v>146</v>
      </c>
      <c r="E212" s="207" t="s">
        <v>326</v>
      </c>
      <c r="F212" s="208" t="s">
        <v>327</v>
      </c>
      <c r="G212" s="209" t="s">
        <v>149</v>
      </c>
      <c r="H212" s="210">
        <v>117.12000000000001</v>
      </c>
      <c r="I212" s="211"/>
      <c r="J212" s="212">
        <f>ROUND(I212*H212,2)</f>
        <v>0</v>
      </c>
      <c r="K212" s="208" t="s">
        <v>150</v>
      </c>
      <c r="L212" s="46"/>
      <c r="M212" s="213" t="s">
        <v>19</v>
      </c>
      <c r="N212" s="214" t="s">
        <v>42</v>
      </c>
      <c r="O212" s="86"/>
      <c r="P212" s="215">
        <f>O212*H212</f>
        <v>0</v>
      </c>
      <c r="Q212" s="215">
        <v>0</v>
      </c>
      <c r="R212" s="215">
        <f>Q212*H212</f>
        <v>0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151</v>
      </c>
      <c r="AT212" s="217" t="s">
        <v>146</v>
      </c>
      <c r="AU212" s="217" t="s">
        <v>81</v>
      </c>
      <c r="AY212" s="19" t="s">
        <v>144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79</v>
      </c>
      <c r="BK212" s="218">
        <f>ROUND(I212*H212,2)</f>
        <v>0</v>
      </c>
      <c r="BL212" s="19" t="s">
        <v>151</v>
      </c>
      <c r="BM212" s="217" t="s">
        <v>328</v>
      </c>
    </row>
    <row r="213" s="2" customFormat="1">
      <c r="A213" s="40"/>
      <c r="B213" s="41"/>
      <c r="C213" s="42"/>
      <c r="D213" s="219" t="s">
        <v>153</v>
      </c>
      <c r="E213" s="42"/>
      <c r="F213" s="220" t="s">
        <v>329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153</v>
      </c>
      <c r="AU213" s="19" t="s">
        <v>81</v>
      </c>
    </row>
    <row r="214" s="2" customFormat="1">
      <c r="A214" s="40"/>
      <c r="B214" s="41"/>
      <c r="C214" s="42"/>
      <c r="D214" s="224" t="s">
        <v>155</v>
      </c>
      <c r="E214" s="42"/>
      <c r="F214" s="225" t="s">
        <v>330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155</v>
      </c>
      <c r="AU214" s="19" t="s">
        <v>81</v>
      </c>
    </row>
    <row r="215" s="2" customFormat="1" ht="16.5" customHeight="1">
      <c r="A215" s="40"/>
      <c r="B215" s="41"/>
      <c r="C215" s="206" t="s">
        <v>331</v>
      </c>
      <c r="D215" s="206" t="s">
        <v>146</v>
      </c>
      <c r="E215" s="207" t="s">
        <v>332</v>
      </c>
      <c r="F215" s="208" t="s">
        <v>333</v>
      </c>
      <c r="G215" s="209" t="s">
        <v>204</v>
      </c>
      <c r="H215" s="210">
        <v>1.3080000000000001</v>
      </c>
      <c r="I215" s="211"/>
      <c r="J215" s="212">
        <f>ROUND(I215*H215,2)</f>
        <v>0</v>
      </c>
      <c r="K215" s="208" t="s">
        <v>150</v>
      </c>
      <c r="L215" s="46"/>
      <c r="M215" s="213" t="s">
        <v>19</v>
      </c>
      <c r="N215" s="214" t="s">
        <v>42</v>
      </c>
      <c r="O215" s="86"/>
      <c r="P215" s="215">
        <f>O215*H215</f>
        <v>0</v>
      </c>
      <c r="Q215" s="215">
        <v>1.05962</v>
      </c>
      <c r="R215" s="215">
        <f>Q215*H215</f>
        <v>1.38598296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151</v>
      </c>
      <c r="AT215" s="217" t="s">
        <v>146</v>
      </c>
      <c r="AU215" s="217" t="s">
        <v>81</v>
      </c>
      <c r="AY215" s="19" t="s">
        <v>144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79</v>
      </c>
      <c r="BK215" s="218">
        <f>ROUND(I215*H215,2)</f>
        <v>0</v>
      </c>
      <c r="BL215" s="19" t="s">
        <v>151</v>
      </c>
      <c r="BM215" s="217" t="s">
        <v>334</v>
      </c>
    </row>
    <row r="216" s="2" customFormat="1">
      <c r="A216" s="40"/>
      <c r="B216" s="41"/>
      <c r="C216" s="42"/>
      <c r="D216" s="219" t="s">
        <v>153</v>
      </c>
      <c r="E216" s="42"/>
      <c r="F216" s="220" t="s">
        <v>335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153</v>
      </c>
      <c r="AU216" s="19" t="s">
        <v>81</v>
      </c>
    </row>
    <row r="217" s="2" customFormat="1">
      <c r="A217" s="40"/>
      <c r="B217" s="41"/>
      <c r="C217" s="42"/>
      <c r="D217" s="224" t="s">
        <v>155</v>
      </c>
      <c r="E217" s="42"/>
      <c r="F217" s="225" t="s">
        <v>336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155</v>
      </c>
      <c r="AU217" s="19" t="s">
        <v>81</v>
      </c>
    </row>
    <row r="218" s="12" customFormat="1" ht="22.8" customHeight="1">
      <c r="A218" s="12"/>
      <c r="B218" s="190"/>
      <c r="C218" s="191"/>
      <c r="D218" s="192" t="s">
        <v>70</v>
      </c>
      <c r="E218" s="204" t="s">
        <v>162</v>
      </c>
      <c r="F218" s="204" t="s">
        <v>337</v>
      </c>
      <c r="G218" s="191"/>
      <c r="H218" s="191"/>
      <c r="I218" s="194"/>
      <c r="J218" s="205">
        <f>BK218</f>
        <v>0</v>
      </c>
      <c r="K218" s="191"/>
      <c r="L218" s="196"/>
      <c r="M218" s="197"/>
      <c r="N218" s="198"/>
      <c r="O218" s="198"/>
      <c r="P218" s="199">
        <f>SUM(P219:P261)</f>
        <v>0</v>
      </c>
      <c r="Q218" s="198"/>
      <c r="R218" s="199">
        <f>SUM(R219:R261)</f>
        <v>162.97257983999998</v>
      </c>
      <c r="S218" s="198"/>
      <c r="T218" s="200">
        <f>SUM(T219:T261)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1" t="s">
        <v>79</v>
      </c>
      <c r="AT218" s="202" t="s">
        <v>70</v>
      </c>
      <c r="AU218" s="202" t="s">
        <v>79</v>
      </c>
      <c r="AY218" s="201" t="s">
        <v>144</v>
      </c>
      <c r="BK218" s="203">
        <f>SUM(BK219:BK261)</f>
        <v>0</v>
      </c>
    </row>
    <row r="219" s="2" customFormat="1" ht="24.15" customHeight="1">
      <c r="A219" s="40"/>
      <c r="B219" s="41"/>
      <c r="C219" s="206" t="s">
        <v>338</v>
      </c>
      <c r="D219" s="206" t="s">
        <v>146</v>
      </c>
      <c r="E219" s="207" t="s">
        <v>339</v>
      </c>
      <c r="F219" s="208" t="s">
        <v>340</v>
      </c>
      <c r="G219" s="209" t="s">
        <v>149</v>
      </c>
      <c r="H219" s="210">
        <v>74.819999999999993</v>
      </c>
      <c r="I219" s="211"/>
      <c r="J219" s="212">
        <f>ROUND(I219*H219,2)</f>
        <v>0</v>
      </c>
      <c r="K219" s="208" t="s">
        <v>150</v>
      </c>
      <c r="L219" s="46"/>
      <c r="M219" s="213" t="s">
        <v>19</v>
      </c>
      <c r="N219" s="214" t="s">
        <v>42</v>
      </c>
      <c r="O219" s="86"/>
      <c r="P219" s="215">
        <f>O219*H219</f>
        <v>0</v>
      </c>
      <c r="Q219" s="215">
        <v>0.58057000000000003</v>
      </c>
      <c r="R219" s="215">
        <f>Q219*H219</f>
        <v>43.438247400000002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151</v>
      </c>
      <c r="AT219" s="217" t="s">
        <v>146</v>
      </c>
      <c r="AU219" s="217" t="s">
        <v>81</v>
      </c>
      <c r="AY219" s="19" t="s">
        <v>144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79</v>
      </c>
      <c r="BK219" s="218">
        <f>ROUND(I219*H219,2)</f>
        <v>0</v>
      </c>
      <c r="BL219" s="19" t="s">
        <v>151</v>
      </c>
      <c r="BM219" s="217" t="s">
        <v>341</v>
      </c>
    </row>
    <row r="220" s="2" customFormat="1">
      <c r="A220" s="40"/>
      <c r="B220" s="41"/>
      <c r="C220" s="42"/>
      <c r="D220" s="219" t="s">
        <v>153</v>
      </c>
      <c r="E220" s="42"/>
      <c r="F220" s="220" t="s">
        <v>342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153</v>
      </c>
      <c r="AU220" s="19" t="s">
        <v>81</v>
      </c>
    </row>
    <row r="221" s="2" customFormat="1">
      <c r="A221" s="40"/>
      <c r="B221" s="41"/>
      <c r="C221" s="42"/>
      <c r="D221" s="224" t="s">
        <v>155</v>
      </c>
      <c r="E221" s="42"/>
      <c r="F221" s="225" t="s">
        <v>343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155</v>
      </c>
      <c r="AU221" s="19" t="s">
        <v>81</v>
      </c>
    </row>
    <row r="222" s="13" customFormat="1">
      <c r="A222" s="13"/>
      <c r="B222" s="226"/>
      <c r="C222" s="227"/>
      <c r="D222" s="219" t="s">
        <v>175</v>
      </c>
      <c r="E222" s="228" t="s">
        <v>19</v>
      </c>
      <c r="F222" s="229" t="s">
        <v>344</v>
      </c>
      <c r="G222" s="227"/>
      <c r="H222" s="230">
        <v>74.819999999999993</v>
      </c>
      <c r="I222" s="231"/>
      <c r="J222" s="227"/>
      <c r="K222" s="227"/>
      <c r="L222" s="232"/>
      <c r="M222" s="233"/>
      <c r="N222" s="234"/>
      <c r="O222" s="234"/>
      <c r="P222" s="234"/>
      <c r="Q222" s="234"/>
      <c r="R222" s="234"/>
      <c r="S222" s="234"/>
      <c r="T222" s="23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6" t="s">
        <v>175</v>
      </c>
      <c r="AU222" s="236" t="s">
        <v>81</v>
      </c>
      <c r="AV222" s="13" t="s">
        <v>81</v>
      </c>
      <c r="AW222" s="13" t="s">
        <v>33</v>
      </c>
      <c r="AX222" s="13" t="s">
        <v>79</v>
      </c>
      <c r="AY222" s="236" t="s">
        <v>144</v>
      </c>
    </row>
    <row r="223" s="2" customFormat="1" ht="24.15" customHeight="1">
      <c r="A223" s="40"/>
      <c r="B223" s="41"/>
      <c r="C223" s="206" t="s">
        <v>345</v>
      </c>
      <c r="D223" s="206" t="s">
        <v>146</v>
      </c>
      <c r="E223" s="207" t="s">
        <v>346</v>
      </c>
      <c r="F223" s="208" t="s">
        <v>347</v>
      </c>
      <c r="G223" s="209" t="s">
        <v>149</v>
      </c>
      <c r="H223" s="210">
        <v>69.560000000000002</v>
      </c>
      <c r="I223" s="211"/>
      <c r="J223" s="212">
        <f>ROUND(I223*H223,2)</f>
        <v>0</v>
      </c>
      <c r="K223" s="208" t="s">
        <v>150</v>
      </c>
      <c r="L223" s="46"/>
      <c r="M223" s="213" t="s">
        <v>19</v>
      </c>
      <c r="N223" s="214" t="s">
        <v>42</v>
      </c>
      <c r="O223" s="86"/>
      <c r="P223" s="215">
        <f>O223*H223</f>
        <v>0</v>
      </c>
      <c r="Q223" s="215">
        <v>0.93198000000000003</v>
      </c>
      <c r="R223" s="215">
        <f>Q223*H223</f>
        <v>64.828528800000001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151</v>
      </c>
      <c r="AT223" s="217" t="s">
        <v>146</v>
      </c>
      <c r="AU223" s="217" t="s">
        <v>81</v>
      </c>
      <c r="AY223" s="19" t="s">
        <v>144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79</v>
      </c>
      <c r="BK223" s="218">
        <f>ROUND(I223*H223,2)</f>
        <v>0</v>
      </c>
      <c r="BL223" s="19" t="s">
        <v>151</v>
      </c>
      <c r="BM223" s="217" t="s">
        <v>348</v>
      </c>
    </row>
    <row r="224" s="2" customFormat="1">
      <c r="A224" s="40"/>
      <c r="B224" s="41"/>
      <c r="C224" s="42"/>
      <c r="D224" s="219" t="s">
        <v>153</v>
      </c>
      <c r="E224" s="42"/>
      <c r="F224" s="220" t="s">
        <v>349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153</v>
      </c>
      <c r="AU224" s="19" t="s">
        <v>81</v>
      </c>
    </row>
    <row r="225" s="2" customFormat="1">
      <c r="A225" s="40"/>
      <c r="B225" s="41"/>
      <c r="C225" s="42"/>
      <c r="D225" s="224" t="s">
        <v>155</v>
      </c>
      <c r="E225" s="42"/>
      <c r="F225" s="225" t="s">
        <v>350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155</v>
      </c>
      <c r="AU225" s="19" t="s">
        <v>81</v>
      </c>
    </row>
    <row r="226" s="13" customFormat="1">
      <c r="A226" s="13"/>
      <c r="B226" s="226"/>
      <c r="C226" s="227"/>
      <c r="D226" s="219" t="s">
        <v>175</v>
      </c>
      <c r="E226" s="228" t="s">
        <v>19</v>
      </c>
      <c r="F226" s="229" t="s">
        <v>351</v>
      </c>
      <c r="G226" s="227"/>
      <c r="H226" s="230">
        <v>19.359999999999999</v>
      </c>
      <c r="I226" s="231"/>
      <c r="J226" s="227"/>
      <c r="K226" s="227"/>
      <c r="L226" s="232"/>
      <c r="M226" s="233"/>
      <c r="N226" s="234"/>
      <c r="O226" s="234"/>
      <c r="P226" s="234"/>
      <c r="Q226" s="234"/>
      <c r="R226" s="234"/>
      <c r="S226" s="234"/>
      <c r="T226" s="23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6" t="s">
        <v>175</v>
      </c>
      <c r="AU226" s="236" t="s">
        <v>81</v>
      </c>
      <c r="AV226" s="13" t="s">
        <v>81</v>
      </c>
      <c r="AW226" s="13" t="s">
        <v>33</v>
      </c>
      <c r="AX226" s="13" t="s">
        <v>71</v>
      </c>
      <c r="AY226" s="236" t="s">
        <v>144</v>
      </c>
    </row>
    <row r="227" s="15" customFormat="1">
      <c r="A227" s="15"/>
      <c r="B227" s="258"/>
      <c r="C227" s="259"/>
      <c r="D227" s="219" t="s">
        <v>175</v>
      </c>
      <c r="E227" s="260" t="s">
        <v>19</v>
      </c>
      <c r="F227" s="261" t="s">
        <v>352</v>
      </c>
      <c r="G227" s="259"/>
      <c r="H227" s="260" t="s">
        <v>19</v>
      </c>
      <c r="I227" s="262"/>
      <c r="J227" s="259"/>
      <c r="K227" s="259"/>
      <c r="L227" s="263"/>
      <c r="M227" s="264"/>
      <c r="N227" s="265"/>
      <c r="O227" s="265"/>
      <c r="P227" s="265"/>
      <c r="Q227" s="265"/>
      <c r="R227" s="265"/>
      <c r="S227" s="265"/>
      <c r="T227" s="266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67" t="s">
        <v>175</v>
      </c>
      <c r="AU227" s="267" t="s">
        <v>81</v>
      </c>
      <c r="AV227" s="15" t="s">
        <v>79</v>
      </c>
      <c r="AW227" s="15" t="s">
        <v>33</v>
      </c>
      <c r="AX227" s="15" t="s">
        <v>71</v>
      </c>
      <c r="AY227" s="267" t="s">
        <v>144</v>
      </c>
    </row>
    <row r="228" s="13" customFormat="1">
      <c r="A228" s="13"/>
      <c r="B228" s="226"/>
      <c r="C228" s="227"/>
      <c r="D228" s="219" t="s">
        <v>175</v>
      </c>
      <c r="E228" s="228" t="s">
        <v>19</v>
      </c>
      <c r="F228" s="229" t="s">
        <v>353</v>
      </c>
      <c r="G228" s="227"/>
      <c r="H228" s="230">
        <v>50.200000000000003</v>
      </c>
      <c r="I228" s="231"/>
      <c r="J228" s="227"/>
      <c r="K228" s="227"/>
      <c r="L228" s="232"/>
      <c r="M228" s="233"/>
      <c r="N228" s="234"/>
      <c r="O228" s="234"/>
      <c r="P228" s="234"/>
      <c r="Q228" s="234"/>
      <c r="R228" s="234"/>
      <c r="S228" s="234"/>
      <c r="T228" s="23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6" t="s">
        <v>175</v>
      </c>
      <c r="AU228" s="236" t="s">
        <v>81</v>
      </c>
      <c r="AV228" s="13" t="s">
        <v>81</v>
      </c>
      <c r="AW228" s="13" t="s">
        <v>33</v>
      </c>
      <c r="AX228" s="13" t="s">
        <v>71</v>
      </c>
      <c r="AY228" s="236" t="s">
        <v>144</v>
      </c>
    </row>
    <row r="229" s="15" customFormat="1">
      <c r="A229" s="15"/>
      <c r="B229" s="258"/>
      <c r="C229" s="259"/>
      <c r="D229" s="219" t="s">
        <v>175</v>
      </c>
      <c r="E229" s="260" t="s">
        <v>19</v>
      </c>
      <c r="F229" s="261" t="s">
        <v>354</v>
      </c>
      <c r="G229" s="259"/>
      <c r="H229" s="260" t="s">
        <v>19</v>
      </c>
      <c r="I229" s="262"/>
      <c r="J229" s="259"/>
      <c r="K229" s="259"/>
      <c r="L229" s="263"/>
      <c r="M229" s="264"/>
      <c r="N229" s="265"/>
      <c r="O229" s="265"/>
      <c r="P229" s="265"/>
      <c r="Q229" s="265"/>
      <c r="R229" s="265"/>
      <c r="S229" s="265"/>
      <c r="T229" s="266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7" t="s">
        <v>175</v>
      </c>
      <c r="AU229" s="267" t="s">
        <v>81</v>
      </c>
      <c r="AV229" s="15" t="s">
        <v>79</v>
      </c>
      <c r="AW229" s="15" t="s">
        <v>33</v>
      </c>
      <c r="AX229" s="15" t="s">
        <v>71</v>
      </c>
      <c r="AY229" s="267" t="s">
        <v>144</v>
      </c>
    </row>
    <row r="230" s="14" customFormat="1">
      <c r="A230" s="14"/>
      <c r="B230" s="237"/>
      <c r="C230" s="238"/>
      <c r="D230" s="219" t="s">
        <v>175</v>
      </c>
      <c r="E230" s="239" t="s">
        <v>19</v>
      </c>
      <c r="F230" s="240" t="s">
        <v>179</v>
      </c>
      <c r="G230" s="238"/>
      <c r="H230" s="241">
        <v>69.560000000000002</v>
      </c>
      <c r="I230" s="242"/>
      <c r="J230" s="238"/>
      <c r="K230" s="238"/>
      <c r="L230" s="243"/>
      <c r="M230" s="244"/>
      <c r="N230" s="245"/>
      <c r="O230" s="245"/>
      <c r="P230" s="245"/>
      <c r="Q230" s="245"/>
      <c r="R230" s="245"/>
      <c r="S230" s="245"/>
      <c r="T230" s="24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7" t="s">
        <v>175</v>
      </c>
      <c r="AU230" s="247" t="s">
        <v>81</v>
      </c>
      <c r="AV230" s="14" t="s">
        <v>151</v>
      </c>
      <c r="AW230" s="14" t="s">
        <v>33</v>
      </c>
      <c r="AX230" s="14" t="s">
        <v>79</v>
      </c>
      <c r="AY230" s="247" t="s">
        <v>144</v>
      </c>
    </row>
    <row r="231" s="2" customFormat="1" ht="16.5" customHeight="1">
      <c r="A231" s="40"/>
      <c r="B231" s="41"/>
      <c r="C231" s="206" t="s">
        <v>355</v>
      </c>
      <c r="D231" s="206" t="s">
        <v>146</v>
      </c>
      <c r="E231" s="207" t="s">
        <v>356</v>
      </c>
      <c r="F231" s="208" t="s">
        <v>357</v>
      </c>
      <c r="G231" s="209" t="s">
        <v>204</v>
      </c>
      <c r="H231" s="210">
        <v>1.3620000000000001</v>
      </c>
      <c r="I231" s="211"/>
      <c r="J231" s="212">
        <f>ROUND(I231*H231,2)</f>
        <v>0</v>
      </c>
      <c r="K231" s="208" t="s">
        <v>150</v>
      </c>
      <c r="L231" s="46"/>
      <c r="M231" s="213" t="s">
        <v>19</v>
      </c>
      <c r="N231" s="214" t="s">
        <v>42</v>
      </c>
      <c r="O231" s="86"/>
      <c r="P231" s="215">
        <f>O231*H231</f>
        <v>0</v>
      </c>
      <c r="Q231" s="215">
        <v>1.04922</v>
      </c>
      <c r="R231" s="215">
        <f>Q231*H231</f>
        <v>1.4290376400000002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151</v>
      </c>
      <c r="AT231" s="217" t="s">
        <v>146</v>
      </c>
      <c r="AU231" s="217" t="s">
        <v>81</v>
      </c>
      <c r="AY231" s="19" t="s">
        <v>144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79</v>
      </c>
      <c r="BK231" s="218">
        <f>ROUND(I231*H231,2)</f>
        <v>0</v>
      </c>
      <c r="BL231" s="19" t="s">
        <v>151</v>
      </c>
      <c r="BM231" s="217" t="s">
        <v>358</v>
      </c>
    </row>
    <row r="232" s="2" customFormat="1">
      <c r="A232" s="40"/>
      <c r="B232" s="41"/>
      <c r="C232" s="42"/>
      <c r="D232" s="219" t="s">
        <v>153</v>
      </c>
      <c r="E232" s="42"/>
      <c r="F232" s="220" t="s">
        <v>359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153</v>
      </c>
      <c r="AU232" s="19" t="s">
        <v>81</v>
      </c>
    </row>
    <row r="233" s="2" customFormat="1">
      <c r="A233" s="40"/>
      <c r="B233" s="41"/>
      <c r="C233" s="42"/>
      <c r="D233" s="224" t="s">
        <v>155</v>
      </c>
      <c r="E233" s="42"/>
      <c r="F233" s="225" t="s">
        <v>360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155</v>
      </c>
      <c r="AU233" s="19" t="s">
        <v>81</v>
      </c>
    </row>
    <row r="234" s="13" customFormat="1">
      <c r="A234" s="13"/>
      <c r="B234" s="226"/>
      <c r="C234" s="227"/>
      <c r="D234" s="219" t="s">
        <v>175</v>
      </c>
      <c r="E234" s="228" t="s">
        <v>19</v>
      </c>
      <c r="F234" s="229" t="s">
        <v>361</v>
      </c>
      <c r="G234" s="227"/>
      <c r="H234" s="230">
        <v>0.188</v>
      </c>
      <c r="I234" s="231"/>
      <c r="J234" s="227"/>
      <c r="K234" s="227"/>
      <c r="L234" s="232"/>
      <c r="M234" s="233"/>
      <c r="N234" s="234"/>
      <c r="O234" s="234"/>
      <c r="P234" s="234"/>
      <c r="Q234" s="234"/>
      <c r="R234" s="234"/>
      <c r="S234" s="234"/>
      <c r="T234" s="23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6" t="s">
        <v>175</v>
      </c>
      <c r="AU234" s="236" t="s">
        <v>81</v>
      </c>
      <c r="AV234" s="13" t="s">
        <v>81</v>
      </c>
      <c r="AW234" s="13" t="s">
        <v>33</v>
      </c>
      <c r="AX234" s="13" t="s">
        <v>71</v>
      </c>
      <c r="AY234" s="236" t="s">
        <v>144</v>
      </c>
    </row>
    <row r="235" s="15" customFormat="1">
      <c r="A235" s="15"/>
      <c r="B235" s="258"/>
      <c r="C235" s="259"/>
      <c r="D235" s="219" t="s">
        <v>175</v>
      </c>
      <c r="E235" s="260" t="s">
        <v>19</v>
      </c>
      <c r="F235" s="261" t="s">
        <v>362</v>
      </c>
      <c r="G235" s="259"/>
      <c r="H235" s="260" t="s">
        <v>19</v>
      </c>
      <c r="I235" s="262"/>
      <c r="J235" s="259"/>
      <c r="K235" s="259"/>
      <c r="L235" s="263"/>
      <c r="M235" s="264"/>
      <c r="N235" s="265"/>
      <c r="O235" s="265"/>
      <c r="P235" s="265"/>
      <c r="Q235" s="265"/>
      <c r="R235" s="265"/>
      <c r="S235" s="265"/>
      <c r="T235" s="266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7" t="s">
        <v>175</v>
      </c>
      <c r="AU235" s="267" t="s">
        <v>81</v>
      </c>
      <c r="AV235" s="15" t="s">
        <v>79</v>
      </c>
      <c r="AW235" s="15" t="s">
        <v>33</v>
      </c>
      <c r="AX235" s="15" t="s">
        <v>71</v>
      </c>
      <c r="AY235" s="267" t="s">
        <v>144</v>
      </c>
    </row>
    <row r="236" s="13" customFormat="1">
      <c r="A236" s="13"/>
      <c r="B236" s="226"/>
      <c r="C236" s="227"/>
      <c r="D236" s="219" t="s">
        <v>175</v>
      </c>
      <c r="E236" s="228" t="s">
        <v>19</v>
      </c>
      <c r="F236" s="229" t="s">
        <v>363</v>
      </c>
      <c r="G236" s="227"/>
      <c r="H236" s="230">
        <v>0.32200000000000001</v>
      </c>
      <c r="I236" s="231"/>
      <c r="J236" s="227"/>
      <c r="K236" s="227"/>
      <c r="L236" s="232"/>
      <c r="M236" s="233"/>
      <c r="N236" s="234"/>
      <c r="O236" s="234"/>
      <c r="P236" s="234"/>
      <c r="Q236" s="234"/>
      <c r="R236" s="234"/>
      <c r="S236" s="234"/>
      <c r="T236" s="235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6" t="s">
        <v>175</v>
      </c>
      <c r="AU236" s="236" t="s">
        <v>81</v>
      </c>
      <c r="AV236" s="13" t="s">
        <v>81</v>
      </c>
      <c r="AW236" s="13" t="s">
        <v>33</v>
      </c>
      <c r="AX236" s="13" t="s">
        <v>71</v>
      </c>
      <c r="AY236" s="236" t="s">
        <v>144</v>
      </c>
    </row>
    <row r="237" s="15" customFormat="1">
      <c r="A237" s="15"/>
      <c r="B237" s="258"/>
      <c r="C237" s="259"/>
      <c r="D237" s="219" t="s">
        <v>175</v>
      </c>
      <c r="E237" s="260" t="s">
        <v>19</v>
      </c>
      <c r="F237" s="261" t="s">
        <v>364</v>
      </c>
      <c r="G237" s="259"/>
      <c r="H237" s="260" t="s">
        <v>19</v>
      </c>
      <c r="I237" s="262"/>
      <c r="J237" s="259"/>
      <c r="K237" s="259"/>
      <c r="L237" s="263"/>
      <c r="M237" s="264"/>
      <c r="N237" s="265"/>
      <c r="O237" s="265"/>
      <c r="P237" s="265"/>
      <c r="Q237" s="265"/>
      <c r="R237" s="265"/>
      <c r="S237" s="265"/>
      <c r="T237" s="266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67" t="s">
        <v>175</v>
      </c>
      <c r="AU237" s="267" t="s">
        <v>81</v>
      </c>
      <c r="AV237" s="15" t="s">
        <v>79</v>
      </c>
      <c r="AW237" s="15" t="s">
        <v>33</v>
      </c>
      <c r="AX237" s="15" t="s">
        <v>71</v>
      </c>
      <c r="AY237" s="267" t="s">
        <v>144</v>
      </c>
    </row>
    <row r="238" s="13" customFormat="1">
      <c r="A238" s="13"/>
      <c r="B238" s="226"/>
      <c r="C238" s="227"/>
      <c r="D238" s="219" t="s">
        <v>175</v>
      </c>
      <c r="E238" s="228" t="s">
        <v>19</v>
      </c>
      <c r="F238" s="229" t="s">
        <v>365</v>
      </c>
      <c r="G238" s="227"/>
      <c r="H238" s="230">
        <v>0.30399999999999999</v>
      </c>
      <c r="I238" s="231"/>
      <c r="J238" s="227"/>
      <c r="K238" s="227"/>
      <c r="L238" s="232"/>
      <c r="M238" s="233"/>
      <c r="N238" s="234"/>
      <c r="O238" s="234"/>
      <c r="P238" s="234"/>
      <c r="Q238" s="234"/>
      <c r="R238" s="234"/>
      <c r="S238" s="234"/>
      <c r="T238" s="23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6" t="s">
        <v>175</v>
      </c>
      <c r="AU238" s="236" t="s">
        <v>81</v>
      </c>
      <c r="AV238" s="13" t="s">
        <v>81</v>
      </c>
      <c r="AW238" s="13" t="s">
        <v>33</v>
      </c>
      <c r="AX238" s="13" t="s">
        <v>71</v>
      </c>
      <c r="AY238" s="236" t="s">
        <v>144</v>
      </c>
    </row>
    <row r="239" s="15" customFormat="1">
      <c r="A239" s="15"/>
      <c r="B239" s="258"/>
      <c r="C239" s="259"/>
      <c r="D239" s="219" t="s">
        <v>175</v>
      </c>
      <c r="E239" s="260" t="s">
        <v>19</v>
      </c>
      <c r="F239" s="261" t="s">
        <v>366</v>
      </c>
      <c r="G239" s="259"/>
      <c r="H239" s="260" t="s">
        <v>19</v>
      </c>
      <c r="I239" s="262"/>
      <c r="J239" s="259"/>
      <c r="K239" s="259"/>
      <c r="L239" s="263"/>
      <c r="M239" s="264"/>
      <c r="N239" s="265"/>
      <c r="O239" s="265"/>
      <c r="P239" s="265"/>
      <c r="Q239" s="265"/>
      <c r="R239" s="265"/>
      <c r="S239" s="265"/>
      <c r="T239" s="266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67" t="s">
        <v>175</v>
      </c>
      <c r="AU239" s="267" t="s">
        <v>81</v>
      </c>
      <c r="AV239" s="15" t="s">
        <v>79</v>
      </c>
      <c r="AW239" s="15" t="s">
        <v>33</v>
      </c>
      <c r="AX239" s="15" t="s">
        <v>71</v>
      </c>
      <c r="AY239" s="267" t="s">
        <v>144</v>
      </c>
    </row>
    <row r="240" s="13" customFormat="1">
      <c r="A240" s="13"/>
      <c r="B240" s="226"/>
      <c r="C240" s="227"/>
      <c r="D240" s="219" t="s">
        <v>175</v>
      </c>
      <c r="E240" s="228" t="s">
        <v>19</v>
      </c>
      <c r="F240" s="229" t="s">
        <v>367</v>
      </c>
      <c r="G240" s="227"/>
      <c r="H240" s="230">
        <v>0.54800000000000004</v>
      </c>
      <c r="I240" s="231"/>
      <c r="J240" s="227"/>
      <c r="K240" s="227"/>
      <c r="L240" s="232"/>
      <c r="M240" s="233"/>
      <c r="N240" s="234"/>
      <c r="O240" s="234"/>
      <c r="P240" s="234"/>
      <c r="Q240" s="234"/>
      <c r="R240" s="234"/>
      <c r="S240" s="234"/>
      <c r="T240" s="23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6" t="s">
        <v>175</v>
      </c>
      <c r="AU240" s="236" t="s">
        <v>81</v>
      </c>
      <c r="AV240" s="13" t="s">
        <v>81</v>
      </c>
      <c r="AW240" s="13" t="s">
        <v>33</v>
      </c>
      <c r="AX240" s="13" t="s">
        <v>71</v>
      </c>
      <c r="AY240" s="236" t="s">
        <v>144</v>
      </c>
    </row>
    <row r="241" s="15" customFormat="1">
      <c r="A241" s="15"/>
      <c r="B241" s="258"/>
      <c r="C241" s="259"/>
      <c r="D241" s="219" t="s">
        <v>175</v>
      </c>
      <c r="E241" s="260" t="s">
        <v>19</v>
      </c>
      <c r="F241" s="261" t="s">
        <v>368</v>
      </c>
      <c r="G241" s="259"/>
      <c r="H241" s="260" t="s">
        <v>19</v>
      </c>
      <c r="I241" s="262"/>
      <c r="J241" s="259"/>
      <c r="K241" s="259"/>
      <c r="L241" s="263"/>
      <c r="M241" s="264"/>
      <c r="N241" s="265"/>
      <c r="O241" s="265"/>
      <c r="P241" s="265"/>
      <c r="Q241" s="265"/>
      <c r="R241" s="265"/>
      <c r="S241" s="265"/>
      <c r="T241" s="266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67" t="s">
        <v>175</v>
      </c>
      <c r="AU241" s="267" t="s">
        <v>81</v>
      </c>
      <c r="AV241" s="15" t="s">
        <v>79</v>
      </c>
      <c r="AW241" s="15" t="s">
        <v>33</v>
      </c>
      <c r="AX241" s="15" t="s">
        <v>71</v>
      </c>
      <c r="AY241" s="267" t="s">
        <v>144</v>
      </c>
    </row>
    <row r="242" s="14" customFormat="1">
      <c r="A242" s="14"/>
      <c r="B242" s="237"/>
      <c r="C242" s="238"/>
      <c r="D242" s="219" t="s">
        <v>175</v>
      </c>
      <c r="E242" s="239" t="s">
        <v>19</v>
      </c>
      <c r="F242" s="240" t="s">
        <v>179</v>
      </c>
      <c r="G242" s="238"/>
      <c r="H242" s="241">
        <v>1.3620000000000001</v>
      </c>
      <c r="I242" s="242"/>
      <c r="J242" s="238"/>
      <c r="K242" s="238"/>
      <c r="L242" s="243"/>
      <c r="M242" s="244"/>
      <c r="N242" s="245"/>
      <c r="O242" s="245"/>
      <c r="P242" s="245"/>
      <c r="Q242" s="245"/>
      <c r="R242" s="245"/>
      <c r="S242" s="245"/>
      <c r="T242" s="24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7" t="s">
        <v>175</v>
      </c>
      <c r="AU242" s="247" t="s">
        <v>81</v>
      </c>
      <c r="AV242" s="14" t="s">
        <v>151</v>
      </c>
      <c r="AW242" s="14" t="s">
        <v>33</v>
      </c>
      <c r="AX242" s="14" t="s">
        <v>79</v>
      </c>
      <c r="AY242" s="247" t="s">
        <v>144</v>
      </c>
    </row>
    <row r="243" s="2" customFormat="1" ht="21.75" customHeight="1">
      <c r="A243" s="40"/>
      <c r="B243" s="41"/>
      <c r="C243" s="206" t="s">
        <v>369</v>
      </c>
      <c r="D243" s="206" t="s">
        <v>146</v>
      </c>
      <c r="E243" s="207" t="s">
        <v>370</v>
      </c>
      <c r="F243" s="208" t="s">
        <v>371</v>
      </c>
      <c r="G243" s="209" t="s">
        <v>204</v>
      </c>
      <c r="H243" s="210">
        <v>35.018000000000001</v>
      </c>
      <c r="I243" s="211"/>
      <c r="J243" s="212">
        <f>ROUND(I243*H243,2)</f>
        <v>0</v>
      </c>
      <c r="K243" s="208" t="s">
        <v>150</v>
      </c>
      <c r="L243" s="46"/>
      <c r="M243" s="213" t="s">
        <v>19</v>
      </c>
      <c r="N243" s="214" t="s">
        <v>42</v>
      </c>
      <c r="O243" s="86"/>
      <c r="P243" s="215">
        <f>O243*H243</f>
        <v>0</v>
      </c>
      <c r="Q243" s="215">
        <v>0</v>
      </c>
      <c r="R243" s="215">
        <f>Q243*H243</f>
        <v>0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151</v>
      </c>
      <c r="AT243" s="217" t="s">
        <v>146</v>
      </c>
      <c r="AU243" s="217" t="s">
        <v>81</v>
      </c>
      <c r="AY243" s="19" t="s">
        <v>144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79</v>
      </c>
      <c r="BK243" s="218">
        <f>ROUND(I243*H243,2)</f>
        <v>0</v>
      </c>
      <c r="BL243" s="19" t="s">
        <v>151</v>
      </c>
      <c r="BM243" s="217" t="s">
        <v>372</v>
      </c>
    </row>
    <row r="244" s="2" customFormat="1">
      <c r="A244" s="40"/>
      <c r="B244" s="41"/>
      <c r="C244" s="42"/>
      <c r="D244" s="219" t="s">
        <v>153</v>
      </c>
      <c r="E244" s="42"/>
      <c r="F244" s="220" t="s">
        <v>373</v>
      </c>
      <c r="G244" s="42"/>
      <c r="H244" s="42"/>
      <c r="I244" s="221"/>
      <c r="J244" s="42"/>
      <c r="K244" s="42"/>
      <c r="L244" s="46"/>
      <c r="M244" s="222"/>
      <c r="N244" s="223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153</v>
      </c>
      <c r="AU244" s="19" t="s">
        <v>81</v>
      </c>
    </row>
    <row r="245" s="2" customFormat="1">
      <c r="A245" s="40"/>
      <c r="B245" s="41"/>
      <c r="C245" s="42"/>
      <c r="D245" s="224" t="s">
        <v>155</v>
      </c>
      <c r="E245" s="42"/>
      <c r="F245" s="225" t="s">
        <v>374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155</v>
      </c>
      <c r="AU245" s="19" t="s">
        <v>81</v>
      </c>
    </row>
    <row r="246" s="2" customFormat="1" ht="16.5" customHeight="1">
      <c r="A246" s="40"/>
      <c r="B246" s="41"/>
      <c r="C246" s="248" t="s">
        <v>375</v>
      </c>
      <c r="D246" s="248" t="s">
        <v>224</v>
      </c>
      <c r="E246" s="249" t="s">
        <v>376</v>
      </c>
      <c r="F246" s="250" t="s">
        <v>377</v>
      </c>
      <c r="G246" s="251" t="s">
        <v>204</v>
      </c>
      <c r="H246" s="252">
        <v>35.018000000000001</v>
      </c>
      <c r="I246" s="253"/>
      <c r="J246" s="254">
        <f>ROUND(I246*H246,2)</f>
        <v>0</v>
      </c>
      <c r="K246" s="250" t="s">
        <v>150</v>
      </c>
      <c r="L246" s="255"/>
      <c r="M246" s="256" t="s">
        <v>19</v>
      </c>
      <c r="N246" s="257" t="s">
        <v>42</v>
      </c>
      <c r="O246" s="86"/>
      <c r="P246" s="215">
        <f>O246*H246</f>
        <v>0</v>
      </c>
      <c r="Q246" s="215">
        <v>1</v>
      </c>
      <c r="R246" s="215">
        <f>Q246*H246</f>
        <v>35.018000000000001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201</v>
      </c>
      <c r="AT246" s="217" t="s">
        <v>224</v>
      </c>
      <c r="AU246" s="217" t="s">
        <v>81</v>
      </c>
      <c r="AY246" s="19" t="s">
        <v>144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79</v>
      </c>
      <c r="BK246" s="218">
        <f>ROUND(I246*H246,2)</f>
        <v>0</v>
      </c>
      <c r="BL246" s="19" t="s">
        <v>151</v>
      </c>
      <c r="BM246" s="217" t="s">
        <v>378</v>
      </c>
    </row>
    <row r="247" s="2" customFormat="1">
      <c r="A247" s="40"/>
      <c r="B247" s="41"/>
      <c r="C247" s="42"/>
      <c r="D247" s="219" t="s">
        <v>153</v>
      </c>
      <c r="E247" s="42"/>
      <c r="F247" s="220" t="s">
        <v>377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153</v>
      </c>
      <c r="AU247" s="19" t="s">
        <v>81</v>
      </c>
    </row>
    <row r="248" s="2" customFormat="1" ht="21.75" customHeight="1">
      <c r="A248" s="40"/>
      <c r="B248" s="41"/>
      <c r="C248" s="206" t="s">
        <v>379</v>
      </c>
      <c r="D248" s="206" t="s">
        <v>146</v>
      </c>
      <c r="E248" s="207" t="s">
        <v>380</v>
      </c>
      <c r="F248" s="208" t="s">
        <v>381</v>
      </c>
      <c r="G248" s="209" t="s">
        <v>149</v>
      </c>
      <c r="H248" s="210">
        <v>515</v>
      </c>
      <c r="I248" s="211"/>
      <c r="J248" s="212">
        <f>ROUND(I248*H248,2)</f>
        <v>0</v>
      </c>
      <c r="K248" s="208" t="s">
        <v>150</v>
      </c>
      <c r="L248" s="46"/>
      <c r="M248" s="213" t="s">
        <v>19</v>
      </c>
      <c r="N248" s="214" t="s">
        <v>42</v>
      </c>
      <c r="O248" s="86"/>
      <c r="P248" s="215">
        <f>O248*H248</f>
        <v>0</v>
      </c>
      <c r="Q248" s="215">
        <v>0</v>
      </c>
      <c r="R248" s="215">
        <f>Q248*H248</f>
        <v>0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151</v>
      </c>
      <c r="AT248" s="217" t="s">
        <v>146</v>
      </c>
      <c r="AU248" s="217" t="s">
        <v>81</v>
      </c>
      <c r="AY248" s="19" t="s">
        <v>144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79</v>
      </c>
      <c r="BK248" s="218">
        <f>ROUND(I248*H248,2)</f>
        <v>0</v>
      </c>
      <c r="BL248" s="19" t="s">
        <v>151</v>
      </c>
      <c r="BM248" s="217" t="s">
        <v>382</v>
      </c>
    </row>
    <row r="249" s="2" customFormat="1">
      <c r="A249" s="40"/>
      <c r="B249" s="41"/>
      <c r="C249" s="42"/>
      <c r="D249" s="219" t="s">
        <v>153</v>
      </c>
      <c r="E249" s="42"/>
      <c r="F249" s="220" t="s">
        <v>383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153</v>
      </c>
      <c r="AU249" s="19" t="s">
        <v>81</v>
      </c>
    </row>
    <row r="250" s="2" customFormat="1">
      <c r="A250" s="40"/>
      <c r="B250" s="41"/>
      <c r="C250" s="42"/>
      <c r="D250" s="224" t="s">
        <v>155</v>
      </c>
      <c r="E250" s="42"/>
      <c r="F250" s="225" t="s">
        <v>384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155</v>
      </c>
      <c r="AU250" s="19" t="s">
        <v>81</v>
      </c>
    </row>
    <row r="251" s="2" customFormat="1">
      <c r="A251" s="40"/>
      <c r="B251" s="41"/>
      <c r="C251" s="42"/>
      <c r="D251" s="219" t="s">
        <v>385</v>
      </c>
      <c r="E251" s="42"/>
      <c r="F251" s="268" t="s">
        <v>386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385</v>
      </c>
      <c r="AU251" s="19" t="s">
        <v>81</v>
      </c>
    </row>
    <row r="252" s="2" customFormat="1" ht="24.15" customHeight="1">
      <c r="A252" s="40"/>
      <c r="B252" s="41"/>
      <c r="C252" s="248" t="s">
        <v>387</v>
      </c>
      <c r="D252" s="248" t="s">
        <v>224</v>
      </c>
      <c r="E252" s="249" t="s">
        <v>388</v>
      </c>
      <c r="F252" s="250" t="s">
        <v>389</v>
      </c>
      <c r="G252" s="251" t="s">
        <v>149</v>
      </c>
      <c r="H252" s="252">
        <v>566.5</v>
      </c>
      <c r="I252" s="253"/>
      <c r="J252" s="254">
        <f>ROUND(I252*H252,2)</f>
        <v>0</v>
      </c>
      <c r="K252" s="250" t="s">
        <v>150</v>
      </c>
      <c r="L252" s="255"/>
      <c r="M252" s="256" t="s">
        <v>19</v>
      </c>
      <c r="N252" s="257" t="s">
        <v>42</v>
      </c>
      <c r="O252" s="86"/>
      <c r="P252" s="215">
        <f>O252*H252</f>
        <v>0</v>
      </c>
      <c r="Q252" s="215">
        <v>0.0124</v>
      </c>
      <c r="R252" s="215">
        <f>Q252*H252</f>
        <v>7.0245999999999995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201</v>
      </c>
      <c r="AT252" s="217" t="s">
        <v>224</v>
      </c>
      <c r="AU252" s="217" t="s">
        <v>81</v>
      </c>
      <c r="AY252" s="19" t="s">
        <v>144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79</v>
      </c>
      <c r="BK252" s="218">
        <f>ROUND(I252*H252,2)</f>
        <v>0</v>
      </c>
      <c r="BL252" s="19" t="s">
        <v>151</v>
      </c>
      <c r="BM252" s="217" t="s">
        <v>390</v>
      </c>
    </row>
    <row r="253" s="2" customFormat="1">
      <c r="A253" s="40"/>
      <c r="B253" s="41"/>
      <c r="C253" s="42"/>
      <c r="D253" s="219" t="s">
        <v>153</v>
      </c>
      <c r="E253" s="42"/>
      <c r="F253" s="220" t="s">
        <v>389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153</v>
      </c>
      <c r="AU253" s="19" t="s">
        <v>81</v>
      </c>
    </row>
    <row r="254" s="13" customFormat="1">
      <c r="A254" s="13"/>
      <c r="B254" s="226"/>
      <c r="C254" s="227"/>
      <c r="D254" s="219" t="s">
        <v>175</v>
      </c>
      <c r="E254" s="227"/>
      <c r="F254" s="229" t="s">
        <v>391</v>
      </c>
      <c r="G254" s="227"/>
      <c r="H254" s="230">
        <v>566.5</v>
      </c>
      <c r="I254" s="231"/>
      <c r="J254" s="227"/>
      <c r="K254" s="227"/>
      <c r="L254" s="232"/>
      <c r="M254" s="233"/>
      <c r="N254" s="234"/>
      <c r="O254" s="234"/>
      <c r="P254" s="234"/>
      <c r="Q254" s="234"/>
      <c r="R254" s="234"/>
      <c r="S254" s="234"/>
      <c r="T254" s="23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6" t="s">
        <v>175</v>
      </c>
      <c r="AU254" s="236" t="s">
        <v>81</v>
      </c>
      <c r="AV254" s="13" t="s">
        <v>81</v>
      </c>
      <c r="AW254" s="13" t="s">
        <v>4</v>
      </c>
      <c r="AX254" s="13" t="s">
        <v>79</v>
      </c>
      <c r="AY254" s="236" t="s">
        <v>144</v>
      </c>
    </row>
    <row r="255" s="2" customFormat="1" ht="16.5" customHeight="1">
      <c r="A255" s="40"/>
      <c r="B255" s="41"/>
      <c r="C255" s="206" t="s">
        <v>392</v>
      </c>
      <c r="D255" s="206" t="s">
        <v>146</v>
      </c>
      <c r="E255" s="207" t="s">
        <v>393</v>
      </c>
      <c r="F255" s="208" t="s">
        <v>394</v>
      </c>
      <c r="G255" s="209" t="s">
        <v>149</v>
      </c>
      <c r="H255" s="210">
        <v>76.920000000000002</v>
      </c>
      <c r="I255" s="211"/>
      <c r="J255" s="212">
        <f>ROUND(I255*H255,2)</f>
        <v>0</v>
      </c>
      <c r="K255" s="208" t="s">
        <v>150</v>
      </c>
      <c r="L255" s="46"/>
      <c r="M255" s="213" t="s">
        <v>19</v>
      </c>
      <c r="N255" s="214" t="s">
        <v>42</v>
      </c>
      <c r="O255" s="86"/>
      <c r="P255" s="215">
        <f>O255*H255</f>
        <v>0</v>
      </c>
      <c r="Q255" s="215">
        <v>0.14605000000000001</v>
      </c>
      <c r="R255" s="215">
        <f>Q255*H255</f>
        <v>11.234166000000002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151</v>
      </c>
      <c r="AT255" s="217" t="s">
        <v>146</v>
      </c>
      <c r="AU255" s="217" t="s">
        <v>81</v>
      </c>
      <c r="AY255" s="19" t="s">
        <v>144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79</v>
      </c>
      <c r="BK255" s="218">
        <f>ROUND(I255*H255,2)</f>
        <v>0</v>
      </c>
      <c r="BL255" s="19" t="s">
        <v>151</v>
      </c>
      <c r="BM255" s="217" t="s">
        <v>395</v>
      </c>
    </row>
    <row r="256" s="2" customFormat="1">
      <c r="A256" s="40"/>
      <c r="B256" s="41"/>
      <c r="C256" s="42"/>
      <c r="D256" s="219" t="s">
        <v>153</v>
      </c>
      <c r="E256" s="42"/>
      <c r="F256" s="220" t="s">
        <v>396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153</v>
      </c>
      <c r="AU256" s="19" t="s">
        <v>81</v>
      </c>
    </row>
    <row r="257" s="2" customFormat="1">
      <c r="A257" s="40"/>
      <c r="B257" s="41"/>
      <c r="C257" s="42"/>
      <c r="D257" s="224" t="s">
        <v>155</v>
      </c>
      <c r="E257" s="42"/>
      <c r="F257" s="225" t="s">
        <v>397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155</v>
      </c>
      <c r="AU257" s="19" t="s">
        <v>81</v>
      </c>
    </row>
    <row r="258" s="13" customFormat="1">
      <c r="A258" s="13"/>
      <c r="B258" s="226"/>
      <c r="C258" s="227"/>
      <c r="D258" s="219" t="s">
        <v>175</v>
      </c>
      <c r="E258" s="228" t="s">
        <v>19</v>
      </c>
      <c r="F258" s="229" t="s">
        <v>398</v>
      </c>
      <c r="G258" s="227"/>
      <c r="H258" s="230">
        <v>44.399999999999999</v>
      </c>
      <c r="I258" s="231"/>
      <c r="J258" s="227"/>
      <c r="K258" s="227"/>
      <c r="L258" s="232"/>
      <c r="M258" s="233"/>
      <c r="N258" s="234"/>
      <c r="O258" s="234"/>
      <c r="P258" s="234"/>
      <c r="Q258" s="234"/>
      <c r="R258" s="234"/>
      <c r="S258" s="234"/>
      <c r="T258" s="23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6" t="s">
        <v>175</v>
      </c>
      <c r="AU258" s="236" t="s">
        <v>81</v>
      </c>
      <c r="AV258" s="13" t="s">
        <v>81</v>
      </c>
      <c r="AW258" s="13" t="s">
        <v>33</v>
      </c>
      <c r="AX258" s="13" t="s">
        <v>71</v>
      </c>
      <c r="AY258" s="236" t="s">
        <v>144</v>
      </c>
    </row>
    <row r="259" s="13" customFormat="1">
      <c r="A259" s="13"/>
      <c r="B259" s="226"/>
      <c r="C259" s="227"/>
      <c r="D259" s="219" t="s">
        <v>175</v>
      </c>
      <c r="E259" s="228" t="s">
        <v>19</v>
      </c>
      <c r="F259" s="229" t="s">
        <v>399</v>
      </c>
      <c r="G259" s="227"/>
      <c r="H259" s="230">
        <v>21.120000000000001</v>
      </c>
      <c r="I259" s="231"/>
      <c r="J259" s="227"/>
      <c r="K259" s="227"/>
      <c r="L259" s="232"/>
      <c r="M259" s="233"/>
      <c r="N259" s="234"/>
      <c r="O259" s="234"/>
      <c r="P259" s="234"/>
      <c r="Q259" s="234"/>
      <c r="R259" s="234"/>
      <c r="S259" s="234"/>
      <c r="T259" s="235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6" t="s">
        <v>175</v>
      </c>
      <c r="AU259" s="236" t="s">
        <v>81</v>
      </c>
      <c r="AV259" s="13" t="s">
        <v>81</v>
      </c>
      <c r="AW259" s="13" t="s">
        <v>33</v>
      </c>
      <c r="AX259" s="13" t="s">
        <v>71</v>
      </c>
      <c r="AY259" s="236" t="s">
        <v>144</v>
      </c>
    </row>
    <row r="260" s="13" customFormat="1">
      <c r="A260" s="13"/>
      <c r="B260" s="226"/>
      <c r="C260" s="227"/>
      <c r="D260" s="219" t="s">
        <v>175</v>
      </c>
      <c r="E260" s="228" t="s">
        <v>19</v>
      </c>
      <c r="F260" s="229" t="s">
        <v>400</v>
      </c>
      <c r="G260" s="227"/>
      <c r="H260" s="230">
        <v>11.4</v>
      </c>
      <c r="I260" s="231"/>
      <c r="J260" s="227"/>
      <c r="K260" s="227"/>
      <c r="L260" s="232"/>
      <c r="M260" s="233"/>
      <c r="N260" s="234"/>
      <c r="O260" s="234"/>
      <c r="P260" s="234"/>
      <c r="Q260" s="234"/>
      <c r="R260" s="234"/>
      <c r="S260" s="234"/>
      <c r="T260" s="23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6" t="s">
        <v>175</v>
      </c>
      <c r="AU260" s="236" t="s">
        <v>81</v>
      </c>
      <c r="AV260" s="13" t="s">
        <v>81</v>
      </c>
      <c r="AW260" s="13" t="s">
        <v>33</v>
      </c>
      <c r="AX260" s="13" t="s">
        <v>71</v>
      </c>
      <c r="AY260" s="236" t="s">
        <v>144</v>
      </c>
    </row>
    <row r="261" s="14" customFormat="1">
      <c r="A261" s="14"/>
      <c r="B261" s="237"/>
      <c r="C261" s="238"/>
      <c r="D261" s="219" t="s">
        <v>175</v>
      </c>
      <c r="E261" s="239" t="s">
        <v>19</v>
      </c>
      <c r="F261" s="240" t="s">
        <v>179</v>
      </c>
      <c r="G261" s="238"/>
      <c r="H261" s="241">
        <v>76.920000000000002</v>
      </c>
      <c r="I261" s="242"/>
      <c r="J261" s="238"/>
      <c r="K261" s="238"/>
      <c r="L261" s="243"/>
      <c r="M261" s="244"/>
      <c r="N261" s="245"/>
      <c r="O261" s="245"/>
      <c r="P261" s="245"/>
      <c r="Q261" s="245"/>
      <c r="R261" s="245"/>
      <c r="S261" s="245"/>
      <c r="T261" s="24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7" t="s">
        <v>175</v>
      </c>
      <c r="AU261" s="247" t="s">
        <v>81</v>
      </c>
      <c r="AV261" s="14" t="s">
        <v>151</v>
      </c>
      <c r="AW261" s="14" t="s">
        <v>33</v>
      </c>
      <c r="AX261" s="14" t="s">
        <v>79</v>
      </c>
      <c r="AY261" s="247" t="s">
        <v>144</v>
      </c>
    </row>
    <row r="262" s="12" customFormat="1" ht="22.8" customHeight="1">
      <c r="A262" s="12"/>
      <c r="B262" s="190"/>
      <c r="C262" s="191"/>
      <c r="D262" s="192" t="s">
        <v>70</v>
      </c>
      <c r="E262" s="204" t="s">
        <v>151</v>
      </c>
      <c r="F262" s="204" t="s">
        <v>401</v>
      </c>
      <c r="G262" s="191"/>
      <c r="H262" s="191"/>
      <c r="I262" s="194"/>
      <c r="J262" s="205">
        <f>BK262</f>
        <v>0</v>
      </c>
      <c r="K262" s="191"/>
      <c r="L262" s="196"/>
      <c r="M262" s="197"/>
      <c r="N262" s="198"/>
      <c r="O262" s="198"/>
      <c r="P262" s="199">
        <f>SUM(P263:P269)</f>
        <v>0</v>
      </c>
      <c r="Q262" s="198"/>
      <c r="R262" s="199">
        <f>SUM(R263:R269)</f>
        <v>6.5504910000000001</v>
      </c>
      <c r="S262" s="198"/>
      <c r="T262" s="200">
        <f>SUM(T263:T269)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01" t="s">
        <v>79</v>
      </c>
      <c r="AT262" s="202" t="s">
        <v>70</v>
      </c>
      <c r="AU262" s="202" t="s">
        <v>79</v>
      </c>
      <c r="AY262" s="201" t="s">
        <v>144</v>
      </c>
      <c r="BK262" s="203">
        <f>SUM(BK263:BK269)</f>
        <v>0</v>
      </c>
    </row>
    <row r="263" s="2" customFormat="1" ht="16.5" customHeight="1">
      <c r="A263" s="40"/>
      <c r="B263" s="41"/>
      <c r="C263" s="206" t="s">
        <v>402</v>
      </c>
      <c r="D263" s="206" t="s">
        <v>146</v>
      </c>
      <c r="E263" s="207" t="s">
        <v>403</v>
      </c>
      <c r="F263" s="208" t="s">
        <v>404</v>
      </c>
      <c r="G263" s="209" t="s">
        <v>149</v>
      </c>
      <c r="H263" s="210">
        <v>493</v>
      </c>
      <c r="I263" s="211"/>
      <c r="J263" s="212">
        <f>ROUND(I263*H263,2)</f>
        <v>0</v>
      </c>
      <c r="K263" s="208" t="s">
        <v>150</v>
      </c>
      <c r="L263" s="46"/>
      <c r="M263" s="213" t="s">
        <v>19</v>
      </c>
      <c r="N263" s="214" t="s">
        <v>42</v>
      </c>
      <c r="O263" s="86"/>
      <c r="P263" s="215">
        <f>O263*H263</f>
        <v>0</v>
      </c>
      <c r="Q263" s="215">
        <v>0</v>
      </c>
      <c r="R263" s="215">
        <f>Q263*H263</f>
        <v>0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151</v>
      </c>
      <c r="AT263" s="217" t="s">
        <v>146</v>
      </c>
      <c r="AU263" s="217" t="s">
        <v>81</v>
      </c>
      <c r="AY263" s="19" t="s">
        <v>144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79</v>
      </c>
      <c r="BK263" s="218">
        <f>ROUND(I263*H263,2)</f>
        <v>0</v>
      </c>
      <c r="BL263" s="19" t="s">
        <v>151</v>
      </c>
      <c r="BM263" s="217" t="s">
        <v>405</v>
      </c>
    </row>
    <row r="264" s="2" customFormat="1">
      <c r="A264" s="40"/>
      <c r="B264" s="41"/>
      <c r="C264" s="42"/>
      <c r="D264" s="219" t="s">
        <v>153</v>
      </c>
      <c r="E264" s="42"/>
      <c r="F264" s="220" t="s">
        <v>406</v>
      </c>
      <c r="G264" s="42"/>
      <c r="H264" s="42"/>
      <c r="I264" s="221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153</v>
      </c>
      <c r="AU264" s="19" t="s">
        <v>81</v>
      </c>
    </row>
    <row r="265" s="2" customFormat="1">
      <c r="A265" s="40"/>
      <c r="B265" s="41"/>
      <c r="C265" s="42"/>
      <c r="D265" s="224" t="s">
        <v>155</v>
      </c>
      <c r="E265" s="42"/>
      <c r="F265" s="225" t="s">
        <v>407</v>
      </c>
      <c r="G265" s="42"/>
      <c r="H265" s="42"/>
      <c r="I265" s="221"/>
      <c r="J265" s="42"/>
      <c r="K265" s="42"/>
      <c r="L265" s="46"/>
      <c r="M265" s="222"/>
      <c r="N265" s="223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155</v>
      </c>
      <c r="AU265" s="19" t="s">
        <v>81</v>
      </c>
    </row>
    <row r="266" s="2" customFormat="1">
      <c r="A266" s="40"/>
      <c r="B266" s="41"/>
      <c r="C266" s="42"/>
      <c r="D266" s="219" t="s">
        <v>385</v>
      </c>
      <c r="E266" s="42"/>
      <c r="F266" s="268" t="s">
        <v>386</v>
      </c>
      <c r="G266" s="42"/>
      <c r="H266" s="42"/>
      <c r="I266" s="221"/>
      <c r="J266" s="42"/>
      <c r="K266" s="42"/>
      <c r="L266" s="46"/>
      <c r="M266" s="222"/>
      <c r="N266" s="223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385</v>
      </c>
      <c r="AU266" s="19" t="s">
        <v>81</v>
      </c>
    </row>
    <row r="267" s="2" customFormat="1" ht="24.15" customHeight="1">
      <c r="A267" s="40"/>
      <c r="B267" s="41"/>
      <c r="C267" s="248" t="s">
        <v>408</v>
      </c>
      <c r="D267" s="248" t="s">
        <v>224</v>
      </c>
      <c r="E267" s="249" t="s">
        <v>409</v>
      </c>
      <c r="F267" s="250" t="s">
        <v>410</v>
      </c>
      <c r="G267" s="251" t="s">
        <v>149</v>
      </c>
      <c r="H267" s="252">
        <v>507.79000000000002</v>
      </c>
      <c r="I267" s="253"/>
      <c r="J267" s="254">
        <f>ROUND(I267*H267,2)</f>
        <v>0</v>
      </c>
      <c r="K267" s="250" t="s">
        <v>150</v>
      </c>
      <c r="L267" s="255"/>
      <c r="M267" s="256" t="s">
        <v>19</v>
      </c>
      <c r="N267" s="257" t="s">
        <v>42</v>
      </c>
      <c r="O267" s="86"/>
      <c r="P267" s="215">
        <f>O267*H267</f>
        <v>0</v>
      </c>
      <c r="Q267" s="215">
        <v>0.0129</v>
      </c>
      <c r="R267" s="215">
        <f>Q267*H267</f>
        <v>6.5504910000000001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201</v>
      </c>
      <c r="AT267" s="217" t="s">
        <v>224</v>
      </c>
      <c r="AU267" s="217" t="s">
        <v>81</v>
      </c>
      <c r="AY267" s="19" t="s">
        <v>144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79</v>
      </c>
      <c r="BK267" s="218">
        <f>ROUND(I267*H267,2)</f>
        <v>0</v>
      </c>
      <c r="BL267" s="19" t="s">
        <v>151</v>
      </c>
      <c r="BM267" s="217" t="s">
        <v>411</v>
      </c>
    </row>
    <row r="268" s="2" customFormat="1">
      <c r="A268" s="40"/>
      <c r="B268" s="41"/>
      <c r="C268" s="42"/>
      <c r="D268" s="219" t="s">
        <v>153</v>
      </c>
      <c r="E268" s="42"/>
      <c r="F268" s="220" t="s">
        <v>410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153</v>
      </c>
      <c r="AU268" s="19" t="s">
        <v>81</v>
      </c>
    </row>
    <row r="269" s="13" customFormat="1">
      <c r="A269" s="13"/>
      <c r="B269" s="226"/>
      <c r="C269" s="227"/>
      <c r="D269" s="219" t="s">
        <v>175</v>
      </c>
      <c r="E269" s="227"/>
      <c r="F269" s="229" t="s">
        <v>412</v>
      </c>
      <c r="G269" s="227"/>
      <c r="H269" s="230">
        <v>507.79000000000002</v>
      </c>
      <c r="I269" s="231"/>
      <c r="J269" s="227"/>
      <c r="K269" s="227"/>
      <c r="L269" s="232"/>
      <c r="M269" s="233"/>
      <c r="N269" s="234"/>
      <c r="O269" s="234"/>
      <c r="P269" s="234"/>
      <c r="Q269" s="234"/>
      <c r="R269" s="234"/>
      <c r="S269" s="234"/>
      <c r="T269" s="23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6" t="s">
        <v>175</v>
      </c>
      <c r="AU269" s="236" t="s">
        <v>81</v>
      </c>
      <c r="AV269" s="13" t="s">
        <v>81</v>
      </c>
      <c r="AW269" s="13" t="s">
        <v>4</v>
      </c>
      <c r="AX269" s="13" t="s">
        <v>79</v>
      </c>
      <c r="AY269" s="236" t="s">
        <v>144</v>
      </c>
    </row>
    <row r="270" s="12" customFormat="1" ht="22.8" customHeight="1">
      <c r="A270" s="12"/>
      <c r="B270" s="190"/>
      <c r="C270" s="191"/>
      <c r="D270" s="192" t="s">
        <v>70</v>
      </c>
      <c r="E270" s="204" t="s">
        <v>187</v>
      </c>
      <c r="F270" s="204" t="s">
        <v>413</v>
      </c>
      <c r="G270" s="191"/>
      <c r="H270" s="191"/>
      <c r="I270" s="194"/>
      <c r="J270" s="205">
        <f>BK270</f>
        <v>0</v>
      </c>
      <c r="K270" s="191"/>
      <c r="L270" s="196"/>
      <c r="M270" s="197"/>
      <c r="N270" s="198"/>
      <c r="O270" s="198"/>
      <c r="P270" s="199">
        <f>SUM(P271:P317)</f>
        <v>0</v>
      </c>
      <c r="Q270" s="198"/>
      <c r="R270" s="199">
        <f>SUM(R271:R317)</f>
        <v>371.34042837999999</v>
      </c>
      <c r="S270" s="198"/>
      <c r="T270" s="200">
        <f>SUM(T271:T317)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01" t="s">
        <v>79</v>
      </c>
      <c r="AT270" s="202" t="s">
        <v>70</v>
      </c>
      <c r="AU270" s="202" t="s">
        <v>79</v>
      </c>
      <c r="AY270" s="201" t="s">
        <v>144</v>
      </c>
      <c r="BK270" s="203">
        <f>SUM(BK271:BK317)</f>
        <v>0</v>
      </c>
    </row>
    <row r="271" s="2" customFormat="1" ht="21.75" customHeight="1">
      <c r="A271" s="40"/>
      <c r="B271" s="41"/>
      <c r="C271" s="206" t="s">
        <v>414</v>
      </c>
      <c r="D271" s="206" t="s">
        <v>146</v>
      </c>
      <c r="E271" s="207" t="s">
        <v>415</v>
      </c>
      <c r="F271" s="208" t="s">
        <v>416</v>
      </c>
      <c r="G271" s="209" t="s">
        <v>171</v>
      </c>
      <c r="H271" s="210">
        <v>69.426000000000002</v>
      </c>
      <c r="I271" s="211"/>
      <c r="J271" s="212">
        <f>ROUND(I271*H271,2)</f>
        <v>0</v>
      </c>
      <c r="K271" s="208" t="s">
        <v>150</v>
      </c>
      <c r="L271" s="46"/>
      <c r="M271" s="213" t="s">
        <v>19</v>
      </c>
      <c r="N271" s="214" t="s">
        <v>42</v>
      </c>
      <c r="O271" s="86"/>
      <c r="P271" s="215">
        <f>O271*H271</f>
        <v>0</v>
      </c>
      <c r="Q271" s="215">
        <v>2.5018699999999998</v>
      </c>
      <c r="R271" s="215">
        <f>Q271*H271</f>
        <v>173.69482661999999</v>
      </c>
      <c r="S271" s="215">
        <v>0</v>
      </c>
      <c r="T271" s="216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7" t="s">
        <v>151</v>
      </c>
      <c r="AT271" s="217" t="s">
        <v>146</v>
      </c>
      <c r="AU271" s="217" t="s">
        <v>81</v>
      </c>
      <c r="AY271" s="19" t="s">
        <v>144</v>
      </c>
      <c r="BE271" s="218">
        <f>IF(N271="základní",J271,0)</f>
        <v>0</v>
      </c>
      <c r="BF271" s="218">
        <f>IF(N271="snížená",J271,0)</f>
        <v>0</v>
      </c>
      <c r="BG271" s="218">
        <f>IF(N271="zákl. přenesená",J271,0)</f>
        <v>0</v>
      </c>
      <c r="BH271" s="218">
        <f>IF(N271="sníž. přenesená",J271,0)</f>
        <v>0</v>
      </c>
      <c r="BI271" s="218">
        <f>IF(N271="nulová",J271,0)</f>
        <v>0</v>
      </c>
      <c r="BJ271" s="19" t="s">
        <v>79</v>
      </c>
      <c r="BK271" s="218">
        <f>ROUND(I271*H271,2)</f>
        <v>0</v>
      </c>
      <c r="BL271" s="19" t="s">
        <v>151</v>
      </c>
      <c r="BM271" s="217" t="s">
        <v>417</v>
      </c>
    </row>
    <row r="272" s="2" customFormat="1">
      <c r="A272" s="40"/>
      <c r="B272" s="41"/>
      <c r="C272" s="42"/>
      <c r="D272" s="219" t="s">
        <v>153</v>
      </c>
      <c r="E272" s="42"/>
      <c r="F272" s="220" t="s">
        <v>418</v>
      </c>
      <c r="G272" s="42"/>
      <c r="H272" s="42"/>
      <c r="I272" s="221"/>
      <c r="J272" s="42"/>
      <c r="K272" s="42"/>
      <c r="L272" s="46"/>
      <c r="M272" s="222"/>
      <c r="N272" s="223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153</v>
      </c>
      <c r="AU272" s="19" t="s">
        <v>81</v>
      </c>
    </row>
    <row r="273" s="2" customFormat="1">
      <c r="A273" s="40"/>
      <c r="B273" s="41"/>
      <c r="C273" s="42"/>
      <c r="D273" s="224" t="s">
        <v>155</v>
      </c>
      <c r="E273" s="42"/>
      <c r="F273" s="225" t="s">
        <v>419</v>
      </c>
      <c r="G273" s="42"/>
      <c r="H273" s="42"/>
      <c r="I273" s="221"/>
      <c r="J273" s="42"/>
      <c r="K273" s="42"/>
      <c r="L273" s="46"/>
      <c r="M273" s="222"/>
      <c r="N273" s="223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155</v>
      </c>
      <c r="AU273" s="19" t="s">
        <v>81</v>
      </c>
    </row>
    <row r="274" s="13" customFormat="1">
      <c r="A274" s="13"/>
      <c r="B274" s="226"/>
      <c r="C274" s="227"/>
      <c r="D274" s="219" t="s">
        <v>175</v>
      </c>
      <c r="E274" s="228" t="s">
        <v>19</v>
      </c>
      <c r="F274" s="229" t="s">
        <v>420</v>
      </c>
      <c r="G274" s="227"/>
      <c r="H274" s="230">
        <v>69.426000000000002</v>
      </c>
      <c r="I274" s="231"/>
      <c r="J274" s="227"/>
      <c r="K274" s="227"/>
      <c r="L274" s="232"/>
      <c r="M274" s="233"/>
      <c r="N274" s="234"/>
      <c r="O274" s="234"/>
      <c r="P274" s="234"/>
      <c r="Q274" s="234"/>
      <c r="R274" s="234"/>
      <c r="S274" s="234"/>
      <c r="T274" s="235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6" t="s">
        <v>175</v>
      </c>
      <c r="AU274" s="236" t="s">
        <v>81</v>
      </c>
      <c r="AV274" s="13" t="s">
        <v>81</v>
      </c>
      <c r="AW274" s="13" t="s">
        <v>33</v>
      </c>
      <c r="AX274" s="13" t="s">
        <v>79</v>
      </c>
      <c r="AY274" s="236" t="s">
        <v>144</v>
      </c>
    </row>
    <row r="275" s="2" customFormat="1" ht="16.5" customHeight="1">
      <c r="A275" s="40"/>
      <c r="B275" s="41"/>
      <c r="C275" s="206" t="s">
        <v>421</v>
      </c>
      <c r="D275" s="206" t="s">
        <v>146</v>
      </c>
      <c r="E275" s="207" t="s">
        <v>422</v>
      </c>
      <c r="F275" s="208" t="s">
        <v>423</v>
      </c>
      <c r="G275" s="209" t="s">
        <v>171</v>
      </c>
      <c r="H275" s="210">
        <v>69.426000000000002</v>
      </c>
      <c r="I275" s="211"/>
      <c r="J275" s="212">
        <f>ROUND(I275*H275,2)</f>
        <v>0</v>
      </c>
      <c r="K275" s="208" t="s">
        <v>150</v>
      </c>
      <c r="L275" s="46"/>
      <c r="M275" s="213" t="s">
        <v>19</v>
      </c>
      <c r="N275" s="214" t="s">
        <v>42</v>
      </c>
      <c r="O275" s="86"/>
      <c r="P275" s="215">
        <f>O275*H275</f>
        <v>0</v>
      </c>
      <c r="Q275" s="215">
        <v>0</v>
      </c>
      <c r="R275" s="215">
        <f>Q275*H275</f>
        <v>0</v>
      </c>
      <c r="S275" s="215">
        <v>0</v>
      </c>
      <c r="T275" s="216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7" t="s">
        <v>151</v>
      </c>
      <c r="AT275" s="217" t="s">
        <v>146</v>
      </c>
      <c r="AU275" s="217" t="s">
        <v>81</v>
      </c>
      <c r="AY275" s="19" t="s">
        <v>144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9" t="s">
        <v>79</v>
      </c>
      <c r="BK275" s="218">
        <f>ROUND(I275*H275,2)</f>
        <v>0</v>
      </c>
      <c r="BL275" s="19" t="s">
        <v>151</v>
      </c>
      <c r="BM275" s="217" t="s">
        <v>424</v>
      </c>
    </row>
    <row r="276" s="2" customFormat="1">
      <c r="A276" s="40"/>
      <c r="B276" s="41"/>
      <c r="C276" s="42"/>
      <c r="D276" s="219" t="s">
        <v>153</v>
      </c>
      <c r="E276" s="42"/>
      <c r="F276" s="220" t="s">
        <v>425</v>
      </c>
      <c r="G276" s="42"/>
      <c r="H276" s="42"/>
      <c r="I276" s="221"/>
      <c r="J276" s="42"/>
      <c r="K276" s="42"/>
      <c r="L276" s="46"/>
      <c r="M276" s="222"/>
      <c r="N276" s="223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153</v>
      </c>
      <c r="AU276" s="19" t="s">
        <v>81</v>
      </c>
    </row>
    <row r="277" s="2" customFormat="1">
      <c r="A277" s="40"/>
      <c r="B277" s="41"/>
      <c r="C277" s="42"/>
      <c r="D277" s="224" t="s">
        <v>155</v>
      </c>
      <c r="E277" s="42"/>
      <c r="F277" s="225" t="s">
        <v>426</v>
      </c>
      <c r="G277" s="42"/>
      <c r="H277" s="42"/>
      <c r="I277" s="221"/>
      <c r="J277" s="42"/>
      <c r="K277" s="42"/>
      <c r="L277" s="46"/>
      <c r="M277" s="222"/>
      <c r="N277" s="223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155</v>
      </c>
      <c r="AU277" s="19" t="s">
        <v>81</v>
      </c>
    </row>
    <row r="278" s="2" customFormat="1" ht="21.75" customHeight="1">
      <c r="A278" s="40"/>
      <c r="B278" s="41"/>
      <c r="C278" s="206" t="s">
        <v>427</v>
      </c>
      <c r="D278" s="206" t="s">
        <v>146</v>
      </c>
      <c r="E278" s="207" t="s">
        <v>428</v>
      </c>
      <c r="F278" s="208" t="s">
        <v>429</v>
      </c>
      <c r="G278" s="209" t="s">
        <v>171</v>
      </c>
      <c r="H278" s="210">
        <v>69.426000000000002</v>
      </c>
      <c r="I278" s="211"/>
      <c r="J278" s="212">
        <f>ROUND(I278*H278,2)</f>
        <v>0</v>
      </c>
      <c r="K278" s="208" t="s">
        <v>150</v>
      </c>
      <c r="L278" s="46"/>
      <c r="M278" s="213" t="s">
        <v>19</v>
      </c>
      <c r="N278" s="214" t="s">
        <v>42</v>
      </c>
      <c r="O278" s="86"/>
      <c r="P278" s="215">
        <f>O278*H278</f>
        <v>0</v>
      </c>
      <c r="Q278" s="215">
        <v>0</v>
      </c>
      <c r="R278" s="215">
        <f>Q278*H278</f>
        <v>0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151</v>
      </c>
      <c r="AT278" s="217" t="s">
        <v>146</v>
      </c>
      <c r="AU278" s="217" t="s">
        <v>81</v>
      </c>
      <c r="AY278" s="19" t="s">
        <v>144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79</v>
      </c>
      <c r="BK278" s="218">
        <f>ROUND(I278*H278,2)</f>
        <v>0</v>
      </c>
      <c r="BL278" s="19" t="s">
        <v>151</v>
      </c>
      <c r="BM278" s="217" t="s">
        <v>430</v>
      </c>
    </row>
    <row r="279" s="2" customFormat="1">
      <c r="A279" s="40"/>
      <c r="B279" s="41"/>
      <c r="C279" s="42"/>
      <c r="D279" s="219" t="s">
        <v>153</v>
      </c>
      <c r="E279" s="42"/>
      <c r="F279" s="220" t="s">
        <v>431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153</v>
      </c>
      <c r="AU279" s="19" t="s">
        <v>81</v>
      </c>
    </row>
    <row r="280" s="2" customFormat="1">
      <c r="A280" s="40"/>
      <c r="B280" s="41"/>
      <c r="C280" s="42"/>
      <c r="D280" s="224" t="s">
        <v>155</v>
      </c>
      <c r="E280" s="42"/>
      <c r="F280" s="225" t="s">
        <v>432</v>
      </c>
      <c r="G280" s="42"/>
      <c r="H280" s="42"/>
      <c r="I280" s="221"/>
      <c r="J280" s="42"/>
      <c r="K280" s="42"/>
      <c r="L280" s="46"/>
      <c r="M280" s="222"/>
      <c r="N280" s="223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155</v>
      </c>
      <c r="AU280" s="19" t="s">
        <v>81</v>
      </c>
    </row>
    <row r="281" s="2" customFormat="1" ht="21.75" customHeight="1">
      <c r="A281" s="40"/>
      <c r="B281" s="41"/>
      <c r="C281" s="206" t="s">
        <v>433</v>
      </c>
      <c r="D281" s="206" t="s">
        <v>146</v>
      </c>
      <c r="E281" s="207" t="s">
        <v>434</v>
      </c>
      <c r="F281" s="208" t="s">
        <v>435</v>
      </c>
      <c r="G281" s="209" t="s">
        <v>171</v>
      </c>
      <c r="H281" s="210">
        <v>69.426000000000002</v>
      </c>
      <c r="I281" s="211"/>
      <c r="J281" s="212">
        <f>ROUND(I281*H281,2)</f>
        <v>0</v>
      </c>
      <c r="K281" s="208" t="s">
        <v>150</v>
      </c>
      <c r="L281" s="46"/>
      <c r="M281" s="213" t="s">
        <v>19</v>
      </c>
      <c r="N281" s="214" t="s">
        <v>42</v>
      </c>
      <c r="O281" s="86"/>
      <c r="P281" s="215">
        <f>O281*H281</f>
        <v>0</v>
      </c>
      <c r="Q281" s="215">
        <v>0.030300000000000001</v>
      </c>
      <c r="R281" s="215">
        <f>Q281*H281</f>
        <v>2.1036078000000002</v>
      </c>
      <c r="S281" s="215">
        <v>0</v>
      </c>
      <c r="T281" s="216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7" t="s">
        <v>151</v>
      </c>
      <c r="AT281" s="217" t="s">
        <v>146</v>
      </c>
      <c r="AU281" s="217" t="s">
        <v>81</v>
      </c>
      <c r="AY281" s="19" t="s">
        <v>144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9" t="s">
        <v>79</v>
      </c>
      <c r="BK281" s="218">
        <f>ROUND(I281*H281,2)</f>
        <v>0</v>
      </c>
      <c r="BL281" s="19" t="s">
        <v>151</v>
      </c>
      <c r="BM281" s="217" t="s">
        <v>436</v>
      </c>
    </row>
    <row r="282" s="2" customFormat="1">
      <c r="A282" s="40"/>
      <c r="B282" s="41"/>
      <c r="C282" s="42"/>
      <c r="D282" s="219" t="s">
        <v>153</v>
      </c>
      <c r="E282" s="42"/>
      <c r="F282" s="220" t="s">
        <v>437</v>
      </c>
      <c r="G282" s="42"/>
      <c r="H282" s="42"/>
      <c r="I282" s="221"/>
      <c r="J282" s="42"/>
      <c r="K282" s="42"/>
      <c r="L282" s="46"/>
      <c r="M282" s="222"/>
      <c r="N282" s="223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153</v>
      </c>
      <c r="AU282" s="19" t="s">
        <v>81</v>
      </c>
    </row>
    <row r="283" s="2" customFormat="1">
      <c r="A283" s="40"/>
      <c r="B283" s="41"/>
      <c r="C283" s="42"/>
      <c r="D283" s="224" t="s">
        <v>155</v>
      </c>
      <c r="E283" s="42"/>
      <c r="F283" s="225" t="s">
        <v>438</v>
      </c>
      <c r="G283" s="42"/>
      <c r="H283" s="42"/>
      <c r="I283" s="221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155</v>
      </c>
      <c r="AU283" s="19" t="s">
        <v>81</v>
      </c>
    </row>
    <row r="284" s="2" customFormat="1" ht="16.5" customHeight="1">
      <c r="A284" s="40"/>
      <c r="B284" s="41"/>
      <c r="C284" s="206" t="s">
        <v>439</v>
      </c>
      <c r="D284" s="206" t="s">
        <v>146</v>
      </c>
      <c r="E284" s="207" t="s">
        <v>440</v>
      </c>
      <c r="F284" s="208" t="s">
        <v>441</v>
      </c>
      <c r="G284" s="209" t="s">
        <v>149</v>
      </c>
      <c r="H284" s="210">
        <v>10.1</v>
      </c>
      <c r="I284" s="211"/>
      <c r="J284" s="212">
        <f>ROUND(I284*H284,2)</f>
        <v>0</v>
      </c>
      <c r="K284" s="208" t="s">
        <v>150</v>
      </c>
      <c r="L284" s="46"/>
      <c r="M284" s="213" t="s">
        <v>19</v>
      </c>
      <c r="N284" s="214" t="s">
        <v>42</v>
      </c>
      <c r="O284" s="86"/>
      <c r="P284" s="215">
        <f>O284*H284</f>
        <v>0</v>
      </c>
      <c r="Q284" s="215">
        <v>0.016070000000000001</v>
      </c>
      <c r="R284" s="215">
        <f>Q284*H284</f>
        <v>0.16230700000000001</v>
      </c>
      <c r="S284" s="215">
        <v>0</v>
      </c>
      <c r="T284" s="21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7" t="s">
        <v>151</v>
      </c>
      <c r="AT284" s="217" t="s">
        <v>146</v>
      </c>
      <c r="AU284" s="217" t="s">
        <v>81</v>
      </c>
      <c r="AY284" s="19" t="s">
        <v>144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9" t="s">
        <v>79</v>
      </c>
      <c r="BK284" s="218">
        <f>ROUND(I284*H284,2)</f>
        <v>0</v>
      </c>
      <c r="BL284" s="19" t="s">
        <v>151</v>
      </c>
      <c r="BM284" s="217" t="s">
        <v>442</v>
      </c>
    </row>
    <row r="285" s="2" customFormat="1">
      <c r="A285" s="40"/>
      <c r="B285" s="41"/>
      <c r="C285" s="42"/>
      <c r="D285" s="219" t="s">
        <v>153</v>
      </c>
      <c r="E285" s="42"/>
      <c r="F285" s="220" t="s">
        <v>443</v>
      </c>
      <c r="G285" s="42"/>
      <c r="H285" s="42"/>
      <c r="I285" s="221"/>
      <c r="J285" s="42"/>
      <c r="K285" s="42"/>
      <c r="L285" s="46"/>
      <c r="M285" s="222"/>
      <c r="N285" s="223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153</v>
      </c>
      <c r="AU285" s="19" t="s">
        <v>81</v>
      </c>
    </row>
    <row r="286" s="2" customFormat="1">
      <c r="A286" s="40"/>
      <c r="B286" s="41"/>
      <c r="C286" s="42"/>
      <c r="D286" s="224" t="s">
        <v>155</v>
      </c>
      <c r="E286" s="42"/>
      <c r="F286" s="225" t="s">
        <v>444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155</v>
      </c>
      <c r="AU286" s="19" t="s">
        <v>81</v>
      </c>
    </row>
    <row r="287" s="13" customFormat="1">
      <c r="A287" s="13"/>
      <c r="B287" s="226"/>
      <c r="C287" s="227"/>
      <c r="D287" s="219" t="s">
        <v>175</v>
      </c>
      <c r="E287" s="228" t="s">
        <v>19</v>
      </c>
      <c r="F287" s="229" t="s">
        <v>445</v>
      </c>
      <c r="G287" s="227"/>
      <c r="H287" s="230">
        <v>10.1</v>
      </c>
      <c r="I287" s="231"/>
      <c r="J287" s="227"/>
      <c r="K287" s="227"/>
      <c r="L287" s="232"/>
      <c r="M287" s="233"/>
      <c r="N287" s="234"/>
      <c r="O287" s="234"/>
      <c r="P287" s="234"/>
      <c r="Q287" s="234"/>
      <c r="R287" s="234"/>
      <c r="S287" s="234"/>
      <c r="T287" s="235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6" t="s">
        <v>175</v>
      </c>
      <c r="AU287" s="236" t="s">
        <v>81</v>
      </c>
      <c r="AV287" s="13" t="s">
        <v>81</v>
      </c>
      <c r="AW287" s="13" t="s">
        <v>33</v>
      </c>
      <c r="AX287" s="13" t="s">
        <v>79</v>
      </c>
      <c r="AY287" s="236" t="s">
        <v>144</v>
      </c>
    </row>
    <row r="288" s="2" customFormat="1" ht="16.5" customHeight="1">
      <c r="A288" s="40"/>
      <c r="B288" s="41"/>
      <c r="C288" s="206" t="s">
        <v>446</v>
      </c>
      <c r="D288" s="206" t="s">
        <v>146</v>
      </c>
      <c r="E288" s="207" t="s">
        <v>447</v>
      </c>
      <c r="F288" s="208" t="s">
        <v>448</v>
      </c>
      <c r="G288" s="209" t="s">
        <v>149</v>
      </c>
      <c r="H288" s="210">
        <v>10.1</v>
      </c>
      <c r="I288" s="211"/>
      <c r="J288" s="212">
        <f>ROUND(I288*H288,2)</f>
        <v>0</v>
      </c>
      <c r="K288" s="208" t="s">
        <v>150</v>
      </c>
      <c r="L288" s="46"/>
      <c r="M288" s="213" t="s">
        <v>19</v>
      </c>
      <c r="N288" s="214" t="s">
        <v>42</v>
      </c>
      <c r="O288" s="86"/>
      <c r="P288" s="215">
        <f>O288*H288</f>
        <v>0</v>
      </c>
      <c r="Q288" s="215">
        <v>0</v>
      </c>
      <c r="R288" s="215">
        <f>Q288*H288</f>
        <v>0</v>
      </c>
      <c r="S288" s="215">
        <v>0</v>
      </c>
      <c r="T288" s="21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151</v>
      </c>
      <c r="AT288" s="217" t="s">
        <v>146</v>
      </c>
      <c r="AU288" s="217" t="s">
        <v>81</v>
      </c>
      <c r="AY288" s="19" t="s">
        <v>144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9" t="s">
        <v>79</v>
      </c>
      <c r="BK288" s="218">
        <f>ROUND(I288*H288,2)</f>
        <v>0</v>
      </c>
      <c r="BL288" s="19" t="s">
        <v>151</v>
      </c>
      <c r="BM288" s="217" t="s">
        <v>449</v>
      </c>
    </row>
    <row r="289" s="2" customFormat="1">
      <c r="A289" s="40"/>
      <c r="B289" s="41"/>
      <c r="C289" s="42"/>
      <c r="D289" s="219" t="s">
        <v>153</v>
      </c>
      <c r="E289" s="42"/>
      <c r="F289" s="220" t="s">
        <v>450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153</v>
      </c>
      <c r="AU289" s="19" t="s">
        <v>81</v>
      </c>
    </row>
    <row r="290" s="2" customFormat="1">
      <c r="A290" s="40"/>
      <c r="B290" s="41"/>
      <c r="C290" s="42"/>
      <c r="D290" s="224" t="s">
        <v>155</v>
      </c>
      <c r="E290" s="42"/>
      <c r="F290" s="225" t="s">
        <v>451</v>
      </c>
      <c r="G290" s="42"/>
      <c r="H290" s="42"/>
      <c r="I290" s="221"/>
      <c r="J290" s="42"/>
      <c r="K290" s="42"/>
      <c r="L290" s="46"/>
      <c r="M290" s="222"/>
      <c r="N290" s="223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155</v>
      </c>
      <c r="AU290" s="19" t="s">
        <v>81</v>
      </c>
    </row>
    <row r="291" s="2" customFormat="1" ht="21.75" customHeight="1">
      <c r="A291" s="40"/>
      <c r="B291" s="41"/>
      <c r="C291" s="206" t="s">
        <v>452</v>
      </c>
      <c r="D291" s="206" t="s">
        <v>146</v>
      </c>
      <c r="E291" s="207" t="s">
        <v>453</v>
      </c>
      <c r="F291" s="208" t="s">
        <v>454</v>
      </c>
      <c r="G291" s="209" t="s">
        <v>149</v>
      </c>
      <c r="H291" s="210">
        <v>408.38799999999998</v>
      </c>
      <c r="I291" s="211"/>
      <c r="J291" s="212">
        <f>ROUND(I291*H291,2)</f>
        <v>0</v>
      </c>
      <c r="K291" s="208" t="s">
        <v>150</v>
      </c>
      <c r="L291" s="46"/>
      <c r="M291" s="213" t="s">
        <v>19</v>
      </c>
      <c r="N291" s="214" t="s">
        <v>42</v>
      </c>
      <c r="O291" s="86"/>
      <c r="P291" s="215">
        <f>O291*H291</f>
        <v>0</v>
      </c>
      <c r="Q291" s="215">
        <v>0.0032000000000000002</v>
      </c>
      <c r="R291" s="215">
        <f>Q291*H291</f>
        <v>1.3068416000000001</v>
      </c>
      <c r="S291" s="215">
        <v>0</v>
      </c>
      <c r="T291" s="21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7" t="s">
        <v>151</v>
      </c>
      <c r="AT291" s="217" t="s">
        <v>146</v>
      </c>
      <c r="AU291" s="217" t="s">
        <v>81</v>
      </c>
      <c r="AY291" s="19" t="s">
        <v>144</v>
      </c>
      <c r="BE291" s="218">
        <f>IF(N291="základní",J291,0)</f>
        <v>0</v>
      </c>
      <c r="BF291" s="218">
        <f>IF(N291="snížená",J291,0)</f>
        <v>0</v>
      </c>
      <c r="BG291" s="218">
        <f>IF(N291="zákl. přenesená",J291,0)</f>
        <v>0</v>
      </c>
      <c r="BH291" s="218">
        <f>IF(N291="sníž. přenesená",J291,0)</f>
        <v>0</v>
      </c>
      <c r="BI291" s="218">
        <f>IF(N291="nulová",J291,0)</f>
        <v>0</v>
      </c>
      <c r="BJ291" s="19" t="s">
        <v>79</v>
      </c>
      <c r="BK291" s="218">
        <f>ROUND(I291*H291,2)</f>
        <v>0</v>
      </c>
      <c r="BL291" s="19" t="s">
        <v>151</v>
      </c>
      <c r="BM291" s="217" t="s">
        <v>455</v>
      </c>
    </row>
    <row r="292" s="2" customFormat="1">
      <c r="A292" s="40"/>
      <c r="B292" s="41"/>
      <c r="C292" s="42"/>
      <c r="D292" s="219" t="s">
        <v>153</v>
      </c>
      <c r="E292" s="42"/>
      <c r="F292" s="220" t="s">
        <v>456</v>
      </c>
      <c r="G292" s="42"/>
      <c r="H292" s="42"/>
      <c r="I292" s="221"/>
      <c r="J292" s="42"/>
      <c r="K292" s="42"/>
      <c r="L292" s="46"/>
      <c r="M292" s="222"/>
      <c r="N292" s="223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153</v>
      </c>
      <c r="AU292" s="19" t="s">
        <v>81</v>
      </c>
    </row>
    <row r="293" s="2" customFormat="1">
      <c r="A293" s="40"/>
      <c r="B293" s="41"/>
      <c r="C293" s="42"/>
      <c r="D293" s="224" t="s">
        <v>155</v>
      </c>
      <c r="E293" s="42"/>
      <c r="F293" s="225" t="s">
        <v>457</v>
      </c>
      <c r="G293" s="42"/>
      <c r="H293" s="42"/>
      <c r="I293" s="221"/>
      <c r="J293" s="42"/>
      <c r="K293" s="42"/>
      <c r="L293" s="46"/>
      <c r="M293" s="222"/>
      <c r="N293" s="223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155</v>
      </c>
      <c r="AU293" s="19" t="s">
        <v>81</v>
      </c>
    </row>
    <row r="294" s="13" customFormat="1">
      <c r="A294" s="13"/>
      <c r="B294" s="226"/>
      <c r="C294" s="227"/>
      <c r="D294" s="219" t="s">
        <v>175</v>
      </c>
      <c r="E294" s="228" t="s">
        <v>19</v>
      </c>
      <c r="F294" s="229" t="s">
        <v>458</v>
      </c>
      <c r="G294" s="227"/>
      <c r="H294" s="230">
        <v>408.38799999999998</v>
      </c>
      <c r="I294" s="231"/>
      <c r="J294" s="227"/>
      <c r="K294" s="227"/>
      <c r="L294" s="232"/>
      <c r="M294" s="233"/>
      <c r="N294" s="234"/>
      <c r="O294" s="234"/>
      <c r="P294" s="234"/>
      <c r="Q294" s="234"/>
      <c r="R294" s="234"/>
      <c r="S294" s="234"/>
      <c r="T294" s="235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6" t="s">
        <v>175</v>
      </c>
      <c r="AU294" s="236" t="s">
        <v>81</v>
      </c>
      <c r="AV294" s="13" t="s">
        <v>81</v>
      </c>
      <c r="AW294" s="13" t="s">
        <v>33</v>
      </c>
      <c r="AX294" s="13" t="s">
        <v>79</v>
      </c>
      <c r="AY294" s="236" t="s">
        <v>144</v>
      </c>
    </row>
    <row r="295" s="2" customFormat="1" ht="16.5" customHeight="1">
      <c r="A295" s="40"/>
      <c r="B295" s="41"/>
      <c r="C295" s="206" t="s">
        <v>459</v>
      </c>
      <c r="D295" s="206" t="s">
        <v>146</v>
      </c>
      <c r="E295" s="207" t="s">
        <v>460</v>
      </c>
      <c r="F295" s="208" t="s">
        <v>461</v>
      </c>
      <c r="G295" s="209" t="s">
        <v>149</v>
      </c>
      <c r="H295" s="210">
        <v>408.38799999999998</v>
      </c>
      <c r="I295" s="211"/>
      <c r="J295" s="212">
        <f>ROUND(I295*H295,2)</f>
        <v>0</v>
      </c>
      <c r="K295" s="208" t="s">
        <v>150</v>
      </c>
      <c r="L295" s="46"/>
      <c r="M295" s="213" t="s">
        <v>19</v>
      </c>
      <c r="N295" s="214" t="s">
        <v>42</v>
      </c>
      <c r="O295" s="86"/>
      <c r="P295" s="215">
        <f>O295*H295</f>
        <v>0</v>
      </c>
      <c r="Q295" s="215">
        <v>0</v>
      </c>
      <c r="R295" s="215">
        <f>Q295*H295</f>
        <v>0</v>
      </c>
      <c r="S295" s="215">
        <v>0</v>
      </c>
      <c r="T295" s="216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7" t="s">
        <v>151</v>
      </c>
      <c r="AT295" s="217" t="s">
        <v>146</v>
      </c>
      <c r="AU295" s="217" t="s">
        <v>81</v>
      </c>
      <c r="AY295" s="19" t="s">
        <v>144</v>
      </c>
      <c r="BE295" s="218">
        <f>IF(N295="základní",J295,0)</f>
        <v>0</v>
      </c>
      <c r="BF295" s="218">
        <f>IF(N295="snížená",J295,0)</f>
        <v>0</v>
      </c>
      <c r="BG295" s="218">
        <f>IF(N295="zákl. přenesená",J295,0)</f>
        <v>0</v>
      </c>
      <c r="BH295" s="218">
        <f>IF(N295="sníž. přenesená",J295,0)</f>
        <v>0</v>
      </c>
      <c r="BI295" s="218">
        <f>IF(N295="nulová",J295,0)</f>
        <v>0</v>
      </c>
      <c r="BJ295" s="19" t="s">
        <v>79</v>
      </c>
      <c r="BK295" s="218">
        <f>ROUND(I295*H295,2)</f>
        <v>0</v>
      </c>
      <c r="BL295" s="19" t="s">
        <v>151</v>
      </c>
      <c r="BM295" s="217" t="s">
        <v>462</v>
      </c>
    </row>
    <row r="296" s="2" customFormat="1">
      <c r="A296" s="40"/>
      <c r="B296" s="41"/>
      <c r="C296" s="42"/>
      <c r="D296" s="219" t="s">
        <v>153</v>
      </c>
      <c r="E296" s="42"/>
      <c r="F296" s="220" t="s">
        <v>463</v>
      </c>
      <c r="G296" s="42"/>
      <c r="H296" s="42"/>
      <c r="I296" s="221"/>
      <c r="J296" s="42"/>
      <c r="K296" s="42"/>
      <c r="L296" s="46"/>
      <c r="M296" s="222"/>
      <c r="N296" s="223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153</v>
      </c>
      <c r="AU296" s="19" t="s">
        <v>81</v>
      </c>
    </row>
    <row r="297" s="2" customFormat="1">
      <c r="A297" s="40"/>
      <c r="B297" s="41"/>
      <c r="C297" s="42"/>
      <c r="D297" s="224" t="s">
        <v>155</v>
      </c>
      <c r="E297" s="42"/>
      <c r="F297" s="225" t="s">
        <v>464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155</v>
      </c>
      <c r="AU297" s="19" t="s">
        <v>81</v>
      </c>
    </row>
    <row r="298" s="2" customFormat="1" ht="16.5" customHeight="1">
      <c r="A298" s="40"/>
      <c r="B298" s="41"/>
      <c r="C298" s="206" t="s">
        <v>465</v>
      </c>
      <c r="D298" s="206" t="s">
        <v>146</v>
      </c>
      <c r="E298" s="207" t="s">
        <v>466</v>
      </c>
      <c r="F298" s="208" t="s">
        <v>467</v>
      </c>
      <c r="G298" s="209" t="s">
        <v>149</v>
      </c>
      <c r="H298" s="210">
        <v>408.38799999999998</v>
      </c>
      <c r="I298" s="211"/>
      <c r="J298" s="212">
        <f>ROUND(I298*H298,2)</f>
        <v>0</v>
      </c>
      <c r="K298" s="208" t="s">
        <v>150</v>
      </c>
      <c r="L298" s="46"/>
      <c r="M298" s="213" t="s">
        <v>19</v>
      </c>
      <c r="N298" s="214" t="s">
        <v>42</v>
      </c>
      <c r="O298" s="86"/>
      <c r="P298" s="215">
        <f>O298*H298</f>
        <v>0</v>
      </c>
      <c r="Q298" s="215">
        <v>0</v>
      </c>
      <c r="R298" s="215">
        <f>Q298*H298</f>
        <v>0</v>
      </c>
      <c r="S298" s="215">
        <v>0</v>
      </c>
      <c r="T298" s="21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151</v>
      </c>
      <c r="AT298" s="217" t="s">
        <v>146</v>
      </c>
      <c r="AU298" s="217" t="s">
        <v>81</v>
      </c>
      <c r="AY298" s="19" t="s">
        <v>144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9" t="s">
        <v>79</v>
      </c>
      <c r="BK298" s="218">
        <f>ROUND(I298*H298,2)</f>
        <v>0</v>
      </c>
      <c r="BL298" s="19" t="s">
        <v>151</v>
      </c>
      <c r="BM298" s="217" t="s">
        <v>468</v>
      </c>
    </row>
    <row r="299" s="2" customFormat="1">
      <c r="A299" s="40"/>
      <c r="B299" s="41"/>
      <c r="C299" s="42"/>
      <c r="D299" s="219" t="s">
        <v>153</v>
      </c>
      <c r="E299" s="42"/>
      <c r="F299" s="220" t="s">
        <v>469</v>
      </c>
      <c r="G299" s="42"/>
      <c r="H299" s="42"/>
      <c r="I299" s="221"/>
      <c r="J299" s="42"/>
      <c r="K299" s="42"/>
      <c r="L299" s="46"/>
      <c r="M299" s="222"/>
      <c r="N299" s="223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153</v>
      </c>
      <c r="AU299" s="19" t="s">
        <v>81</v>
      </c>
    </row>
    <row r="300" s="2" customFormat="1">
      <c r="A300" s="40"/>
      <c r="B300" s="41"/>
      <c r="C300" s="42"/>
      <c r="D300" s="224" t="s">
        <v>155</v>
      </c>
      <c r="E300" s="42"/>
      <c r="F300" s="225" t="s">
        <v>470</v>
      </c>
      <c r="G300" s="42"/>
      <c r="H300" s="42"/>
      <c r="I300" s="221"/>
      <c r="J300" s="42"/>
      <c r="K300" s="42"/>
      <c r="L300" s="46"/>
      <c r="M300" s="222"/>
      <c r="N300" s="223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155</v>
      </c>
      <c r="AU300" s="19" t="s">
        <v>81</v>
      </c>
    </row>
    <row r="301" s="2" customFormat="1" ht="16.5" customHeight="1">
      <c r="A301" s="40"/>
      <c r="B301" s="41"/>
      <c r="C301" s="206" t="s">
        <v>471</v>
      </c>
      <c r="D301" s="206" t="s">
        <v>146</v>
      </c>
      <c r="E301" s="207" t="s">
        <v>472</v>
      </c>
      <c r="F301" s="208" t="s">
        <v>473</v>
      </c>
      <c r="G301" s="209" t="s">
        <v>149</v>
      </c>
      <c r="H301" s="210">
        <v>408.38799999999998</v>
      </c>
      <c r="I301" s="211"/>
      <c r="J301" s="212">
        <f>ROUND(I301*H301,2)</f>
        <v>0</v>
      </c>
      <c r="K301" s="208" t="s">
        <v>150</v>
      </c>
      <c r="L301" s="46"/>
      <c r="M301" s="213" t="s">
        <v>19</v>
      </c>
      <c r="N301" s="214" t="s">
        <v>42</v>
      </c>
      <c r="O301" s="86"/>
      <c r="P301" s="215">
        <f>O301*H301</f>
        <v>0</v>
      </c>
      <c r="Q301" s="215">
        <v>0.00022000000000000001</v>
      </c>
      <c r="R301" s="215">
        <f>Q301*H301</f>
        <v>0.089845359999999999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151</v>
      </c>
      <c r="AT301" s="217" t="s">
        <v>146</v>
      </c>
      <c r="AU301" s="217" t="s">
        <v>81</v>
      </c>
      <c r="AY301" s="19" t="s">
        <v>144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79</v>
      </c>
      <c r="BK301" s="218">
        <f>ROUND(I301*H301,2)</f>
        <v>0</v>
      </c>
      <c r="BL301" s="19" t="s">
        <v>151</v>
      </c>
      <c r="BM301" s="217" t="s">
        <v>474</v>
      </c>
    </row>
    <row r="302" s="2" customFormat="1">
      <c r="A302" s="40"/>
      <c r="B302" s="41"/>
      <c r="C302" s="42"/>
      <c r="D302" s="219" t="s">
        <v>153</v>
      </c>
      <c r="E302" s="42"/>
      <c r="F302" s="220" t="s">
        <v>475</v>
      </c>
      <c r="G302" s="42"/>
      <c r="H302" s="42"/>
      <c r="I302" s="221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153</v>
      </c>
      <c r="AU302" s="19" t="s">
        <v>81</v>
      </c>
    </row>
    <row r="303" s="2" customFormat="1">
      <c r="A303" s="40"/>
      <c r="B303" s="41"/>
      <c r="C303" s="42"/>
      <c r="D303" s="224" t="s">
        <v>155</v>
      </c>
      <c r="E303" s="42"/>
      <c r="F303" s="225" t="s">
        <v>476</v>
      </c>
      <c r="G303" s="42"/>
      <c r="H303" s="42"/>
      <c r="I303" s="221"/>
      <c r="J303" s="42"/>
      <c r="K303" s="42"/>
      <c r="L303" s="46"/>
      <c r="M303" s="222"/>
      <c r="N303" s="223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155</v>
      </c>
      <c r="AU303" s="19" t="s">
        <v>81</v>
      </c>
    </row>
    <row r="304" s="2" customFormat="1" ht="21.75" customHeight="1">
      <c r="A304" s="40"/>
      <c r="B304" s="41"/>
      <c r="C304" s="206" t="s">
        <v>477</v>
      </c>
      <c r="D304" s="206" t="s">
        <v>146</v>
      </c>
      <c r="E304" s="207" t="s">
        <v>478</v>
      </c>
      <c r="F304" s="208" t="s">
        <v>479</v>
      </c>
      <c r="G304" s="209" t="s">
        <v>165</v>
      </c>
      <c r="H304" s="210">
        <v>90</v>
      </c>
      <c r="I304" s="211"/>
      <c r="J304" s="212">
        <f>ROUND(I304*H304,2)</f>
        <v>0</v>
      </c>
      <c r="K304" s="208" t="s">
        <v>150</v>
      </c>
      <c r="L304" s="46"/>
      <c r="M304" s="213" t="s">
        <v>19</v>
      </c>
      <c r="N304" s="214" t="s">
        <v>42</v>
      </c>
      <c r="O304" s="86"/>
      <c r="P304" s="215">
        <f>O304*H304</f>
        <v>0</v>
      </c>
      <c r="Q304" s="215">
        <v>2.0000000000000002E-05</v>
      </c>
      <c r="R304" s="215">
        <f>Q304*H304</f>
        <v>0.0018000000000000002</v>
      </c>
      <c r="S304" s="215">
        <v>0</v>
      </c>
      <c r="T304" s="216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151</v>
      </c>
      <c r="AT304" s="217" t="s">
        <v>146</v>
      </c>
      <c r="AU304" s="217" t="s">
        <v>81</v>
      </c>
      <c r="AY304" s="19" t="s">
        <v>144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9" t="s">
        <v>79</v>
      </c>
      <c r="BK304" s="218">
        <f>ROUND(I304*H304,2)</f>
        <v>0</v>
      </c>
      <c r="BL304" s="19" t="s">
        <v>151</v>
      </c>
      <c r="BM304" s="217" t="s">
        <v>480</v>
      </c>
    </row>
    <row r="305" s="2" customFormat="1">
      <c r="A305" s="40"/>
      <c r="B305" s="41"/>
      <c r="C305" s="42"/>
      <c r="D305" s="219" t="s">
        <v>153</v>
      </c>
      <c r="E305" s="42"/>
      <c r="F305" s="220" t="s">
        <v>481</v>
      </c>
      <c r="G305" s="42"/>
      <c r="H305" s="42"/>
      <c r="I305" s="221"/>
      <c r="J305" s="42"/>
      <c r="K305" s="42"/>
      <c r="L305" s="46"/>
      <c r="M305" s="222"/>
      <c r="N305" s="223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153</v>
      </c>
      <c r="AU305" s="19" t="s">
        <v>81</v>
      </c>
    </row>
    <row r="306" s="2" customFormat="1">
      <c r="A306" s="40"/>
      <c r="B306" s="41"/>
      <c r="C306" s="42"/>
      <c r="D306" s="224" t="s">
        <v>155</v>
      </c>
      <c r="E306" s="42"/>
      <c r="F306" s="225" t="s">
        <v>482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155</v>
      </c>
      <c r="AU306" s="19" t="s">
        <v>81</v>
      </c>
    </row>
    <row r="307" s="13" customFormat="1">
      <c r="A307" s="13"/>
      <c r="B307" s="226"/>
      <c r="C307" s="227"/>
      <c r="D307" s="219" t="s">
        <v>175</v>
      </c>
      <c r="E307" s="228" t="s">
        <v>19</v>
      </c>
      <c r="F307" s="229" t="s">
        <v>483</v>
      </c>
      <c r="G307" s="227"/>
      <c r="H307" s="230">
        <v>90</v>
      </c>
      <c r="I307" s="231"/>
      <c r="J307" s="227"/>
      <c r="K307" s="227"/>
      <c r="L307" s="232"/>
      <c r="M307" s="233"/>
      <c r="N307" s="234"/>
      <c r="O307" s="234"/>
      <c r="P307" s="234"/>
      <c r="Q307" s="234"/>
      <c r="R307" s="234"/>
      <c r="S307" s="234"/>
      <c r="T307" s="23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6" t="s">
        <v>175</v>
      </c>
      <c r="AU307" s="236" t="s">
        <v>81</v>
      </c>
      <c r="AV307" s="13" t="s">
        <v>81</v>
      </c>
      <c r="AW307" s="13" t="s">
        <v>33</v>
      </c>
      <c r="AX307" s="13" t="s">
        <v>79</v>
      </c>
      <c r="AY307" s="236" t="s">
        <v>144</v>
      </c>
    </row>
    <row r="308" s="2" customFormat="1" ht="21.75" customHeight="1">
      <c r="A308" s="40"/>
      <c r="B308" s="41"/>
      <c r="C308" s="206" t="s">
        <v>484</v>
      </c>
      <c r="D308" s="206" t="s">
        <v>146</v>
      </c>
      <c r="E308" s="207" t="s">
        <v>485</v>
      </c>
      <c r="F308" s="208" t="s">
        <v>486</v>
      </c>
      <c r="G308" s="209" t="s">
        <v>165</v>
      </c>
      <c r="H308" s="210">
        <v>120</v>
      </c>
      <c r="I308" s="211"/>
      <c r="J308" s="212">
        <f>ROUND(I308*H308,2)</f>
        <v>0</v>
      </c>
      <c r="K308" s="208" t="s">
        <v>150</v>
      </c>
      <c r="L308" s="46"/>
      <c r="M308" s="213" t="s">
        <v>19</v>
      </c>
      <c r="N308" s="214" t="s">
        <v>42</v>
      </c>
      <c r="O308" s="86"/>
      <c r="P308" s="215">
        <f>O308*H308</f>
        <v>0</v>
      </c>
      <c r="Q308" s="215">
        <v>0.0019</v>
      </c>
      <c r="R308" s="215">
        <f>Q308*H308</f>
        <v>0.22800000000000001</v>
      </c>
      <c r="S308" s="215">
        <v>0</v>
      </c>
      <c r="T308" s="216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7" t="s">
        <v>151</v>
      </c>
      <c r="AT308" s="217" t="s">
        <v>146</v>
      </c>
      <c r="AU308" s="217" t="s">
        <v>81</v>
      </c>
      <c r="AY308" s="19" t="s">
        <v>144</v>
      </c>
      <c r="BE308" s="218">
        <f>IF(N308="základní",J308,0)</f>
        <v>0</v>
      </c>
      <c r="BF308" s="218">
        <f>IF(N308="snížená",J308,0)</f>
        <v>0</v>
      </c>
      <c r="BG308" s="218">
        <f>IF(N308="zákl. přenesená",J308,0)</f>
        <v>0</v>
      </c>
      <c r="BH308" s="218">
        <f>IF(N308="sníž. přenesená",J308,0)</f>
        <v>0</v>
      </c>
      <c r="BI308" s="218">
        <f>IF(N308="nulová",J308,0)</f>
        <v>0</v>
      </c>
      <c r="BJ308" s="19" t="s">
        <v>79</v>
      </c>
      <c r="BK308" s="218">
        <f>ROUND(I308*H308,2)</f>
        <v>0</v>
      </c>
      <c r="BL308" s="19" t="s">
        <v>151</v>
      </c>
      <c r="BM308" s="217" t="s">
        <v>487</v>
      </c>
    </row>
    <row r="309" s="2" customFormat="1">
      <c r="A309" s="40"/>
      <c r="B309" s="41"/>
      <c r="C309" s="42"/>
      <c r="D309" s="219" t="s">
        <v>153</v>
      </c>
      <c r="E309" s="42"/>
      <c r="F309" s="220" t="s">
        <v>488</v>
      </c>
      <c r="G309" s="42"/>
      <c r="H309" s="42"/>
      <c r="I309" s="221"/>
      <c r="J309" s="42"/>
      <c r="K309" s="42"/>
      <c r="L309" s="46"/>
      <c r="M309" s="222"/>
      <c r="N309" s="223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153</v>
      </c>
      <c r="AU309" s="19" t="s">
        <v>81</v>
      </c>
    </row>
    <row r="310" s="2" customFormat="1">
      <c r="A310" s="40"/>
      <c r="B310" s="41"/>
      <c r="C310" s="42"/>
      <c r="D310" s="224" t="s">
        <v>155</v>
      </c>
      <c r="E310" s="42"/>
      <c r="F310" s="225" t="s">
        <v>489</v>
      </c>
      <c r="G310" s="42"/>
      <c r="H310" s="42"/>
      <c r="I310" s="221"/>
      <c r="J310" s="42"/>
      <c r="K310" s="42"/>
      <c r="L310" s="46"/>
      <c r="M310" s="222"/>
      <c r="N310" s="223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155</v>
      </c>
      <c r="AU310" s="19" t="s">
        <v>81</v>
      </c>
    </row>
    <row r="311" s="2" customFormat="1" ht="16.5" customHeight="1">
      <c r="A311" s="40"/>
      <c r="B311" s="41"/>
      <c r="C311" s="206" t="s">
        <v>490</v>
      </c>
      <c r="D311" s="206" t="s">
        <v>146</v>
      </c>
      <c r="E311" s="207" t="s">
        <v>491</v>
      </c>
      <c r="F311" s="208" t="s">
        <v>492</v>
      </c>
      <c r="G311" s="209" t="s">
        <v>165</v>
      </c>
      <c r="H311" s="210">
        <v>120</v>
      </c>
      <c r="I311" s="211"/>
      <c r="J311" s="212">
        <f>ROUND(I311*H311,2)</f>
        <v>0</v>
      </c>
      <c r="K311" s="208" t="s">
        <v>150</v>
      </c>
      <c r="L311" s="46"/>
      <c r="M311" s="213" t="s">
        <v>19</v>
      </c>
      <c r="N311" s="214" t="s">
        <v>42</v>
      </c>
      <c r="O311" s="86"/>
      <c r="P311" s="215">
        <f>O311*H311</f>
        <v>0</v>
      </c>
      <c r="Q311" s="215">
        <v>1.0000000000000001E-05</v>
      </c>
      <c r="R311" s="215">
        <f>Q311*H311</f>
        <v>0.0012000000000000001</v>
      </c>
      <c r="S311" s="215">
        <v>0</v>
      </c>
      <c r="T311" s="216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7" t="s">
        <v>151</v>
      </c>
      <c r="AT311" s="217" t="s">
        <v>146</v>
      </c>
      <c r="AU311" s="217" t="s">
        <v>81</v>
      </c>
      <c r="AY311" s="19" t="s">
        <v>144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9" t="s">
        <v>79</v>
      </c>
      <c r="BK311" s="218">
        <f>ROUND(I311*H311,2)</f>
        <v>0</v>
      </c>
      <c r="BL311" s="19" t="s">
        <v>151</v>
      </c>
      <c r="BM311" s="217" t="s">
        <v>493</v>
      </c>
    </row>
    <row r="312" s="2" customFormat="1">
      <c r="A312" s="40"/>
      <c r="B312" s="41"/>
      <c r="C312" s="42"/>
      <c r="D312" s="219" t="s">
        <v>153</v>
      </c>
      <c r="E312" s="42"/>
      <c r="F312" s="220" t="s">
        <v>494</v>
      </c>
      <c r="G312" s="42"/>
      <c r="H312" s="42"/>
      <c r="I312" s="221"/>
      <c r="J312" s="42"/>
      <c r="K312" s="42"/>
      <c r="L312" s="46"/>
      <c r="M312" s="222"/>
      <c r="N312" s="223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153</v>
      </c>
      <c r="AU312" s="19" t="s">
        <v>81</v>
      </c>
    </row>
    <row r="313" s="2" customFormat="1">
      <c r="A313" s="40"/>
      <c r="B313" s="41"/>
      <c r="C313" s="42"/>
      <c r="D313" s="224" t="s">
        <v>155</v>
      </c>
      <c r="E313" s="42"/>
      <c r="F313" s="225" t="s">
        <v>495</v>
      </c>
      <c r="G313" s="42"/>
      <c r="H313" s="42"/>
      <c r="I313" s="221"/>
      <c r="J313" s="42"/>
      <c r="K313" s="42"/>
      <c r="L313" s="46"/>
      <c r="M313" s="222"/>
      <c r="N313" s="223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155</v>
      </c>
      <c r="AU313" s="19" t="s">
        <v>81</v>
      </c>
    </row>
    <row r="314" s="2" customFormat="1" ht="16.5" customHeight="1">
      <c r="A314" s="40"/>
      <c r="B314" s="41"/>
      <c r="C314" s="206" t="s">
        <v>496</v>
      </c>
      <c r="D314" s="206" t="s">
        <v>146</v>
      </c>
      <c r="E314" s="207" t="s">
        <v>497</v>
      </c>
      <c r="F314" s="208" t="s">
        <v>498</v>
      </c>
      <c r="G314" s="209" t="s">
        <v>171</v>
      </c>
      <c r="H314" s="210">
        <v>89.700000000000003</v>
      </c>
      <c r="I314" s="211"/>
      <c r="J314" s="212">
        <f>ROUND(I314*H314,2)</f>
        <v>0</v>
      </c>
      <c r="K314" s="208" t="s">
        <v>150</v>
      </c>
      <c r="L314" s="46"/>
      <c r="M314" s="213" t="s">
        <v>19</v>
      </c>
      <c r="N314" s="214" t="s">
        <v>42</v>
      </c>
      <c r="O314" s="86"/>
      <c r="P314" s="215">
        <f>O314*H314</f>
        <v>0</v>
      </c>
      <c r="Q314" s="215">
        <v>2.1600000000000001</v>
      </c>
      <c r="R314" s="215">
        <f>Q314*H314</f>
        <v>193.75200000000001</v>
      </c>
      <c r="S314" s="215">
        <v>0</v>
      </c>
      <c r="T314" s="216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7" t="s">
        <v>151</v>
      </c>
      <c r="AT314" s="217" t="s">
        <v>146</v>
      </c>
      <c r="AU314" s="217" t="s">
        <v>81</v>
      </c>
      <c r="AY314" s="19" t="s">
        <v>144</v>
      </c>
      <c r="BE314" s="218">
        <f>IF(N314="základní",J314,0)</f>
        <v>0</v>
      </c>
      <c r="BF314" s="218">
        <f>IF(N314="snížená",J314,0)</f>
        <v>0</v>
      </c>
      <c r="BG314" s="218">
        <f>IF(N314="zákl. přenesená",J314,0)</f>
        <v>0</v>
      </c>
      <c r="BH314" s="218">
        <f>IF(N314="sníž. přenesená",J314,0)</f>
        <v>0</v>
      </c>
      <c r="BI314" s="218">
        <f>IF(N314="nulová",J314,0)</f>
        <v>0</v>
      </c>
      <c r="BJ314" s="19" t="s">
        <v>79</v>
      </c>
      <c r="BK314" s="218">
        <f>ROUND(I314*H314,2)</f>
        <v>0</v>
      </c>
      <c r="BL314" s="19" t="s">
        <v>151</v>
      </c>
      <c r="BM314" s="217" t="s">
        <v>499</v>
      </c>
    </row>
    <row r="315" s="2" customFormat="1">
      <c r="A315" s="40"/>
      <c r="B315" s="41"/>
      <c r="C315" s="42"/>
      <c r="D315" s="219" t="s">
        <v>153</v>
      </c>
      <c r="E315" s="42"/>
      <c r="F315" s="220" t="s">
        <v>500</v>
      </c>
      <c r="G315" s="42"/>
      <c r="H315" s="42"/>
      <c r="I315" s="221"/>
      <c r="J315" s="42"/>
      <c r="K315" s="42"/>
      <c r="L315" s="46"/>
      <c r="M315" s="222"/>
      <c r="N315" s="223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153</v>
      </c>
      <c r="AU315" s="19" t="s">
        <v>81</v>
      </c>
    </row>
    <row r="316" s="2" customFormat="1">
      <c r="A316" s="40"/>
      <c r="B316" s="41"/>
      <c r="C316" s="42"/>
      <c r="D316" s="224" t="s">
        <v>155</v>
      </c>
      <c r="E316" s="42"/>
      <c r="F316" s="225" t="s">
        <v>501</v>
      </c>
      <c r="G316" s="42"/>
      <c r="H316" s="42"/>
      <c r="I316" s="221"/>
      <c r="J316" s="42"/>
      <c r="K316" s="42"/>
      <c r="L316" s="46"/>
      <c r="M316" s="222"/>
      <c r="N316" s="223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155</v>
      </c>
      <c r="AU316" s="19" t="s">
        <v>81</v>
      </c>
    </row>
    <row r="317" s="13" customFormat="1">
      <c r="A317" s="13"/>
      <c r="B317" s="226"/>
      <c r="C317" s="227"/>
      <c r="D317" s="219" t="s">
        <v>175</v>
      </c>
      <c r="E317" s="228" t="s">
        <v>19</v>
      </c>
      <c r="F317" s="229" t="s">
        <v>502</v>
      </c>
      <c r="G317" s="227"/>
      <c r="H317" s="230">
        <v>89.700000000000003</v>
      </c>
      <c r="I317" s="231"/>
      <c r="J317" s="227"/>
      <c r="K317" s="227"/>
      <c r="L317" s="232"/>
      <c r="M317" s="233"/>
      <c r="N317" s="234"/>
      <c r="O317" s="234"/>
      <c r="P317" s="234"/>
      <c r="Q317" s="234"/>
      <c r="R317" s="234"/>
      <c r="S317" s="234"/>
      <c r="T317" s="235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6" t="s">
        <v>175</v>
      </c>
      <c r="AU317" s="236" t="s">
        <v>81</v>
      </c>
      <c r="AV317" s="13" t="s">
        <v>81</v>
      </c>
      <c r="AW317" s="13" t="s">
        <v>33</v>
      </c>
      <c r="AX317" s="13" t="s">
        <v>79</v>
      </c>
      <c r="AY317" s="236" t="s">
        <v>144</v>
      </c>
    </row>
    <row r="318" s="12" customFormat="1" ht="22.8" customHeight="1">
      <c r="A318" s="12"/>
      <c r="B318" s="190"/>
      <c r="C318" s="191"/>
      <c r="D318" s="192" t="s">
        <v>70</v>
      </c>
      <c r="E318" s="204" t="s">
        <v>209</v>
      </c>
      <c r="F318" s="204" t="s">
        <v>503</v>
      </c>
      <c r="G318" s="191"/>
      <c r="H318" s="191"/>
      <c r="I318" s="194"/>
      <c r="J318" s="205">
        <f>BK318</f>
        <v>0</v>
      </c>
      <c r="K318" s="191"/>
      <c r="L318" s="196"/>
      <c r="M318" s="197"/>
      <c r="N318" s="198"/>
      <c r="O318" s="198"/>
      <c r="P318" s="199">
        <f>SUM(P319:P347)</f>
        <v>0</v>
      </c>
      <c r="Q318" s="198"/>
      <c r="R318" s="199">
        <f>SUM(R319:R347)</f>
        <v>0.11196</v>
      </c>
      <c r="S318" s="198"/>
      <c r="T318" s="200">
        <f>SUM(T319:T347)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01" t="s">
        <v>79</v>
      </c>
      <c r="AT318" s="202" t="s">
        <v>70</v>
      </c>
      <c r="AU318" s="202" t="s">
        <v>79</v>
      </c>
      <c r="AY318" s="201" t="s">
        <v>144</v>
      </c>
      <c r="BK318" s="203">
        <f>SUM(BK319:BK347)</f>
        <v>0</v>
      </c>
    </row>
    <row r="319" s="2" customFormat="1" ht="21.75" customHeight="1">
      <c r="A319" s="40"/>
      <c r="B319" s="41"/>
      <c r="C319" s="206" t="s">
        <v>504</v>
      </c>
      <c r="D319" s="206" t="s">
        <v>146</v>
      </c>
      <c r="E319" s="207" t="s">
        <v>505</v>
      </c>
      <c r="F319" s="208" t="s">
        <v>506</v>
      </c>
      <c r="G319" s="209" t="s">
        <v>165</v>
      </c>
      <c r="H319" s="210">
        <v>43</v>
      </c>
      <c r="I319" s="211"/>
      <c r="J319" s="212">
        <f>ROUND(I319*H319,2)</f>
        <v>0</v>
      </c>
      <c r="K319" s="208" t="s">
        <v>150</v>
      </c>
      <c r="L319" s="46"/>
      <c r="M319" s="213" t="s">
        <v>19</v>
      </c>
      <c r="N319" s="214" t="s">
        <v>42</v>
      </c>
      <c r="O319" s="86"/>
      <c r="P319" s="215">
        <f>O319*H319</f>
        <v>0</v>
      </c>
      <c r="Q319" s="215">
        <v>0.00059999999999999995</v>
      </c>
      <c r="R319" s="215">
        <f>Q319*H319</f>
        <v>0.025799999999999997</v>
      </c>
      <c r="S319" s="215">
        <v>0</v>
      </c>
      <c r="T319" s="216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7" t="s">
        <v>151</v>
      </c>
      <c r="AT319" s="217" t="s">
        <v>146</v>
      </c>
      <c r="AU319" s="217" t="s">
        <v>81</v>
      </c>
      <c r="AY319" s="19" t="s">
        <v>144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9" t="s">
        <v>79</v>
      </c>
      <c r="BK319" s="218">
        <f>ROUND(I319*H319,2)</f>
        <v>0</v>
      </c>
      <c r="BL319" s="19" t="s">
        <v>151</v>
      </c>
      <c r="BM319" s="217" t="s">
        <v>507</v>
      </c>
    </row>
    <row r="320" s="2" customFormat="1">
      <c r="A320" s="40"/>
      <c r="B320" s="41"/>
      <c r="C320" s="42"/>
      <c r="D320" s="219" t="s">
        <v>153</v>
      </c>
      <c r="E320" s="42"/>
      <c r="F320" s="220" t="s">
        <v>508</v>
      </c>
      <c r="G320" s="42"/>
      <c r="H320" s="42"/>
      <c r="I320" s="221"/>
      <c r="J320" s="42"/>
      <c r="K320" s="42"/>
      <c r="L320" s="46"/>
      <c r="M320" s="222"/>
      <c r="N320" s="223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153</v>
      </c>
      <c r="AU320" s="19" t="s">
        <v>81</v>
      </c>
    </row>
    <row r="321" s="2" customFormat="1">
      <c r="A321" s="40"/>
      <c r="B321" s="41"/>
      <c r="C321" s="42"/>
      <c r="D321" s="224" t="s">
        <v>155</v>
      </c>
      <c r="E321" s="42"/>
      <c r="F321" s="225" t="s">
        <v>509</v>
      </c>
      <c r="G321" s="42"/>
      <c r="H321" s="42"/>
      <c r="I321" s="221"/>
      <c r="J321" s="42"/>
      <c r="K321" s="42"/>
      <c r="L321" s="46"/>
      <c r="M321" s="222"/>
      <c r="N321" s="223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155</v>
      </c>
      <c r="AU321" s="19" t="s">
        <v>81</v>
      </c>
    </row>
    <row r="322" s="2" customFormat="1" ht="16.5" customHeight="1">
      <c r="A322" s="40"/>
      <c r="B322" s="41"/>
      <c r="C322" s="206" t="s">
        <v>510</v>
      </c>
      <c r="D322" s="206" t="s">
        <v>146</v>
      </c>
      <c r="E322" s="207" t="s">
        <v>511</v>
      </c>
      <c r="F322" s="208" t="s">
        <v>512</v>
      </c>
      <c r="G322" s="209" t="s">
        <v>165</v>
      </c>
      <c r="H322" s="210">
        <v>43</v>
      </c>
      <c r="I322" s="211"/>
      <c r="J322" s="212">
        <f>ROUND(I322*H322,2)</f>
        <v>0</v>
      </c>
      <c r="K322" s="208" t="s">
        <v>150</v>
      </c>
      <c r="L322" s="46"/>
      <c r="M322" s="213" t="s">
        <v>19</v>
      </c>
      <c r="N322" s="214" t="s">
        <v>42</v>
      </c>
      <c r="O322" s="86"/>
      <c r="P322" s="215">
        <f>O322*H322</f>
        <v>0</v>
      </c>
      <c r="Q322" s="215">
        <v>0</v>
      </c>
      <c r="R322" s="215">
        <f>Q322*H322</f>
        <v>0</v>
      </c>
      <c r="S322" s="215">
        <v>0</v>
      </c>
      <c r="T322" s="216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17" t="s">
        <v>151</v>
      </c>
      <c r="AT322" s="217" t="s">
        <v>146</v>
      </c>
      <c r="AU322" s="217" t="s">
        <v>81</v>
      </c>
      <c r="AY322" s="19" t="s">
        <v>144</v>
      </c>
      <c r="BE322" s="218">
        <f>IF(N322="základní",J322,0)</f>
        <v>0</v>
      </c>
      <c r="BF322" s="218">
        <f>IF(N322="snížená",J322,0)</f>
        <v>0</v>
      </c>
      <c r="BG322" s="218">
        <f>IF(N322="zákl. přenesená",J322,0)</f>
        <v>0</v>
      </c>
      <c r="BH322" s="218">
        <f>IF(N322="sníž. přenesená",J322,0)</f>
        <v>0</v>
      </c>
      <c r="BI322" s="218">
        <f>IF(N322="nulová",J322,0)</f>
        <v>0</v>
      </c>
      <c r="BJ322" s="19" t="s">
        <v>79</v>
      </c>
      <c r="BK322" s="218">
        <f>ROUND(I322*H322,2)</f>
        <v>0</v>
      </c>
      <c r="BL322" s="19" t="s">
        <v>151</v>
      </c>
      <c r="BM322" s="217" t="s">
        <v>513</v>
      </c>
    </row>
    <row r="323" s="2" customFormat="1">
      <c r="A323" s="40"/>
      <c r="B323" s="41"/>
      <c r="C323" s="42"/>
      <c r="D323" s="219" t="s">
        <v>153</v>
      </c>
      <c r="E323" s="42"/>
      <c r="F323" s="220" t="s">
        <v>514</v>
      </c>
      <c r="G323" s="42"/>
      <c r="H323" s="42"/>
      <c r="I323" s="221"/>
      <c r="J323" s="42"/>
      <c r="K323" s="42"/>
      <c r="L323" s="46"/>
      <c r="M323" s="222"/>
      <c r="N323" s="223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153</v>
      </c>
      <c r="AU323" s="19" t="s">
        <v>81</v>
      </c>
    </row>
    <row r="324" s="2" customFormat="1">
      <c r="A324" s="40"/>
      <c r="B324" s="41"/>
      <c r="C324" s="42"/>
      <c r="D324" s="224" t="s">
        <v>155</v>
      </c>
      <c r="E324" s="42"/>
      <c r="F324" s="225" t="s">
        <v>515</v>
      </c>
      <c r="G324" s="42"/>
      <c r="H324" s="42"/>
      <c r="I324" s="221"/>
      <c r="J324" s="42"/>
      <c r="K324" s="42"/>
      <c r="L324" s="46"/>
      <c r="M324" s="222"/>
      <c r="N324" s="223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155</v>
      </c>
      <c r="AU324" s="19" t="s">
        <v>81</v>
      </c>
    </row>
    <row r="325" s="2" customFormat="1" ht="21.75" customHeight="1">
      <c r="A325" s="40"/>
      <c r="B325" s="41"/>
      <c r="C325" s="206" t="s">
        <v>516</v>
      </c>
      <c r="D325" s="206" t="s">
        <v>146</v>
      </c>
      <c r="E325" s="207" t="s">
        <v>517</v>
      </c>
      <c r="F325" s="208" t="s">
        <v>518</v>
      </c>
      <c r="G325" s="209" t="s">
        <v>149</v>
      </c>
      <c r="H325" s="210">
        <v>210</v>
      </c>
      <c r="I325" s="211"/>
      <c r="J325" s="212">
        <f>ROUND(I325*H325,2)</f>
        <v>0</v>
      </c>
      <c r="K325" s="208" t="s">
        <v>150</v>
      </c>
      <c r="L325" s="46"/>
      <c r="M325" s="213" t="s">
        <v>19</v>
      </c>
      <c r="N325" s="214" t="s">
        <v>42</v>
      </c>
      <c r="O325" s="86"/>
      <c r="P325" s="215">
        <f>O325*H325</f>
        <v>0</v>
      </c>
      <c r="Q325" s="215">
        <v>0</v>
      </c>
      <c r="R325" s="215">
        <f>Q325*H325</f>
        <v>0</v>
      </c>
      <c r="S325" s="215">
        <v>0</v>
      </c>
      <c r="T325" s="216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17" t="s">
        <v>151</v>
      </c>
      <c r="AT325" s="217" t="s">
        <v>146</v>
      </c>
      <c r="AU325" s="217" t="s">
        <v>81</v>
      </c>
      <c r="AY325" s="19" t="s">
        <v>144</v>
      </c>
      <c r="BE325" s="218">
        <f>IF(N325="základní",J325,0)</f>
        <v>0</v>
      </c>
      <c r="BF325" s="218">
        <f>IF(N325="snížená",J325,0)</f>
        <v>0</v>
      </c>
      <c r="BG325" s="218">
        <f>IF(N325="zákl. přenesená",J325,0)</f>
        <v>0</v>
      </c>
      <c r="BH325" s="218">
        <f>IF(N325="sníž. přenesená",J325,0)</f>
        <v>0</v>
      </c>
      <c r="BI325" s="218">
        <f>IF(N325="nulová",J325,0)</f>
        <v>0</v>
      </c>
      <c r="BJ325" s="19" t="s">
        <v>79</v>
      </c>
      <c r="BK325" s="218">
        <f>ROUND(I325*H325,2)</f>
        <v>0</v>
      </c>
      <c r="BL325" s="19" t="s">
        <v>151</v>
      </c>
      <c r="BM325" s="217" t="s">
        <v>519</v>
      </c>
    </row>
    <row r="326" s="2" customFormat="1">
      <c r="A326" s="40"/>
      <c r="B326" s="41"/>
      <c r="C326" s="42"/>
      <c r="D326" s="219" t="s">
        <v>153</v>
      </c>
      <c r="E326" s="42"/>
      <c r="F326" s="220" t="s">
        <v>520</v>
      </c>
      <c r="G326" s="42"/>
      <c r="H326" s="42"/>
      <c r="I326" s="221"/>
      <c r="J326" s="42"/>
      <c r="K326" s="42"/>
      <c r="L326" s="46"/>
      <c r="M326" s="222"/>
      <c r="N326" s="223"/>
      <c r="O326" s="86"/>
      <c r="P326" s="86"/>
      <c r="Q326" s="86"/>
      <c r="R326" s="86"/>
      <c r="S326" s="86"/>
      <c r="T326" s="87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9" t="s">
        <v>153</v>
      </c>
      <c r="AU326" s="19" t="s">
        <v>81</v>
      </c>
    </row>
    <row r="327" s="2" customFormat="1">
      <c r="A327" s="40"/>
      <c r="B327" s="41"/>
      <c r="C327" s="42"/>
      <c r="D327" s="224" t="s">
        <v>155</v>
      </c>
      <c r="E327" s="42"/>
      <c r="F327" s="225" t="s">
        <v>521</v>
      </c>
      <c r="G327" s="42"/>
      <c r="H327" s="42"/>
      <c r="I327" s="221"/>
      <c r="J327" s="42"/>
      <c r="K327" s="42"/>
      <c r="L327" s="46"/>
      <c r="M327" s="222"/>
      <c r="N327" s="223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155</v>
      </c>
      <c r="AU327" s="19" t="s">
        <v>81</v>
      </c>
    </row>
    <row r="328" s="13" customFormat="1">
      <c r="A328" s="13"/>
      <c r="B328" s="226"/>
      <c r="C328" s="227"/>
      <c r="D328" s="219" t="s">
        <v>175</v>
      </c>
      <c r="E328" s="228" t="s">
        <v>19</v>
      </c>
      <c r="F328" s="229" t="s">
        <v>522</v>
      </c>
      <c r="G328" s="227"/>
      <c r="H328" s="230">
        <v>210</v>
      </c>
      <c r="I328" s="231"/>
      <c r="J328" s="227"/>
      <c r="K328" s="227"/>
      <c r="L328" s="232"/>
      <c r="M328" s="233"/>
      <c r="N328" s="234"/>
      <c r="O328" s="234"/>
      <c r="P328" s="234"/>
      <c r="Q328" s="234"/>
      <c r="R328" s="234"/>
      <c r="S328" s="234"/>
      <c r="T328" s="235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6" t="s">
        <v>175</v>
      </c>
      <c r="AU328" s="236" t="s">
        <v>81</v>
      </c>
      <c r="AV328" s="13" t="s">
        <v>81</v>
      </c>
      <c r="AW328" s="13" t="s">
        <v>33</v>
      </c>
      <c r="AX328" s="13" t="s">
        <v>79</v>
      </c>
      <c r="AY328" s="236" t="s">
        <v>144</v>
      </c>
    </row>
    <row r="329" s="2" customFormat="1" ht="24.15" customHeight="1">
      <c r="A329" s="40"/>
      <c r="B329" s="41"/>
      <c r="C329" s="206" t="s">
        <v>523</v>
      </c>
      <c r="D329" s="206" t="s">
        <v>146</v>
      </c>
      <c r="E329" s="207" t="s">
        <v>524</v>
      </c>
      <c r="F329" s="208" t="s">
        <v>525</v>
      </c>
      <c r="G329" s="209" t="s">
        <v>149</v>
      </c>
      <c r="H329" s="210">
        <v>2940</v>
      </c>
      <c r="I329" s="211"/>
      <c r="J329" s="212">
        <f>ROUND(I329*H329,2)</f>
        <v>0</v>
      </c>
      <c r="K329" s="208" t="s">
        <v>150</v>
      </c>
      <c r="L329" s="46"/>
      <c r="M329" s="213" t="s">
        <v>19</v>
      </c>
      <c r="N329" s="214" t="s">
        <v>42</v>
      </c>
      <c r="O329" s="86"/>
      <c r="P329" s="215">
        <f>O329*H329</f>
        <v>0</v>
      </c>
      <c r="Q329" s="215">
        <v>0</v>
      </c>
      <c r="R329" s="215">
        <f>Q329*H329</f>
        <v>0</v>
      </c>
      <c r="S329" s="215">
        <v>0</v>
      </c>
      <c r="T329" s="216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7" t="s">
        <v>151</v>
      </c>
      <c r="AT329" s="217" t="s">
        <v>146</v>
      </c>
      <c r="AU329" s="217" t="s">
        <v>81</v>
      </c>
      <c r="AY329" s="19" t="s">
        <v>144</v>
      </c>
      <c r="BE329" s="218">
        <f>IF(N329="základní",J329,0)</f>
        <v>0</v>
      </c>
      <c r="BF329" s="218">
        <f>IF(N329="snížená",J329,0)</f>
        <v>0</v>
      </c>
      <c r="BG329" s="218">
        <f>IF(N329="zákl. přenesená",J329,0)</f>
        <v>0</v>
      </c>
      <c r="BH329" s="218">
        <f>IF(N329="sníž. přenesená",J329,0)</f>
        <v>0</v>
      </c>
      <c r="BI329" s="218">
        <f>IF(N329="nulová",J329,0)</f>
        <v>0</v>
      </c>
      <c r="BJ329" s="19" t="s">
        <v>79</v>
      </c>
      <c r="BK329" s="218">
        <f>ROUND(I329*H329,2)</f>
        <v>0</v>
      </c>
      <c r="BL329" s="19" t="s">
        <v>151</v>
      </c>
      <c r="BM329" s="217" t="s">
        <v>526</v>
      </c>
    </row>
    <row r="330" s="2" customFormat="1">
      <c r="A330" s="40"/>
      <c r="B330" s="41"/>
      <c r="C330" s="42"/>
      <c r="D330" s="219" t="s">
        <v>153</v>
      </c>
      <c r="E330" s="42"/>
      <c r="F330" s="220" t="s">
        <v>527</v>
      </c>
      <c r="G330" s="42"/>
      <c r="H330" s="42"/>
      <c r="I330" s="221"/>
      <c r="J330" s="42"/>
      <c r="K330" s="42"/>
      <c r="L330" s="46"/>
      <c r="M330" s="222"/>
      <c r="N330" s="223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153</v>
      </c>
      <c r="AU330" s="19" t="s">
        <v>81</v>
      </c>
    </row>
    <row r="331" s="2" customFormat="1">
      <c r="A331" s="40"/>
      <c r="B331" s="41"/>
      <c r="C331" s="42"/>
      <c r="D331" s="224" t="s">
        <v>155</v>
      </c>
      <c r="E331" s="42"/>
      <c r="F331" s="225" t="s">
        <v>528</v>
      </c>
      <c r="G331" s="42"/>
      <c r="H331" s="42"/>
      <c r="I331" s="221"/>
      <c r="J331" s="42"/>
      <c r="K331" s="42"/>
      <c r="L331" s="46"/>
      <c r="M331" s="222"/>
      <c r="N331" s="223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155</v>
      </c>
      <c r="AU331" s="19" t="s">
        <v>81</v>
      </c>
    </row>
    <row r="332" s="13" customFormat="1">
      <c r="A332" s="13"/>
      <c r="B332" s="226"/>
      <c r="C332" s="227"/>
      <c r="D332" s="219" t="s">
        <v>175</v>
      </c>
      <c r="E332" s="228" t="s">
        <v>19</v>
      </c>
      <c r="F332" s="229" t="s">
        <v>529</v>
      </c>
      <c r="G332" s="227"/>
      <c r="H332" s="230">
        <v>2940</v>
      </c>
      <c r="I332" s="231"/>
      <c r="J332" s="227"/>
      <c r="K332" s="227"/>
      <c r="L332" s="232"/>
      <c r="M332" s="233"/>
      <c r="N332" s="234"/>
      <c r="O332" s="234"/>
      <c r="P332" s="234"/>
      <c r="Q332" s="234"/>
      <c r="R332" s="234"/>
      <c r="S332" s="234"/>
      <c r="T332" s="23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6" t="s">
        <v>175</v>
      </c>
      <c r="AU332" s="236" t="s">
        <v>81</v>
      </c>
      <c r="AV332" s="13" t="s">
        <v>81</v>
      </c>
      <c r="AW332" s="13" t="s">
        <v>33</v>
      </c>
      <c r="AX332" s="13" t="s">
        <v>79</v>
      </c>
      <c r="AY332" s="236" t="s">
        <v>144</v>
      </c>
    </row>
    <row r="333" s="2" customFormat="1" ht="24.15" customHeight="1">
      <c r="A333" s="40"/>
      <c r="B333" s="41"/>
      <c r="C333" s="206" t="s">
        <v>530</v>
      </c>
      <c r="D333" s="206" t="s">
        <v>146</v>
      </c>
      <c r="E333" s="207" t="s">
        <v>531</v>
      </c>
      <c r="F333" s="208" t="s">
        <v>532</v>
      </c>
      <c r="G333" s="209" t="s">
        <v>149</v>
      </c>
      <c r="H333" s="210">
        <v>210</v>
      </c>
      <c r="I333" s="211"/>
      <c r="J333" s="212">
        <f>ROUND(I333*H333,2)</f>
        <v>0</v>
      </c>
      <c r="K333" s="208" t="s">
        <v>150</v>
      </c>
      <c r="L333" s="46"/>
      <c r="M333" s="213" t="s">
        <v>19</v>
      </c>
      <c r="N333" s="214" t="s">
        <v>42</v>
      </c>
      <c r="O333" s="86"/>
      <c r="P333" s="215">
        <f>O333*H333</f>
        <v>0</v>
      </c>
      <c r="Q333" s="215">
        <v>0</v>
      </c>
      <c r="R333" s="215">
        <f>Q333*H333</f>
        <v>0</v>
      </c>
      <c r="S333" s="215">
        <v>0</v>
      </c>
      <c r="T333" s="216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7" t="s">
        <v>151</v>
      </c>
      <c r="AT333" s="217" t="s">
        <v>146</v>
      </c>
      <c r="AU333" s="217" t="s">
        <v>81</v>
      </c>
      <c r="AY333" s="19" t="s">
        <v>144</v>
      </c>
      <c r="BE333" s="218">
        <f>IF(N333="základní",J333,0)</f>
        <v>0</v>
      </c>
      <c r="BF333" s="218">
        <f>IF(N333="snížená",J333,0)</f>
        <v>0</v>
      </c>
      <c r="BG333" s="218">
        <f>IF(N333="zákl. přenesená",J333,0)</f>
        <v>0</v>
      </c>
      <c r="BH333" s="218">
        <f>IF(N333="sníž. přenesená",J333,0)</f>
        <v>0</v>
      </c>
      <c r="BI333" s="218">
        <f>IF(N333="nulová",J333,0)</f>
        <v>0</v>
      </c>
      <c r="BJ333" s="19" t="s">
        <v>79</v>
      </c>
      <c r="BK333" s="218">
        <f>ROUND(I333*H333,2)</f>
        <v>0</v>
      </c>
      <c r="BL333" s="19" t="s">
        <v>151</v>
      </c>
      <c r="BM333" s="217" t="s">
        <v>533</v>
      </c>
    </row>
    <row r="334" s="2" customFormat="1">
      <c r="A334" s="40"/>
      <c r="B334" s="41"/>
      <c r="C334" s="42"/>
      <c r="D334" s="219" t="s">
        <v>153</v>
      </c>
      <c r="E334" s="42"/>
      <c r="F334" s="220" t="s">
        <v>534</v>
      </c>
      <c r="G334" s="42"/>
      <c r="H334" s="42"/>
      <c r="I334" s="221"/>
      <c r="J334" s="42"/>
      <c r="K334" s="42"/>
      <c r="L334" s="46"/>
      <c r="M334" s="222"/>
      <c r="N334" s="223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153</v>
      </c>
      <c r="AU334" s="19" t="s">
        <v>81</v>
      </c>
    </row>
    <row r="335" s="2" customFormat="1">
      <c r="A335" s="40"/>
      <c r="B335" s="41"/>
      <c r="C335" s="42"/>
      <c r="D335" s="224" t="s">
        <v>155</v>
      </c>
      <c r="E335" s="42"/>
      <c r="F335" s="225" t="s">
        <v>535</v>
      </c>
      <c r="G335" s="42"/>
      <c r="H335" s="42"/>
      <c r="I335" s="221"/>
      <c r="J335" s="42"/>
      <c r="K335" s="42"/>
      <c r="L335" s="46"/>
      <c r="M335" s="222"/>
      <c r="N335" s="223"/>
      <c r="O335" s="86"/>
      <c r="P335" s="86"/>
      <c r="Q335" s="86"/>
      <c r="R335" s="86"/>
      <c r="S335" s="86"/>
      <c r="T335" s="87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9" t="s">
        <v>155</v>
      </c>
      <c r="AU335" s="19" t="s">
        <v>81</v>
      </c>
    </row>
    <row r="336" s="2" customFormat="1" ht="16.5" customHeight="1">
      <c r="A336" s="40"/>
      <c r="B336" s="41"/>
      <c r="C336" s="206" t="s">
        <v>536</v>
      </c>
      <c r="D336" s="206" t="s">
        <v>146</v>
      </c>
      <c r="E336" s="207" t="s">
        <v>537</v>
      </c>
      <c r="F336" s="208" t="s">
        <v>538</v>
      </c>
      <c r="G336" s="209" t="s">
        <v>539</v>
      </c>
      <c r="H336" s="210">
        <v>14</v>
      </c>
      <c r="I336" s="211"/>
      <c r="J336" s="212">
        <f>ROUND(I336*H336,2)</f>
        <v>0</v>
      </c>
      <c r="K336" s="208" t="s">
        <v>150</v>
      </c>
      <c r="L336" s="46"/>
      <c r="M336" s="213" t="s">
        <v>19</v>
      </c>
      <c r="N336" s="214" t="s">
        <v>42</v>
      </c>
      <c r="O336" s="86"/>
      <c r="P336" s="215">
        <f>O336*H336</f>
        <v>0</v>
      </c>
      <c r="Q336" s="215">
        <v>0</v>
      </c>
      <c r="R336" s="215">
        <f>Q336*H336</f>
        <v>0</v>
      </c>
      <c r="S336" s="215">
        <v>0</v>
      </c>
      <c r="T336" s="216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17" t="s">
        <v>151</v>
      </c>
      <c r="AT336" s="217" t="s">
        <v>146</v>
      </c>
      <c r="AU336" s="217" t="s">
        <v>81</v>
      </c>
      <c r="AY336" s="19" t="s">
        <v>144</v>
      </c>
      <c r="BE336" s="218">
        <f>IF(N336="základní",J336,0)</f>
        <v>0</v>
      </c>
      <c r="BF336" s="218">
        <f>IF(N336="snížená",J336,0)</f>
        <v>0</v>
      </c>
      <c r="BG336" s="218">
        <f>IF(N336="zákl. přenesená",J336,0)</f>
        <v>0</v>
      </c>
      <c r="BH336" s="218">
        <f>IF(N336="sníž. přenesená",J336,0)</f>
        <v>0</v>
      </c>
      <c r="BI336" s="218">
        <f>IF(N336="nulová",J336,0)</f>
        <v>0</v>
      </c>
      <c r="BJ336" s="19" t="s">
        <v>79</v>
      </c>
      <c r="BK336" s="218">
        <f>ROUND(I336*H336,2)</f>
        <v>0</v>
      </c>
      <c r="BL336" s="19" t="s">
        <v>151</v>
      </c>
      <c r="BM336" s="217" t="s">
        <v>540</v>
      </c>
    </row>
    <row r="337" s="2" customFormat="1">
      <c r="A337" s="40"/>
      <c r="B337" s="41"/>
      <c r="C337" s="42"/>
      <c r="D337" s="219" t="s">
        <v>153</v>
      </c>
      <c r="E337" s="42"/>
      <c r="F337" s="220" t="s">
        <v>541</v>
      </c>
      <c r="G337" s="42"/>
      <c r="H337" s="42"/>
      <c r="I337" s="221"/>
      <c r="J337" s="42"/>
      <c r="K337" s="42"/>
      <c r="L337" s="46"/>
      <c r="M337" s="222"/>
      <c r="N337" s="223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153</v>
      </c>
      <c r="AU337" s="19" t="s">
        <v>81</v>
      </c>
    </row>
    <row r="338" s="2" customFormat="1">
      <c r="A338" s="40"/>
      <c r="B338" s="41"/>
      <c r="C338" s="42"/>
      <c r="D338" s="224" t="s">
        <v>155</v>
      </c>
      <c r="E338" s="42"/>
      <c r="F338" s="225" t="s">
        <v>542</v>
      </c>
      <c r="G338" s="42"/>
      <c r="H338" s="42"/>
      <c r="I338" s="221"/>
      <c r="J338" s="42"/>
      <c r="K338" s="42"/>
      <c r="L338" s="46"/>
      <c r="M338" s="222"/>
      <c r="N338" s="223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155</v>
      </c>
      <c r="AU338" s="19" t="s">
        <v>81</v>
      </c>
    </row>
    <row r="339" s="2" customFormat="1" ht="16.5" customHeight="1">
      <c r="A339" s="40"/>
      <c r="B339" s="41"/>
      <c r="C339" s="206" t="s">
        <v>543</v>
      </c>
      <c r="D339" s="206" t="s">
        <v>146</v>
      </c>
      <c r="E339" s="207" t="s">
        <v>544</v>
      </c>
      <c r="F339" s="208" t="s">
        <v>545</v>
      </c>
      <c r="G339" s="209" t="s">
        <v>149</v>
      </c>
      <c r="H339" s="210">
        <v>450</v>
      </c>
      <c r="I339" s="211"/>
      <c r="J339" s="212">
        <f>ROUND(I339*H339,2)</f>
        <v>0</v>
      </c>
      <c r="K339" s="208" t="s">
        <v>150</v>
      </c>
      <c r="L339" s="46"/>
      <c r="M339" s="213" t="s">
        <v>19</v>
      </c>
      <c r="N339" s="214" t="s">
        <v>42</v>
      </c>
      <c r="O339" s="86"/>
      <c r="P339" s="215">
        <f>O339*H339</f>
        <v>0</v>
      </c>
      <c r="Q339" s="215">
        <v>3.0000000000000001E-05</v>
      </c>
      <c r="R339" s="215">
        <f>Q339*H339</f>
        <v>0.0135</v>
      </c>
      <c r="S339" s="215">
        <v>0</v>
      </c>
      <c r="T339" s="216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17" t="s">
        <v>151</v>
      </c>
      <c r="AT339" s="217" t="s">
        <v>146</v>
      </c>
      <c r="AU339" s="217" t="s">
        <v>81</v>
      </c>
      <c r="AY339" s="19" t="s">
        <v>144</v>
      </c>
      <c r="BE339" s="218">
        <f>IF(N339="základní",J339,0)</f>
        <v>0</v>
      </c>
      <c r="BF339" s="218">
        <f>IF(N339="snížená",J339,0)</f>
        <v>0</v>
      </c>
      <c r="BG339" s="218">
        <f>IF(N339="zákl. přenesená",J339,0)</f>
        <v>0</v>
      </c>
      <c r="BH339" s="218">
        <f>IF(N339="sníž. přenesená",J339,0)</f>
        <v>0</v>
      </c>
      <c r="BI339" s="218">
        <f>IF(N339="nulová",J339,0)</f>
        <v>0</v>
      </c>
      <c r="BJ339" s="19" t="s">
        <v>79</v>
      </c>
      <c r="BK339" s="218">
        <f>ROUND(I339*H339,2)</f>
        <v>0</v>
      </c>
      <c r="BL339" s="19" t="s">
        <v>151</v>
      </c>
      <c r="BM339" s="217" t="s">
        <v>546</v>
      </c>
    </row>
    <row r="340" s="2" customFormat="1">
      <c r="A340" s="40"/>
      <c r="B340" s="41"/>
      <c r="C340" s="42"/>
      <c r="D340" s="219" t="s">
        <v>153</v>
      </c>
      <c r="E340" s="42"/>
      <c r="F340" s="220" t="s">
        <v>547</v>
      </c>
      <c r="G340" s="42"/>
      <c r="H340" s="42"/>
      <c r="I340" s="221"/>
      <c r="J340" s="42"/>
      <c r="K340" s="42"/>
      <c r="L340" s="46"/>
      <c r="M340" s="222"/>
      <c r="N340" s="223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153</v>
      </c>
      <c r="AU340" s="19" t="s">
        <v>81</v>
      </c>
    </row>
    <row r="341" s="2" customFormat="1">
      <c r="A341" s="40"/>
      <c r="B341" s="41"/>
      <c r="C341" s="42"/>
      <c r="D341" s="224" t="s">
        <v>155</v>
      </c>
      <c r="E341" s="42"/>
      <c r="F341" s="225" t="s">
        <v>548</v>
      </c>
      <c r="G341" s="42"/>
      <c r="H341" s="42"/>
      <c r="I341" s="221"/>
      <c r="J341" s="42"/>
      <c r="K341" s="42"/>
      <c r="L341" s="46"/>
      <c r="M341" s="222"/>
      <c r="N341" s="223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155</v>
      </c>
      <c r="AU341" s="19" t="s">
        <v>81</v>
      </c>
    </row>
    <row r="342" s="13" customFormat="1">
      <c r="A342" s="13"/>
      <c r="B342" s="226"/>
      <c r="C342" s="227"/>
      <c r="D342" s="219" t="s">
        <v>175</v>
      </c>
      <c r="E342" s="228" t="s">
        <v>19</v>
      </c>
      <c r="F342" s="229" t="s">
        <v>549</v>
      </c>
      <c r="G342" s="227"/>
      <c r="H342" s="230">
        <v>450</v>
      </c>
      <c r="I342" s="231"/>
      <c r="J342" s="227"/>
      <c r="K342" s="227"/>
      <c r="L342" s="232"/>
      <c r="M342" s="233"/>
      <c r="N342" s="234"/>
      <c r="O342" s="234"/>
      <c r="P342" s="234"/>
      <c r="Q342" s="234"/>
      <c r="R342" s="234"/>
      <c r="S342" s="234"/>
      <c r="T342" s="23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6" t="s">
        <v>175</v>
      </c>
      <c r="AU342" s="236" t="s">
        <v>81</v>
      </c>
      <c r="AV342" s="13" t="s">
        <v>81</v>
      </c>
      <c r="AW342" s="13" t="s">
        <v>33</v>
      </c>
      <c r="AX342" s="13" t="s">
        <v>79</v>
      </c>
      <c r="AY342" s="236" t="s">
        <v>144</v>
      </c>
    </row>
    <row r="343" s="2" customFormat="1" ht="16.5" customHeight="1">
      <c r="A343" s="40"/>
      <c r="B343" s="41"/>
      <c r="C343" s="206" t="s">
        <v>550</v>
      </c>
      <c r="D343" s="206" t="s">
        <v>146</v>
      </c>
      <c r="E343" s="207" t="s">
        <v>551</v>
      </c>
      <c r="F343" s="208" t="s">
        <v>552</v>
      </c>
      <c r="G343" s="209" t="s">
        <v>553</v>
      </c>
      <c r="H343" s="210">
        <v>6</v>
      </c>
      <c r="I343" s="211"/>
      <c r="J343" s="212">
        <f>ROUND(I343*H343,2)</f>
        <v>0</v>
      </c>
      <c r="K343" s="208" t="s">
        <v>150</v>
      </c>
      <c r="L343" s="46"/>
      <c r="M343" s="213" t="s">
        <v>19</v>
      </c>
      <c r="N343" s="214" t="s">
        <v>42</v>
      </c>
      <c r="O343" s="86"/>
      <c r="P343" s="215">
        <f>O343*H343</f>
        <v>0</v>
      </c>
      <c r="Q343" s="215">
        <v>0.00011</v>
      </c>
      <c r="R343" s="215">
        <f>Q343*H343</f>
        <v>0.00066</v>
      </c>
      <c r="S343" s="215">
        <v>0</v>
      </c>
      <c r="T343" s="216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17" t="s">
        <v>151</v>
      </c>
      <c r="AT343" s="217" t="s">
        <v>146</v>
      </c>
      <c r="AU343" s="217" t="s">
        <v>81</v>
      </c>
      <c r="AY343" s="19" t="s">
        <v>144</v>
      </c>
      <c r="BE343" s="218">
        <f>IF(N343="základní",J343,0)</f>
        <v>0</v>
      </c>
      <c r="BF343" s="218">
        <f>IF(N343="snížená",J343,0)</f>
        <v>0</v>
      </c>
      <c r="BG343" s="218">
        <f>IF(N343="zákl. přenesená",J343,0)</f>
        <v>0</v>
      </c>
      <c r="BH343" s="218">
        <f>IF(N343="sníž. přenesená",J343,0)</f>
        <v>0</v>
      </c>
      <c r="BI343" s="218">
        <f>IF(N343="nulová",J343,0)</f>
        <v>0</v>
      </c>
      <c r="BJ343" s="19" t="s">
        <v>79</v>
      </c>
      <c r="BK343" s="218">
        <f>ROUND(I343*H343,2)</f>
        <v>0</v>
      </c>
      <c r="BL343" s="19" t="s">
        <v>151</v>
      </c>
      <c r="BM343" s="217" t="s">
        <v>554</v>
      </c>
    </row>
    <row r="344" s="2" customFormat="1">
      <c r="A344" s="40"/>
      <c r="B344" s="41"/>
      <c r="C344" s="42"/>
      <c r="D344" s="219" t="s">
        <v>153</v>
      </c>
      <c r="E344" s="42"/>
      <c r="F344" s="220" t="s">
        <v>555</v>
      </c>
      <c r="G344" s="42"/>
      <c r="H344" s="42"/>
      <c r="I344" s="221"/>
      <c r="J344" s="42"/>
      <c r="K344" s="42"/>
      <c r="L344" s="46"/>
      <c r="M344" s="222"/>
      <c r="N344" s="223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153</v>
      </c>
      <c r="AU344" s="19" t="s">
        <v>81</v>
      </c>
    </row>
    <row r="345" s="2" customFormat="1">
      <c r="A345" s="40"/>
      <c r="B345" s="41"/>
      <c r="C345" s="42"/>
      <c r="D345" s="224" t="s">
        <v>155</v>
      </c>
      <c r="E345" s="42"/>
      <c r="F345" s="225" t="s">
        <v>556</v>
      </c>
      <c r="G345" s="42"/>
      <c r="H345" s="42"/>
      <c r="I345" s="221"/>
      <c r="J345" s="42"/>
      <c r="K345" s="42"/>
      <c r="L345" s="46"/>
      <c r="M345" s="222"/>
      <c r="N345" s="223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155</v>
      </c>
      <c r="AU345" s="19" t="s">
        <v>81</v>
      </c>
    </row>
    <row r="346" s="2" customFormat="1" ht="16.5" customHeight="1">
      <c r="A346" s="40"/>
      <c r="B346" s="41"/>
      <c r="C346" s="248" t="s">
        <v>557</v>
      </c>
      <c r="D346" s="248" t="s">
        <v>224</v>
      </c>
      <c r="E346" s="249" t="s">
        <v>558</v>
      </c>
      <c r="F346" s="250" t="s">
        <v>559</v>
      </c>
      <c r="G346" s="251" t="s">
        <v>553</v>
      </c>
      <c r="H346" s="252">
        <v>6</v>
      </c>
      <c r="I346" s="253"/>
      <c r="J346" s="254">
        <f>ROUND(I346*H346,2)</f>
        <v>0</v>
      </c>
      <c r="K346" s="250" t="s">
        <v>150</v>
      </c>
      <c r="L346" s="255"/>
      <c r="M346" s="256" t="s">
        <v>19</v>
      </c>
      <c r="N346" s="257" t="s">
        <v>42</v>
      </c>
      <c r="O346" s="86"/>
      <c r="P346" s="215">
        <f>O346*H346</f>
        <v>0</v>
      </c>
      <c r="Q346" s="215">
        <v>0.012</v>
      </c>
      <c r="R346" s="215">
        <f>Q346*H346</f>
        <v>0.072000000000000008</v>
      </c>
      <c r="S346" s="215">
        <v>0</v>
      </c>
      <c r="T346" s="216">
        <f>S346*H346</f>
        <v>0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17" t="s">
        <v>201</v>
      </c>
      <c r="AT346" s="217" t="s">
        <v>224</v>
      </c>
      <c r="AU346" s="217" t="s">
        <v>81</v>
      </c>
      <c r="AY346" s="19" t="s">
        <v>144</v>
      </c>
      <c r="BE346" s="218">
        <f>IF(N346="základní",J346,0)</f>
        <v>0</v>
      </c>
      <c r="BF346" s="218">
        <f>IF(N346="snížená",J346,0)</f>
        <v>0</v>
      </c>
      <c r="BG346" s="218">
        <f>IF(N346="zákl. přenesená",J346,0)</f>
        <v>0</v>
      </c>
      <c r="BH346" s="218">
        <f>IF(N346="sníž. přenesená",J346,0)</f>
        <v>0</v>
      </c>
      <c r="BI346" s="218">
        <f>IF(N346="nulová",J346,0)</f>
        <v>0</v>
      </c>
      <c r="BJ346" s="19" t="s">
        <v>79</v>
      </c>
      <c r="BK346" s="218">
        <f>ROUND(I346*H346,2)</f>
        <v>0</v>
      </c>
      <c r="BL346" s="19" t="s">
        <v>151</v>
      </c>
      <c r="BM346" s="217" t="s">
        <v>560</v>
      </c>
    </row>
    <row r="347" s="2" customFormat="1">
      <c r="A347" s="40"/>
      <c r="B347" s="41"/>
      <c r="C347" s="42"/>
      <c r="D347" s="219" t="s">
        <v>153</v>
      </c>
      <c r="E347" s="42"/>
      <c r="F347" s="220" t="s">
        <v>559</v>
      </c>
      <c r="G347" s="42"/>
      <c r="H347" s="42"/>
      <c r="I347" s="221"/>
      <c r="J347" s="42"/>
      <c r="K347" s="42"/>
      <c r="L347" s="46"/>
      <c r="M347" s="222"/>
      <c r="N347" s="223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153</v>
      </c>
      <c r="AU347" s="19" t="s">
        <v>81</v>
      </c>
    </row>
    <row r="348" s="12" customFormat="1" ht="22.8" customHeight="1">
      <c r="A348" s="12"/>
      <c r="B348" s="190"/>
      <c r="C348" s="191"/>
      <c r="D348" s="192" t="s">
        <v>70</v>
      </c>
      <c r="E348" s="204" t="s">
        <v>561</v>
      </c>
      <c r="F348" s="204" t="s">
        <v>562</v>
      </c>
      <c r="G348" s="191"/>
      <c r="H348" s="191"/>
      <c r="I348" s="194"/>
      <c r="J348" s="205">
        <f>BK348</f>
        <v>0</v>
      </c>
      <c r="K348" s="191"/>
      <c r="L348" s="196"/>
      <c r="M348" s="197"/>
      <c r="N348" s="198"/>
      <c r="O348" s="198"/>
      <c r="P348" s="199">
        <f>SUM(P349:P361)</f>
        <v>0</v>
      </c>
      <c r="Q348" s="198"/>
      <c r="R348" s="199">
        <f>SUM(R349:R361)</f>
        <v>0</v>
      </c>
      <c r="S348" s="198"/>
      <c r="T348" s="200">
        <f>SUM(T349:T361)</f>
        <v>0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201" t="s">
        <v>79</v>
      </c>
      <c r="AT348" s="202" t="s">
        <v>70</v>
      </c>
      <c r="AU348" s="202" t="s">
        <v>79</v>
      </c>
      <c r="AY348" s="201" t="s">
        <v>144</v>
      </c>
      <c r="BK348" s="203">
        <f>SUM(BK349:BK361)</f>
        <v>0</v>
      </c>
    </row>
    <row r="349" s="2" customFormat="1" ht="16.5" customHeight="1">
      <c r="A349" s="40"/>
      <c r="B349" s="41"/>
      <c r="C349" s="206" t="s">
        <v>563</v>
      </c>
      <c r="D349" s="206" t="s">
        <v>146</v>
      </c>
      <c r="E349" s="207" t="s">
        <v>564</v>
      </c>
      <c r="F349" s="208" t="s">
        <v>565</v>
      </c>
      <c r="G349" s="209" t="s">
        <v>204</v>
      </c>
      <c r="H349" s="210">
        <v>289.81</v>
      </c>
      <c r="I349" s="211"/>
      <c r="J349" s="212">
        <f>ROUND(I349*H349,2)</f>
        <v>0</v>
      </c>
      <c r="K349" s="208" t="s">
        <v>150</v>
      </c>
      <c r="L349" s="46"/>
      <c r="M349" s="213" t="s">
        <v>19</v>
      </c>
      <c r="N349" s="214" t="s">
        <v>42</v>
      </c>
      <c r="O349" s="86"/>
      <c r="P349" s="215">
        <f>O349*H349</f>
        <v>0</v>
      </c>
      <c r="Q349" s="215">
        <v>0</v>
      </c>
      <c r="R349" s="215">
        <f>Q349*H349</f>
        <v>0</v>
      </c>
      <c r="S349" s="215">
        <v>0</v>
      </c>
      <c r="T349" s="216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17" t="s">
        <v>151</v>
      </c>
      <c r="AT349" s="217" t="s">
        <v>146</v>
      </c>
      <c r="AU349" s="217" t="s">
        <v>81</v>
      </c>
      <c r="AY349" s="19" t="s">
        <v>144</v>
      </c>
      <c r="BE349" s="218">
        <f>IF(N349="základní",J349,0)</f>
        <v>0</v>
      </c>
      <c r="BF349" s="218">
        <f>IF(N349="snížená",J349,0)</f>
        <v>0</v>
      </c>
      <c r="BG349" s="218">
        <f>IF(N349="zákl. přenesená",J349,0)</f>
        <v>0</v>
      </c>
      <c r="BH349" s="218">
        <f>IF(N349="sníž. přenesená",J349,0)</f>
        <v>0</v>
      </c>
      <c r="BI349" s="218">
        <f>IF(N349="nulová",J349,0)</f>
        <v>0</v>
      </c>
      <c r="BJ349" s="19" t="s">
        <v>79</v>
      </c>
      <c r="BK349" s="218">
        <f>ROUND(I349*H349,2)</f>
        <v>0</v>
      </c>
      <c r="BL349" s="19" t="s">
        <v>151</v>
      </c>
      <c r="BM349" s="217" t="s">
        <v>566</v>
      </c>
    </row>
    <row r="350" s="2" customFormat="1">
      <c r="A350" s="40"/>
      <c r="B350" s="41"/>
      <c r="C350" s="42"/>
      <c r="D350" s="219" t="s">
        <v>153</v>
      </c>
      <c r="E350" s="42"/>
      <c r="F350" s="220" t="s">
        <v>567</v>
      </c>
      <c r="G350" s="42"/>
      <c r="H350" s="42"/>
      <c r="I350" s="221"/>
      <c r="J350" s="42"/>
      <c r="K350" s="42"/>
      <c r="L350" s="46"/>
      <c r="M350" s="222"/>
      <c r="N350" s="223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153</v>
      </c>
      <c r="AU350" s="19" t="s">
        <v>81</v>
      </c>
    </row>
    <row r="351" s="2" customFormat="1">
      <c r="A351" s="40"/>
      <c r="B351" s="41"/>
      <c r="C351" s="42"/>
      <c r="D351" s="224" t="s">
        <v>155</v>
      </c>
      <c r="E351" s="42"/>
      <c r="F351" s="225" t="s">
        <v>568</v>
      </c>
      <c r="G351" s="42"/>
      <c r="H351" s="42"/>
      <c r="I351" s="221"/>
      <c r="J351" s="42"/>
      <c r="K351" s="42"/>
      <c r="L351" s="46"/>
      <c r="M351" s="222"/>
      <c r="N351" s="223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9" t="s">
        <v>155</v>
      </c>
      <c r="AU351" s="19" t="s">
        <v>81</v>
      </c>
    </row>
    <row r="352" s="2" customFormat="1" ht="16.5" customHeight="1">
      <c r="A352" s="40"/>
      <c r="B352" s="41"/>
      <c r="C352" s="206" t="s">
        <v>569</v>
      </c>
      <c r="D352" s="206" t="s">
        <v>146</v>
      </c>
      <c r="E352" s="207" t="s">
        <v>570</v>
      </c>
      <c r="F352" s="208" t="s">
        <v>571</v>
      </c>
      <c r="G352" s="209" t="s">
        <v>204</v>
      </c>
      <c r="H352" s="210">
        <v>4347.1499999999996</v>
      </c>
      <c r="I352" s="211"/>
      <c r="J352" s="212">
        <f>ROUND(I352*H352,2)</f>
        <v>0</v>
      </c>
      <c r="K352" s="208" t="s">
        <v>150</v>
      </c>
      <c r="L352" s="46"/>
      <c r="M352" s="213" t="s">
        <v>19</v>
      </c>
      <c r="N352" s="214" t="s">
        <v>42</v>
      </c>
      <c r="O352" s="86"/>
      <c r="P352" s="215">
        <f>O352*H352</f>
        <v>0</v>
      </c>
      <c r="Q352" s="215">
        <v>0</v>
      </c>
      <c r="R352" s="215">
        <f>Q352*H352</f>
        <v>0</v>
      </c>
      <c r="S352" s="215">
        <v>0</v>
      </c>
      <c r="T352" s="216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17" t="s">
        <v>151</v>
      </c>
      <c r="AT352" s="217" t="s">
        <v>146</v>
      </c>
      <c r="AU352" s="217" t="s">
        <v>81</v>
      </c>
      <c r="AY352" s="19" t="s">
        <v>144</v>
      </c>
      <c r="BE352" s="218">
        <f>IF(N352="základní",J352,0)</f>
        <v>0</v>
      </c>
      <c r="BF352" s="218">
        <f>IF(N352="snížená",J352,0)</f>
        <v>0</v>
      </c>
      <c r="BG352" s="218">
        <f>IF(N352="zákl. přenesená",J352,0)</f>
        <v>0</v>
      </c>
      <c r="BH352" s="218">
        <f>IF(N352="sníž. přenesená",J352,0)</f>
        <v>0</v>
      </c>
      <c r="BI352" s="218">
        <f>IF(N352="nulová",J352,0)</f>
        <v>0</v>
      </c>
      <c r="BJ352" s="19" t="s">
        <v>79</v>
      </c>
      <c r="BK352" s="218">
        <f>ROUND(I352*H352,2)</f>
        <v>0</v>
      </c>
      <c r="BL352" s="19" t="s">
        <v>151</v>
      </c>
      <c r="BM352" s="217" t="s">
        <v>572</v>
      </c>
    </row>
    <row r="353" s="2" customFormat="1">
      <c r="A353" s="40"/>
      <c r="B353" s="41"/>
      <c r="C353" s="42"/>
      <c r="D353" s="219" t="s">
        <v>153</v>
      </c>
      <c r="E353" s="42"/>
      <c r="F353" s="220" t="s">
        <v>573</v>
      </c>
      <c r="G353" s="42"/>
      <c r="H353" s="42"/>
      <c r="I353" s="221"/>
      <c r="J353" s="42"/>
      <c r="K353" s="42"/>
      <c r="L353" s="46"/>
      <c r="M353" s="222"/>
      <c r="N353" s="223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153</v>
      </c>
      <c r="AU353" s="19" t="s">
        <v>81</v>
      </c>
    </row>
    <row r="354" s="2" customFormat="1">
      <c r="A354" s="40"/>
      <c r="B354" s="41"/>
      <c r="C354" s="42"/>
      <c r="D354" s="224" t="s">
        <v>155</v>
      </c>
      <c r="E354" s="42"/>
      <c r="F354" s="225" t="s">
        <v>574</v>
      </c>
      <c r="G354" s="42"/>
      <c r="H354" s="42"/>
      <c r="I354" s="221"/>
      <c r="J354" s="42"/>
      <c r="K354" s="42"/>
      <c r="L354" s="46"/>
      <c r="M354" s="222"/>
      <c r="N354" s="223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155</v>
      </c>
      <c r="AU354" s="19" t="s">
        <v>81</v>
      </c>
    </row>
    <row r="355" s="13" customFormat="1">
      <c r="A355" s="13"/>
      <c r="B355" s="226"/>
      <c r="C355" s="227"/>
      <c r="D355" s="219" t="s">
        <v>175</v>
      </c>
      <c r="E355" s="228" t="s">
        <v>19</v>
      </c>
      <c r="F355" s="229" t="s">
        <v>575</v>
      </c>
      <c r="G355" s="227"/>
      <c r="H355" s="230">
        <v>4347.1499999999996</v>
      </c>
      <c r="I355" s="231"/>
      <c r="J355" s="227"/>
      <c r="K355" s="227"/>
      <c r="L355" s="232"/>
      <c r="M355" s="233"/>
      <c r="N355" s="234"/>
      <c r="O355" s="234"/>
      <c r="P355" s="234"/>
      <c r="Q355" s="234"/>
      <c r="R355" s="234"/>
      <c r="S355" s="234"/>
      <c r="T355" s="235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6" t="s">
        <v>175</v>
      </c>
      <c r="AU355" s="236" t="s">
        <v>81</v>
      </c>
      <c r="AV355" s="13" t="s">
        <v>81</v>
      </c>
      <c r="AW355" s="13" t="s">
        <v>33</v>
      </c>
      <c r="AX355" s="13" t="s">
        <v>79</v>
      </c>
      <c r="AY355" s="236" t="s">
        <v>144</v>
      </c>
    </row>
    <row r="356" s="2" customFormat="1" ht="16.5" customHeight="1">
      <c r="A356" s="40"/>
      <c r="B356" s="41"/>
      <c r="C356" s="206" t="s">
        <v>576</v>
      </c>
      <c r="D356" s="206" t="s">
        <v>146</v>
      </c>
      <c r="E356" s="207" t="s">
        <v>577</v>
      </c>
      <c r="F356" s="208" t="s">
        <v>578</v>
      </c>
      <c r="G356" s="209" t="s">
        <v>204</v>
      </c>
      <c r="H356" s="210">
        <v>289.81</v>
      </c>
      <c r="I356" s="211"/>
      <c r="J356" s="212">
        <f>ROUND(I356*H356,2)</f>
        <v>0</v>
      </c>
      <c r="K356" s="208" t="s">
        <v>150</v>
      </c>
      <c r="L356" s="46"/>
      <c r="M356" s="213" t="s">
        <v>19</v>
      </c>
      <c r="N356" s="214" t="s">
        <v>42</v>
      </c>
      <c r="O356" s="86"/>
      <c r="P356" s="215">
        <f>O356*H356</f>
        <v>0</v>
      </c>
      <c r="Q356" s="215">
        <v>0</v>
      </c>
      <c r="R356" s="215">
        <f>Q356*H356</f>
        <v>0</v>
      </c>
      <c r="S356" s="215">
        <v>0</v>
      </c>
      <c r="T356" s="216">
        <f>S356*H356</f>
        <v>0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17" t="s">
        <v>151</v>
      </c>
      <c r="AT356" s="217" t="s">
        <v>146</v>
      </c>
      <c r="AU356" s="217" t="s">
        <v>81</v>
      </c>
      <c r="AY356" s="19" t="s">
        <v>144</v>
      </c>
      <c r="BE356" s="218">
        <f>IF(N356="základní",J356,0)</f>
        <v>0</v>
      </c>
      <c r="BF356" s="218">
        <f>IF(N356="snížená",J356,0)</f>
        <v>0</v>
      </c>
      <c r="BG356" s="218">
        <f>IF(N356="zákl. přenesená",J356,0)</f>
        <v>0</v>
      </c>
      <c r="BH356" s="218">
        <f>IF(N356="sníž. přenesená",J356,0)</f>
        <v>0</v>
      </c>
      <c r="BI356" s="218">
        <f>IF(N356="nulová",J356,0)</f>
        <v>0</v>
      </c>
      <c r="BJ356" s="19" t="s">
        <v>79</v>
      </c>
      <c r="BK356" s="218">
        <f>ROUND(I356*H356,2)</f>
        <v>0</v>
      </c>
      <c r="BL356" s="19" t="s">
        <v>151</v>
      </c>
      <c r="BM356" s="217" t="s">
        <v>579</v>
      </c>
    </row>
    <row r="357" s="2" customFormat="1">
      <c r="A357" s="40"/>
      <c r="B357" s="41"/>
      <c r="C357" s="42"/>
      <c r="D357" s="219" t="s">
        <v>153</v>
      </c>
      <c r="E357" s="42"/>
      <c r="F357" s="220" t="s">
        <v>580</v>
      </c>
      <c r="G357" s="42"/>
      <c r="H357" s="42"/>
      <c r="I357" s="221"/>
      <c r="J357" s="42"/>
      <c r="K357" s="42"/>
      <c r="L357" s="46"/>
      <c r="M357" s="222"/>
      <c r="N357" s="223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153</v>
      </c>
      <c r="AU357" s="19" t="s">
        <v>81</v>
      </c>
    </row>
    <row r="358" s="2" customFormat="1">
      <c r="A358" s="40"/>
      <c r="B358" s="41"/>
      <c r="C358" s="42"/>
      <c r="D358" s="224" t="s">
        <v>155</v>
      </c>
      <c r="E358" s="42"/>
      <c r="F358" s="225" t="s">
        <v>581</v>
      </c>
      <c r="G358" s="42"/>
      <c r="H358" s="42"/>
      <c r="I358" s="221"/>
      <c r="J358" s="42"/>
      <c r="K358" s="42"/>
      <c r="L358" s="46"/>
      <c r="M358" s="222"/>
      <c r="N358" s="223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9" t="s">
        <v>155</v>
      </c>
      <c r="AU358" s="19" t="s">
        <v>81</v>
      </c>
    </row>
    <row r="359" s="2" customFormat="1" ht="24.15" customHeight="1">
      <c r="A359" s="40"/>
      <c r="B359" s="41"/>
      <c r="C359" s="206" t="s">
        <v>582</v>
      </c>
      <c r="D359" s="206" t="s">
        <v>146</v>
      </c>
      <c r="E359" s="207" t="s">
        <v>583</v>
      </c>
      <c r="F359" s="208" t="s">
        <v>584</v>
      </c>
      <c r="G359" s="209" t="s">
        <v>204</v>
      </c>
      <c r="H359" s="210">
        <v>289.81</v>
      </c>
      <c r="I359" s="211"/>
      <c r="J359" s="212">
        <f>ROUND(I359*H359,2)</f>
        <v>0</v>
      </c>
      <c r="K359" s="208" t="s">
        <v>150</v>
      </c>
      <c r="L359" s="46"/>
      <c r="M359" s="213" t="s">
        <v>19</v>
      </c>
      <c r="N359" s="214" t="s">
        <v>42</v>
      </c>
      <c r="O359" s="86"/>
      <c r="P359" s="215">
        <f>O359*H359</f>
        <v>0</v>
      </c>
      <c r="Q359" s="215">
        <v>0</v>
      </c>
      <c r="R359" s="215">
        <f>Q359*H359</f>
        <v>0</v>
      </c>
      <c r="S359" s="215">
        <v>0</v>
      </c>
      <c r="T359" s="216">
        <f>S359*H359</f>
        <v>0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217" t="s">
        <v>151</v>
      </c>
      <c r="AT359" s="217" t="s">
        <v>146</v>
      </c>
      <c r="AU359" s="217" t="s">
        <v>81</v>
      </c>
      <c r="AY359" s="19" t="s">
        <v>144</v>
      </c>
      <c r="BE359" s="218">
        <f>IF(N359="základní",J359,0)</f>
        <v>0</v>
      </c>
      <c r="BF359" s="218">
        <f>IF(N359="snížená",J359,0)</f>
        <v>0</v>
      </c>
      <c r="BG359" s="218">
        <f>IF(N359="zákl. přenesená",J359,0)</f>
        <v>0</v>
      </c>
      <c r="BH359" s="218">
        <f>IF(N359="sníž. přenesená",J359,0)</f>
        <v>0</v>
      </c>
      <c r="BI359" s="218">
        <f>IF(N359="nulová",J359,0)</f>
        <v>0</v>
      </c>
      <c r="BJ359" s="19" t="s">
        <v>79</v>
      </c>
      <c r="BK359" s="218">
        <f>ROUND(I359*H359,2)</f>
        <v>0</v>
      </c>
      <c r="BL359" s="19" t="s">
        <v>151</v>
      </c>
      <c r="BM359" s="217" t="s">
        <v>585</v>
      </c>
    </row>
    <row r="360" s="2" customFormat="1">
      <c r="A360" s="40"/>
      <c r="B360" s="41"/>
      <c r="C360" s="42"/>
      <c r="D360" s="219" t="s">
        <v>153</v>
      </c>
      <c r="E360" s="42"/>
      <c r="F360" s="220" t="s">
        <v>586</v>
      </c>
      <c r="G360" s="42"/>
      <c r="H360" s="42"/>
      <c r="I360" s="221"/>
      <c r="J360" s="42"/>
      <c r="K360" s="42"/>
      <c r="L360" s="46"/>
      <c r="M360" s="222"/>
      <c r="N360" s="223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153</v>
      </c>
      <c r="AU360" s="19" t="s">
        <v>81</v>
      </c>
    </row>
    <row r="361" s="2" customFormat="1">
      <c r="A361" s="40"/>
      <c r="B361" s="41"/>
      <c r="C361" s="42"/>
      <c r="D361" s="224" t="s">
        <v>155</v>
      </c>
      <c r="E361" s="42"/>
      <c r="F361" s="225" t="s">
        <v>587</v>
      </c>
      <c r="G361" s="42"/>
      <c r="H361" s="42"/>
      <c r="I361" s="221"/>
      <c r="J361" s="42"/>
      <c r="K361" s="42"/>
      <c r="L361" s="46"/>
      <c r="M361" s="222"/>
      <c r="N361" s="223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155</v>
      </c>
      <c r="AU361" s="19" t="s">
        <v>81</v>
      </c>
    </row>
    <row r="362" s="12" customFormat="1" ht="22.8" customHeight="1">
      <c r="A362" s="12"/>
      <c r="B362" s="190"/>
      <c r="C362" s="191"/>
      <c r="D362" s="192" t="s">
        <v>70</v>
      </c>
      <c r="E362" s="204" t="s">
        <v>588</v>
      </c>
      <c r="F362" s="204" t="s">
        <v>589</v>
      </c>
      <c r="G362" s="191"/>
      <c r="H362" s="191"/>
      <c r="I362" s="194"/>
      <c r="J362" s="205">
        <f>BK362</f>
        <v>0</v>
      </c>
      <c r="K362" s="191"/>
      <c r="L362" s="196"/>
      <c r="M362" s="197"/>
      <c r="N362" s="198"/>
      <c r="O362" s="198"/>
      <c r="P362" s="199">
        <f>SUM(P363:P365)</f>
        <v>0</v>
      </c>
      <c r="Q362" s="198"/>
      <c r="R362" s="199">
        <f>SUM(R363:R365)</f>
        <v>0</v>
      </c>
      <c r="S362" s="198"/>
      <c r="T362" s="200">
        <f>SUM(T363:T365)</f>
        <v>0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201" t="s">
        <v>79</v>
      </c>
      <c r="AT362" s="202" t="s">
        <v>70</v>
      </c>
      <c r="AU362" s="202" t="s">
        <v>79</v>
      </c>
      <c r="AY362" s="201" t="s">
        <v>144</v>
      </c>
      <c r="BK362" s="203">
        <f>SUM(BK363:BK365)</f>
        <v>0</v>
      </c>
    </row>
    <row r="363" s="2" customFormat="1" ht="16.5" customHeight="1">
      <c r="A363" s="40"/>
      <c r="B363" s="41"/>
      <c r="C363" s="206" t="s">
        <v>590</v>
      </c>
      <c r="D363" s="206" t="s">
        <v>146</v>
      </c>
      <c r="E363" s="207" t="s">
        <v>591</v>
      </c>
      <c r="F363" s="208" t="s">
        <v>592</v>
      </c>
      <c r="G363" s="209" t="s">
        <v>204</v>
      </c>
      <c r="H363" s="210">
        <v>877.93899999999996</v>
      </c>
      <c r="I363" s="211"/>
      <c r="J363" s="212">
        <f>ROUND(I363*H363,2)</f>
        <v>0</v>
      </c>
      <c r="K363" s="208" t="s">
        <v>150</v>
      </c>
      <c r="L363" s="46"/>
      <c r="M363" s="213" t="s">
        <v>19</v>
      </c>
      <c r="N363" s="214" t="s">
        <v>42</v>
      </c>
      <c r="O363" s="86"/>
      <c r="P363" s="215">
        <f>O363*H363</f>
        <v>0</v>
      </c>
      <c r="Q363" s="215">
        <v>0</v>
      </c>
      <c r="R363" s="215">
        <f>Q363*H363</f>
        <v>0</v>
      </c>
      <c r="S363" s="215">
        <v>0</v>
      </c>
      <c r="T363" s="216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7" t="s">
        <v>151</v>
      </c>
      <c r="AT363" s="217" t="s">
        <v>146</v>
      </c>
      <c r="AU363" s="217" t="s">
        <v>81</v>
      </c>
      <c r="AY363" s="19" t="s">
        <v>144</v>
      </c>
      <c r="BE363" s="218">
        <f>IF(N363="základní",J363,0)</f>
        <v>0</v>
      </c>
      <c r="BF363" s="218">
        <f>IF(N363="snížená",J363,0)</f>
        <v>0</v>
      </c>
      <c r="BG363" s="218">
        <f>IF(N363="zákl. přenesená",J363,0)</f>
        <v>0</v>
      </c>
      <c r="BH363" s="218">
        <f>IF(N363="sníž. přenesená",J363,0)</f>
        <v>0</v>
      </c>
      <c r="BI363" s="218">
        <f>IF(N363="nulová",J363,0)</f>
        <v>0</v>
      </c>
      <c r="BJ363" s="19" t="s">
        <v>79</v>
      </c>
      <c r="BK363" s="218">
        <f>ROUND(I363*H363,2)</f>
        <v>0</v>
      </c>
      <c r="BL363" s="19" t="s">
        <v>151</v>
      </c>
      <c r="BM363" s="217" t="s">
        <v>593</v>
      </c>
    </row>
    <row r="364" s="2" customFormat="1">
      <c r="A364" s="40"/>
      <c r="B364" s="41"/>
      <c r="C364" s="42"/>
      <c r="D364" s="219" t="s">
        <v>153</v>
      </c>
      <c r="E364" s="42"/>
      <c r="F364" s="220" t="s">
        <v>594</v>
      </c>
      <c r="G364" s="42"/>
      <c r="H364" s="42"/>
      <c r="I364" s="221"/>
      <c r="J364" s="42"/>
      <c r="K364" s="42"/>
      <c r="L364" s="46"/>
      <c r="M364" s="222"/>
      <c r="N364" s="223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153</v>
      </c>
      <c r="AU364" s="19" t="s">
        <v>81</v>
      </c>
    </row>
    <row r="365" s="2" customFormat="1">
      <c r="A365" s="40"/>
      <c r="B365" s="41"/>
      <c r="C365" s="42"/>
      <c r="D365" s="224" t="s">
        <v>155</v>
      </c>
      <c r="E365" s="42"/>
      <c r="F365" s="225" t="s">
        <v>595</v>
      </c>
      <c r="G365" s="42"/>
      <c r="H365" s="42"/>
      <c r="I365" s="221"/>
      <c r="J365" s="42"/>
      <c r="K365" s="42"/>
      <c r="L365" s="46"/>
      <c r="M365" s="222"/>
      <c r="N365" s="223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155</v>
      </c>
      <c r="AU365" s="19" t="s">
        <v>81</v>
      </c>
    </row>
    <row r="366" s="12" customFormat="1" ht="25.92" customHeight="1">
      <c r="A366" s="12"/>
      <c r="B366" s="190"/>
      <c r="C366" s="191"/>
      <c r="D366" s="192" t="s">
        <v>70</v>
      </c>
      <c r="E366" s="193" t="s">
        <v>596</v>
      </c>
      <c r="F366" s="193" t="s">
        <v>597</v>
      </c>
      <c r="G366" s="191"/>
      <c r="H366" s="191"/>
      <c r="I366" s="194"/>
      <c r="J366" s="195">
        <f>BK366</f>
        <v>0</v>
      </c>
      <c r="K366" s="191"/>
      <c r="L366" s="196"/>
      <c r="M366" s="197"/>
      <c r="N366" s="198"/>
      <c r="O366" s="198"/>
      <c r="P366" s="199">
        <f>P367+P418+P425+P433+P563+P578+P608+P618+P697+P718</f>
        <v>0</v>
      </c>
      <c r="Q366" s="198"/>
      <c r="R366" s="199">
        <f>R367+R418+R425+R433+R563+R578+R608+R618+R697+R718</f>
        <v>6.8075612000000003</v>
      </c>
      <c r="S366" s="198"/>
      <c r="T366" s="200">
        <f>T367+T418+T425+T433+T563+T578+T608+T618+T697+T718</f>
        <v>0</v>
      </c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R366" s="201" t="s">
        <v>81</v>
      </c>
      <c r="AT366" s="202" t="s">
        <v>70</v>
      </c>
      <c r="AU366" s="202" t="s">
        <v>71</v>
      </c>
      <c r="AY366" s="201" t="s">
        <v>144</v>
      </c>
      <c r="BK366" s="203">
        <f>BK367+BK418+BK425+BK433+BK563+BK578+BK608+BK618+BK697+BK718</f>
        <v>0</v>
      </c>
    </row>
    <row r="367" s="12" customFormat="1" ht="22.8" customHeight="1">
      <c r="A367" s="12"/>
      <c r="B367" s="190"/>
      <c r="C367" s="191"/>
      <c r="D367" s="192" t="s">
        <v>70</v>
      </c>
      <c r="E367" s="204" t="s">
        <v>598</v>
      </c>
      <c r="F367" s="204" t="s">
        <v>599</v>
      </c>
      <c r="G367" s="191"/>
      <c r="H367" s="191"/>
      <c r="I367" s="194"/>
      <c r="J367" s="205">
        <f>BK367</f>
        <v>0</v>
      </c>
      <c r="K367" s="191"/>
      <c r="L367" s="196"/>
      <c r="M367" s="197"/>
      <c r="N367" s="198"/>
      <c r="O367" s="198"/>
      <c r="P367" s="199">
        <f>SUM(P368:P417)</f>
        <v>0</v>
      </c>
      <c r="Q367" s="198"/>
      <c r="R367" s="199">
        <f>SUM(R368:R417)</f>
        <v>1.6833602999999999</v>
      </c>
      <c r="S367" s="198"/>
      <c r="T367" s="200">
        <f>SUM(T368:T417)</f>
        <v>0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R367" s="201" t="s">
        <v>81</v>
      </c>
      <c r="AT367" s="202" t="s">
        <v>70</v>
      </c>
      <c r="AU367" s="202" t="s">
        <v>79</v>
      </c>
      <c r="AY367" s="201" t="s">
        <v>144</v>
      </c>
      <c r="BK367" s="203">
        <f>SUM(BK368:BK417)</f>
        <v>0</v>
      </c>
    </row>
    <row r="368" s="2" customFormat="1" ht="16.5" customHeight="1">
      <c r="A368" s="40"/>
      <c r="B368" s="41"/>
      <c r="C368" s="206" t="s">
        <v>600</v>
      </c>
      <c r="D368" s="206" t="s">
        <v>146</v>
      </c>
      <c r="E368" s="207" t="s">
        <v>601</v>
      </c>
      <c r="F368" s="208" t="s">
        <v>602</v>
      </c>
      <c r="G368" s="209" t="s">
        <v>149</v>
      </c>
      <c r="H368" s="210">
        <v>466.62</v>
      </c>
      <c r="I368" s="211"/>
      <c r="J368" s="212">
        <f>ROUND(I368*H368,2)</f>
        <v>0</v>
      </c>
      <c r="K368" s="208" t="s">
        <v>150</v>
      </c>
      <c r="L368" s="46"/>
      <c r="M368" s="213" t="s">
        <v>19</v>
      </c>
      <c r="N368" s="214" t="s">
        <v>42</v>
      </c>
      <c r="O368" s="86"/>
      <c r="P368" s="215">
        <f>O368*H368</f>
        <v>0</v>
      </c>
      <c r="Q368" s="215">
        <v>0</v>
      </c>
      <c r="R368" s="215">
        <f>Q368*H368</f>
        <v>0</v>
      </c>
      <c r="S368" s="215">
        <v>0</v>
      </c>
      <c r="T368" s="216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17" t="s">
        <v>258</v>
      </c>
      <c r="AT368" s="217" t="s">
        <v>146</v>
      </c>
      <c r="AU368" s="217" t="s">
        <v>81</v>
      </c>
      <c r="AY368" s="19" t="s">
        <v>144</v>
      </c>
      <c r="BE368" s="218">
        <f>IF(N368="základní",J368,0)</f>
        <v>0</v>
      </c>
      <c r="BF368" s="218">
        <f>IF(N368="snížená",J368,0)</f>
        <v>0</v>
      </c>
      <c r="BG368" s="218">
        <f>IF(N368="zákl. přenesená",J368,0)</f>
        <v>0</v>
      </c>
      <c r="BH368" s="218">
        <f>IF(N368="sníž. přenesená",J368,0)</f>
        <v>0</v>
      </c>
      <c r="BI368" s="218">
        <f>IF(N368="nulová",J368,0)</f>
        <v>0</v>
      </c>
      <c r="BJ368" s="19" t="s">
        <v>79</v>
      </c>
      <c r="BK368" s="218">
        <f>ROUND(I368*H368,2)</f>
        <v>0</v>
      </c>
      <c r="BL368" s="19" t="s">
        <v>258</v>
      </c>
      <c r="BM368" s="217" t="s">
        <v>603</v>
      </c>
    </row>
    <row r="369" s="2" customFormat="1">
      <c r="A369" s="40"/>
      <c r="B369" s="41"/>
      <c r="C369" s="42"/>
      <c r="D369" s="219" t="s">
        <v>153</v>
      </c>
      <c r="E369" s="42"/>
      <c r="F369" s="220" t="s">
        <v>604</v>
      </c>
      <c r="G369" s="42"/>
      <c r="H369" s="42"/>
      <c r="I369" s="221"/>
      <c r="J369" s="42"/>
      <c r="K369" s="42"/>
      <c r="L369" s="46"/>
      <c r="M369" s="222"/>
      <c r="N369" s="223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153</v>
      </c>
      <c r="AU369" s="19" t="s">
        <v>81</v>
      </c>
    </row>
    <row r="370" s="2" customFormat="1">
      <c r="A370" s="40"/>
      <c r="B370" s="41"/>
      <c r="C370" s="42"/>
      <c r="D370" s="224" t="s">
        <v>155</v>
      </c>
      <c r="E370" s="42"/>
      <c r="F370" s="225" t="s">
        <v>605</v>
      </c>
      <c r="G370" s="42"/>
      <c r="H370" s="42"/>
      <c r="I370" s="221"/>
      <c r="J370" s="42"/>
      <c r="K370" s="42"/>
      <c r="L370" s="46"/>
      <c r="M370" s="222"/>
      <c r="N370" s="223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155</v>
      </c>
      <c r="AU370" s="19" t="s">
        <v>81</v>
      </c>
    </row>
    <row r="371" s="13" customFormat="1">
      <c r="A371" s="13"/>
      <c r="B371" s="226"/>
      <c r="C371" s="227"/>
      <c r="D371" s="219" t="s">
        <v>175</v>
      </c>
      <c r="E371" s="228" t="s">
        <v>19</v>
      </c>
      <c r="F371" s="229" t="s">
        <v>606</v>
      </c>
      <c r="G371" s="227"/>
      <c r="H371" s="230">
        <v>466.62</v>
      </c>
      <c r="I371" s="231"/>
      <c r="J371" s="227"/>
      <c r="K371" s="227"/>
      <c r="L371" s="232"/>
      <c r="M371" s="233"/>
      <c r="N371" s="234"/>
      <c r="O371" s="234"/>
      <c r="P371" s="234"/>
      <c r="Q371" s="234"/>
      <c r="R371" s="234"/>
      <c r="S371" s="234"/>
      <c r="T371" s="235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6" t="s">
        <v>175</v>
      </c>
      <c r="AU371" s="236" t="s">
        <v>81</v>
      </c>
      <c r="AV371" s="13" t="s">
        <v>81</v>
      </c>
      <c r="AW371" s="13" t="s">
        <v>33</v>
      </c>
      <c r="AX371" s="13" t="s">
        <v>79</v>
      </c>
      <c r="AY371" s="236" t="s">
        <v>144</v>
      </c>
    </row>
    <row r="372" s="2" customFormat="1" ht="16.5" customHeight="1">
      <c r="A372" s="40"/>
      <c r="B372" s="41"/>
      <c r="C372" s="248" t="s">
        <v>607</v>
      </c>
      <c r="D372" s="248" t="s">
        <v>224</v>
      </c>
      <c r="E372" s="249" t="s">
        <v>608</v>
      </c>
      <c r="F372" s="250" t="s">
        <v>609</v>
      </c>
      <c r="G372" s="251" t="s">
        <v>149</v>
      </c>
      <c r="H372" s="252">
        <v>489.95100000000002</v>
      </c>
      <c r="I372" s="253"/>
      <c r="J372" s="254">
        <f>ROUND(I372*H372,2)</f>
        <v>0</v>
      </c>
      <c r="K372" s="250" t="s">
        <v>150</v>
      </c>
      <c r="L372" s="255"/>
      <c r="M372" s="256" t="s">
        <v>19</v>
      </c>
      <c r="N372" s="257" t="s">
        <v>42</v>
      </c>
      <c r="O372" s="86"/>
      <c r="P372" s="215">
        <f>O372*H372</f>
        <v>0</v>
      </c>
      <c r="Q372" s="215">
        <v>0.00040000000000000002</v>
      </c>
      <c r="R372" s="215">
        <f>Q372*H372</f>
        <v>0.19598040000000003</v>
      </c>
      <c r="S372" s="215">
        <v>0</v>
      </c>
      <c r="T372" s="216">
        <f>S372*H372</f>
        <v>0</v>
      </c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R372" s="217" t="s">
        <v>379</v>
      </c>
      <c r="AT372" s="217" t="s">
        <v>224</v>
      </c>
      <c r="AU372" s="217" t="s">
        <v>81</v>
      </c>
      <c r="AY372" s="19" t="s">
        <v>144</v>
      </c>
      <c r="BE372" s="218">
        <f>IF(N372="základní",J372,0)</f>
        <v>0</v>
      </c>
      <c r="BF372" s="218">
        <f>IF(N372="snížená",J372,0)</f>
        <v>0</v>
      </c>
      <c r="BG372" s="218">
        <f>IF(N372="zákl. přenesená",J372,0)</f>
        <v>0</v>
      </c>
      <c r="BH372" s="218">
        <f>IF(N372="sníž. přenesená",J372,0)</f>
        <v>0</v>
      </c>
      <c r="BI372" s="218">
        <f>IF(N372="nulová",J372,0)</f>
        <v>0</v>
      </c>
      <c r="BJ372" s="19" t="s">
        <v>79</v>
      </c>
      <c r="BK372" s="218">
        <f>ROUND(I372*H372,2)</f>
        <v>0</v>
      </c>
      <c r="BL372" s="19" t="s">
        <v>258</v>
      </c>
      <c r="BM372" s="217" t="s">
        <v>610</v>
      </c>
    </row>
    <row r="373" s="2" customFormat="1">
      <c r="A373" s="40"/>
      <c r="B373" s="41"/>
      <c r="C373" s="42"/>
      <c r="D373" s="219" t="s">
        <v>153</v>
      </c>
      <c r="E373" s="42"/>
      <c r="F373" s="220" t="s">
        <v>609</v>
      </c>
      <c r="G373" s="42"/>
      <c r="H373" s="42"/>
      <c r="I373" s="221"/>
      <c r="J373" s="42"/>
      <c r="K373" s="42"/>
      <c r="L373" s="46"/>
      <c r="M373" s="222"/>
      <c r="N373" s="223"/>
      <c r="O373" s="86"/>
      <c r="P373" s="86"/>
      <c r="Q373" s="86"/>
      <c r="R373" s="86"/>
      <c r="S373" s="86"/>
      <c r="T373" s="87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T373" s="19" t="s">
        <v>153</v>
      </c>
      <c r="AU373" s="19" t="s">
        <v>81</v>
      </c>
    </row>
    <row r="374" s="13" customFormat="1">
      <c r="A374" s="13"/>
      <c r="B374" s="226"/>
      <c r="C374" s="227"/>
      <c r="D374" s="219" t="s">
        <v>175</v>
      </c>
      <c r="E374" s="227"/>
      <c r="F374" s="229" t="s">
        <v>611</v>
      </c>
      <c r="G374" s="227"/>
      <c r="H374" s="230">
        <v>489.95100000000002</v>
      </c>
      <c r="I374" s="231"/>
      <c r="J374" s="227"/>
      <c r="K374" s="227"/>
      <c r="L374" s="232"/>
      <c r="M374" s="233"/>
      <c r="N374" s="234"/>
      <c r="O374" s="234"/>
      <c r="P374" s="234"/>
      <c r="Q374" s="234"/>
      <c r="R374" s="234"/>
      <c r="S374" s="234"/>
      <c r="T374" s="235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6" t="s">
        <v>175</v>
      </c>
      <c r="AU374" s="236" t="s">
        <v>81</v>
      </c>
      <c r="AV374" s="13" t="s">
        <v>81</v>
      </c>
      <c r="AW374" s="13" t="s">
        <v>4</v>
      </c>
      <c r="AX374" s="13" t="s">
        <v>79</v>
      </c>
      <c r="AY374" s="236" t="s">
        <v>144</v>
      </c>
    </row>
    <row r="375" s="2" customFormat="1" ht="16.5" customHeight="1">
      <c r="A375" s="40"/>
      <c r="B375" s="41"/>
      <c r="C375" s="206" t="s">
        <v>612</v>
      </c>
      <c r="D375" s="206" t="s">
        <v>146</v>
      </c>
      <c r="E375" s="207" t="s">
        <v>613</v>
      </c>
      <c r="F375" s="208" t="s">
        <v>614</v>
      </c>
      <c r="G375" s="209" t="s">
        <v>149</v>
      </c>
      <c r="H375" s="210">
        <v>466.62</v>
      </c>
      <c r="I375" s="211"/>
      <c r="J375" s="212">
        <f>ROUND(I375*H375,2)</f>
        <v>0</v>
      </c>
      <c r="K375" s="208" t="s">
        <v>150</v>
      </c>
      <c r="L375" s="46"/>
      <c r="M375" s="213" t="s">
        <v>19</v>
      </c>
      <c r="N375" s="214" t="s">
        <v>42</v>
      </c>
      <c r="O375" s="86"/>
      <c r="P375" s="215">
        <f>O375*H375</f>
        <v>0</v>
      </c>
      <c r="Q375" s="215">
        <v>0</v>
      </c>
      <c r="R375" s="215">
        <f>Q375*H375</f>
        <v>0</v>
      </c>
      <c r="S375" s="215">
        <v>0</v>
      </c>
      <c r="T375" s="216">
        <f>S375*H375</f>
        <v>0</v>
      </c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R375" s="217" t="s">
        <v>258</v>
      </c>
      <c r="AT375" s="217" t="s">
        <v>146</v>
      </c>
      <c r="AU375" s="217" t="s">
        <v>81</v>
      </c>
      <c r="AY375" s="19" t="s">
        <v>144</v>
      </c>
      <c r="BE375" s="218">
        <f>IF(N375="základní",J375,0)</f>
        <v>0</v>
      </c>
      <c r="BF375" s="218">
        <f>IF(N375="snížená",J375,0)</f>
        <v>0</v>
      </c>
      <c r="BG375" s="218">
        <f>IF(N375="zákl. přenesená",J375,0)</f>
        <v>0</v>
      </c>
      <c r="BH375" s="218">
        <f>IF(N375="sníž. přenesená",J375,0)</f>
        <v>0</v>
      </c>
      <c r="BI375" s="218">
        <f>IF(N375="nulová",J375,0)</f>
        <v>0</v>
      </c>
      <c r="BJ375" s="19" t="s">
        <v>79</v>
      </c>
      <c r="BK375" s="218">
        <f>ROUND(I375*H375,2)</f>
        <v>0</v>
      </c>
      <c r="BL375" s="19" t="s">
        <v>258</v>
      </c>
      <c r="BM375" s="217" t="s">
        <v>615</v>
      </c>
    </row>
    <row r="376" s="2" customFormat="1">
      <c r="A376" s="40"/>
      <c r="B376" s="41"/>
      <c r="C376" s="42"/>
      <c r="D376" s="219" t="s">
        <v>153</v>
      </c>
      <c r="E376" s="42"/>
      <c r="F376" s="220" t="s">
        <v>616</v>
      </c>
      <c r="G376" s="42"/>
      <c r="H376" s="42"/>
      <c r="I376" s="221"/>
      <c r="J376" s="42"/>
      <c r="K376" s="42"/>
      <c r="L376" s="46"/>
      <c r="M376" s="222"/>
      <c r="N376" s="223"/>
      <c r="O376" s="86"/>
      <c r="P376" s="86"/>
      <c r="Q376" s="86"/>
      <c r="R376" s="86"/>
      <c r="S376" s="86"/>
      <c r="T376" s="87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T376" s="19" t="s">
        <v>153</v>
      </c>
      <c r="AU376" s="19" t="s">
        <v>81</v>
      </c>
    </row>
    <row r="377" s="2" customFormat="1">
      <c r="A377" s="40"/>
      <c r="B377" s="41"/>
      <c r="C377" s="42"/>
      <c r="D377" s="224" t="s">
        <v>155</v>
      </c>
      <c r="E377" s="42"/>
      <c r="F377" s="225" t="s">
        <v>617</v>
      </c>
      <c r="G377" s="42"/>
      <c r="H377" s="42"/>
      <c r="I377" s="221"/>
      <c r="J377" s="42"/>
      <c r="K377" s="42"/>
      <c r="L377" s="46"/>
      <c r="M377" s="222"/>
      <c r="N377" s="223"/>
      <c r="O377" s="86"/>
      <c r="P377" s="86"/>
      <c r="Q377" s="86"/>
      <c r="R377" s="86"/>
      <c r="S377" s="86"/>
      <c r="T377" s="87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T377" s="19" t="s">
        <v>155</v>
      </c>
      <c r="AU377" s="19" t="s">
        <v>81</v>
      </c>
    </row>
    <row r="378" s="13" customFormat="1">
      <c r="A378" s="13"/>
      <c r="B378" s="226"/>
      <c r="C378" s="227"/>
      <c r="D378" s="219" t="s">
        <v>175</v>
      </c>
      <c r="E378" s="228" t="s">
        <v>19</v>
      </c>
      <c r="F378" s="229" t="s">
        <v>606</v>
      </c>
      <c r="G378" s="227"/>
      <c r="H378" s="230">
        <v>466.62</v>
      </c>
      <c r="I378" s="231"/>
      <c r="J378" s="227"/>
      <c r="K378" s="227"/>
      <c r="L378" s="232"/>
      <c r="M378" s="233"/>
      <c r="N378" s="234"/>
      <c r="O378" s="234"/>
      <c r="P378" s="234"/>
      <c r="Q378" s="234"/>
      <c r="R378" s="234"/>
      <c r="S378" s="234"/>
      <c r="T378" s="235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6" t="s">
        <v>175</v>
      </c>
      <c r="AU378" s="236" t="s">
        <v>81</v>
      </c>
      <c r="AV378" s="13" t="s">
        <v>81</v>
      </c>
      <c r="AW378" s="13" t="s">
        <v>33</v>
      </c>
      <c r="AX378" s="13" t="s">
        <v>79</v>
      </c>
      <c r="AY378" s="236" t="s">
        <v>144</v>
      </c>
    </row>
    <row r="379" s="2" customFormat="1" ht="16.5" customHeight="1">
      <c r="A379" s="40"/>
      <c r="B379" s="41"/>
      <c r="C379" s="248" t="s">
        <v>618</v>
      </c>
      <c r="D379" s="248" t="s">
        <v>224</v>
      </c>
      <c r="E379" s="249" t="s">
        <v>608</v>
      </c>
      <c r="F379" s="250" t="s">
        <v>609</v>
      </c>
      <c r="G379" s="251" t="s">
        <v>149</v>
      </c>
      <c r="H379" s="252">
        <v>489.95100000000002</v>
      </c>
      <c r="I379" s="253"/>
      <c r="J379" s="254">
        <f>ROUND(I379*H379,2)</f>
        <v>0</v>
      </c>
      <c r="K379" s="250" t="s">
        <v>150</v>
      </c>
      <c r="L379" s="255"/>
      <c r="M379" s="256" t="s">
        <v>19</v>
      </c>
      <c r="N379" s="257" t="s">
        <v>42</v>
      </c>
      <c r="O379" s="86"/>
      <c r="P379" s="215">
        <f>O379*H379</f>
        <v>0</v>
      </c>
      <c r="Q379" s="215">
        <v>0.00040000000000000002</v>
      </c>
      <c r="R379" s="215">
        <f>Q379*H379</f>
        <v>0.19598040000000003</v>
      </c>
      <c r="S379" s="215">
        <v>0</v>
      </c>
      <c r="T379" s="216">
        <f>S379*H379</f>
        <v>0</v>
      </c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R379" s="217" t="s">
        <v>379</v>
      </c>
      <c r="AT379" s="217" t="s">
        <v>224</v>
      </c>
      <c r="AU379" s="217" t="s">
        <v>81</v>
      </c>
      <c r="AY379" s="19" t="s">
        <v>144</v>
      </c>
      <c r="BE379" s="218">
        <f>IF(N379="základní",J379,0)</f>
        <v>0</v>
      </c>
      <c r="BF379" s="218">
        <f>IF(N379="snížená",J379,0)</f>
        <v>0</v>
      </c>
      <c r="BG379" s="218">
        <f>IF(N379="zákl. přenesená",J379,0)</f>
        <v>0</v>
      </c>
      <c r="BH379" s="218">
        <f>IF(N379="sníž. přenesená",J379,0)</f>
        <v>0</v>
      </c>
      <c r="BI379" s="218">
        <f>IF(N379="nulová",J379,0)</f>
        <v>0</v>
      </c>
      <c r="BJ379" s="19" t="s">
        <v>79</v>
      </c>
      <c r="BK379" s="218">
        <f>ROUND(I379*H379,2)</f>
        <v>0</v>
      </c>
      <c r="BL379" s="19" t="s">
        <v>258</v>
      </c>
      <c r="BM379" s="217" t="s">
        <v>619</v>
      </c>
    </row>
    <row r="380" s="2" customFormat="1">
      <c r="A380" s="40"/>
      <c r="B380" s="41"/>
      <c r="C380" s="42"/>
      <c r="D380" s="219" t="s">
        <v>153</v>
      </c>
      <c r="E380" s="42"/>
      <c r="F380" s="220" t="s">
        <v>609</v>
      </c>
      <c r="G380" s="42"/>
      <c r="H380" s="42"/>
      <c r="I380" s="221"/>
      <c r="J380" s="42"/>
      <c r="K380" s="42"/>
      <c r="L380" s="46"/>
      <c r="M380" s="222"/>
      <c r="N380" s="223"/>
      <c r="O380" s="86"/>
      <c r="P380" s="86"/>
      <c r="Q380" s="86"/>
      <c r="R380" s="86"/>
      <c r="S380" s="86"/>
      <c r="T380" s="87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T380" s="19" t="s">
        <v>153</v>
      </c>
      <c r="AU380" s="19" t="s">
        <v>81</v>
      </c>
    </row>
    <row r="381" s="13" customFormat="1">
      <c r="A381" s="13"/>
      <c r="B381" s="226"/>
      <c r="C381" s="227"/>
      <c r="D381" s="219" t="s">
        <v>175</v>
      </c>
      <c r="E381" s="227"/>
      <c r="F381" s="229" t="s">
        <v>611</v>
      </c>
      <c r="G381" s="227"/>
      <c r="H381" s="230">
        <v>489.95100000000002</v>
      </c>
      <c r="I381" s="231"/>
      <c r="J381" s="227"/>
      <c r="K381" s="227"/>
      <c r="L381" s="232"/>
      <c r="M381" s="233"/>
      <c r="N381" s="234"/>
      <c r="O381" s="234"/>
      <c r="P381" s="234"/>
      <c r="Q381" s="234"/>
      <c r="R381" s="234"/>
      <c r="S381" s="234"/>
      <c r="T381" s="235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6" t="s">
        <v>175</v>
      </c>
      <c r="AU381" s="236" t="s">
        <v>81</v>
      </c>
      <c r="AV381" s="13" t="s">
        <v>81</v>
      </c>
      <c r="AW381" s="13" t="s">
        <v>4</v>
      </c>
      <c r="AX381" s="13" t="s">
        <v>79</v>
      </c>
      <c r="AY381" s="236" t="s">
        <v>144</v>
      </c>
    </row>
    <row r="382" s="2" customFormat="1" ht="16.5" customHeight="1">
      <c r="A382" s="40"/>
      <c r="B382" s="41"/>
      <c r="C382" s="206" t="s">
        <v>620</v>
      </c>
      <c r="D382" s="206" t="s">
        <v>146</v>
      </c>
      <c r="E382" s="207" t="s">
        <v>621</v>
      </c>
      <c r="F382" s="208" t="s">
        <v>622</v>
      </c>
      <c r="G382" s="209" t="s">
        <v>149</v>
      </c>
      <c r="H382" s="210">
        <v>69.420000000000002</v>
      </c>
      <c r="I382" s="211"/>
      <c r="J382" s="212">
        <f>ROUND(I382*H382,2)</f>
        <v>0</v>
      </c>
      <c r="K382" s="208" t="s">
        <v>150</v>
      </c>
      <c r="L382" s="46"/>
      <c r="M382" s="213" t="s">
        <v>19</v>
      </c>
      <c r="N382" s="214" t="s">
        <v>42</v>
      </c>
      <c r="O382" s="86"/>
      <c r="P382" s="215">
        <f>O382*H382</f>
        <v>0</v>
      </c>
      <c r="Q382" s="215">
        <v>0</v>
      </c>
      <c r="R382" s="215">
        <f>Q382*H382</f>
        <v>0</v>
      </c>
      <c r="S382" s="215">
        <v>0</v>
      </c>
      <c r="T382" s="216">
        <f>S382*H382</f>
        <v>0</v>
      </c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R382" s="217" t="s">
        <v>258</v>
      </c>
      <c r="AT382" s="217" t="s">
        <v>146</v>
      </c>
      <c r="AU382" s="217" t="s">
        <v>81</v>
      </c>
      <c r="AY382" s="19" t="s">
        <v>144</v>
      </c>
      <c r="BE382" s="218">
        <f>IF(N382="základní",J382,0)</f>
        <v>0</v>
      </c>
      <c r="BF382" s="218">
        <f>IF(N382="snížená",J382,0)</f>
        <v>0</v>
      </c>
      <c r="BG382" s="218">
        <f>IF(N382="zákl. přenesená",J382,0)</f>
        <v>0</v>
      </c>
      <c r="BH382" s="218">
        <f>IF(N382="sníž. přenesená",J382,0)</f>
        <v>0</v>
      </c>
      <c r="BI382" s="218">
        <f>IF(N382="nulová",J382,0)</f>
        <v>0</v>
      </c>
      <c r="BJ382" s="19" t="s">
        <v>79</v>
      </c>
      <c r="BK382" s="218">
        <f>ROUND(I382*H382,2)</f>
        <v>0</v>
      </c>
      <c r="BL382" s="19" t="s">
        <v>258</v>
      </c>
      <c r="BM382" s="217" t="s">
        <v>623</v>
      </c>
    </row>
    <row r="383" s="2" customFormat="1">
      <c r="A383" s="40"/>
      <c r="B383" s="41"/>
      <c r="C383" s="42"/>
      <c r="D383" s="219" t="s">
        <v>153</v>
      </c>
      <c r="E383" s="42"/>
      <c r="F383" s="220" t="s">
        <v>624</v>
      </c>
      <c r="G383" s="42"/>
      <c r="H383" s="42"/>
      <c r="I383" s="221"/>
      <c r="J383" s="42"/>
      <c r="K383" s="42"/>
      <c r="L383" s="46"/>
      <c r="M383" s="222"/>
      <c r="N383" s="223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9" t="s">
        <v>153</v>
      </c>
      <c r="AU383" s="19" t="s">
        <v>81</v>
      </c>
    </row>
    <row r="384" s="2" customFormat="1">
      <c r="A384" s="40"/>
      <c r="B384" s="41"/>
      <c r="C384" s="42"/>
      <c r="D384" s="224" t="s">
        <v>155</v>
      </c>
      <c r="E384" s="42"/>
      <c r="F384" s="225" t="s">
        <v>625</v>
      </c>
      <c r="G384" s="42"/>
      <c r="H384" s="42"/>
      <c r="I384" s="221"/>
      <c r="J384" s="42"/>
      <c r="K384" s="42"/>
      <c r="L384" s="46"/>
      <c r="M384" s="222"/>
      <c r="N384" s="223"/>
      <c r="O384" s="86"/>
      <c r="P384" s="86"/>
      <c r="Q384" s="86"/>
      <c r="R384" s="86"/>
      <c r="S384" s="86"/>
      <c r="T384" s="87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T384" s="19" t="s">
        <v>155</v>
      </c>
      <c r="AU384" s="19" t="s">
        <v>81</v>
      </c>
    </row>
    <row r="385" s="13" customFormat="1">
      <c r="A385" s="13"/>
      <c r="B385" s="226"/>
      <c r="C385" s="227"/>
      <c r="D385" s="219" t="s">
        <v>175</v>
      </c>
      <c r="E385" s="228" t="s">
        <v>19</v>
      </c>
      <c r="F385" s="229" t="s">
        <v>626</v>
      </c>
      <c r="G385" s="227"/>
      <c r="H385" s="230">
        <v>24.420000000000002</v>
      </c>
      <c r="I385" s="231"/>
      <c r="J385" s="227"/>
      <c r="K385" s="227"/>
      <c r="L385" s="232"/>
      <c r="M385" s="233"/>
      <c r="N385" s="234"/>
      <c r="O385" s="234"/>
      <c r="P385" s="234"/>
      <c r="Q385" s="234"/>
      <c r="R385" s="234"/>
      <c r="S385" s="234"/>
      <c r="T385" s="235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6" t="s">
        <v>175</v>
      </c>
      <c r="AU385" s="236" t="s">
        <v>81</v>
      </c>
      <c r="AV385" s="13" t="s">
        <v>81</v>
      </c>
      <c r="AW385" s="13" t="s">
        <v>33</v>
      </c>
      <c r="AX385" s="13" t="s">
        <v>71</v>
      </c>
      <c r="AY385" s="236" t="s">
        <v>144</v>
      </c>
    </row>
    <row r="386" s="13" customFormat="1">
      <c r="A386" s="13"/>
      <c r="B386" s="226"/>
      <c r="C386" s="227"/>
      <c r="D386" s="219" t="s">
        <v>175</v>
      </c>
      <c r="E386" s="228" t="s">
        <v>19</v>
      </c>
      <c r="F386" s="229" t="s">
        <v>627</v>
      </c>
      <c r="G386" s="227"/>
      <c r="H386" s="230">
        <v>38.399999999999999</v>
      </c>
      <c r="I386" s="231"/>
      <c r="J386" s="227"/>
      <c r="K386" s="227"/>
      <c r="L386" s="232"/>
      <c r="M386" s="233"/>
      <c r="N386" s="234"/>
      <c r="O386" s="234"/>
      <c r="P386" s="234"/>
      <c r="Q386" s="234"/>
      <c r="R386" s="234"/>
      <c r="S386" s="234"/>
      <c r="T386" s="235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6" t="s">
        <v>175</v>
      </c>
      <c r="AU386" s="236" t="s">
        <v>81</v>
      </c>
      <c r="AV386" s="13" t="s">
        <v>81</v>
      </c>
      <c r="AW386" s="13" t="s">
        <v>33</v>
      </c>
      <c r="AX386" s="13" t="s">
        <v>71</v>
      </c>
      <c r="AY386" s="236" t="s">
        <v>144</v>
      </c>
    </row>
    <row r="387" s="13" customFormat="1">
      <c r="A387" s="13"/>
      <c r="B387" s="226"/>
      <c r="C387" s="227"/>
      <c r="D387" s="219" t="s">
        <v>175</v>
      </c>
      <c r="E387" s="228" t="s">
        <v>19</v>
      </c>
      <c r="F387" s="229" t="s">
        <v>628</v>
      </c>
      <c r="G387" s="227"/>
      <c r="H387" s="230">
        <v>6.5999999999999996</v>
      </c>
      <c r="I387" s="231"/>
      <c r="J387" s="227"/>
      <c r="K387" s="227"/>
      <c r="L387" s="232"/>
      <c r="M387" s="233"/>
      <c r="N387" s="234"/>
      <c r="O387" s="234"/>
      <c r="P387" s="234"/>
      <c r="Q387" s="234"/>
      <c r="R387" s="234"/>
      <c r="S387" s="234"/>
      <c r="T387" s="235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6" t="s">
        <v>175</v>
      </c>
      <c r="AU387" s="236" t="s">
        <v>81</v>
      </c>
      <c r="AV387" s="13" t="s">
        <v>81</v>
      </c>
      <c r="AW387" s="13" t="s">
        <v>33</v>
      </c>
      <c r="AX387" s="13" t="s">
        <v>71</v>
      </c>
      <c r="AY387" s="236" t="s">
        <v>144</v>
      </c>
    </row>
    <row r="388" s="14" customFormat="1">
      <c r="A388" s="14"/>
      <c r="B388" s="237"/>
      <c r="C388" s="238"/>
      <c r="D388" s="219" t="s">
        <v>175</v>
      </c>
      <c r="E388" s="239" t="s">
        <v>19</v>
      </c>
      <c r="F388" s="240" t="s">
        <v>179</v>
      </c>
      <c r="G388" s="238"/>
      <c r="H388" s="241">
        <v>69.420000000000002</v>
      </c>
      <c r="I388" s="242"/>
      <c r="J388" s="238"/>
      <c r="K388" s="238"/>
      <c r="L388" s="243"/>
      <c r="M388" s="244"/>
      <c r="N388" s="245"/>
      <c r="O388" s="245"/>
      <c r="P388" s="245"/>
      <c r="Q388" s="245"/>
      <c r="R388" s="245"/>
      <c r="S388" s="245"/>
      <c r="T388" s="246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47" t="s">
        <v>175</v>
      </c>
      <c r="AU388" s="247" t="s">
        <v>81</v>
      </c>
      <c r="AV388" s="14" t="s">
        <v>151</v>
      </c>
      <c r="AW388" s="14" t="s">
        <v>33</v>
      </c>
      <c r="AX388" s="14" t="s">
        <v>79</v>
      </c>
      <c r="AY388" s="247" t="s">
        <v>144</v>
      </c>
    </row>
    <row r="389" s="2" customFormat="1" ht="16.5" customHeight="1">
      <c r="A389" s="40"/>
      <c r="B389" s="41"/>
      <c r="C389" s="248" t="s">
        <v>629</v>
      </c>
      <c r="D389" s="248" t="s">
        <v>224</v>
      </c>
      <c r="E389" s="249" t="s">
        <v>608</v>
      </c>
      <c r="F389" s="250" t="s">
        <v>609</v>
      </c>
      <c r="G389" s="251" t="s">
        <v>149</v>
      </c>
      <c r="H389" s="252">
        <v>72.891000000000005</v>
      </c>
      <c r="I389" s="253"/>
      <c r="J389" s="254">
        <f>ROUND(I389*H389,2)</f>
        <v>0</v>
      </c>
      <c r="K389" s="250" t="s">
        <v>150</v>
      </c>
      <c r="L389" s="255"/>
      <c r="M389" s="256" t="s">
        <v>19</v>
      </c>
      <c r="N389" s="257" t="s">
        <v>42</v>
      </c>
      <c r="O389" s="86"/>
      <c r="P389" s="215">
        <f>O389*H389</f>
        <v>0</v>
      </c>
      <c r="Q389" s="215">
        <v>0.00040000000000000002</v>
      </c>
      <c r="R389" s="215">
        <f>Q389*H389</f>
        <v>0.029156400000000002</v>
      </c>
      <c r="S389" s="215">
        <v>0</v>
      </c>
      <c r="T389" s="216">
        <f>S389*H389</f>
        <v>0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17" t="s">
        <v>379</v>
      </c>
      <c r="AT389" s="217" t="s">
        <v>224</v>
      </c>
      <c r="AU389" s="217" t="s">
        <v>81</v>
      </c>
      <c r="AY389" s="19" t="s">
        <v>144</v>
      </c>
      <c r="BE389" s="218">
        <f>IF(N389="základní",J389,0)</f>
        <v>0</v>
      </c>
      <c r="BF389" s="218">
        <f>IF(N389="snížená",J389,0)</f>
        <v>0</v>
      </c>
      <c r="BG389" s="218">
        <f>IF(N389="zákl. přenesená",J389,0)</f>
        <v>0</v>
      </c>
      <c r="BH389" s="218">
        <f>IF(N389="sníž. přenesená",J389,0)</f>
        <v>0</v>
      </c>
      <c r="BI389" s="218">
        <f>IF(N389="nulová",J389,0)</f>
        <v>0</v>
      </c>
      <c r="BJ389" s="19" t="s">
        <v>79</v>
      </c>
      <c r="BK389" s="218">
        <f>ROUND(I389*H389,2)</f>
        <v>0</v>
      </c>
      <c r="BL389" s="19" t="s">
        <v>258</v>
      </c>
      <c r="BM389" s="217" t="s">
        <v>630</v>
      </c>
    </row>
    <row r="390" s="2" customFormat="1">
      <c r="A390" s="40"/>
      <c r="B390" s="41"/>
      <c r="C390" s="42"/>
      <c r="D390" s="219" t="s">
        <v>153</v>
      </c>
      <c r="E390" s="42"/>
      <c r="F390" s="220" t="s">
        <v>609</v>
      </c>
      <c r="G390" s="42"/>
      <c r="H390" s="42"/>
      <c r="I390" s="221"/>
      <c r="J390" s="42"/>
      <c r="K390" s="42"/>
      <c r="L390" s="46"/>
      <c r="M390" s="222"/>
      <c r="N390" s="223"/>
      <c r="O390" s="86"/>
      <c r="P390" s="86"/>
      <c r="Q390" s="86"/>
      <c r="R390" s="86"/>
      <c r="S390" s="86"/>
      <c r="T390" s="87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19" t="s">
        <v>153</v>
      </c>
      <c r="AU390" s="19" t="s">
        <v>81</v>
      </c>
    </row>
    <row r="391" s="13" customFormat="1">
      <c r="A391" s="13"/>
      <c r="B391" s="226"/>
      <c r="C391" s="227"/>
      <c r="D391" s="219" t="s">
        <v>175</v>
      </c>
      <c r="E391" s="227"/>
      <c r="F391" s="229" t="s">
        <v>631</v>
      </c>
      <c r="G391" s="227"/>
      <c r="H391" s="230">
        <v>72.891000000000005</v>
      </c>
      <c r="I391" s="231"/>
      <c r="J391" s="227"/>
      <c r="K391" s="227"/>
      <c r="L391" s="232"/>
      <c r="M391" s="233"/>
      <c r="N391" s="234"/>
      <c r="O391" s="234"/>
      <c r="P391" s="234"/>
      <c r="Q391" s="234"/>
      <c r="R391" s="234"/>
      <c r="S391" s="234"/>
      <c r="T391" s="235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6" t="s">
        <v>175</v>
      </c>
      <c r="AU391" s="236" t="s">
        <v>81</v>
      </c>
      <c r="AV391" s="13" t="s">
        <v>81</v>
      </c>
      <c r="AW391" s="13" t="s">
        <v>4</v>
      </c>
      <c r="AX391" s="13" t="s">
        <v>79</v>
      </c>
      <c r="AY391" s="236" t="s">
        <v>144</v>
      </c>
    </row>
    <row r="392" s="2" customFormat="1" ht="16.5" customHeight="1">
      <c r="A392" s="40"/>
      <c r="B392" s="41"/>
      <c r="C392" s="206" t="s">
        <v>632</v>
      </c>
      <c r="D392" s="206" t="s">
        <v>146</v>
      </c>
      <c r="E392" s="207" t="s">
        <v>633</v>
      </c>
      <c r="F392" s="208" t="s">
        <v>634</v>
      </c>
      <c r="G392" s="209" t="s">
        <v>149</v>
      </c>
      <c r="H392" s="210">
        <v>69.420000000000002</v>
      </c>
      <c r="I392" s="211"/>
      <c r="J392" s="212">
        <f>ROUND(I392*H392,2)</f>
        <v>0</v>
      </c>
      <c r="K392" s="208" t="s">
        <v>150</v>
      </c>
      <c r="L392" s="46"/>
      <c r="M392" s="213" t="s">
        <v>19</v>
      </c>
      <c r="N392" s="214" t="s">
        <v>42</v>
      </c>
      <c r="O392" s="86"/>
      <c r="P392" s="215">
        <f>O392*H392</f>
        <v>0</v>
      </c>
      <c r="Q392" s="215">
        <v>0</v>
      </c>
      <c r="R392" s="215">
        <f>Q392*H392</f>
        <v>0</v>
      </c>
      <c r="S392" s="215">
        <v>0</v>
      </c>
      <c r="T392" s="216">
        <f>S392*H392</f>
        <v>0</v>
      </c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R392" s="217" t="s">
        <v>258</v>
      </c>
      <c r="AT392" s="217" t="s">
        <v>146</v>
      </c>
      <c r="AU392" s="217" t="s">
        <v>81</v>
      </c>
      <c r="AY392" s="19" t="s">
        <v>144</v>
      </c>
      <c r="BE392" s="218">
        <f>IF(N392="základní",J392,0)</f>
        <v>0</v>
      </c>
      <c r="BF392" s="218">
        <f>IF(N392="snížená",J392,0)</f>
        <v>0</v>
      </c>
      <c r="BG392" s="218">
        <f>IF(N392="zákl. přenesená",J392,0)</f>
        <v>0</v>
      </c>
      <c r="BH392" s="218">
        <f>IF(N392="sníž. přenesená",J392,0)</f>
        <v>0</v>
      </c>
      <c r="BI392" s="218">
        <f>IF(N392="nulová",J392,0)</f>
        <v>0</v>
      </c>
      <c r="BJ392" s="19" t="s">
        <v>79</v>
      </c>
      <c r="BK392" s="218">
        <f>ROUND(I392*H392,2)</f>
        <v>0</v>
      </c>
      <c r="BL392" s="19" t="s">
        <v>258</v>
      </c>
      <c r="BM392" s="217" t="s">
        <v>635</v>
      </c>
    </row>
    <row r="393" s="2" customFormat="1">
      <c r="A393" s="40"/>
      <c r="B393" s="41"/>
      <c r="C393" s="42"/>
      <c r="D393" s="219" t="s">
        <v>153</v>
      </c>
      <c r="E393" s="42"/>
      <c r="F393" s="220" t="s">
        <v>636</v>
      </c>
      <c r="G393" s="42"/>
      <c r="H393" s="42"/>
      <c r="I393" s="221"/>
      <c r="J393" s="42"/>
      <c r="K393" s="42"/>
      <c r="L393" s="46"/>
      <c r="M393" s="222"/>
      <c r="N393" s="223"/>
      <c r="O393" s="86"/>
      <c r="P393" s="86"/>
      <c r="Q393" s="86"/>
      <c r="R393" s="86"/>
      <c r="S393" s="86"/>
      <c r="T393" s="87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T393" s="19" t="s">
        <v>153</v>
      </c>
      <c r="AU393" s="19" t="s">
        <v>81</v>
      </c>
    </row>
    <row r="394" s="2" customFormat="1">
      <c r="A394" s="40"/>
      <c r="B394" s="41"/>
      <c r="C394" s="42"/>
      <c r="D394" s="224" t="s">
        <v>155</v>
      </c>
      <c r="E394" s="42"/>
      <c r="F394" s="225" t="s">
        <v>637</v>
      </c>
      <c r="G394" s="42"/>
      <c r="H394" s="42"/>
      <c r="I394" s="221"/>
      <c r="J394" s="42"/>
      <c r="K394" s="42"/>
      <c r="L394" s="46"/>
      <c r="M394" s="222"/>
      <c r="N394" s="223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9" t="s">
        <v>155</v>
      </c>
      <c r="AU394" s="19" t="s">
        <v>81</v>
      </c>
    </row>
    <row r="395" s="2" customFormat="1" ht="16.5" customHeight="1">
      <c r="A395" s="40"/>
      <c r="B395" s="41"/>
      <c r="C395" s="248" t="s">
        <v>638</v>
      </c>
      <c r="D395" s="248" t="s">
        <v>224</v>
      </c>
      <c r="E395" s="249" t="s">
        <v>608</v>
      </c>
      <c r="F395" s="250" t="s">
        <v>609</v>
      </c>
      <c r="G395" s="251" t="s">
        <v>149</v>
      </c>
      <c r="H395" s="252">
        <v>72.891000000000005</v>
      </c>
      <c r="I395" s="253"/>
      <c r="J395" s="254">
        <f>ROUND(I395*H395,2)</f>
        <v>0</v>
      </c>
      <c r="K395" s="250" t="s">
        <v>150</v>
      </c>
      <c r="L395" s="255"/>
      <c r="M395" s="256" t="s">
        <v>19</v>
      </c>
      <c r="N395" s="257" t="s">
        <v>42</v>
      </c>
      <c r="O395" s="86"/>
      <c r="P395" s="215">
        <f>O395*H395</f>
        <v>0</v>
      </c>
      <c r="Q395" s="215">
        <v>0.00040000000000000002</v>
      </c>
      <c r="R395" s="215">
        <f>Q395*H395</f>
        <v>0.029156400000000002</v>
      </c>
      <c r="S395" s="215">
        <v>0</v>
      </c>
      <c r="T395" s="216">
        <f>S395*H395</f>
        <v>0</v>
      </c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R395" s="217" t="s">
        <v>379</v>
      </c>
      <c r="AT395" s="217" t="s">
        <v>224</v>
      </c>
      <c r="AU395" s="217" t="s">
        <v>81</v>
      </c>
      <c r="AY395" s="19" t="s">
        <v>144</v>
      </c>
      <c r="BE395" s="218">
        <f>IF(N395="základní",J395,0)</f>
        <v>0</v>
      </c>
      <c r="BF395" s="218">
        <f>IF(N395="snížená",J395,0)</f>
        <v>0</v>
      </c>
      <c r="BG395" s="218">
        <f>IF(N395="zákl. přenesená",J395,0)</f>
        <v>0</v>
      </c>
      <c r="BH395" s="218">
        <f>IF(N395="sníž. přenesená",J395,0)</f>
        <v>0</v>
      </c>
      <c r="BI395" s="218">
        <f>IF(N395="nulová",J395,0)</f>
        <v>0</v>
      </c>
      <c r="BJ395" s="19" t="s">
        <v>79</v>
      </c>
      <c r="BK395" s="218">
        <f>ROUND(I395*H395,2)</f>
        <v>0</v>
      </c>
      <c r="BL395" s="19" t="s">
        <v>258</v>
      </c>
      <c r="BM395" s="217" t="s">
        <v>639</v>
      </c>
    </row>
    <row r="396" s="2" customFormat="1">
      <c r="A396" s="40"/>
      <c r="B396" s="41"/>
      <c r="C396" s="42"/>
      <c r="D396" s="219" t="s">
        <v>153</v>
      </c>
      <c r="E396" s="42"/>
      <c r="F396" s="220" t="s">
        <v>609</v>
      </c>
      <c r="G396" s="42"/>
      <c r="H396" s="42"/>
      <c r="I396" s="221"/>
      <c r="J396" s="42"/>
      <c r="K396" s="42"/>
      <c r="L396" s="46"/>
      <c r="M396" s="222"/>
      <c r="N396" s="223"/>
      <c r="O396" s="86"/>
      <c r="P396" s="86"/>
      <c r="Q396" s="86"/>
      <c r="R396" s="86"/>
      <c r="S396" s="86"/>
      <c r="T396" s="87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T396" s="19" t="s">
        <v>153</v>
      </c>
      <c r="AU396" s="19" t="s">
        <v>81</v>
      </c>
    </row>
    <row r="397" s="13" customFormat="1">
      <c r="A397" s="13"/>
      <c r="B397" s="226"/>
      <c r="C397" s="227"/>
      <c r="D397" s="219" t="s">
        <v>175</v>
      </c>
      <c r="E397" s="227"/>
      <c r="F397" s="229" t="s">
        <v>631</v>
      </c>
      <c r="G397" s="227"/>
      <c r="H397" s="230">
        <v>72.891000000000005</v>
      </c>
      <c r="I397" s="231"/>
      <c r="J397" s="227"/>
      <c r="K397" s="227"/>
      <c r="L397" s="232"/>
      <c r="M397" s="233"/>
      <c r="N397" s="234"/>
      <c r="O397" s="234"/>
      <c r="P397" s="234"/>
      <c r="Q397" s="234"/>
      <c r="R397" s="234"/>
      <c r="S397" s="234"/>
      <c r="T397" s="235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6" t="s">
        <v>175</v>
      </c>
      <c r="AU397" s="236" t="s">
        <v>81</v>
      </c>
      <c r="AV397" s="13" t="s">
        <v>81</v>
      </c>
      <c r="AW397" s="13" t="s">
        <v>4</v>
      </c>
      <c r="AX397" s="13" t="s">
        <v>79</v>
      </c>
      <c r="AY397" s="236" t="s">
        <v>144</v>
      </c>
    </row>
    <row r="398" s="2" customFormat="1" ht="16.5" customHeight="1">
      <c r="A398" s="40"/>
      <c r="B398" s="41"/>
      <c r="C398" s="206" t="s">
        <v>640</v>
      </c>
      <c r="D398" s="206" t="s">
        <v>146</v>
      </c>
      <c r="E398" s="207" t="s">
        <v>641</v>
      </c>
      <c r="F398" s="208" t="s">
        <v>642</v>
      </c>
      <c r="G398" s="209" t="s">
        <v>149</v>
      </c>
      <c r="H398" s="210">
        <v>466.62</v>
      </c>
      <c r="I398" s="211"/>
      <c r="J398" s="212">
        <f>ROUND(I398*H398,2)</f>
        <v>0</v>
      </c>
      <c r="K398" s="208" t="s">
        <v>150</v>
      </c>
      <c r="L398" s="46"/>
      <c r="M398" s="213" t="s">
        <v>19</v>
      </c>
      <c r="N398" s="214" t="s">
        <v>42</v>
      </c>
      <c r="O398" s="86"/>
      <c r="P398" s="215">
        <f>O398*H398</f>
        <v>0</v>
      </c>
      <c r="Q398" s="215">
        <v>5.0000000000000002E-05</v>
      </c>
      <c r="R398" s="215">
        <f>Q398*H398</f>
        <v>0.023331000000000001</v>
      </c>
      <c r="S398" s="215">
        <v>0</v>
      </c>
      <c r="T398" s="216">
        <f>S398*H398</f>
        <v>0</v>
      </c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R398" s="217" t="s">
        <v>258</v>
      </c>
      <c r="AT398" s="217" t="s">
        <v>146</v>
      </c>
      <c r="AU398" s="217" t="s">
        <v>81</v>
      </c>
      <c r="AY398" s="19" t="s">
        <v>144</v>
      </c>
      <c r="BE398" s="218">
        <f>IF(N398="základní",J398,0)</f>
        <v>0</v>
      </c>
      <c r="BF398" s="218">
        <f>IF(N398="snížená",J398,0)</f>
        <v>0</v>
      </c>
      <c r="BG398" s="218">
        <f>IF(N398="zákl. přenesená",J398,0)</f>
        <v>0</v>
      </c>
      <c r="BH398" s="218">
        <f>IF(N398="sníž. přenesená",J398,0)</f>
        <v>0</v>
      </c>
      <c r="BI398" s="218">
        <f>IF(N398="nulová",J398,0)</f>
        <v>0</v>
      </c>
      <c r="BJ398" s="19" t="s">
        <v>79</v>
      </c>
      <c r="BK398" s="218">
        <f>ROUND(I398*H398,2)</f>
        <v>0</v>
      </c>
      <c r="BL398" s="19" t="s">
        <v>258</v>
      </c>
      <c r="BM398" s="217" t="s">
        <v>643</v>
      </c>
    </row>
    <row r="399" s="2" customFormat="1">
      <c r="A399" s="40"/>
      <c r="B399" s="41"/>
      <c r="C399" s="42"/>
      <c r="D399" s="219" t="s">
        <v>153</v>
      </c>
      <c r="E399" s="42"/>
      <c r="F399" s="220" t="s">
        <v>644</v>
      </c>
      <c r="G399" s="42"/>
      <c r="H399" s="42"/>
      <c r="I399" s="221"/>
      <c r="J399" s="42"/>
      <c r="K399" s="42"/>
      <c r="L399" s="46"/>
      <c r="M399" s="222"/>
      <c r="N399" s="223"/>
      <c r="O399" s="86"/>
      <c r="P399" s="86"/>
      <c r="Q399" s="86"/>
      <c r="R399" s="86"/>
      <c r="S399" s="86"/>
      <c r="T399" s="87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T399" s="19" t="s">
        <v>153</v>
      </c>
      <c r="AU399" s="19" t="s">
        <v>81</v>
      </c>
    </row>
    <row r="400" s="2" customFormat="1">
      <c r="A400" s="40"/>
      <c r="B400" s="41"/>
      <c r="C400" s="42"/>
      <c r="D400" s="224" t="s">
        <v>155</v>
      </c>
      <c r="E400" s="42"/>
      <c r="F400" s="225" t="s">
        <v>645</v>
      </c>
      <c r="G400" s="42"/>
      <c r="H400" s="42"/>
      <c r="I400" s="221"/>
      <c r="J400" s="42"/>
      <c r="K400" s="42"/>
      <c r="L400" s="46"/>
      <c r="M400" s="222"/>
      <c r="N400" s="223"/>
      <c r="O400" s="86"/>
      <c r="P400" s="86"/>
      <c r="Q400" s="86"/>
      <c r="R400" s="86"/>
      <c r="S400" s="86"/>
      <c r="T400" s="87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T400" s="19" t="s">
        <v>155</v>
      </c>
      <c r="AU400" s="19" t="s">
        <v>81</v>
      </c>
    </row>
    <row r="401" s="13" customFormat="1">
      <c r="A401" s="13"/>
      <c r="B401" s="226"/>
      <c r="C401" s="227"/>
      <c r="D401" s="219" t="s">
        <v>175</v>
      </c>
      <c r="E401" s="228" t="s">
        <v>19</v>
      </c>
      <c r="F401" s="229" t="s">
        <v>606</v>
      </c>
      <c r="G401" s="227"/>
      <c r="H401" s="230">
        <v>466.62</v>
      </c>
      <c r="I401" s="231"/>
      <c r="J401" s="227"/>
      <c r="K401" s="227"/>
      <c r="L401" s="232"/>
      <c r="M401" s="233"/>
      <c r="N401" s="234"/>
      <c r="O401" s="234"/>
      <c r="P401" s="234"/>
      <c r="Q401" s="234"/>
      <c r="R401" s="234"/>
      <c r="S401" s="234"/>
      <c r="T401" s="235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6" t="s">
        <v>175</v>
      </c>
      <c r="AU401" s="236" t="s">
        <v>81</v>
      </c>
      <c r="AV401" s="13" t="s">
        <v>81</v>
      </c>
      <c r="AW401" s="13" t="s">
        <v>33</v>
      </c>
      <c r="AX401" s="13" t="s">
        <v>79</v>
      </c>
      <c r="AY401" s="236" t="s">
        <v>144</v>
      </c>
    </row>
    <row r="402" s="2" customFormat="1" ht="16.5" customHeight="1">
      <c r="A402" s="40"/>
      <c r="B402" s="41"/>
      <c r="C402" s="248" t="s">
        <v>646</v>
      </c>
      <c r="D402" s="248" t="s">
        <v>224</v>
      </c>
      <c r="E402" s="249" t="s">
        <v>647</v>
      </c>
      <c r="F402" s="250" t="s">
        <v>648</v>
      </c>
      <c r="G402" s="251" t="s">
        <v>149</v>
      </c>
      <c r="H402" s="252">
        <v>494.851</v>
      </c>
      <c r="I402" s="253"/>
      <c r="J402" s="254">
        <f>ROUND(I402*H402,2)</f>
        <v>0</v>
      </c>
      <c r="K402" s="250" t="s">
        <v>150</v>
      </c>
      <c r="L402" s="255"/>
      <c r="M402" s="256" t="s">
        <v>19</v>
      </c>
      <c r="N402" s="257" t="s">
        <v>42</v>
      </c>
      <c r="O402" s="86"/>
      <c r="P402" s="215">
        <f>O402*H402</f>
        <v>0</v>
      </c>
      <c r="Q402" s="215">
        <v>0.0020999999999999999</v>
      </c>
      <c r="R402" s="215">
        <f>Q402*H402</f>
        <v>1.0391870999999999</v>
      </c>
      <c r="S402" s="215">
        <v>0</v>
      </c>
      <c r="T402" s="216">
        <f>S402*H402</f>
        <v>0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217" t="s">
        <v>379</v>
      </c>
      <c r="AT402" s="217" t="s">
        <v>224</v>
      </c>
      <c r="AU402" s="217" t="s">
        <v>81</v>
      </c>
      <c r="AY402" s="19" t="s">
        <v>144</v>
      </c>
      <c r="BE402" s="218">
        <f>IF(N402="základní",J402,0)</f>
        <v>0</v>
      </c>
      <c r="BF402" s="218">
        <f>IF(N402="snížená",J402,0)</f>
        <v>0</v>
      </c>
      <c r="BG402" s="218">
        <f>IF(N402="zákl. přenesená",J402,0)</f>
        <v>0</v>
      </c>
      <c r="BH402" s="218">
        <f>IF(N402="sníž. přenesená",J402,0)</f>
        <v>0</v>
      </c>
      <c r="BI402" s="218">
        <f>IF(N402="nulová",J402,0)</f>
        <v>0</v>
      </c>
      <c r="BJ402" s="19" t="s">
        <v>79</v>
      </c>
      <c r="BK402" s="218">
        <f>ROUND(I402*H402,2)</f>
        <v>0</v>
      </c>
      <c r="BL402" s="19" t="s">
        <v>258</v>
      </c>
      <c r="BM402" s="217" t="s">
        <v>649</v>
      </c>
    </row>
    <row r="403" s="2" customFormat="1">
      <c r="A403" s="40"/>
      <c r="B403" s="41"/>
      <c r="C403" s="42"/>
      <c r="D403" s="219" t="s">
        <v>153</v>
      </c>
      <c r="E403" s="42"/>
      <c r="F403" s="220" t="s">
        <v>648</v>
      </c>
      <c r="G403" s="42"/>
      <c r="H403" s="42"/>
      <c r="I403" s="221"/>
      <c r="J403" s="42"/>
      <c r="K403" s="42"/>
      <c r="L403" s="46"/>
      <c r="M403" s="222"/>
      <c r="N403" s="223"/>
      <c r="O403" s="86"/>
      <c r="P403" s="86"/>
      <c r="Q403" s="86"/>
      <c r="R403" s="86"/>
      <c r="S403" s="86"/>
      <c r="T403" s="87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19" t="s">
        <v>153</v>
      </c>
      <c r="AU403" s="19" t="s">
        <v>81</v>
      </c>
    </row>
    <row r="404" s="13" customFormat="1">
      <c r="A404" s="13"/>
      <c r="B404" s="226"/>
      <c r="C404" s="227"/>
      <c r="D404" s="219" t="s">
        <v>175</v>
      </c>
      <c r="E404" s="227"/>
      <c r="F404" s="229" t="s">
        <v>650</v>
      </c>
      <c r="G404" s="227"/>
      <c r="H404" s="230">
        <v>494.851</v>
      </c>
      <c r="I404" s="231"/>
      <c r="J404" s="227"/>
      <c r="K404" s="227"/>
      <c r="L404" s="232"/>
      <c r="M404" s="233"/>
      <c r="N404" s="234"/>
      <c r="O404" s="234"/>
      <c r="P404" s="234"/>
      <c r="Q404" s="234"/>
      <c r="R404" s="234"/>
      <c r="S404" s="234"/>
      <c r="T404" s="235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6" t="s">
        <v>175</v>
      </c>
      <c r="AU404" s="236" t="s">
        <v>81</v>
      </c>
      <c r="AV404" s="13" t="s">
        <v>81</v>
      </c>
      <c r="AW404" s="13" t="s">
        <v>4</v>
      </c>
      <c r="AX404" s="13" t="s">
        <v>79</v>
      </c>
      <c r="AY404" s="236" t="s">
        <v>144</v>
      </c>
    </row>
    <row r="405" s="2" customFormat="1" ht="16.5" customHeight="1">
      <c r="A405" s="40"/>
      <c r="B405" s="41"/>
      <c r="C405" s="206" t="s">
        <v>651</v>
      </c>
      <c r="D405" s="206" t="s">
        <v>146</v>
      </c>
      <c r="E405" s="207" t="s">
        <v>652</v>
      </c>
      <c r="F405" s="208" t="s">
        <v>653</v>
      </c>
      <c r="G405" s="209" t="s">
        <v>149</v>
      </c>
      <c r="H405" s="210">
        <v>69.420000000000002</v>
      </c>
      <c r="I405" s="211"/>
      <c r="J405" s="212">
        <f>ROUND(I405*H405,2)</f>
        <v>0</v>
      </c>
      <c r="K405" s="208" t="s">
        <v>150</v>
      </c>
      <c r="L405" s="46"/>
      <c r="M405" s="213" t="s">
        <v>19</v>
      </c>
      <c r="N405" s="214" t="s">
        <v>42</v>
      </c>
      <c r="O405" s="86"/>
      <c r="P405" s="215">
        <f>O405*H405</f>
        <v>0</v>
      </c>
      <c r="Q405" s="215">
        <v>0.00023000000000000001</v>
      </c>
      <c r="R405" s="215">
        <f>Q405*H405</f>
        <v>0.015966600000000001</v>
      </c>
      <c r="S405" s="215">
        <v>0</v>
      </c>
      <c r="T405" s="216">
        <f>S405*H405</f>
        <v>0</v>
      </c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217" t="s">
        <v>258</v>
      </c>
      <c r="AT405" s="217" t="s">
        <v>146</v>
      </c>
      <c r="AU405" s="217" t="s">
        <v>81</v>
      </c>
      <c r="AY405" s="19" t="s">
        <v>144</v>
      </c>
      <c r="BE405" s="218">
        <f>IF(N405="základní",J405,0)</f>
        <v>0</v>
      </c>
      <c r="BF405" s="218">
        <f>IF(N405="snížená",J405,0)</f>
        <v>0</v>
      </c>
      <c r="BG405" s="218">
        <f>IF(N405="zákl. přenesená",J405,0)</f>
        <v>0</v>
      </c>
      <c r="BH405" s="218">
        <f>IF(N405="sníž. přenesená",J405,0)</f>
        <v>0</v>
      </c>
      <c r="BI405" s="218">
        <f>IF(N405="nulová",J405,0)</f>
        <v>0</v>
      </c>
      <c r="BJ405" s="19" t="s">
        <v>79</v>
      </c>
      <c r="BK405" s="218">
        <f>ROUND(I405*H405,2)</f>
        <v>0</v>
      </c>
      <c r="BL405" s="19" t="s">
        <v>258</v>
      </c>
      <c r="BM405" s="217" t="s">
        <v>654</v>
      </c>
    </row>
    <row r="406" s="2" customFormat="1">
      <c r="A406" s="40"/>
      <c r="B406" s="41"/>
      <c r="C406" s="42"/>
      <c r="D406" s="219" t="s">
        <v>153</v>
      </c>
      <c r="E406" s="42"/>
      <c r="F406" s="220" t="s">
        <v>655</v>
      </c>
      <c r="G406" s="42"/>
      <c r="H406" s="42"/>
      <c r="I406" s="221"/>
      <c r="J406" s="42"/>
      <c r="K406" s="42"/>
      <c r="L406" s="46"/>
      <c r="M406" s="222"/>
      <c r="N406" s="223"/>
      <c r="O406" s="86"/>
      <c r="P406" s="86"/>
      <c r="Q406" s="86"/>
      <c r="R406" s="86"/>
      <c r="S406" s="86"/>
      <c r="T406" s="87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T406" s="19" t="s">
        <v>153</v>
      </c>
      <c r="AU406" s="19" t="s">
        <v>81</v>
      </c>
    </row>
    <row r="407" s="2" customFormat="1">
      <c r="A407" s="40"/>
      <c r="B407" s="41"/>
      <c r="C407" s="42"/>
      <c r="D407" s="224" t="s">
        <v>155</v>
      </c>
      <c r="E407" s="42"/>
      <c r="F407" s="225" t="s">
        <v>656</v>
      </c>
      <c r="G407" s="42"/>
      <c r="H407" s="42"/>
      <c r="I407" s="221"/>
      <c r="J407" s="42"/>
      <c r="K407" s="42"/>
      <c r="L407" s="46"/>
      <c r="M407" s="222"/>
      <c r="N407" s="223"/>
      <c r="O407" s="86"/>
      <c r="P407" s="86"/>
      <c r="Q407" s="86"/>
      <c r="R407" s="86"/>
      <c r="S407" s="86"/>
      <c r="T407" s="87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T407" s="19" t="s">
        <v>155</v>
      </c>
      <c r="AU407" s="19" t="s">
        <v>81</v>
      </c>
    </row>
    <row r="408" s="13" customFormat="1">
      <c r="A408" s="13"/>
      <c r="B408" s="226"/>
      <c r="C408" s="227"/>
      <c r="D408" s="219" t="s">
        <v>175</v>
      </c>
      <c r="E408" s="228" t="s">
        <v>19</v>
      </c>
      <c r="F408" s="229" t="s">
        <v>626</v>
      </c>
      <c r="G408" s="227"/>
      <c r="H408" s="230">
        <v>24.420000000000002</v>
      </c>
      <c r="I408" s="231"/>
      <c r="J408" s="227"/>
      <c r="K408" s="227"/>
      <c r="L408" s="232"/>
      <c r="M408" s="233"/>
      <c r="N408" s="234"/>
      <c r="O408" s="234"/>
      <c r="P408" s="234"/>
      <c r="Q408" s="234"/>
      <c r="R408" s="234"/>
      <c r="S408" s="234"/>
      <c r="T408" s="235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6" t="s">
        <v>175</v>
      </c>
      <c r="AU408" s="236" t="s">
        <v>81</v>
      </c>
      <c r="AV408" s="13" t="s">
        <v>81</v>
      </c>
      <c r="AW408" s="13" t="s">
        <v>33</v>
      </c>
      <c r="AX408" s="13" t="s">
        <v>71</v>
      </c>
      <c r="AY408" s="236" t="s">
        <v>144</v>
      </c>
    </row>
    <row r="409" s="13" customFormat="1">
      <c r="A409" s="13"/>
      <c r="B409" s="226"/>
      <c r="C409" s="227"/>
      <c r="D409" s="219" t="s">
        <v>175</v>
      </c>
      <c r="E409" s="228" t="s">
        <v>19</v>
      </c>
      <c r="F409" s="229" t="s">
        <v>627</v>
      </c>
      <c r="G409" s="227"/>
      <c r="H409" s="230">
        <v>38.399999999999999</v>
      </c>
      <c r="I409" s="231"/>
      <c r="J409" s="227"/>
      <c r="K409" s="227"/>
      <c r="L409" s="232"/>
      <c r="M409" s="233"/>
      <c r="N409" s="234"/>
      <c r="O409" s="234"/>
      <c r="P409" s="234"/>
      <c r="Q409" s="234"/>
      <c r="R409" s="234"/>
      <c r="S409" s="234"/>
      <c r="T409" s="235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6" t="s">
        <v>175</v>
      </c>
      <c r="AU409" s="236" t="s">
        <v>81</v>
      </c>
      <c r="AV409" s="13" t="s">
        <v>81</v>
      </c>
      <c r="AW409" s="13" t="s">
        <v>33</v>
      </c>
      <c r="AX409" s="13" t="s">
        <v>71</v>
      </c>
      <c r="AY409" s="236" t="s">
        <v>144</v>
      </c>
    </row>
    <row r="410" s="13" customFormat="1">
      <c r="A410" s="13"/>
      <c r="B410" s="226"/>
      <c r="C410" s="227"/>
      <c r="D410" s="219" t="s">
        <v>175</v>
      </c>
      <c r="E410" s="228" t="s">
        <v>19</v>
      </c>
      <c r="F410" s="229" t="s">
        <v>628</v>
      </c>
      <c r="G410" s="227"/>
      <c r="H410" s="230">
        <v>6.5999999999999996</v>
      </c>
      <c r="I410" s="231"/>
      <c r="J410" s="227"/>
      <c r="K410" s="227"/>
      <c r="L410" s="232"/>
      <c r="M410" s="233"/>
      <c r="N410" s="234"/>
      <c r="O410" s="234"/>
      <c r="P410" s="234"/>
      <c r="Q410" s="234"/>
      <c r="R410" s="234"/>
      <c r="S410" s="234"/>
      <c r="T410" s="235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6" t="s">
        <v>175</v>
      </c>
      <c r="AU410" s="236" t="s">
        <v>81</v>
      </c>
      <c r="AV410" s="13" t="s">
        <v>81</v>
      </c>
      <c r="AW410" s="13" t="s">
        <v>33</v>
      </c>
      <c r="AX410" s="13" t="s">
        <v>71</v>
      </c>
      <c r="AY410" s="236" t="s">
        <v>144</v>
      </c>
    </row>
    <row r="411" s="14" customFormat="1">
      <c r="A411" s="14"/>
      <c r="B411" s="237"/>
      <c r="C411" s="238"/>
      <c r="D411" s="219" t="s">
        <v>175</v>
      </c>
      <c r="E411" s="239" t="s">
        <v>19</v>
      </c>
      <c r="F411" s="240" t="s">
        <v>179</v>
      </c>
      <c r="G411" s="238"/>
      <c r="H411" s="241">
        <v>69.420000000000002</v>
      </c>
      <c r="I411" s="242"/>
      <c r="J411" s="238"/>
      <c r="K411" s="238"/>
      <c r="L411" s="243"/>
      <c r="M411" s="244"/>
      <c r="N411" s="245"/>
      <c r="O411" s="245"/>
      <c r="P411" s="245"/>
      <c r="Q411" s="245"/>
      <c r="R411" s="245"/>
      <c r="S411" s="245"/>
      <c r="T411" s="246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47" t="s">
        <v>175</v>
      </c>
      <c r="AU411" s="247" t="s">
        <v>81</v>
      </c>
      <c r="AV411" s="14" t="s">
        <v>151</v>
      </c>
      <c r="AW411" s="14" t="s">
        <v>33</v>
      </c>
      <c r="AX411" s="14" t="s">
        <v>79</v>
      </c>
      <c r="AY411" s="247" t="s">
        <v>144</v>
      </c>
    </row>
    <row r="412" s="2" customFormat="1" ht="16.5" customHeight="1">
      <c r="A412" s="40"/>
      <c r="B412" s="41"/>
      <c r="C412" s="248" t="s">
        <v>657</v>
      </c>
      <c r="D412" s="248" t="s">
        <v>224</v>
      </c>
      <c r="E412" s="249" t="s">
        <v>647</v>
      </c>
      <c r="F412" s="250" t="s">
        <v>648</v>
      </c>
      <c r="G412" s="251" t="s">
        <v>149</v>
      </c>
      <c r="H412" s="252">
        <v>73.620000000000005</v>
      </c>
      <c r="I412" s="253"/>
      <c r="J412" s="254">
        <f>ROUND(I412*H412,2)</f>
        <v>0</v>
      </c>
      <c r="K412" s="250" t="s">
        <v>150</v>
      </c>
      <c r="L412" s="255"/>
      <c r="M412" s="256" t="s">
        <v>19</v>
      </c>
      <c r="N412" s="257" t="s">
        <v>42</v>
      </c>
      <c r="O412" s="86"/>
      <c r="P412" s="215">
        <f>O412*H412</f>
        <v>0</v>
      </c>
      <c r="Q412" s="215">
        <v>0.0020999999999999999</v>
      </c>
      <c r="R412" s="215">
        <f>Q412*H412</f>
        <v>0.15460199999999999</v>
      </c>
      <c r="S412" s="215">
        <v>0</v>
      </c>
      <c r="T412" s="216">
        <f>S412*H412</f>
        <v>0</v>
      </c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R412" s="217" t="s">
        <v>379</v>
      </c>
      <c r="AT412" s="217" t="s">
        <v>224</v>
      </c>
      <c r="AU412" s="217" t="s">
        <v>81</v>
      </c>
      <c r="AY412" s="19" t="s">
        <v>144</v>
      </c>
      <c r="BE412" s="218">
        <f>IF(N412="základní",J412,0)</f>
        <v>0</v>
      </c>
      <c r="BF412" s="218">
        <f>IF(N412="snížená",J412,0)</f>
        <v>0</v>
      </c>
      <c r="BG412" s="218">
        <f>IF(N412="zákl. přenesená",J412,0)</f>
        <v>0</v>
      </c>
      <c r="BH412" s="218">
        <f>IF(N412="sníž. přenesená",J412,0)</f>
        <v>0</v>
      </c>
      <c r="BI412" s="218">
        <f>IF(N412="nulová",J412,0)</f>
        <v>0</v>
      </c>
      <c r="BJ412" s="19" t="s">
        <v>79</v>
      </c>
      <c r="BK412" s="218">
        <f>ROUND(I412*H412,2)</f>
        <v>0</v>
      </c>
      <c r="BL412" s="19" t="s">
        <v>258</v>
      </c>
      <c r="BM412" s="217" t="s">
        <v>658</v>
      </c>
    </row>
    <row r="413" s="2" customFormat="1">
      <c r="A413" s="40"/>
      <c r="B413" s="41"/>
      <c r="C413" s="42"/>
      <c r="D413" s="219" t="s">
        <v>153</v>
      </c>
      <c r="E413" s="42"/>
      <c r="F413" s="220" t="s">
        <v>648</v>
      </c>
      <c r="G413" s="42"/>
      <c r="H413" s="42"/>
      <c r="I413" s="221"/>
      <c r="J413" s="42"/>
      <c r="K413" s="42"/>
      <c r="L413" s="46"/>
      <c r="M413" s="222"/>
      <c r="N413" s="223"/>
      <c r="O413" s="86"/>
      <c r="P413" s="86"/>
      <c r="Q413" s="86"/>
      <c r="R413" s="86"/>
      <c r="S413" s="86"/>
      <c r="T413" s="87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T413" s="19" t="s">
        <v>153</v>
      </c>
      <c r="AU413" s="19" t="s">
        <v>81</v>
      </c>
    </row>
    <row r="414" s="13" customFormat="1">
      <c r="A414" s="13"/>
      <c r="B414" s="226"/>
      <c r="C414" s="227"/>
      <c r="D414" s="219" t="s">
        <v>175</v>
      </c>
      <c r="E414" s="227"/>
      <c r="F414" s="229" t="s">
        <v>659</v>
      </c>
      <c r="G414" s="227"/>
      <c r="H414" s="230">
        <v>73.620000000000005</v>
      </c>
      <c r="I414" s="231"/>
      <c r="J414" s="227"/>
      <c r="K414" s="227"/>
      <c r="L414" s="232"/>
      <c r="M414" s="233"/>
      <c r="N414" s="234"/>
      <c r="O414" s="234"/>
      <c r="P414" s="234"/>
      <c r="Q414" s="234"/>
      <c r="R414" s="234"/>
      <c r="S414" s="234"/>
      <c r="T414" s="235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6" t="s">
        <v>175</v>
      </c>
      <c r="AU414" s="236" t="s">
        <v>81</v>
      </c>
      <c r="AV414" s="13" t="s">
        <v>81</v>
      </c>
      <c r="AW414" s="13" t="s">
        <v>4</v>
      </c>
      <c r="AX414" s="13" t="s">
        <v>79</v>
      </c>
      <c r="AY414" s="236" t="s">
        <v>144</v>
      </c>
    </row>
    <row r="415" s="2" customFormat="1" ht="16.5" customHeight="1">
      <c r="A415" s="40"/>
      <c r="B415" s="41"/>
      <c r="C415" s="206" t="s">
        <v>660</v>
      </c>
      <c r="D415" s="206" t="s">
        <v>146</v>
      </c>
      <c r="E415" s="207" t="s">
        <v>661</v>
      </c>
      <c r="F415" s="208" t="s">
        <v>662</v>
      </c>
      <c r="G415" s="209" t="s">
        <v>204</v>
      </c>
      <c r="H415" s="210">
        <v>1.6830000000000001</v>
      </c>
      <c r="I415" s="211"/>
      <c r="J415" s="212">
        <f>ROUND(I415*H415,2)</f>
        <v>0</v>
      </c>
      <c r="K415" s="208" t="s">
        <v>150</v>
      </c>
      <c r="L415" s="46"/>
      <c r="M415" s="213" t="s">
        <v>19</v>
      </c>
      <c r="N415" s="214" t="s">
        <v>42</v>
      </c>
      <c r="O415" s="86"/>
      <c r="P415" s="215">
        <f>O415*H415</f>
        <v>0</v>
      </c>
      <c r="Q415" s="215">
        <v>0</v>
      </c>
      <c r="R415" s="215">
        <f>Q415*H415</f>
        <v>0</v>
      </c>
      <c r="S415" s="215">
        <v>0</v>
      </c>
      <c r="T415" s="216">
        <f>S415*H415</f>
        <v>0</v>
      </c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R415" s="217" t="s">
        <v>258</v>
      </c>
      <c r="AT415" s="217" t="s">
        <v>146</v>
      </c>
      <c r="AU415" s="217" t="s">
        <v>81</v>
      </c>
      <c r="AY415" s="19" t="s">
        <v>144</v>
      </c>
      <c r="BE415" s="218">
        <f>IF(N415="základní",J415,0)</f>
        <v>0</v>
      </c>
      <c r="BF415" s="218">
        <f>IF(N415="snížená",J415,0)</f>
        <v>0</v>
      </c>
      <c r="BG415" s="218">
        <f>IF(N415="zákl. přenesená",J415,0)</f>
        <v>0</v>
      </c>
      <c r="BH415" s="218">
        <f>IF(N415="sníž. přenesená",J415,0)</f>
        <v>0</v>
      </c>
      <c r="BI415" s="218">
        <f>IF(N415="nulová",J415,0)</f>
        <v>0</v>
      </c>
      <c r="BJ415" s="19" t="s">
        <v>79</v>
      </c>
      <c r="BK415" s="218">
        <f>ROUND(I415*H415,2)</f>
        <v>0</v>
      </c>
      <c r="BL415" s="19" t="s">
        <v>258</v>
      </c>
      <c r="BM415" s="217" t="s">
        <v>663</v>
      </c>
    </row>
    <row r="416" s="2" customFormat="1">
      <c r="A416" s="40"/>
      <c r="B416" s="41"/>
      <c r="C416" s="42"/>
      <c r="D416" s="219" t="s">
        <v>153</v>
      </c>
      <c r="E416" s="42"/>
      <c r="F416" s="220" t="s">
        <v>664</v>
      </c>
      <c r="G416" s="42"/>
      <c r="H416" s="42"/>
      <c r="I416" s="221"/>
      <c r="J416" s="42"/>
      <c r="K416" s="42"/>
      <c r="L416" s="46"/>
      <c r="M416" s="222"/>
      <c r="N416" s="223"/>
      <c r="O416" s="86"/>
      <c r="P416" s="86"/>
      <c r="Q416" s="86"/>
      <c r="R416" s="86"/>
      <c r="S416" s="86"/>
      <c r="T416" s="87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T416" s="19" t="s">
        <v>153</v>
      </c>
      <c r="AU416" s="19" t="s">
        <v>81</v>
      </c>
    </row>
    <row r="417" s="2" customFormat="1">
      <c r="A417" s="40"/>
      <c r="B417" s="41"/>
      <c r="C417" s="42"/>
      <c r="D417" s="224" t="s">
        <v>155</v>
      </c>
      <c r="E417" s="42"/>
      <c r="F417" s="225" t="s">
        <v>665</v>
      </c>
      <c r="G417" s="42"/>
      <c r="H417" s="42"/>
      <c r="I417" s="221"/>
      <c r="J417" s="42"/>
      <c r="K417" s="42"/>
      <c r="L417" s="46"/>
      <c r="M417" s="222"/>
      <c r="N417" s="223"/>
      <c r="O417" s="86"/>
      <c r="P417" s="86"/>
      <c r="Q417" s="86"/>
      <c r="R417" s="86"/>
      <c r="S417" s="86"/>
      <c r="T417" s="87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T417" s="19" t="s">
        <v>155</v>
      </c>
      <c r="AU417" s="19" t="s">
        <v>81</v>
      </c>
    </row>
    <row r="418" s="12" customFormat="1" ht="22.8" customHeight="1">
      <c r="A418" s="12"/>
      <c r="B418" s="190"/>
      <c r="C418" s="191"/>
      <c r="D418" s="192" t="s">
        <v>70</v>
      </c>
      <c r="E418" s="204" t="s">
        <v>666</v>
      </c>
      <c r="F418" s="204" t="s">
        <v>667</v>
      </c>
      <c r="G418" s="191"/>
      <c r="H418" s="191"/>
      <c r="I418" s="194"/>
      <c r="J418" s="205">
        <f>BK418</f>
        <v>0</v>
      </c>
      <c r="K418" s="191"/>
      <c r="L418" s="196"/>
      <c r="M418" s="197"/>
      <c r="N418" s="198"/>
      <c r="O418" s="198"/>
      <c r="P418" s="199">
        <f>SUM(P419:P424)</f>
        <v>0</v>
      </c>
      <c r="Q418" s="198"/>
      <c r="R418" s="199">
        <f>SUM(R419:R424)</f>
        <v>0.0060000000000000001</v>
      </c>
      <c r="S418" s="198"/>
      <c r="T418" s="200">
        <f>SUM(T419:T424)</f>
        <v>0</v>
      </c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R418" s="201" t="s">
        <v>81</v>
      </c>
      <c r="AT418" s="202" t="s">
        <v>70</v>
      </c>
      <c r="AU418" s="202" t="s">
        <v>79</v>
      </c>
      <c r="AY418" s="201" t="s">
        <v>144</v>
      </c>
      <c r="BK418" s="203">
        <f>SUM(BK419:BK424)</f>
        <v>0</v>
      </c>
    </row>
    <row r="419" s="2" customFormat="1" ht="16.5" customHeight="1">
      <c r="A419" s="40"/>
      <c r="B419" s="41"/>
      <c r="C419" s="206" t="s">
        <v>668</v>
      </c>
      <c r="D419" s="206" t="s">
        <v>146</v>
      </c>
      <c r="E419" s="207" t="s">
        <v>669</v>
      </c>
      <c r="F419" s="208" t="s">
        <v>670</v>
      </c>
      <c r="G419" s="209" t="s">
        <v>553</v>
      </c>
      <c r="H419" s="210">
        <v>4</v>
      </c>
      <c r="I419" s="211"/>
      <c r="J419" s="212">
        <f>ROUND(I419*H419,2)</f>
        <v>0</v>
      </c>
      <c r="K419" s="208" t="s">
        <v>150</v>
      </c>
      <c r="L419" s="46"/>
      <c r="M419" s="213" t="s">
        <v>19</v>
      </c>
      <c r="N419" s="214" t="s">
        <v>42</v>
      </c>
      <c r="O419" s="86"/>
      <c r="P419" s="215">
        <f>O419*H419</f>
        <v>0</v>
      </c>
      <c r="Q419" s="215">
        <v>0.0015</v>
      </c>
      <c r="R419" s="215">
        <f>Q419*H419</f>
        <v>0.0060000000000000001</v>
      </c>
      <c r="S419" s="215">
        <v>0</v>
      </c>
      <c r="T419" s="216">
        <f>S419*H419</f>
        <v>0</v>
      </c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R419" s="217" t="s">
        <v>258</v>
      </c>
      <c r="AT419" s="217" t="s">
        <v>146</v>
      </c>
      <c r="AU419" s="217" t="s">
        <v>81</v>
      </c>
      <c r="AY419" s="19" t="s">
        <v>144</v>
      </c>
      <c r="BE419" s="218">
        <f>IF(N419="základní",J419,0)</f>
        <v>0</v>
      </c>
      <c r="BF419" s="218">
        <f>IF(N419="snížená",J419,0)</f>
        <v>0</v>
      </c>
      <c r="BG419" s="218">
        <f>IF(N419="zákl. přenesená",J419,0)</f>
        <v>0</v>
      </c>
      <c r="BH419" s="218">
        <f>IF(N419="sníž. přenesená",J419,0)</f>
        <v>0</v>
      </c>
      <c r="BI419" s="218">
        <f>IF(N419="nulová",J419,0)</f>
        <v>0</v>
      </c>
      <c r="BJ419" s="19" t="s">
        <v>79</v>
      </c>
      <c r="BK419" s="218">
        <f>ROUND(I419*H419,2)</f>
        <v>0</v>
      </c>
      <c r="BL419" s="19" t="s">
        <v>258</v>
      </c>
      <c r="BM419" s="217" t="s">
        <v>671</v>
      </c>
    </row>
    <row r="420" s="2" customFormat="1">
      <c r="A420" s="40"/>
      <c r="B420" s="41"/>
      <c r="C420" s="42"/>
      <c r="D420" s="219" t="s">
        <v>153</v>
      </c>
      <c r="E420" s="42"/>
      <c r="F420" s="220" t="s">
        <v>672</v>
      </c>
      <c r="G420" s="42"/>
      <c r="H420" s="42"/>
      <c r="I420" s="221"/>
      <c r="J420" s="42"/>
      <c r="K420" s="42"/>
      <c r="L420" s="46"/>
      <c r="M420" s="222"/>
      <c r="N420" s="223"/>
      <c r="O420" s="86"/>
      <c r="P420" s="86"/>
      <c r="Q420" s="86"/>
      <c r="R420" s="86"/>
      <c r="S420" s="86"/>
      <c r="T420" s="87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T420" s="19" t="s">
        <v>153</v>
      </c>
      <c r="AU420" s="19" t="s">
        <v>81</v>
      </c>
    </row>
    <row r="421" s="2" customFormat="1">
      <c r="A421" s="40"/>
      <c r="B421" s="41"/>
      <c r="C421" s="42"/>
      <c r="D421" s="224" t="s">
        <v>155</v>
      </c>
      <c r="E421" s="42"/>
      <c r="F421" s="225" t="s">
        <v>673</v>
      </c>
      <c r="G421" s="42"/>
      <c r="H421" s="42"/>
      <c r="I421" s="221"/>
      <c r="J421" s="42"/>
      <c r="K421" s="42"/>
      <c r="L421" s="46"/>
      <c r="M421" s="222"/>
      <c r="N421" s="223"/>
      <c r="O421" s="86"/>
      <c r="P421" s="86"/>
      <c r="Q421" s="86"/>
      <c r="R421" s="86"/>
      <c r="S421" s="86"/>
      <c r="T421" s="87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T421" s="19" t="s">
        <v>155</v>
      </c>
      <c r="AU421" s="19" t="s">
        <v>81</v>
      </c>
    </row>
    <row r="422" s="2" customFormat="1" ht="16.5" customHeight="1">
      <c r="A422" s="40"/>
      <c r="B422" s="41"/>
      <c r="C422" s="206" t="s">
        <v>674</v>
      </c>
      <c r="D422" s="206" t="s">
        <v>146</v>
      </c>
      <c r="E422" s="207" t="s">
        <v>675</v>
      </c>
      <c r="F422" s="208" t="s">
        <v>676</v>
      </c>
      <c r="G422" s="209" t="s">
        <v>204</v>
      </c>
      <c r="H422" s="210">
        <v>0.0060000000000000001</v>
      </c>
      <c r="I422" s="211"/>
      <c r="J422" s="212">
        <f>ROUND(I422*H422,2)</f>
        <v>0</v>
      </c>
      <c r="K422" s="208" t="s">
        <v>150</v>
      </c>
      <c r="L422" s="46"/>
      <c r="M422" s="213" t="s">
        <v>19</v>
      </c>
      <c r="N422" s="214" t="s">
        <v>42</v>
      </c>
      <c r="O422" s="86"/>
      <c r="P422" s="215">
        <f>O422*H422</f>
        <v>0</v>
      </c>
      <c r="Q422" s="215">
        <v>0</v>
      </c>
      <c r="R422" s="215">
        <f>Q422*H422</f>
        <v>0</v>
      </c>
      <c r="S422" s="215">
        <v>0</v>
      </c>
      <c r="T422" s="216">
        <f>S422*H422</f>
        <v>0</v>
      </c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R422" s="217" t="s">
        <v>258</v>
      </c>
      <c r="AT422" s="217" t="s">
        <v>146</v>
      </c>
      <c r="AU422" s="217" t="s">
        <v>81</v>
      </c>
      <c r="AY422" s="19" t="s">
        <v>144</v>
      </c>
      <c r="BE422" s="218">
        <f>IF(N422="základní",J422,0)</f>
        <v>0</v>
      </c>
      <c r="BF422" s="218">
        <f>IF(N422="snížená",J422,0)</f>
        <v>0</v>
      </c>
      <c r="BG422" s="218">
        <f>IF(N422="zákl. přenesená",J422,0)</f>
        <v>0</v>
      </c>
      <c r="BH422" s="218">
        <f>IF(N422="sníž. přenesená",J422,0)</f>
        <v>0</v>
      </c>
      <c r="BI422" s="218">
        <f>IF(N422="nulová",J422,0)</f>
        <v>0</v>
      </c>
      <c r="BJ422" s="19" t="s">
        <v>79</v>
      </c>
      <c r="BK422" s="218">
        <f>ROUND(I422*H422,2)</f>
        <v>0</v>
      </c>
      <c r="BL422" s="19" t="s">
        <v>258</v>
      </c>
      <c r="BM422" s="217" t="s">
        <v>677</v>
      </c>
    </row>
    <row r="423" s="2" customFormat="1">
      <c r="A423" s="40"/>
      <c r="B423" s="41"/>
      <c r="C423" s="42"/>
      <c r="D423" s="219" t="s">
        <v>153</v>
      </c>
      <c r="E423" s="42"/>
      <c r="F423" s="220" t="s">
        <v>678</v>
      </c>
      <c r="G423" s="42"/>
      <c r="H423" s="42"/>
      <c r="I423" s="221"/>
      <c r="J423" s="42"/>
      <c r="K423" s="42"/>
      <c r="L423" s="46"/>
      <c r="M423" s="222"/>
      <c r="N423" s="223"/>
      <c r="O423" s="86"/>
      <c r="P423" s="86"/>
      <c r="Q423" s="86"/>
      <c r="R423" s="86"/>
      <c r="S423" s="86"/>
      <c r="T423" s="87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T423" s="19" t="s">
        <v>153</v>
      </c>
      <c r="AU423" s="19" t="s">
        <v>81</v>
      </c>
    </row>
    <row r="424" s="2" customFormat="1">
      <c r="A424" s="40"/>
      <c r="B424" s="41"/>
      <c r="C424" s="42"/>
      <c r="D424" s="224" t="s">
        <v>155</v>
      </c>
      <c r="E424" s="42"/>
      <c r="F424" s="225" t="s">
        <v>679</v>
      </c>
      <c r="G424" s="42"/>
      <c r="H424" s="42"/>
      <c r="I424" s="221"/>
      <c r="J424" s="42"/>
      <c r="K424" s="42"/>
      <c r="L424" s="46"/>
      <c r="M424" s="222"/>
      <c r="N424" s="223"/>
      <c r="O424" s="86"/>
      <c r="P424" s="86"/>
      <c r="Q424" s="86"/>
      <c r="R424" s="86"/>
      <c r="S424" s="86"/>
      <c r="T424" s="87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T424" s="19" t="s">
        <v>155</v>
      </c>
      <c r="AU424" s="19" t="s">
        <v>81</v>
      </c>
    </row>
    <row r="425" s="12" customFormat="1" ht="22.8" customHeight="1">
      <c r="A425" s="12"/>
      <c r="B425" s="190"/>
      <c r="C425" s="191"/>
      <c r="D425" s="192" t="s">
        <v>70</v>
      </c>
      <c r="E425" s="204" t="s">
        <v>680</v>
      </c>
      <c r="F425" s="204" t="s">
        <v>681</v>
      </c>
      <c r="G425" s="191"/>
      <c r="H425" s="191"/>
      <c r="I425" s="194"/>
      <c r="J425" s="205">
        <f>BK425</f>
        <v>0</v>
      </c>
      <c r="K425" s="191"/>
      <c r="L425" s="196"/>
      <c r="M425" s="197"/>
      <c r="N425" s="198"/>
      <c r="O425" s="198"/>
      <c r="P425" s="199">
        <f>SUM(P426:P432)</f>
        <v>0</v>
      </c>
      <c r="Q425" s="198"/>
      <c r="R425" s="199">
        <f>SUM(R426:R432)</f>
        <v>0.030600000000000002</v>
      </c>
      <c r="S425" s="198"/>
      <c r="T425" s="200">
        <f>SUM(T426:T432)</f>
        <v>0</v>
      </c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R425" s="201" t="s">
        <v>81</v>
      </c>
      <c r="AT425" s="202" t="s">
        <v>70</v>
      </c>
      <c r="AU425" s="202" t="s">
        <v>79</v>
      </c>
      <c r="AY425" s="201" t="s">
        <v>144</v>
      </c>
      <c r="BK425" s="203">
        <f>SUM(BK426:BK432)</f>
        <v>0</v>
      </c>
    </row>
    <row r="426" s="2" customFormat="1" ht="16.5" customHeight="1">
      <c r="A426" s="40"/>
      <c r="B426" s="41"/>
      <c r="C426" s="206" t="s">
        <v>682</v>
      </c>
      <c r="D426" s="206" t="s">
        <v>146</v>
      </c>
      <c r="E426" s="207" t="s">
        <v>683</v>
      </c>
      <c r="F426" s="208" t="s">
        <v>684</v>
      </c>
      <c r="G426" s="209" t="s">
        <v>685</v>
      </c>
      <c r="H426" s="210">
        <v>1</v>
      </c>
      <c r="I426" s="211"/>
      <c r="J426" s="212">
        <f>ROUND(I426*H426,2)</f>
        <v>0</v>
      </c>
      <c r="K426" s="208" t="s">
        <v>19</v>
      </c>
      <c r="L426" s="46"/>
      <c r="M426" s="213" t="s">
        <v>19</v>
      </c>
      <c r="N426" s="214" t="s">
        <v>42</v>
      </c>
      <c r="O426" s="86"/>
      <c r="P426" s="215">
        <f>O426*H426</f>
        <v>0</v>
      </c>
      <c r="Q426" s="215">
        <v>0.0016000000000000001</v>
      </c>
      <c r="R426" s="215">
        <f>Q426*H426</f>
        <v>0.0016000000000000001</v>
      </c>
      <c r="S426" s="215">
        <v>0</v>
      </c>
      <c r="T426" s="216">
        <f>S426*H426</f>
        <v>0</v>
      </c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R426" s="217" t="s">
        <v>258</v>
      </c>
      <c r="AT426" s="217" t="s">
        <v>146</v>
      </c>
      <c r="AU426" s="217" t="s">
        <v>81</v>
      </c>
      <c r="AY426" s="19" t="s">
        <v>144</v>
      </c>
      <c r="BE426" s="218">
        <f>IF(N426="základní",J426,0)</f>
        <v>0</v>
      </c>
      <c r="BF426" s="218">
        <f>IF(N426="snížená",J426,0)</f>
        <v>0</v>
      </c>
      <c r="BG426" s="218">
        <f>IF(N426="zákl. přenesená",J426,0)</f>
        <v>0</v>
      </c>
      <c r="BH426" s="218">
        <f>IF(N426="sníž. přenesená",J426,0)</f>
        <v>0</v>
      </c>
      <c r="BI426" s="218">
        <f>IF(N426="nulová",J426,0)</f>
        <v>0</v>
      </c>
      <c r="BJ426" s="19" t="s">
        <v>79</v>
      </c>
      <c r="BK426" s="218">
        <f>ROUND(I426*H426,2)</f>
        <v>0</v>
      </c>
      <c r="BL426" s="19" t="s">
        <v>258</v>
      </c>
      <c r="BM426" s="217" t="s">
        <v>686</v>
      </c>
    </row>
    <row r="427" s="2" customFormat="1">
      <c r="A427" s="40"/>
      <c r="B427" s="41"/>
      <c r="C427" s="42"/>
      <c r="D427" s="219" t="s">
        <v>153</v>
      </c>
      <c r="E427" s="42"/>
      <c r="F427" s="220" t="s">
        <v>684</v>
      </c>
      <c r="G427" s="42"/>
      <c r="H427" s="42"/>
      <c r="I427" s="221"/>
      <c r="J427" s="42"/>
      <c r="K427" s="42"/>
      <c r="L427" s="46"/>
      <c r="M427" s="222"/>
      <c r="N427" s="223"/>
      <c r="O427" s="86"/>
      <c r="P427" s="86"/>
      <c r="Q427" s="86"/>
      <c r="R427" s="86"/>
      <c r="S427" s="86"/>
      <c r="T427" s="87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T427" s="19" t="s">
        <v>153</v>
      </c>
      <c r="AU427" s="19" t="s">
        <v>81</v>
      </c>
    </row>
    <row r="428" s="2" customFormat="1" ht="16.5" customHeight="1">
      <c r="A428" s="40"/>
      <c r="B428" s="41"/>
      <c r="C428" s="248" t="s">
        <v>687</v>
      </c>
      <c r="D428" s="248" t="s">
        <v>224</v>
      </c>
      <c r="E428" s="249" t="s">
        <v>688</v>
      </c>
      <c r="F428" s="250" t="s">
        <v>689</v>
      </c>
      <c r="G428" s="251" t="s">
        <v>553</v>
      </c>
      <c r="H428" s="252">
        <v>1</v>
      </c>
      <c r="I428" s="253"/>
      <c r="J428" s="254">
        <f>ROUND(I428*H428,2)</f>
        <v>0</v>
      </c>
      <c r="K428" s="250" t="s">
        <v>150</v>
      </c>
      <c r="L428" s="255"/>
      <c r="M428" s="256" t="s">
        <v>19</v>
      </c>
      <c r="N428" s="257" t="s">
        <v>42</v>
      </c>
      <c r="O428" s="86"/>
      <c r="P428" s="215">
        <f>O428*H428</f>
        <v>0</v>
      </c>
      <c r="Q428" s="215">
        <v>0.029000000000000001</v>
      </c>
      <c r="R428" s="215">
        <f>Q428*H428</f>
        <v>0.029000000000000001</v>
      </c>
      <c r="S428" s="215">
        <v>0</v>
      </c>
      <c r="T428" s="216">
        <f>S428*H428</f>
        <v>0</v>
      </c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R428" s="217" t="s">
        <v>379</v>
      </c>
      <c r="AT428" s="217" t="s">
        <v>224</v>
      </c>
      <c r="AU428" s="217" t="s">
        <v>81</v>
      </c>
      <c r="AY428" s="19" t="s">
        <v>144</v>
      </c>
      <c r="BE428" s="218">
        <f>IF(N428="základní",J428,0)</f>
        <v>0</v>
      </c>
      <c r="BF428" s="218">
        <f>IF(N428="snížená",J428,0)</f>
        <v>0</v>
      </c>
      <c r="BG428" s="218">
        <f>IF(N428="zákl. přenesená",J428,0)</f>
        <v>0</v>
      </c>
      <c r="BH428" s="218">
        <f>IF(N428="sníž. přenesená",J428,0)</f>
        <v>0</v>
      </c>
      <c r="BI428" s="218">
        <f>IF(N428="nulová",J428,0)</f>
        <v>0</v>
      </c>
      <c r="BJ428" s="19" t="s">
        <v>79</v>
      </c>
      <c r="BK428" s="218">
        <f>ROUND(I428*H428,2)</f>
        <v>0</v>
      </c>
      <c r="BL428" s="19" t="s">
        <v>258</v>
      </c>
      <c r="BM428" s="217" t="s">
        <v>690</v>
      </c>
    </row>
    <row r="429" s="2" customFormat="1">
      <c r="A429" s="40"/>
      <c r="B429" s="41"/>
      <c r="C429" s="42"/>
      <c r="D429" s="219" t="s">
        <v>153</v>
      </c>
      <c r="E429" s="42"/>
      <c r="F429" s="220" t="s">
        <v>689</v>
      </c>
      <c r="G429" s="42"/>
      <c r="H429" s="42"/>
      <c r="I429" s="221"/>
      <c r="J429" s="42"/>
      <c r="K429" s="42"/>
      <c r="L429" s="46"/>
      <c r="M429" s="222"/>
      <c r="N429" s="223"/>
      <c r="O429" s="86"/>
      <c r="P429" s="86"/>
      <c r="Q429" s="86"/>
      <c r="R429" s="86"/>
      <c r="S429" s="86"/>
      <c r="T429" s="87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T429" s="19" t="s">
        <v>153</v>
      </c>
      <c r="AU429" s="19" t="s">
        <v>81</v>
      </c>
    </row>
    <row r="430" s="2" customFormat="1" ht="16.5" customHeight="1">
      <c r="A430" s="40"/>
      <c r="B430" s="41"/>
      <c r="C430" s="206" t="s">
        <v>691</v>
      </c>
      <c r="D430" s="206" t="s">
        <v>146</v>
      </c>
      <c r="E430" s="207" t="s">
        <v>692</v>
      </c>
      <c r="F430" s="208" t="s">
        <v>693</v>
      </c>
      <c r="G430" s="209" t="s">
        <v>204</v>
      </c>
      <c r="H430" s="210">
        <v>0.031</v>
      </c>
      <c r="I430" s="211"/>
      <c r="J430" s="212">
        <f>ROUND(I430*H430,2)</f>
        <v>0</v>
      </c>
      <c r="K430" s="208" t="s">
        <v>150</v>
      </c>
      <c r="L430" s="46"/>
      <c r="M430" s="213" t="s">
        <v>19</v>
      </c>
      <c r="N430" s="214" t="s">
        <v>42</v>
      </c>
      <c r="O430" s="86"/>
      <c r="P430" s="215">
        <f>O430*H430</f>
        <v>0</v>
      </c>
      <c r="Q430" s="215">
        <v>0</v>
      </c>
      <c r="R430" s="215">
        <f>Q430*H430</f>
        <v>0</v>
      </c>
      <c r="S430" s="215">
        <v>0</v>
      </c>
      <c r="T430" s="216">
        <f>S430*H430</f>
        <v>0</v>
      </c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R430" s="217" t="s">
        <v>258</v>
      </c>
      <c r="AT430" s="217" t="s">
        <v>146</v>
      </c>
      <c r="AU430" s="217" t="s">
        <v>81</v>
      </c>
      <c r="AY430" s="19" t="s">
        <v>144</v>
      </c>
      <c r="BE430" s="218">
        <f>IF(N430="základní",J430,0)</f>
        <v>0</v>
      </c>
      <c r="BF430" s="218">
        <f>IF(N430="snížená",J430,0)</f>
        <v>0</v>
      </c>
      <c r="BG430" s="218">
        <f>IF(N430="zákl. přenesená",J430,0)</f>
        <v>0</v>
      </c>
      <c r="BH430" s="218">
        <f>IF(N430="sníž. přenesená",J430,0)</f>
        <v>0</v>
      </c>
      <c r="BI430" s="218">
        <f>IF(N430="nulová",J430,0)</f>
        <v>0</v>
      </c>
      <c r="BJ430" s="19" t="s">
        <v>79</v>
      </c>
      <c r="BK430" s="218">
        <f>ROUND(I430*H430,2)</f>
        <v>0</v>
      </c>
      <c r="BL430" s="19" t="s">
        <v>258</v>
      </c>
      <c r="BM430" s="217" t="s">
        <v>694</v>
      </c>
    </row>
    <row r="431" s="2" customFormat="1">
      <c r="A431" s="40"/>
      <c r="B431" s="41"/>
      <c r="C431" s="42"/>
      <c r="D431" s="219" t="s">
        <v>153</v>
      </c>
      <c r="E431" s="42"/>
      <c r="F431" s="220" t="s">
        <v>695</v>
      </c>
      <c r="G431" s="42"/>
      <c r="H431" s="42"/>
      <c r="I431" s="221"/>
      <c r="J431" s="42"/>
      <c r="K431" s="42"/>
      <c r="L431" s="46"/>
      <c r="M431" s="222"/>
      <c r="N431" s="223"/>
      <c r="O431" s="86"/>
      <c r="P431" s="86"/>
      <c r="Q431" s="86"/>
      <c r="R431" s="86"/>
      <c r="S431" s="86"/>
      <c r="T431" s="87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T431" s="19" t="s">
        <v>153</v>
      </c>
      <c r="AU431" s="19" t="s">
        <v>81</v>
      </c>
    </row>
    <row r="432" s="2" customFormat="1">
      <c r="A432" s="40"/>
      <c r="B432" s="41"/>
      <c r="C432" s="42"/>
      <c r="D432" s="224" t="s">
        <v>155</v>
      </c>
      <c r="E432" s="42"/>
      <c r="F432" s="225" t="s">
        <v>696</v>
      </c>
      <c r="G432" s="42"/>
      <c r="H432" s="42"/>
      <c r="I432" s="221"/>
      <c r="J432" s="42"/>
      <c r="K432" s="42"/>
      <c r="L432" s="46"/>
      <c r="M432" s="222"/>
      <c r="N432" s="223"/>
      <c r="O432" s="86"/>
      <c r="P432" s="86"/>
      <c r="Q432" s="86"/>
      <c r="R432" s="86"/>
      <c r="S432" s="86"/>
      <c r="T432" s="87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T432" s="19" t="s">
        <v>155</v>
      </c>
      <c r="AU432" s="19" t="s">
        <v>81</v>
      </c>
    </row>
    <row r="433" s="12" customFormat="1" ht="22.8" customHeight="1">
      <c r="A433" s="12"/>
      <c r="B433" s="190"/>
      <c r="C433" s="191"/>
      <c r="D433" s="192" t="s">
        <v>70</v>
      </c>
      <c r="E433" s="204" t="s">
        <v>697</v>
      </c>
      <c r="F433" s="204" t="s">
        <v>698</v>
      </c>
      <c r="G433" s="191"/>
      <c r="H433" s="191"/>
      <c r="I433" s="194"/>
      <c r="J433" s="205">
        <f>BK433</f>
        <v>0</v>
      </c>
      <c r="K433" s="191"/>
      <c r="L433" s="196"/>
      <c r="M433" s="197"/>
      <c r="N433" s="198"/>
      <c r="O433" s="198"/>
      <c r="P433" s="199">
        <f>SUM(P434:P562)</f>
        <v>0</v>
      </c>
      <c r="Q433" s="198"/>
      <c r="R433" s="199">
        <f>SUM(R434:R562)</f>
        <v>0.65620000000000001</v>
      </c>
      <c r="S433" s="198"/>
      <c r="T433" s="200">
        <f>SUM(T434:T562)</f>
        <v>0</v>
      </c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R433" s="201" t="s">
        <v>81</v>
      </c>
      <c r="AT433" s="202" t="s">
        <v>70</v>
      </c>
      <c r="AU433" s="202" t="s">
        <v>79</v>
      </c>
      <c r="AY433" s="201" t="s">
        <v>144</v>
      </c>
      <c r="BK433" s="203">
        <f>SUM(BK434:BK562)</f>
        <v>0</v>
      </c>
    </row>
    <row r="434" s="2" customFormat="1" ht="16.5" customHeight="1">
      <c r="A434" s="40"/>
      <c r="B434" s="41"/>
      <c r="C434" s="206" t="s">
        <v>699</v>
      </c>
      <c r="D434" s="206" t="s">
        <v>146</v>
      </c>
      <c r="E434" s="207" t="s">
        <v>700</v>
      </c>
      <c r="F434" s="208" t="s">
        <v>701</v>
      </c>
      <c r="G434" s="209" t="s">
        <v>165</v>
      </c>
      <c r="H434" s="210">
        <v>240</v>
      </c>
      <c r="I434" s="211"/>
      <c r="J434" s="212">
        <f>ROUND(I434*H434,2)</f>
        <v>0</v>
      </c>
      <c r="K434" s="208" t="s">
        <v>150</v>
      </c>
      <c r="L434" s="46"/>
      <c r="M434" s="213" t="s">
        <v>19</v>
      </c>
      <c r="N434" s="214" t="s">
        <v>42</v>
      </c>
      <c r="O434" s="86"/>
      <c r="P434" s="215">
        <f>O434*H434</f>
        <v>0</v>
      </c>
      <c r="Q434" s="215">
        <v>0</v>
      </c>
      <c r="R434" s="215">
        <f>Q434*H434</f>
        <v>0</v>
      </c>
      <c r="S434" s="215">
        <v>0</v>
      </c>
      <c r="T434" s="216">
        <f>S434*H434</f>
        <v>0</v>
      </c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R434" s="217" t="s">
        <v>258</v>
      </c>
      <c r="AT434" s="217" t="s">
        <v>146</v>
      </c>
      <c r="AU434" s="217" t="s">
        <v>81</v>
      </c>
      <c r="AY434" s="19" t="s">
        <v>144</v>
      </c>
      <c r="BE434" s="218">
        <f>IF(N434="základní",J434,0)</f>
        <v>0</v>
      </c>
      <c r="BF434" s="218">
        <f>IF(N434="snížená",J434,0)</f>
        <v>0</v>
      </c>
      <c r="BG434" s="218">
        <f>IF(N434="zákl. přenesená",J434,0)</f>
        <v>0</v>
      </c>
      <c r="BH434" s="218">
        <f>IF(N434="sníž. přenesená",J434,0)</f>
        <v>0</v>
      </c>
      <c r="BI434" s="218">
        <f>IF(N434="nulová",J434,0)</f>
        <v>0</v>
      </c>
      <c r="BJ434" s="19" t="s">
        <v>79</v>
      </c>
      <c r="BK434" s="218">
        <f>ROUND(I434*H434,2)</f>
        <v>0</v>
      </c>
      <c r="BL434" s="19" t="s">
        <v>258</v>
      </c>
      <c r="BM434" s="217" t="s">
        <v>702</v>
      </c>
    </row>
    <row r="435" s="2" customFormat="1">
      <c r="A435" s="40"/>
      <c r="B435" s="41"/>
      <c r="C435" s="42"/>
      <c r="D435" s="219" t="s">
        <v>153</v>
      </c>
      <c r="E435" s="42"/>
      <c r="F435" s="220" t="s">
        <v>703</v>
      </c>
      <c r="G435" s="42"/>
      <c r="H435" s="42"/>
      <c r="I435" s="221"/>
      <c r="J435" s="42"/>
      <c r="K435" s="42"/>
      <c r="L435" s="46"/>
      <c r="M435" s="222"/>
      <c r="N435" s="223"/>
      <c r="O435" s="86"/>
      <c r="P435" s="86"/>
      <c r="Q435" s="86"/>
      <c r="R435" s="86"/>
      <c r="S435" s="86"/>
      <c r="T435" s="87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T435" s="19" t="s">
        <v>153</v>
      </c>
      <c r="AU435" s="19" t="s">
        <v>81</v>
      </c>
    </row>
    <row r="436" s="2" customFormat="1">
      <c r="A436" s="40"/>
      <c r="B436" s="41"/>
      <c r="C436" s="42"/>
      <c r="D436" s="224" t="s">
        <v>155</v>
      </c>
      <c r="E436" s="42"/>
      <c r="F436" s="225" t="s">
        <v>704</v>
      </c>
      <c r="G436" s="42"/>
      <c r="H436" s="42"/>
      <c r="I436" s="221"/>
      <c r="J436" s="42"/>
      <c r="K436" s="42"/>
      <c r="L436" s="46"/>
      <c r="M436" s="222"/>
      <c r="N436" s="223"/>
      <c r="O436" s="86"/>
      <c r="P436" s="86"/>
      <c r="Q436" s="86"/>
      <c r="R436" s="86"/>
      <c r="S436" s="86"/>
      <c r="T436" s="87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T436" s="19" t="s">
        <v>155</v>
      </c>
      <c r="AU436" s="19" t="s">
        <v>81</v>
      </c>
    </row>
    <row r="437" s="2" customFormat="1" ht="16.5" customHeight="1">
      <c r="A437" s="40"/>
      <c r="B437" s="41"/>
      <c r="C437" s="248" t="s">
        <v>705</v>
      </c>
      <c r="D437" s="248" t="s">
        <v>224</v>
      </c>
      <c r="E437" s="249" t="s">
        <v>706</v>
      </c>
      <c r="F437" s="250" t="s">
        <v>707</v>
      </c>
      <c r="G437" s="251" t="s">
        <v>165</v>
      </c>
      <c r="H437" s="252">
        <v>252</v>
      </c>
      <c r="I437" s="253"/>
      <c r="J437" s="254">
        <f>ROUND(I437*H437,2)</f>
        <v>0</v>
      </c>
      <c r="K437" s="250" t="s">
        <v>150</v>
      </c>
      <c r="L437" s="255"/>
      <c r="M437" s="256" t="s">
        <v>19</v>
      </c>
      <c r="N437" s="257" t="s">
        <v>42</v>
      </c>
      <c r="O437" s="86"/>
      <c r="P437" s="215">
        <f>O437*H437</f>
        <v>0</v>
      </c>
      <c r="Q437" s="215">
        <v>0.00023000000000000001</v>
      </c>
      <c r="R437" s="215">
        <f>Q437*H437</f>
        <v>0.057960000000000005</v>
      </c>
      <c r="S437" s="215">
        <v>0</v>
      </c>
      <c r="T437" s="216">
        <f>S437*H437</f>
        <v>0</v>
      </c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R437" s="217" t="s">
        <v>379</v>
      </c>
      <c r="AT437" s="217" t="s">
        <v>224</v>
      </c>
      <c r="AU437" s="217" t="s">
        <v>81</v>
      </c>
      <c r="AY437" s="19" t="s">
        <v>144</v>
      </c>
      <c r="BE437" s="218">
        <f>IF(N437="základní",J437,0)</f>
        <v>0</v>
      </c>
      <c r="BF437" s="218">
        <f>IF(N437="snížená",J437,0)</f>
        <v>0</v>
      </c>
      <c r="BG437" s="218">
        <f>IF(N437="zákl. přenesená",J437,0)</f>
        <v>0</v>
      </c>
      <c r="BH437" s="218">
        <f>IF(N437="sníž. přenesená",J437,0)</f>
        <v>0</v>
      </c>
      <c r="BI437" s="218">
        <f>IF(N437="nulová",J437,0)</f>
        <v>0</v>
      </c>
      <c r="BJ437" s="19" t="s">
        <v>79</v>
      </c>
      <c r="BK437" s="218">
        <f>ROUND(I437*H437,2)</f>
        <v>0</v>
      </c>
      <c r="BL437" s="19" t="s">
        <v>258</v>
      </c>
      <c r="BM437" s="217" t="s">
        <v>708</v>
      </c>
    </row>
    <row r="438" s="2" customFormat="1">
      <c r="A438" s="40"/>
      <c r="B438" s="41"/>
      <c r="C438" s="42"/>
      <c r="D438" s="219" t="s">
        <v>153</v>
      </c>
      <c r="E438" s="42"/>
      <c r="F438" s="220" t="s">
        <v>707</v>
      </c>
      <c r="G438" s="42"/>
      <c r="H438" s="42"/>
      <c r="I438" s="221"/>
      <c r="J438" s="42"/>
      <c r="K438" s="42"/>
      <c r="L438" s="46"/>
      <c r="M438" s="222"/>
      <c r="N438" s="223"/>
      <c r="O438" s="86"/>
      <c r="P438" s="86"/>
      <c r="Q438" s="86"/>
      <c r="R438" s="86"/>
      <c r="S438" s="86"/>
      <c r="T438" s="87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T438" s="19" t="s">
        <v>153</v>
      </c>
      <c r="AU438" s="19" t="s">
        <v>81</v>
      </c>
    </row>
    <row r="439" s="13" customFormat="1">
      <c r="A439" s="13"/>
      <c r="B439" s="226"/>
      <c r="C439" s="227"/>
      <c r="D439" s="219" t="s">
        <v>175</v>
      </c>
      <c r="E439" s="227"/>
      <c r="F439" s="229" t="s">
        <v>709</v>
      </c>
      <c r="G439" s="227"/>
      <c r="H439" s="230">
        <v>252</v>
      </c>
      <c r="I439" s="231"/>
      <c r="J439" s="227"/>
      <c r="K439" s="227"/>
      <c r="L439" s="232"/>
      <c r="M439" s="233"/>
      <c r="N439" s="234"/>
      <c r="O439" s="234"/>
      <c r="P439" s="234"/>
      <c r="Q439" s="234"/>
      <c r="R439" s="234"/>
      <c r="S439" s="234"/>
      <c r="T439" s="235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6" t="s">
        <v>175</v>
      </c>
      <c r="AU439" s="236" t="s">
        <v>81</v>
      </c>
      <c r="AV439" s="13" t="s">
        <v>81</v>
      </c>
      <c r="AW439" s="13" t="s">
        <v>4</v>
      </c>
      <c r="AX439" s="13" t="s">
        <v>79</v>
      </c>
      <c r="AY439" s="236" t="s">
        <v>144</v>
      </c>
    </row>
    <row r="440" s="2" customFormat="1" ht="16.5" customHeight="1">
      <c r="A440" s="40"/>
      <c r="B440" s="41"/>
      <c r="C440" s="206" t="s">
        <v>710</v>
      </c>
      <c r="D440" s="206" t="s">
        <v>146</v>
      </c>
      <c r="E440" s="207" t="s">
        <v>711</v>
      </c>
      <c r="F440" s="208" t="s">
        <v>712</v>
      </c>
      <c r="G440" s="209" t="s">
        <v>553</v>
      </c>
      <c r="H440" s="210">
        <v>30</v>
      </c>
      <c r="I440" s="211"/>
      <c r="J440" s="212">
        <f>ROUND(I440*H440,2)</f>
        <v>0</v>
      </c>
      <c r="K440" s="208" t="s">
        <v>150</v>
      </c>
      <c r="L440" s="46"/>
      <c r="M440" s="213" t="s">
        <v>19</v>
      </c>
      <c r="N440" s="214" t="s">
        <v>42</v>
      </c>
      <c r="O440" s="86"/>
      <c r="P440" s="215">
        <f>O440*H440</f>
        <v>0</v>
      </c>
      <c r="Q440" s="215">
        <v>0</v>
      </c>
      <c r="R440" s="215">
        <f>Q440*H440</f>
        <v>0</v>
      </c>
      <c r="S440" s="215">
        <v>0</v>
      </c>
      <c r="T440" s="216">
        <f>S440*H440</f>
        <v>0</v>
      </c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R440" s="217" t="s">
        <v>258</v>
      </c>
      <c r="AT440" s="217" t="s">
        <v>146</v>
      </c>
      <c r="AU440" s="217" t="s">
        <v>81</v>
      </c>
      <c r="AY440" s="19" t="s">
        <v>144</v>
      </c>
      <c r="BE440" s="218">
        <f>IF(N440="základní",J440,0)</f>
        <v>0</v>
      </c>
      <c r="BF440" s="218">
        <f>IF(N440="snížená",J440,0)</f>
        <v>0</v>
      </c>
      <c r="BG440" s="218">
        <f>IF(N440="zákl. přenesená",J440,0)</f>
        <v>0</v>
      </c>
      <c r="BH440" s="218">
        <f>IF(N440="sníž. přenesená",J440,0)</f>
        <v>0</v>
      </c>
      <c r="BI440" s="218">
        <f>IF(N440="nulová",J440,0)</f>
        <v>0</v>
      </c>
      <c r="BJ440" s="19" t="s">
        <v>79</v>
      </c>
      <c r="BK440" s="218">
        <f>ROUND(I440*H440,2)</f>
        <v>0</v>
      </c>
      <c r="BL440" s="19" t="s">
        <v>258</v>
      </c>
      <c r="BM440" s="217" t="s">
        <v>713</v>
      </c>
    </row>
    <row r="441" s="2" customFormat="1">
      <c r="A441" s="40"/>
      <c r="B441" s="41"/>
      <c r="C441" s="42"/>
      <c r="D441" s="219" t="s">
        <v>153</v>
      </c>
      <c r="E441" s="42"/>
      <c r="F441" s="220" t="s">
        <v>714</v>
      </c>
      <c r="G441" s="42"/>
      <c r="H441" s="42"/>
      <c r="I441" s="221"/>
      <c r="J441" s="42"/>
      <c r="K441" s="42"/>
      <c r="L441" s="46"/>
      <c r="M441" s="222"/>
      <c r="N441" s="223"/>
      <c r="O441" s="86"/>
      <c r="P441" s="86"/>
      <c r="Q441" s="86"/>
      <c r="R441" s="86"/>
      <c r="S441" s="86"/>
      <c r="T441" s="87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T441" s="19" t="s">
        <v>153</v>
      </c>
      <c r="AU441" s="19" t="s">
        <v>81</v>
      </c>
    </row>
    <row r="442" s="2" customFormat="1">
      <c r="A442" s="40"/>
      <c r="B442" s="41"/>
      <c r="C442" s="42"/>
      <c r="D442" s="224" t="s">
        <v>155</v>
      </c>
      <c r="E442" s="42"/>
      <c r="F442" s="225" t="s">
        <v>715</v>
      </c>
      <c r="G442" s="42"/>
      <c r="H442" s="42"/>
      <c r="I442" s="221"/>
      <c r="J442" s="42"/>
      <c r="K442" s="42"/>
      <c r="L442" s="46"/>
      <c r="M442" s="222"/>
      <c r="N442" s="223"/>
      <c r="O442" s="86"/>
      <c r="P442" s="86"/>
      <c r="Q442" s="86"/>
      <c r="R442" s="86"/>
      <c r="S442" s="86"/>
      <c r="T442" s="87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T442" s="19" t="s">
        <v>155</v>
      </c>
      <c r="AU442" s="19" t="s">
        <v>81</v>
      </c>
    </row>
    <row r="443" s="2" customFormat="1" ht="16.5" customHeight="1">
      <c r="A443" s="40"/>
      <c r="B443" s="41"/>
      <c r="C443" s="248" t="s">
        <v>716</v>
      </c>
      <c r="D443" s="248" t="s">
        <v>224</v>
      </c>
      <c r="E443" s="249" t="s">
        <v>717</v>
      </c>
      <c r="F443" s="250" t="s">
        <v>718</v>
      </c>
      <c r="G443" s="251" t="s">
        <v>553</v>
      </c>
      <c r="H443" s="252">
        <v>30</v>
      </c>
      <c r="I443" s="253"/>
      <c r="J443" s="254">
        <f>ROUND(I443*H443,2)</f>
        <v>0</v>
      </c>
      <c r="K443" s="250" t="s">
        <v>19</v>
      </c>
      <c r="L443" s="255"/>
      <c r="M443" s="256" t="s">
        <v>19</v>
      </c>
      <c r="N443" s="257" t="s">
        <v>42</v>
      </c>
      <c r="O443" s="86"/>
      <c r="P443" s="215">
        <f>O443*H443</f>
        <v>0</v>
      </c>
      <c r="Q443" s="215">
        <v>0.00018000000000000001</v>
      </c>
      <c r="R443" s="215">
        <f>Q443*H443</f>
        <v>0.0054000000000000003</v>
      </c>
      <c r="S443" s="215">
        <v>0</v>
      </c>
      <c r="T443" s="216">
        <f>S443*H443</f>
        <v>0</v>
      </c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R443" s="217" t="s">
        <v>379</v>
      </c>
      <c r="AT443" s="217" t="s">
        <v>224</v>
      </c>
      <c r="AU443" s="217" t="s">
        <v>81</v>
      </c>
      <c r="AY443" s="19" t="s">
        <v>144</v>
      </c>
      <c r="BE443" s="218">
        <f>IF(N443="základní",J443,0)</f>
        <v>0</v>
      </c>
      <c r="BF443" s="218">
        <f>IF(N443="snížená",J443,0)</f>
        <v>0</v>
      </c>
      <c r="BG443" s="218">
        <f>IF(N443="zákl. přenesená",J443,0)</f>
        <v>0</v>
      </c>
      <c r="BH443" s="218">
        <f>IF(N443="sníž. přenesená",J443,0)</f>
        <v>0</v>
      </c>
      <c r="BI443" s="218">
        <f>IF(N443="nulová",J443,0)</f>
        <v>0</v>
      </c>
      <c r="BJ443" s="19" t="s">
        <v>79</v>
      </c>
      <c r="BK443" s="218">
        <f>ROUND(I443*H443,2)</f>
        <v>0</v>
      </c>
      <c r="BL443" s="19" t="s">
        <v>258</v>
      </c>
      <c r="BM443" s="217" t="s">
        <v>719</v>
      </c>
    </row>
    <row r="444" s="2" customFormat="1">
      <c r="A444" s="40"/>
      <c r="B444" s="41"/>
      <c r="C444" s="42"/>
      <c r="D444" s="219" t="s">
        <v>153</v>
      </c>
      <c r="E444" s="42"/>
      <c r="F444" s="220" t="s">
        <v>718</v>
      </c>
      <c r="G444" s="42"/>
      <c r="H444" s="42"/>
      <c r="I444" s="221"/>
      <c r="J444" s="42"/>
      <c r="K444" s="42"/>
      <c r="L444" s="46"/>
      <c r="M444" s="222"/>
      <c r="N444" s="223"/>
      <c r="O444" s="86"/>
      <c r="P444" s="86"/>
      <c r="Q444" s="86"/>
      <c r="R444" s="86"/>
      <c r="S444" s="86"/>
      <c r="T444" s="87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T444" s="19" t="s">
        <v>153</v>
      </c>
      <c r="AU444" s="19" t="s">
        <v>81</v>
      </c>
    </row>
    <row r="445" s="2" customFormat="1" ht="16.5" customHeight="1">
      <c r="A445" s="40"/>
      <c r="B445" s="41"/>
      <c r="C445" s="206" t="s">
        <v>720</v>
      </c>
      <c r="D445" s="206" t="s">
        <v>146</v>
      </c>
      <c r="E445" s="207" t="s">
        <v>721</v>
      </c>
      <c r="F445" s="208" t="s">
        <v>722</v>
      </c>
      <c r="G445" s="209" t="s">
        <v>553</v>
      </c>
      <c r="H445" s="210">
        <v>1</v>
      </c>
      <c r="I445" s="211"/>
      <c r="J445" s="212">
        <f>ROUND(I445*H445,2)</f>
        <v>0</v>
      </c>
      <c r="K445" s="208" t="s">
        <v>150</v>
      </c>
      <c r="L445" s="46"/>
      <c r="M445" s="213" t="s">
        <v>19</v>
      </c>
      <c r="N445" s="214" t="s">
        <v>42</v>
      </c>
      <c r="O445" s="86"/>
      <c r="P445" s="215">
        <f>O445*H445</f>
        <v>0</v>
      </c>
      <c r="Q445" s="215">
        <v>0</v>
      </c>
      <c r="R445" s="215">
        <f>Q445*H445</f>
        <v>0</v>
      </c>
      <c r="S445" s="215">
        <v>0</v>
      </c>
      <c r="T445" s="216">
        <f>S445*H445</f>
        <v>0</v>
      </c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R445" s="217" t="s">
        <v>258</v>
      </c>
      <c r="AT445" s="217" t="s">
        <v>146</v>
      </c>
      <c r="AU445" s="217" t="s">
        <v>81</v>
      </c>
      <c r="AY445" s="19" t="s">
        <v>144</v>
      </c>
      <c r="BE445" s="218">
        <f>IF(N445="základní",J445,0)</f>
        <v>0</v>
      </c>
      <c r="BF445" s="218">
        <f>IF(N445="snížená",J445,0)</f>
        <v>0</v>
      </c>
      <c r="BG445" s="218">
        <f>IF(N445="zákl. přenesená",J445,0)</f>
        <v>0</v>
      </c>
      <c r="BH445" s="218">
        <f>IF(N445="sníž. přenesená",J445,0)</f>
        <v>0</v>
      </c>
      <c r="BI445" s="218">
        <f>IF(N445="nulová",J445,0)</f>
        <v>0</v>
      </c>
      <c r="BJ445" s="19" t="s">
        <v>79</v>
      </c>
      <c r="BK445" s="218">
        <f>ROUND(I445*H445,2)</f>
        <v>0</v>
      </c>
      <c r="BL445" s="19" t="s">
        <v>258</v>
      </c>
      <c r="BM445" s="217" t="s">
        <v>723</v>
      </c>
    </row>
    <row r="446" s="2" customFormat="1">
      <c r="A446" s="40"/>
      <c r="B446" s="41"/>
      <c r="C446" s="42"/>
      <c r="D446" s="219" t="s">
        <v>153</v>
      </c>
      <c r="E446" s="42"/>
      <c r="F446" s="220" t="s">
        <v>724</v>
      </c>
      <c r="G446" s="42"/>
      <c r="H446" s="42"/>
      <c r="I446" s="221"/>
      <c r="J446" s="42"/>
      <c r="K446" s="42"/>
      <c r="L446" s="46"/>
      <c r="M446" s="222"/>
      <c r="N446" s="223"/>
      <c r="O446" s="86"/>
      <c r="P446" s="86"/>
      <c r="Q446" s="86"/>
      <c r="R446" s="86"/>
      <c r="S446" s="86"/>
      <c r="T446" s="87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T446" s="19" t="s">
        <v>153</v>
      </c>
      <c r="AU446" s="19" t="s">
        <v>81</v>
      </c>
    </row>
    <row r="447" s="2" customFormat="1">
      <c r="A447" s="40"/>
      <c r="B447" s="41"/>
      <c r="C447" s="42"/>
      <c r="D447" s="224" t="s">
        <v>155</v>
      </c>
      <c r="E447" s="42"/>
      <c r="F447" s="225" t="s">
        <v>725</v>
      </c>
      <c r="G447" s="42"/>
      <c r="H447" s="42"/>
      <c r="I447" s="221"/>
      <c r="J447" s="42"/>
      <c r="K447" s="42"/>
      <c r="L447" s="46"/>
      <c r="M447" s="222"/>
      <c r="N447" s="223"/>
      <c r="O447" s="86"/>
      <c r="P447" s="86"/>
      <c r="Q447" s="86"/>
      <c r="R447" s="86"/>
      <c r="S447" s="86"/>
      <c r="T447" s="87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T447" s="19" t="s">
        <v>155</v>
      </c>
      <c r="AU447" s="19" t="s">
        <v>81</v>
      </c>
    </row>
    <row r="448" s="2" customFormat="1" ht="16.5" customHeight="1">
      <c r="A448" s="40"/>
      <c r="B448" s="41"/>
      <c r="C448" s="248" t="s">
        <v>726</v>
      </c>
      <c r="D448" s="248" t="s">
        <v>224</v>
      </c>
      <c r="E448" s="249" t="s">
        <v>727</v>
      </c>
      <c r="F448" s="250" t="s">
        <v>728</v>
      </c>
      <c r="G448" s="251" t="s">
        <v>553</v>
      </c>
      <c r="H448" s="252">
        <v>1</v>
      </c>
      <c r="I448" s="253"/>
      <c r="J448" s="254">
        <f>ROUND(I448*H448,2)</f>
        <v>0</v>
      </c>
      <c r="K448" s="250" t="s">
        <v>150</v>
      </c>
      <c r="L448" s="255"/>
      <c r="M448" s="256" t="s">
        <v>19</v>
      </c>
      <c r="N448" s="257" t="s">
        <v>42</v>
      </c>
      <c r="O448" s="86"/>
      <c r="P448" s="215">
        <f>O448*H448</f>
        <v>0</v>
      </c>
      <c r="Q448" s="215">
        <v>0.00029999999999999997</v>
      </c>
      <c r="R448" s="215">
        <f>Q448*H448</f>
        <v>0.00029999999999999997</v>
      </c>
      <c r="S448" s="215">
        <v>0</v>
      </c>
      <c r="T448" s="216">
        <f>S448*H448</f>
        <v>0</v>
      </c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R448" s="217" t="s">
        <v>379</v>
      </c>
      <c r="AT448" s="217" t="s">
        <v>224</v>
      </c>
      <c r="AU448" s="217" t="s">
        <v>81</v>
      </c>
      <c r="AY448" s="19" t="s">
        <v>144</v>
      </c>
      <c r="BE448" s="218">
        <f>IF(N448="základní",J448,0)</f>
        <v>0</v>
      </c>
      <c r="BF448" s="218">
        <f>IF(N448="snížená",J448,0)</f>
        <v>0</v>
      </c>
      <c r="BG448" s="218">
        <f>IF(N448="zákl. přenesená",J448,0)</f>
        <v>0</v>
      </c>
      <c r="BH448" s="218">
        <f>IF(N448="sníž. přenesená",J448,0)</f>
        <v>0</v>
      </c>
      <c r="BI448" s="218">
        <f>IF(N448="nulová",J448,0)</f>
        <v>0</v>
      </c>
      <c r="BJ448" s="19" t="s">
        <v>79</v>
      </c>
      <c r="BK448" s="218">
        <f>ROUND(I448*H448,2)</f>
        <v>0</v>
      </c>
      <c r="BL448" s="19" t="s">
        <v>258</v>
      </c>
      <c r="BM448" s="217" t="s">
        <v>729</v>
      </c>
    </row>
    <row r="449" s="2" customFormat="1">
      <c r="A449" s="40"/>
      <c r="B449" s="41"/>
      <c r="C449" s="42"/>
      <c r="D449" s="219" t="s">
        <v>153</v>
      </c>
      <c r="E449" s="42"/>
      <c r="F449" s="220" t="s">
        <v>728</v>
      </c>
      <c r="G449" s="42"/>
      <c r="H449" s="42"/>
      <c r="I449" s="221"/>
      <c r="J449" s="42"/>
      <c r="K449" s="42"/>
      <c r="L449" s="46"/>
      <c r="M449" s="222"/>
      <c r="N449" s="223"/>
      <c r="O449" s="86"/>
      <c r="P449" s="86"/>
      <c r="Q449" s="86"/>
      <c r="R449" s="86"/>
      <c r="S449" s="86"/>
      <c r="T449" s="87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T449" s="19" t="s">
        <v>153</v>
      </c>
      <c r="AU449" s="19" t="s">
        <v>81</v>
      </c>
    </row>
    <row r="450" s="2" customFormat="1" ht="16.5" customHeight="1">
      <c r="A450" s="40"/>
      <c r="B450" s="41"/>
      <c r="C450" s="206" t="s">
        <v>730</v>
      </c>
      <c r="D450" s="206" t="s">
        <v>146</v>
      </c>
      <c r="E450" s="207" t="s">
        <v>731</v>
      </c>
      <c r="F450" s="208" t="s">
        <v>732</v>
      </c>
      <c r="G450" s="209" t="s">
        <v>165</v>
      </c>
      <c r="H450" s="210">
        <v>50</v>
      </c>
      <c r="I450" s="211"/>
      <c r="J450" s="212">
        <f>ROUND(I450*H450,2)</f>
        <v>0</v>
      </c>
      <c r="K450" s="208" t="s">
        <v>150</v>
      </c>
      <c r="L450" s="46"/>
      <c r="M450" s="213" t="s">
        <v>19</v>
      </c>
      <c r="N450" s="214" t="s">
        <v>42</v>
      </c>
      <c r="O450" s="86"/>
      <c r="P450" s="215">
        <f>O450*H450</f>
        <v>0</v>
      </c>
      <c r="Q450" s="215">
        <v>0</v>
      </c>
      <c r="R450" s="215">
        <f>Q450*H450</f>
        <v>0</v>
      </c>
      <c r="S450" s="215">
        <v>0</v>
      </c>
      <c r="T450" s="216">
        <f>S450*H450</f>
        <v>0</v>
      </c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R450" s="217" t="s">
        <v>258</v>
      </c>
      <c r="AT450" s="217" t="s">
        <v>146</v>
      </c>
      <c r="AU450" s="217" t="s">
        <v>81</v>
      </c>
      <c r="AY450" s="19" t="s">
        <v>144</v>
      </c>
      <c r="BE450" s="218">
        <f>IF(N450="základní",J450,0)</f>
        <v>0</v>
      </c>
      <c r="BF450" s="218">
        <f>IF(N450="snížená",J450,0)</f>
        <v>0</v>
      </c>
      <c r="BG450" s="218">
        <f>IF(N450="zákl. přenesená",J450,0)</f>
        <v>0</v>
      </c>
      <c r="BH450" s="218">
        <f>IF(N450="sníž. přenesená",J450,0)</f>
        <v>0</v>
      </c>
      <c r="BI450" s="218">
        <f>IF(N450="nulová",J450,0)</f>
        <v>0</v>
      </c>
      <c r="BJ450" s="19" t="s">
        <v>79</v>
      </c>
      <c r="BK450" s="218">
        <f>ROUND(I450*H450,2)</f>
        <v>0</v>
      </c>
      <c r="BL450" s="19" t="s">
        <v>258</v>
      </c>
      <c r="BM450" s="217" t="s">
        <v>733</v>
      </c>
    </row>
    <row r="451" s="2" customFormat="1">
      <c r="A451" s="40"/>
      <c r="B451" s="41"/>
      <c r="C451" s="42"/>
      <c r="D451" s="219" t="s">
        <v>153</v>
      </c>
      <c r="E451" s="42"/>
      <c r="F451" s="220" t="s">
        <v>734</v>
      </c>
      <c r="G451" s="42"/>
      <c r="H451" s="42"/>
      <c r="I451" s="221"/>
      <c r="J451" s="42"/>
      <c r="K451" s="42"/>
      <c r="L451" s="46"/>
      <c r="M451" s="222"/>
      <c r="N451" s="223"/>
      <c r="O451" s="86"/>
      <c r="P451" s="86"/>
      <c r="Q451" s="86"/>
      <c r="R451" s="86"/>
      <c r="S451" s="86"/>
      <c r="T451" s="87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T451" s="19" t="s">
        <v>153</v>
      </c>
      <c r="AU451" s="19" t="s">
        <v>81</v>
      </c>
    </row>
    <row r="452" s="2" customFormat="1">
      <c r="A452" s="40"/>
      <c r="B452" s="41"/>
      <c r="C452" s="42"/>
      <c r="D452" s="224" t="s">
        <v>155</v>
      </c>
      <c r="E452" s="42"/>
      <c r="F452" s="225" t="s">
        <v>735</v>
      </c>
      <c r="G452" s="42"/>
      <c r="H452" s="42"/>
      <c r="I452" s="221"/>
      <c r="J452" s="42"/>
      <c r="K452" s="42"/>
      <c r="L452" s="46"/>
      <c r="M452" s="222"/>
      <c r="N452" s="223"/>
      <c r="O452" s="86"/>
      <c r="P452" s="86"/>
      <c r="Q452" s="86"/>
      <c r="R452" s="86"/>
      <c r="S452" s="86"/>
      <c r="T452" s="87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T452" s="19" t="s">
        <v>155</v>
      </c>
      <c r="AU452" s="19" t="s">
        <v>81</v>
      </c>
    </row>
    <row r="453" s="2" customFormat="1" ht="16.5" customHeight="1">
      <c r="A453" s="40"/>
      <c r="B453" s="41"/>
      <c r="C453" s="248" t="s">
        <v>736</v>
      </c>
      <c r="D453" s="248" t="s">
        <v>224</v>
      </c>
      <c r="E453" s="249" t="s">
        <v>737</v>
      </c>
      <c r="F453" s="250" t="s">
        <v>738</v>
      </c>
      <c r="G453" s="251" t="s">
        <v>165</v>
      </c>
      <c r="H453" s="252">
        <v>57.5</v>
      </c>
      <c r="I453" s="253"/>
      <c r="J453" s="254">
        <f>ROUND(I453*H453,2)</f>
        <v>0</v>
      </c>
      <c r="K453" s="250" t="s">
        <v>150</v>
      </c>
      <c r="L453" s="255"/>
      <c r="M453" s="256" t="s">
        <v>19</v>
      </c>
      <c r="N453" s="257" t="s">
        <v>42</v>
      </c>
      <c r="O453" s="86"/>
      <c r="P453" s="215">
        <f>O453*H453</f>
        <v>0</v>
      </c>
      <c r="Q453" s="215">
        <v>6.9999999999999994E-05</v>
      </c>
      <c r="R453" s="215">
        <f>Q453*H453</f>
        <v>0.0040249999999999999</v>
      </c>
      <c r="S453" s="215">
        <v>0</v>
      </c>
      <c r="T453" s="216">
        <f>S453*H453</f>
        <v>0</v>
      </c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R453" s="217" t="s">
        <v>379</v>
      </c>
      <c r="AT453" s="217" t="s">
        <v>224</v>
      </c>
      <c r="AU453" s="217" t="s">
        <v>81</v>
      </c>
      <c r="AY453" s="19" t="s">
        <v>144</v>
      </c>
      <c r="BE453" s="218">
        <f>IF(N453="základní",J453,0)</f>
        <v>0</v>
      </c>
      <c r="BF453" s="218">
        <f>IF(N453="snížená",J453,0)</f>
        <v>0</v>
      </c>
      <c r="BG453" s="218">
        <f>IF(N453="zákl. přenesená",J453,0)</f>
        <v>0</v>
      </c>
      <c r="BH453" s="218">
        <f>IF(N453="sníž. přenesená",J453,0)</f>
        <v>0</v>
      </c>
      <c r="BI453" s="218">
        <f>IF(N453="nulová",J453,0)</f>
        <v>0</v>
      </c>
      <c r="BJ453" s="19" t="s">
        <v>79</v>
      </c>
      <c r="BK453" s="218">
        <f>ROUND(I453*H453,2)</f>
        <v>0</v>
      </c>
      <c r="BL453" s="19" t="s">
        <v>258</v>
      </c>
      <c r="BM453" s="217" t="s">
        <v>739</v>
      </c>
    </row>
    <row r="454" s="2" customFormat="1">
      <c r="A454" s="40"/>
      <c r="B454" s="41"/>
      <c r="C454" s="42"/>
      <c r="D454" s="219" t="s">
        <v>153</v>
      </c>
      <c r="E454" s="42"/>
      <c r="F454" s="220" t="s">
        <v>738</v>
      </c>
      <c r="G454" s="42"/>
      <c r="H454" s="42"/>
      <c r="I454" s="221"/>
      <c r="J454" s="42"/>
      <c r="K454" s="42"/>
      <c r="L454" s="46"/>
      <c r="M454" s="222"/>
      <c r="N454" s="223"/>
      <c r="O454" s="86"/>
      <c r="P454" s="86"/>
      <c r="Q454" s="86"/>
      <c r="R454" s="86"/>
      <c r="S454" s="86"/>
      <c r="T454" s="87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T454" s="19" t="s">
        <v>153</v>
      </c>
      <c r="AU454" s="19" t="s">
        <v>81</v>
      </c>
    </row>
    <row r="455" s="13" customFormat="1">
      <c r="A455" s="13"/>
      <c r="B455" s="226"/>
      <c r="C455" s="227"/>
      <c r="D455" s="219" t="s">
        <v>175</v>
      </c>
      <c r="E455" s="227"/>
      <c r="F455" s="229" t="s">
        <v>740</v>
      </c>
      <c r="G455" s="227"/>
      <c r="H455" s="230">
        <v>57.5</v>
      </c>
      <c r="I455" s="231"/>
      <c r="J455" s="227"/>
      <c r="K455" s="227"/>
      <c r="L455" s="232"/>
      <c r="M455" s="233"/>
      <c r="N455" s="234"/>
      <c r="O455" s="234"/>
      <c r="P455" s="234"/>
      <c r="Q455" s="234"/>
      <c r="R455" s="234"/>
      <c r="S455" s="234"/>
      <c r="T455" s="235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6" t="s">
        <v>175</v>
      </c>
      <c r="AU455" s="236" t="s">
        <v>81</v>
      </c>
      <c r="AV455" s="13" t="s">
        <v>81</v>
      </c>
      <c r="AW455" s="13" t="s">
        <v>4</v>
      </c>
      <c r="AX455" s="13" t="s">
        <v>79</v>
      </c>
      <c r="AY455" s="236" t="s">
        <v>144</v>
      </c>
    </row>
    <row r="456" s="2" customFormat="1" ht="16.5" customHeight="1">
      <c r="A456" s="40"/>
      <c r="B456" s="41"/>
      <c r="C456" s="206" t="s">
        <v>741</v>
      </c>
      <c r="D456" s="206" t="s">
        <v>146</v>
      </c>
      <c r="E456" s="207" t="s">
        <v>742</v>
      </c>
      <c r="F456" s="208" t="s">
        <v>743</v>
      </c>
      <c r="G456" s="209" t="s">
        <v>165</v>
      </c>
      <c r="H456" s="210">
        <v>10</v>
      </c>
      <c r="I456" s="211"/>
      <c r="J456" s="212">
        <f>ROUND(I456*H456,2)</f>
        <v>0</v>
      </c>
      <c r="K456" s="208" t="s">
        <v>150</v>
      </c>
      <c r="L456" s="46"/>
      <c r="M456" s="213" t="s">
        <v>19</v>
      </c>
      <c r="N456" s="214" t="s">
        <v>42</v>
      </c>
      <c r="O456" s="86"/>
      <c r="P456" s="215">
        <f>O456*H456</f>
        <v>0</v>
      </c>
      <c r="Q456" s="215">
        <v>0</v>
      </c>
      <c r="R456" s="215">
        <f>Q456*H456</f>
        <v>0</v>
      </c>
      <c r="S456" s="215">
        <v>0</v>
      </c>
      <c r="T456" s="216">
        <f>S456*H456</f>
        <v>0</v>
      </c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R456" s="217" t="s">
        <v>258</v>
      </c>
      <c r="AT456" s="217" t="s">
        <v>146</v>
      </c>
      <c r="AU456" s="217" t="s">
        <v>81</v>
      </c>
      <c r="AY456" s="19" t="s">
        <v>144</v>
      </c>
      <c r="BE456" s="218">
        <f>IF(N456="základní",J456,0)</f>
        <v>0</v>
      </c>
      <c r="BF456" s="218">
        <f>IF(N456="snížená",J456,0)</f>
        <v>0</v>
      </c>
      <c r="BG456" s="218">
        <f>IF(N456="zákl. přenesená",J456,0)</f>
        <v>0</v>
      </c>
      <c r="BH456" s="218">
        <f>IF(N456="sníž. přenesená",J456,0)</f>
        <v>0</v>
      </c>
      <c r="BI456" s="218">
        <f>IF(N456="nulová",J456,0)</f>
        <v>0</v>
      </c>
      <c r="BJ456" s="19" t="s">
        <v>79</v>
      </c>
      <c r="BK456" s="218">
        <f>ROUND(I456*H456,2)</f>
        <v>0</v>
      </c>
      <c r="BL456" s="19" t="s">
        <v>258</v>
      </c>
      <c r="BM456" s="217" t="s">
        <v>744</v>
      </c>
    </row>
    <row r="457" s="2" customFormat="1">
      <c r="A457" s="40"/>
      <c r="B457" s="41"/>
      <c r="C457" s="42"/>
      <c r="D457" s="219" t="s">
        <v>153</v>
      </c>
      <c r="E457" s="42"/>
      <c r="F457" s="220" t="s">
        <v>745</v>
      </c>
      <c r="G457" s="42"/>
      <c r="H457" s="42"/>
      <c r="I457" s="221"/>
      <c r="J457" s="42"/>
      <c r="K457" s="42"/>
      <c r="L457" s="46"/>
      <c r="M457" s="222"/>
      <c r="N457" s="223"/>
      <c r="O457" s="86"/>
      <c r="P457" s="86"/>
      <c r="Q457" s="86"/>
      <c r="R457" s="86"/>
      <c r="S457" s="86"/>
      <c r="T457" s="87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T457" s="19" t="s">
        <v>153</v>
      </c>
      <c r="AU457" s="19" t="s">
        <v>81</v>
      </c>
    </row>
    <row r="458" s="2" customFormat="1">
      <c r="A458" s="40"/>
      <c r="B458" s="41"/>
      <c r="C458" s="42"/>
      <c r="D458" s="224" t="s">
        <v>155</v>
      </c>
      <c r="E458" s="42"/>
      <c r="F458" s="225" t="s">
        <v>746</v>
      </c>
      <c r="G458" s="42"/>
      <c r="H458" s="42"/>
      <c r="I458" s="221"/>
      <c r="J458" s="42"/>
      <c r="K458" s="42"/>
      <c r="L458" s="46"/>
      <c r="M458" s="222"/>
      <c r="N458" s="223"/>
      <c r="O458" s="86"/>
      <c r="P458" s="86"/>
      <c r="Q458" s="86"/>
      <c r="R458" s="86"/>
      <c r="S458" s="86"/>
      <c r="T458" s="87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T458" s="19" t="s">
        <v>155</v>
      </c>
      <c r="AU458" s="19" t="s">
        <v>81</v>
      </c>
    </row>
    <row r="459" s="2" customFormat="1" ht="16.5" customHeight="1">
      <c r="A459" s="40"/>
      <c r="B459" s="41"/>
      <c r="C459" s="248" t="s">
        <v>747</v>
      </c>
      <c r="D459" s="248" t="s">
        <v>224</v>
      </c>
      <c r="E459" s="249" t="s">
        <v>748</v>
      </c>
      <c r="F459" s="250" t="s">
        <v>749</v>
      </c>
      <c r="G459" s="251" t="s">
        <v>165</v>
      </c>
      <c r="H459" s="252">
        <v>11.5</v>
      </c>
      <c r="I459" s="253"/>
      <c r="J459" s="254">
        <f>ROUND(I459*H459,2)</f>
        <v>0</v>
      </c>
      <c r="K459" s="250" t="s">
        <v>150</v>
      </c>
      <c r="L459" s="255"/>
      <c r="M459" s="256" t="s">
        <v>19</v>
      </c>
      <c r="N459" s="257" t="s">
        <v>42</v>
      </c>
      <c r="O459" s="86"/>
      <c r="P459" s="215">
        <f>O459*H459</f>
        <v>0</v>
      </c>
      <c r="Q459" s="215">
        <v>0.00034000000000000002</v>
      </c>
      <c r="R459" s="215">
        <f>Q459*H459</f>
        <v>0.0039100000000000003</v>
      </c>
      <c r="S459" s="215">
        <v>0</v>
      </c>
      <c r="T459" s="216">
        <f>S459*H459</f>
        <v>0</v>
      </c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R459" s="217" t="s">
        <v>379</v>
      </c>
      <c r="AT459" s="217" t="s">
        <v>224</v>
      </c>
      <c r="AU459" s="217" t="s">
        <v>81</v>
      </c>
      <c r="AY459" s="19" t="s">
        <v>144</v>
      </c>
      <c r="BE459" s="218">
        <f>IF(N459="základní",J459,0)</f>
        <v>0</v>
      </c>
      <c r="BF459" s="218">
        <f>IF(N459="snížená",J459,0)</f>
        <v>0</v>
      </c>
      <c r="BG459" s="218">
        <f>IF(N459="zákl. přenesená",J459,0)</f>
        <v>0</v>
      </c>
      <c r="BH459" s="218">
        <f>IF(N459="sníž. přenesená",J459,0)</f>
        <v>0</v>
      </c>
      <c r="BI459" s="218">
        <f>IF(N459="nulová",J459,0)</f>
        <v>0</v>
      </c>
      <c r="BJ459" s="19" t="s">
        <v>79</v>
      </c>
      <c r="BK459" s="218">
        <f>ROUND(I459*H459,2)</f>
        <v>0</v>
      </c>
      <c r="BL459" s="19" t="s">
        <v>258</v>
      </c>
      <c r="BM459" s="217" t="s">
        <v>750</v>
      </c>
    </row>
    <row r="460" s="2" customFormat="1">
      <c r="A460" s="40"/>
      <c r="B460" s="41"/>
      <c r="C460" s="42"/>
      <c r="D460" s="219" t="s">
        <v>153</v>
      </c>
      <c r="E460" s="42"/>
      <c r="F460" s="220" t="s">
        <v>749</v>
      </c>
      <c r="G460" s="42"/>
      <c r="H460" s="42"/>
      <c r="I460" s="221"/>
      <c r="J460" s="42"/>
      <c r="K460" s="42"/>
      <c r="L460" s="46"/>
      <c r="M460" s="222"/>
      <c r="N460" s="223"/>
      <c r="O460" s="86"/>
      <c r="P460" s="86"/>
      <c r="Q460" s="86"/>
      <c r="R460" s="86"/>
      <c r="S460" s="86"/>
      <c r="T460" s="87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T460" s="19" t="s">
        <v>153</v>
      </c>
      <c r="AU460" s="19" t="s">
        <v>81</v>
      </c>
    </row>
    <row r="461" s="13" customFormat="1">
      <c r="A461" s="13"/>
      <c r="B461" s="226"/>
      <c r="C461" s="227"/>
      <c r="D461" s="219" t="s">
        <v>175</v>
      </c>
      <c r="E461" s="227"/>
      <c r="F461" s="229" t="s">
        <v>751</v>
      </c>
      <c r="G461" s="227"/>
      <c r="H461" s="230">
        <v>11.5</v>
      </c>
      <c r="I461" s="231"/>
      <c r="J461" s="227"/>
      <c r="K461" s="227"/>
      <c r="L461" s="232"/>
      <c r="M461" s="233"/>
      <c r="N461" s="234"/>
      <c r="O461" s="234"/>
      <c r="P461" s="234"/>
      <c r="Q461" s="234"/>
      <c r="R461" s="234"/>
      <c r="S461" s="234"/>
      <c r="T461" s="235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6" t="s">
        <v>175</v>
      </c>
      <c r="AU461" s="236" t="s">
        <v>81</v>
      </c>
      <c r="AV461" s="13" t="s">
        <v>81</v>
      </c>
      <c r="AW461" s="13" t="s">
        <v>4</v>
      </c>
      <c r="AX461" s="13" t="s">
        <v>79</v>
      </c>
      <c r="AY461" s="236" t="s">
        <v>144</v>
      </c>
    </row>
    <row r="462" s="2" customFormat="1" ht="16.5" customHeight="1">
      <c r="A462" s="40"/>
      <c r="B462" s="41"/>
      <c r="C462" s="206" t="s">
        <v>752</v>
      </c>
      <c r="D462" s="206" t="s">
        <v>146</v>
      </c>
      <c r="E462" s="207" t="s">
        <v>753</v>
      </c>
      <c r="F462" s="208" t="s">
        <v>754</v>
      </c>
      <c r="G462" s="209" t="s">
        <v>165</v>
      </c>
      <c r="H462" s="210">
        <v>550</v>
      </c>
      <c r="I462" s="211"/>
      <c r="J462" s="212">
        <f>ROUND(I462*H462,2)</f>
        <v>0</v>
      </c>
      <c r="K462" s="208" t="s">
        <v>150</v>
      </c>
      <c r="L462" s="46"/>
      <c r="M462" s="213" t="s">
        <v>19</v>
      </c>
      <c r="N462" s="214" t="s">
        <v>42</v>
      </c>
      <c r="O462" s="86"/>
      <c r="P462" s="215">
        <f>O462*H462</f>
        <v>0</v>
      </c>
      <c r="Q462" s="215">
        <v>0</v>
      </c>
      <c r="R462" s="215">
        <f>Q462*H462</f>
        <v>0</v>
      </c>
      <c r="S462" s="215">
        <v>0</v>
      </c>
      <c r="T462" s="216">
        <f>S462*H462</f>
        <v>0</v>
      </c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R462" s="217" t="s">
        <v>258</v>
      </c>
      <c r="AT462" s="217" t="s">
        <v>146</v>
      </c>
      <c r="AU462" s="217" t="s">
        <v>81</v>
      </c>
      <c r="AY462" s="19" t="s">
        <v>144</v>
      </c>
      <c r="BE462" s="218">
        <f>IF(N462="základní",J462,0)</f>
        <v>0</v>
      </c>
      <c r="BF462" s="218">
        <f>IF(N462="snížená",J462,0)</f>
        <v>0</v>
      </c>
      <c r="BG462" s="218">
        <f>IF(N462="zákl. přenesená",J462,0)</f>
        <v>0</v>
      </c>
      <c r="BH462" s="218">
        <f>IF(N462="sníž. přenesená",J462,0)</f>
        <v>0</v>
      </c>
      <c r="BI462" s="218">
        <f>IF(N462="nulová",J462,0)</f>
        <v>0</v>
      </c>
      <c r="BJ462" s="19" t="s">
        <v>79</v>
      </c>
      <c r="BK462" s="218">
        <f>ROUND(I462*H462,2)</f>
        <v>0</v>
      </c>
      <c r="BL462" s="19" t="s">
        <v>258</v>
      </c>
      <c r="BM462" s="217" t="s">
        <v>755</v>
      </c>
    </row>
    <row r="463" s="2" customFormat="1">
      <c r="A463" s="40"/>
      <c r="B463" s="41"/>
      <c r="C463" s="42"/>
      <c r="D463" s="219" t="s">
        <v>153</v>
      </c>
      <c r="E463" s="42"/>
      <c r="F463" s="220" t="s">
        <v>756</v>
      </c>
      <c r="G463" s="42"/>
      <c r="H463" s="42"/>
      <c r="I463" s="221"/>
      <c r="J463" s="42"/>
      <c r="K463" s="42"/>
      <c r="L463" s="46"/>
      <c r="M463" s="222"/>
      <c r="N463" s="223"/>
      <c r="O463" s="86"/>
      <c r="P463" s="86"/>
      <c r="Q463" s="86"/>
      <c r="R463" s="86"/>
      <c r="S463" s="86"/>
      <c r="T463" s="87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T463" s="19" t="s">
        <v>153</v>
      </c>
      <c r="AU463" s="19" t="s">
        <v>81</v>
      </c>
    </row>
    <row r="464" s="2" customFormat="1">
      <c r="A464" s="40"/>
      <c r="B464" s="41"/>
      <c r="C464" s="42"/>
      <c r="D464" s="224" t="s">
        <v>155</v>
      </c>
      <c r="E464" s="42"/>
      <c r="F464" s="225" t="s">
        <v>757</v>
      </c>
      <c r="G464" s="42"/>
      <c r="H464" s="42"/>
      <c r="I464" s="221"/>
      <c r="J464" s="42"/>
      <c r="K464" s="42"/>
      <c r="L464" s="46"/>
      <c r="M464" s="222"/>
      <c r="N464" s="223"/>
      <c r="O464" s="86"/>
      <c r="P464" s="86"/>
      <c r="Q464" s="86"/>
      <c r="R464" s="86"/>
      <c r="S464" s="86"/>
      <c r="T464" s="87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T464" s="19" t="s">
        <v>155</v>
      </c>
      <c r="AU464" s="19" t="s">
        <v>81</v>
      </c>
    </row>
    <row r="465" s="2" customFormat="1" ht="16.5" customHeight="1">
      <c r="A465" s="40"/>
      <c r="B465" s="41"/>
      <c r="C465" s="248" t="s">
        <v>758</v>
      </c>
      <c r="D465" s="248" t="s">
        <v>224</v>
      </c>
      <c r="E465" s="249" t="s">
        <v>759</v>
      </c>
      <c r="F465" s="250" t="s">
        <v>760</v>
      </c>
      <c r="G465" s="251" t="s">
        <v>165</v>
      </c>
      <c r="H465" s="252">
        <v>632.5</v>
      </c>
      <c r="I465" s="253"/>
      <c r="J465" s="254">
        <f>ROUND(I465*H465,2)</f>
        <v>0</v>
      </c>
      <c r="K465" s="250" t="s">
        <v>150</v>
      </c>
      <c r="L465" s="255"/>
      <c r="M465" s="256" t="s">
        <v>19</v>
      </c>
      <c r="N465" s="257" t="s">
        <v>42</v>
      </c>
      <c r="O465" s="86"/>
      <c r="P465" s="215">
        <f>O465*H465</f>
        <v>0</v>
      </c>
      <c r="Q465" s="215">
        <v>0.00017000000000000001</v>
      </c>
      <c r="R465" s="215">
        <f>Q465*H465</f>
        <v>0.10752500000000001</v>
      </c>
      <c r="S465" s="215">
        <v>0</v>
      </c>
      <c r="T465" s="216">
        <f>S465*H465</f>
        <v>0</v>
      </c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R465" s="217" t="s">
        <v>379</v>
      </c>
      <c r="AT465" s="217" t="s">
        <v>224</v>
      </c>
      <c r="AU465" s="217" t="s">
        <v>81</v>
      </c>
      <c r="AY465" s="19" t="s">
        <v>144</v>
      </c>
      <c r="BE465" s="218">
        <f>IF(N465="základní",J465,0)</f>
        <v>0</v>
      </c>
      <c r="BF465" s="218">
        <f>IF(N465="snížená",J465,0)</f>
        <v>0</v>
      </c>
      <c r="BG465" s="218">
        <f>IF(N465="zákl. přenesená",J465,0)</f>
        <v>0</v>
      </c>
      <c r="BH465" s="218">
        <f>IF(N465="sníž. přenesená",J465,0)</f>
        <v>0</v>
      </c>
      <c r="BI465" s="218">
        <f>IF(N465="nulová",J465,0)</f>
        <v>0</v>
      </c>
      <c r="BJ465" s="19" t="s">
        <v>79</v>
      </c>
      <c r="BK465" s="218">
        <f>ROUND(I465*H465,2)</f>
        <v>0</v>
      </c>
      <c r="BL465" s="19" t="s">
        <v>258</v>
      </c>
      <c r="BM465" s="217" t="s">
        <v>761</v>
      </c>
    </row>
    <row r="466" s="2" customFormat="1">
      <c r="A466" s="40"/>
      <c r="B466" s="41"/>
      <c r="C466" s="42"/>
      <c r="D466" s="219" t="s">
        <v>153</v>
      </c>
      <c r="E466" s="42"/>
      <c r="F466" s="220" t="s">
        <v>760</v>
      </c>
      <c r="G466" s="42"/>
      <c r="H466" s="42"/>
      <c r="I466" s="221"/>
      <c r="J466" s="42"/>
      <c r="K466" s="42"/>
      <c r="L466" s="46"/>
      <c r="M466" s="222"/>
      <c r="N466" s="223"/>
      <c r="O466" s="86"/>
      <c r="P466" s="86"/>
      <c r="Q466" s="86"/>
      <c r="R466" s="86"/>
      <c r="S466" s="86"/>
      <c r="T466" s="87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T466" s="19" t="s">
        <v>153</v>
      </c>
      <c r="AU466" s="19" t="s">
        <v>81</v>
      </c>
    </row>
    <row r="467" s="13" customFormat="1">
      <c r="A467" s="13"/>
      <c r="B467" s="226"/>
      <c r="C467" s="227"/>
      <c r="D467" s="219" t="s">
        <v>175</v>
      </c>
      <c r="E467" s="227"/>
      <c r="F467" s="229" t="s">
        <v>762</v>
      </c>
      <c r="G467" s="227"/>
      <c r="H467" s="230">
        <v>632.5</v>
      </c>
      <c r="I467" s="231"/>
      <c r="J467" s="227"/>
      <c r="K467" s="227"/>
      <c r="L467" s="232"/>
      <c r="M467" s="233"/>
      <c r="N467" s="234"/>
      <c r="O467" s="234"/>
      <c r="P467" s="234"/>
      <c r="Q467" s="234"/>
      <c r="R467" s="234"/>
      <c r="S467" s="234"/>
      <c r="T467" s="235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6" t="s">
        <v>175</v>
      </c>
      <c r="AU467" s="236" t="s">
        <v>81</v>
      </c>
      <c r="AV467" s="13" t="s">
        <v>81</v>
      </c>
      <c r="AW467" s="13" t="s">
        <v>4</v>
      </c>
      <c r="AX467" s="13" t="s">
        <v>79</v>
      </c>
      <c r="AY467" s="236" t="s">
        <v>144</v>
      </c>
    </row>
    <row r="468" s="2" customFormat="1" ht="16.5" customHeight="1">
      <c r="A468" s="40"/>
      <c r="B468" s="41"/>
      <c r="C468" s="206" t="s">
        <v>763</v>
      </c>
      <c r="D468" s="206" t="s">
        <v>146</v>
      </c>
      <c r="E468" s="207" t="s">
        <v>764</v>
      </c>
      <c r="F468" s="208" t="s">
        <v>765</v>
      </c>
      <c r="G468" s="209" t="s">
        <v>165</v>
      </c>
      <c r="H468" s="210">
        <v>100</v>
      </c>
      <c r="I468" s="211"/>
      <c r="J468" s="212">
        <f>ROUND(I468*H468,2)</f>
        <v>0</v>
      </c>
      <c r="K468" s="208" t="s">
        <v>150</v>
      </c>
      <c r="L468" s="46"/>
      <c r="M468" s="213" t="s">
        <v>19</v>
      </c>
      <c r="N468" s="214" t="s">
        <v>42</v>
      </c>
      <c r="O468" s="86"/>
      <c r="P468" s="215">
        <f>O468*H468</f>
        <v>0</v>
      </c>
      <c r="Q468" s="215">
        <v>0</v>
      </c>
      <c r="R468" s="215">
        <f>Q468*H468</f>
        <v>0</v>
      </c>
      <c r="S468" s="215">
        <v>0</v>
      </c>
      <c r="T468" s="216">
        <f>S468*H468</f>
        <v>0</v>
      </c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R468" s="217" t="s">
        <v>258</v>
      </c>
      <c r="AT468" s="217" t="s">
        <v>146</v>
      </c>
      <c r="AU468" s="217" t="s">
        <v>81</v>
      </c>
      <c r="AY468" s="19" t="s">
        <v>144</v>
      </c>
      <c r="BE468" s="218">
        <f>IF(N468="základní",J468,0)</f>
        <v>0</v>
      </c>
      <c r="BF468" s="218">
        <f>IF(N468="snížená",J468,0)</f>
        <v>0</v>
      </c>
      <c r="BG468" s="218">
        <f>IF(N468="zákl. přenesená",J468,0)</f>
        <v>0</v>
      </c>
      <c r="BH468" s="218">
        <f>IF(N468="sníž. přenesená",J468,0)</f>
        <v>0</v>
      </c>
      <c r="BI468" s="218">
        <f>IF(N468="nulová",J468,0)</f>
        <v>0</v>
      </c>
      <c r="BJ468" s="19" t="s">
        <v>79</v>
      </c>
      <c r="BK468" s="218">
        <f>ROUND(I468*H468,2)</f>
        <v>0</v>
      </c>
      <c r="BL468" s="19" t="s">
        <v>258</v>
      </c>
      <c r="BM468" s="217" t="s">
        <v>766</v>
      </c>
    </row>
    <row r="469" s="2" customFormat="1">
      <c r="A469" s="40"/>
      <c r="B469" s="41"/>
      <c r="C469" s="42"/>
      <c r="D469" s="219" t="s">
        <v>153</v>
      </c>
      <c r="E469" s="42"/>
      <c r="F469" s="220" t="s">
        <v>767</v>
      </c>
      <c r="G469" s="42"/>
      <c r="H469" s="42"/>
      <c r="I469" s="221"/>
      <c r="J469" s="42"/>
      <c r="K469" s="42"/>
      <c r="L469" s="46"/>
      <c r="M469" s="222"/>
      <c r="N469" s="223"/>
      <c r="O469" s="86"/>
      <c r="P469" s="86"/>
      <c r="Q469" s="86"/>
      <c r="R469" s="86"/>
      <c r="S469" s="86"/>
      <c r="T469" s="87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T469" s="19" t="s">
        <v>153</v>
      </c>
      <c r="AU469" s="19" t="s">
        <v>81</v>
      </c>
    </row>
    <row r="470" s="2" customFormat="1">
      <c r="A470" s="40"/>
      <c r="B470" s="41"/>
      <c r="C470" s="42"/>
      <c r="D470" s="224" t="s">
        <v>155</v>
      </c>
      <c r="E470" s="42"/>
      <c r="F470" s="225" t="s">
        <v>768</v>
      </c>
      <c r="G470" s="42"/>
      <c r="H470" s="42"/>
      <c r="I470" s="221"/>
      <c r="J470" s="42"/>
      <c r="K470" s="42"/>
      <c r="L470" s="46"/>
      <c r="M470" s="222"/>
      <c r="N470" s="223"/>
      <c r="O470" s="86"/>
      <c r="P470" s="86"/>
      <c r="Q470" s="86"/>
      <c r="R470" s="86"/>
      <c r="S470" s="86"/>
      <c r="T470" s="87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T470" s="19" t="s">
        <v>155</v>
      </c>
      <c r="AU470" s="19" t="s">
        <v>81</v>
      </c>
    </row>
    <row r="471" s="2" customFormat="1" ht="16.5" customHeight="1">
      <c r="A471" s="40"/>
      <c r="B471" s="41"/>
      <c r="C471" s="248" t="s">
        <v>769</v>
      </c>
      <c r="D471" s="248" t="s">
        <v>224</v>
      </c>
      <c r="E471" s="249" t="s">
        <v>770</v>
      </c>
      <c r="F471" s="250" t="s">
        <v>771</v>
      </c>
      <c r="G471" s="251" t="s">
        <v>165</v>
      </c>
      <c r="H471" s="252">
        <v>115</v>
      </c>
      <c r="I471" s="253"/>
      <c r="J471" s="254">
        <f>ROUND(I471*H471,2)</f>
        <v>0</v>
      </c>
      <c r="K471" s="250" t="s">
        <v>150</v>
      </c>
      <c r="L471" s="255"/>
      <c r="M471" s="256" t="s">
        <v>19</v>
      </c>
      <c r="N471" s="257" t="s">
        <v>42</v>
      </c>
      <c r="O471" s="86"/>
      <c r="P471" s="215">
        <f>O471*H471</f>
        <v>0</v>
      </c>
      <c r="Q471" s="215">
        <v>0.00052999999999999998</v>
      </c>
      <c r="R471" s="215">
        <f>Q471*H471</f>
        <v>0.060949999999999997</v>
      </c>
      <c r="S471" s="215">
        <v>0</v>
      </c>
      <c r="T471" s="216">
        <f>S471*H471</f>
        <v>0</v>
      </c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R471" s="217" t="s">
        <v>379</v>
      </c>
      <c r="AT471" s="217" t="s">
        <v>224</v>
      </c>
      <c r="AU471" s="217" t="s">
        <v>81</v>
      </c>
      <c r="AY471" s="19" t="s">
        <v>144</v>
      </c>
      <c r="BE471" s="218">
        <f>IF(N471="základní",J471,0)</f>
        <v>0</v>
      </c>
      <c r="BF471" s="218">
        <f>IF(N471="snížená",J471,0)</f>
        <v>0</v>
      </c>
      <c r="BG471" s="218">
        <f>IF(N471="zákl. přenesená",J471,0)</f>
        <v>0</v>
      </c>
      <c r="BH471" s="218">
        <f>IF(N471="sníž. přenesená",J471,0)</f>
        <v>0</v>
      </c>
      <c r="BI471" s="218">
        <f>IF(N471="nulová",J471,0)</f>
        <v>0</v>
      </c>
      <c r="BJ471" s="19" t="s">
        <v>79</v>
      </c>
      <c r="BK471" s="218">
        <f>ROUND(I471*H471,2)</f>
        <v>0</v>
      </c>
      <c r="BL471" s="19" t="s">
        <v>258</v>
      </c>
      <c r="BM471" s="217" t="s">
        <v>772</v>
      </c>
    </row>
    <row r="472" s="2" customFormat="1">
      <c r="A472" s="40"/>
      <c r="B472" s="41"/>
      <c r="C472" s="42"/>
      <c r="D472" s="219" t="s">
        <v>153</v>
      </c>
      <c r="E472" s="42"/>
      <c r="F472" s="220" t="s">
        <v>771</v>
      </c>
      <c r="G472" s="42"/>
      <c r="H472" s="42"/>
      <c r="I472" s="221"/>
      <c r="J472" s="42"/>
      <c r="K472" s="42"/>
      <c r="L472" s="46"/>
      <c r="M472" s="222"/>
      <c r="N472" s="223"/>
      <c r="O472" s="86"/>
      <c r="P472" s="86"/>
      <c r="Q472" s="86"/>
      <c r="R472" s="86"/>
      <c r="S472" s="86"/>
      <c r="T472" s="87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T472" s="19" t="s">
        <v>153</v>
      </c>
      <c r="AU472" s="19" t="s">
        <v>81</v>
      </c>
    </row>
    <row r="473" s="13" customFormat="1">
      <c r="A473" s="13"/>
      <c r="B473" s="226"/>
      <c r="C473" s="227"/>
      <c r="D473" s="219" t="s">
        <v>175</v>
      </c>
      <c r="E473" s="227"/>
      <c r="F473" s="229" t="s">
        <v>773</v>
      </c>
      <c r="G473" s="227"/>
      <c r="H473" s="230">
        <v>115</v>
      </c>
      <c r="I473" s="231"/>
      <c r="J473" s="227"/>
      <c r="K473" s="227"/>
      <c r="L473" s="232"/>
      <c r="M473" s="233"/>
      <c r="N473" s="234"/>
      <c r="O473" s="234"/>
      <c r="P473" s="234"/>
      <c r="Q473" s="234"/>
      <c r="R473" s="234"/>
      <c r="S473" s="234"/>
      <c r="T473" s="235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6" t="s">
        <v>175</v>
      </c>
      <c r="AU473" s="236" t="s">
        <v>81</v>
      </c>
      <c r="AV473" s="13" t="s">
        <v>81</v>
      </c>
      <c r="AW473" s="13" t="s">
        <v>4</v>
      </c>
      <c r="AX473" s="13" t="s">
        <v>79</v>
      </c>
      <c r="AY473" s="236" t="s">
        <v>144</v>
      </c>
    </row>
    <row r="474" s="2" customFormat="1" ht="16.5" customHeight="1">
      <c r="A474" s="40"/>
      <c r="B474" s="41"/>
      <c r="C474" s="206" t="s">
        <v>774</v>
      </c>
      <c r="D474" s="206" t="s">
        <v>146</v>
      </c>
      <c r="E474" s="207" t="s">
        <v>775</v>
      </c>
      <c r="F474" s="208" t="s">
        <v>776</v>
      </c>
      <c r="G474" s="209" t="s">
        <v>165</v>
      </c>
      <c r="H474" s="210">
        <v>80</v>
      </c>
      <c r="I474" s="211"/>
      <c r="J474" s="212">
        <f>ROUND(I474*H474,2)</f>
        <v>0</v>
      </c>
      <c r="K474" s="208" t="s">
        <v>150</v>
      </c>
      <c r="L474" s="46"/>
      <c r="M474" s="213" t="s">
        <v>19</v>
      </c>
      <c r="N474" s="214" t="s">
        <v>42</v>
      </c>
      <c r="O474" s="86"/>
      <c r="P474" s="215">
        <f>O474*H474</f>
        <v>0</v>
      </c>
      <c r="Q474" s="215">
        <v>0</v>
      </c>
      <c r="R474" s="215">
        <f>Q474*H474</f>
        <v>0</v>
      </c>
      <c r="S474" s="215">
        <v>0</v>
      </c>
      <c r="T474" s="216">
        <f>S474*H474</f>
        <v>0</v>
      </c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R474" s="217" t="s">
        <v>258</v>
      </c>
      <c r="AT474" s="217" t="s">
        <v>146</v>
      </c>
      <c r="AU474" s="217" t="s">
        <v>81</v>
      </c>
      <c r="AY474" s="19" t="s">
        <v>144</v>
      </c>
      <c r="BE474" s="218">
        <f>IF(N474="základní",J474,0)</f>
        <v>0</v>
      </c>
      <c r="BF474" s="218">
        <f>IF(N474="snížená",J474,0)</f>
        <v>0</v>
      </c>
      <c r="BG474" s="218">
        <f>IF(N474="zákl. přenesená",J474,0)</f>
        <v>0</v>
      </c>
      <c r="BH474" s="218">
        <f>IF(N474="sníž. přenesená",J474,0)</f>
        <v>0</v>
      </c>
      <c r="BI474" s="218">
        <f>IF(N474="nulová",J474,0)</f>
        <v>0</v>
      </c>
      <c r="BJ474" s="19" t="s">
        <v>79</v>
      </c>
      <c r="BK474" s="218">
        <f>ROUND(I474*H474,2)</f>
        <v>0</v>
      </c>
      <c r="BL474" s="19" t="s">
        <v>258</v>
      </c>
      <c r="BM474" s="217" t="s">
        <v>777</v>
      </c>
    </row>
    <row r="475" s="2" customFormat="1">
      <c r="A475" s="40"/>
      <c r="B475" s="41"/>
      <c r="C475" s="42"/>
      <c r="D475" s="219" t="s">
        <v>153</v>
      </c>
      <c r="E475" s="42"/>
      <c r="F475" s="220" t="s">
        <v>778</v>
      </c>
      <c r="G475" s="42"/>
      <c r="H475" s="42"/>
      <c r="I475" s="221"/>
      <c r="J475" s="42"/>
      <c r="K475" s="42"/>
      <c r="L475" s="46"/>
      <c r="M475" s="222"/>
      <c r="N475" s="223"/>
      <c r="O475" s="86"/>
      <c r="P475" s="86"/>
      <c r="Q475" s="86"/>
      <c r="R475" s="86"/>
      <c r="S475" s="86"/>
      <c r="T475" s="87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T475" s="19" t="s">
        <v>153</v>
      </c>
      <c r="AU475" s="19" t="s">
        <v>81</v>
      </c>
    </row>
    <row r="476" s="2" customFormat="1">
      <c r="A476" s="40"/>
      <c r="B476" s="41"/>
      <c r="C476" s="42"/>
      <c r="D476" s="224" t="s">
        <v>155</v>
      </c>
      <c r="E476" s="42"/>
      <c r="F476" s="225" t="s">
        <v>779</v>
      </c>
      <c r="G476" s="42"/>
      <c r="H476" s="42"/>
      <c r="I476" s="221"/>
      <c r="J476" s="42"/>
      <c r="K476" s="42"/>
      <c r="L476" s="46"/>
      <c r="M476" s="222"/>
      <c r="N476" s="223"/>
      <c r="O476" s="86"/>
      <c r="P476" s="86"/>
      <c r="Q476" s="86"/>
      <c r="R476" s="86"/>
      <c r="S476" s="86"/>
      <c r="T476" s="87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T476" s="19" t="s">
        <v>155</v>
      </c>
      <c r="AU476" s="19" t="s">
        <v>81</v>
      </c>
    </row>
    <row r="477" s="2" customFormat="1" ht="16.5" customHeight="1">
      <c r="A477" s="40"/>
      <c r="B477" s="41"/>
      <c r="C477" s="248" t="s">
        <v>780</v>
      </c>
      <c r="D477" s="248" t="s">
        <v>224</v>
      </c>
      <c r="E477" s="249" t="s">
        <v>781</v>
      </c>
      <c r="F477" s="250" t="s">
        <v>782</v>
      </c>
      <c r="G477" s="251" t="s">
        <v>165</v>
      </c>
      <c r="H477" s="252">
        <v>92</v>
      </c>
      <c r="I477" s="253"/>
      <c r="J477" s="254">
        <f>ROUND(I477*H477,2)</f>
        <v>0</v>
      </c>
      <c r="K477" s="250" t="s">
        <v>150</v>
      </c>
      <c r="L477" s="255"/>
      <c r="M477" s="256" t="s">
        <v>19</v>
      </c>
      <c r="N477" s="257" t="s">
        <v>42</v>
      </c>
      <c r="O477" s="86"/>
      <c r="P477" s="215">
        <f>O477*H477</f>
        <v>0</v>
      </c>
      <c r="Q477" s="215">
        <v>0.0023999999999999998</v>
      </c>
      <c r="R477" s="215">
        <f>Q477*H477</f>
        <v>0.22079999999999997</v>
      </c>
      <c r="S477" s="215">
        <v>0</v>
      </c>
      <c r="T477" s="216">
        <f>S477*H477</f>
        <v>0</v>
      </c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R477" s="217" t="s">
        <v>379</v>
      </c>
      <c r="AT477" s="217" t="s">
        <v>224</v>
      </c>
      <c r="AU477" s="217" t="s">
        <v>81</v>
      </c>
      <c r="AY477" s="19" t="s">
        <v>144</v>
      </c>
      <c r="BE477" s="218">
        <f>IF(N477="základní",J477,0)</f>
        <v>0</v>
      </c>
      <c r="BF477" s="218">
        <f>IF(N477="snížená",J477,0)</f>
        <v>0</v>
      </c>
      <c r="BG477" s="218">
        <f>IF(N477="zákl. přenesená",J477,0)</f>
        <v>0</v>
      </c>
      <c r="BH477" s="218">
        <f>IF(N477="sníž. přenesená",J477,0)</f>
        <v>0</v>
      </c>
      <c r="BI477" s="218">
        <f>IF(N477="nulová",J477,0)</f>
        <v>0</v>
      </c>
      <c r="BJ477" s="19" t="s">
        <v>79</v>
      </c>
      <c r="BK477" s="218">
        <f>ROUND(I477*H477,2)</f>
        <v>0</v>
      </c>
      <c r="BL477" s="19" t="s">
        <v>258</v>
      </c>
      <c r="BM477" s="217" t="s">
        <v>783</v>
      </c>
    </row>
    <row r="478" s="2" customFormat="1">
      <c r="A478" s="40"/>
      <c r="B478" s="41"/>
      <c r="C478" s="42"/>
      <c r="D478" s="219" t="s">
        <v>153</v>
      </c>
      <c r="E478" s="42"/>
      <c r="F478" s="220" t="s">
        <v>782</v>
      </c>
      <c r="G478" s="42"/>
      <c r="H478" s="42"/>
      <c r="I478" s="221"/>
      <c r="J478" s="42"/>
      <c r="K478" s="42"/>
      <c r="L478" s="46"/>
      <c r="M478" s="222"/>
      <c r="N478" s="223"/>
      <c r="O478" s="86"/>
      <c r="P478" s="86"/>
      <c r="Q478" s="86"/>
      <c r="R478" s="86"/>
      <c r="S478" s="86"/>
      <c r="T478" s="87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T478" s="19" t="s">
        <v>153</v>
      </c>
      <c r="AU478" s="19" t="s">
        <v>81</v>
      </c>
    </row>
    <row r="479" s="13" customFormat="1">
      <c r="A479" s="13"/>
      <c r="B479" s="226"/>
      <c r="C479" s="227"/>
      <c r="D479" s="219" t="s">
        <v>175</v>
      </c>
      <c r="E479" s="227"/>
      <c r="F479" s="229" t="s">
        <v>784</v>
      </c>
      <c r="G479" s="227"/>
      <c r="H479" s="230">
        <v>92</v>
      </c>
      <c r="I479" s="231"/>
      <c r="J479" s="227"/>
      <c r="K479" s="227"/>
      <c r="L479" s="232"/>
      <c r="M479" s="233"/>
      <c r="N479" s="234"/>
      <c r="O479" s="234"/>
      <c r="P479" s="234"/>
      <c r="Q479" s="234"/>
      <c r="R479" s="234"/>
      <c r="S479" s="234"/>
      <c r="T479" s="235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6" t="s">
        <v>175</v>
      </c>
      <c r="AU479" s="236" t="s">
        <v>81</v>
      </c>
      <c r="AV479" s="13" t="s">
        <v>81</v>
      </c>
      <c r="AW479" s="13" t="s">
        <v>4</v>
      </c>
      <c r="AX479" s="13" t="s">
        <v>79</v>
      </c>
      <c r="AY479" s="236" t="s">
        <v>144</v>
      </c>
    </row>
    <row r="480" s="2" customFormat="1" ht="16.5" customHeight="1">
      <c r="A480" s="40"/>
      <c r="B480" s="41"/>
      <c r="C480" s="206" t="s">
        <v>785</v>
      </c>
      <c r="D480" s="206" t="s">
        <v>146</v>
      </c>
      <c r="E480" s="207" t="s">
        <v>786</v>
      </c>
      <c r="F480" s="208" t="s">
        <v>787</v>
      </c>
      <c r="G480" s="209" t="s">
        <v>553</v>
      </c>
      <c r="H480" s="210">
        <v>30</v>
      </c>
      <c r="I480" s="211"/>
      <c r="J480" s="212">
        <f>ROUND(I480*H480,2)</f>
        <v>0</v>
      </c>
      <c r="K480" s="208" t="s">
        <v>150</v>
      </c>
      <c r="L480" s="46"/>
      <c r="M480" s="213" t="s">
        <v>19</v>
      </c>
      <c r="N480" s="214" t="s">
        <v>42</v>
      </c>
      <c r="O480" s="86"/>
      <c r="P480" s="215">
        <f>O480*H480</f>
        <v>0</v>
      </c>
      <c r="Q480" s="215">
        <v>0</v>
      </c>
      <c r="R480" s="215">
        <f>Q480*H480</f>
        <v>0</v>
      </c>
      <c r="S480" s="215">
        <v>0</v>
      </c>
      <c r="T480" s="216">
        <f>S480*H480</f>
        <v>0</v>
      </c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R480" s="217" t="s">
        <v>258</v>
      </c>
      <c r="AT480" s="217" t="s">
        <v>146</v>
      </c>
      <c r="AU480" s="217" t="s">
        <v>81</v>
      </c>
      <c r="AY480" s="19" t="s">
        <v>144</v>
      </c>
      <c r="BE480" s="218">
        <f>IF(N480="základní",J480,0)</f>
        <v>0</v>
      </c>
      <c r="BF480" s="218">
        <f>IF(N480="snížená",J480,0)</f>
        <v>0</v>
      </c>
      <c r="BG480" s="218">
        <f>IF(N480="zákl. přenesená",J480,0)</f>
        <v>0</v>
      </c>
      <c r="BH480" s="218">
        <f>IF(N480="sníž. přenesená",J480,0)</f>
        <v>0</v>
      </c>
      <c r="BI480" s="218">
        <f>IF(N480="nulová",J480,0)</f>
        <v>0</v>
      </c>
      <c r="BJ480" s="19" t="s">
        <v>79</v>
      </c>
      <c r="BK480" s="218">
        <f>ROUND(I480*H480,2)</f>
        <v>0</v>
      </c>
      <c r="BL480" s="19" t="s">
        <v>258</v>
      </c>
      <c r="BM480" s="217" t="s">
        <v>788</v>
      </c>
    </row>
    <row r="481" s="2" customFormat="1">
      <c r="A481" s="40"/>
      <c r="B481" s="41"/>
      <c r="C481" s="42"/>
      <c r="D481" s="219" t="s">
        <v>153</v>
      </c>
      <c r="E481" s="42"/>
      <c r="F481" s="220" t="s">
        <v>789</v>
      </c>
      <c r="G481" s="42"/>
      <c r="H481" s="42"/>
      <c r="I481" s="221"/>
      <c r="J481" s="42"/>
      <c r="K481" s="42"/>
      <c r="L481" s="46"/>
      <c r="M481" s="222"/>
      <c r="N481" s="223"/>
      <c r="O481" s="86"/>
      <c r="P481" s="86"/>
      <c r="Q481" s="86"/>
      <c r="R481" s="86"/>
      <c r="S481" s="86"/>
      <c r="T481" s="87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T481" s="19" t="s">
        <v>153</v>
      </c>
      <c r="AU481" s="19" t="s">
        <v>81</v>
      </c>
    </row>
    <row r="482" s="2" customFormat="1">
      <c r="A482" s="40"/>
      <c r="B482" s="41"/>
      <c r="C482" s="42"/>
      <c r="D482" s="224" t="s">
        <v>155</v>
      </c>
      <c r="E482" s="42"/>
      <c r="F482" s="225" t="s">
        <v>790</v>
      </c>
      <c r="G482" s="42"/>
      <c r="H482" s="42"/>
      <c r="I482" s="221"/>
      <c r="J482" s="42"/>
      <c r="K482" s="42"/>
      <c r="L482" s="46"/>
      <c r="M482" s="222"/>
      <c r="N482" s="223"/>
      <c r="O482" s="86"/>
      <c r="P482" s="86"/>
      <c r="Q482" s="86"/>
      <c r="R482" s="86"/>
      <c r="S482" s="86"/>
      <c r="T482" s="87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T482" s="19" t="s">
        <v>155</v>
      </c>
      <c r="AU482" s="19" t="s">
        <v>81</v>
      </c>
    </row>
    <row r="483" s="2" customFormat="1" ht="16.5" customHeight="1">
      <c r="A483" s="40"/>
      <c r="B483" s="41"/>
      <c r="C483" s="206" t="s">
        <v>791</v>
      </c>
      <c r="D483" s="206" t="s">
        <v>146</v>
      </c>
      <c r="E483" s="207" t="s">
        <v>792</v>
      </c>
      <c r="F483" s="208" t="s">
        <v>793</v>
      </c>
      <c r="G483" s="209" t="s">
        <v>553</v>
      </c>
      <c r="H483" s="210">
        <v>7</v>
      </c>
      <c r="I483" s="211"/>
      <c r="J483" s="212">
        <f>ROUND(I483*H483,2)</f>
        <v>0</v>
      </c>
      <c r="K483" s="208" t="s">
        <v>150</v>
      </c>
      <c r="L483" s="46"/>
      <c r="M483" s="213" t="s">
        <v>19</v>
      </c>
      <c r="N483" s="214" t="s">
        <v>42</v>
      </c>
      <c r="O483" s="86"/>
      <c r="P483" s="215">
        <f>O483*H483</f>
        <v>0</v>
      </c>
      <c r="Q483" s="215">
        <v>0</v>
      </c>
      <c r="R483" s="215">
        <f>Q483*H483</f>
        <v>0</v>
      </c>
      <c r="S483" s="215">
        <v>0</v>
      </c>
      <c r="T483" s="216">
        <f>S483*H483</f>
        <v>0</v>
      </c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R483" s="217" t="s">
        <v>258</v>
      </c>
      <c r="AT483" s="217" t="s">
        <v>146</v>
      </c>
      <c r="AU483" s="217" t="s">
        <v>81</v>
      </c>
      <c r="AY483" s="19" t="s">
        <v>144</v>
      </c>
      <c r="BE483" s="218">
        <f>IF(N483="základní",J483,0)</f>
        <v>0</v>
      </c>
      <c r="BF483" s="218">
        <f>IF(N483="snížená",J483,0)</f>
        <v>0</v>
      </c>
      <c r="BG483" s="218">
        <f>IF(N483="zákl. přenesená",J483,0)</f>
        <v>0</v>
      </c>
      <c r="BH483" s="218">
        <f>IF(N483="sníž. přenesená",J483,0)</f>
        <v>0</v>
      </c>
      <c r="BI483" s="218">
        <f>IF(N483="nulová",J483,0)</f>
        <v>0</v>
      </c>
      <c r="BJ483" s="19" t="s">
        <v>79</v>
      </c>
      <c r="BK483" s="218">
        <f>ROUND(I483*H483,2)</f>
        <v>0</v>
      </c>
      <c r="BL483" s="19" t="s">
        <v>258</v>
      </c>
      <c r="BM483" s="217" t="s">
        <v>794</v>
      </c>
    </row>
    <row r="484" s="2" customFormat="1">
      <c r="A484" s="40"/>
      <c r="B484" s="41"/>
      <c r="C484" s="42"/>
      <c r="D484" s="219" t="s">
        <v>153</v>
      </c>
      <c r="E484" s="42"/>
      <c r="F484" s="220" t="s">
        <v>795</v>
      </c>
      <c r="G484" s="42"/>
      <c r="H484" s="42"/>
      <c r="I484" s="221"/>
      <c r="J484" s="42"/>
      <c r="K484" s="42"/>
      <c r="L484" s="46"/>
      <c r="M484" s="222"/>
      <c r="N484" s="223"/>
      <c r="O484" s="86"/>
      <c r="P484" s="86"/>
      <c r="Q484" s="86"/>
      <c r="R484" s="86"/>
      <c r="S484" s="86"/>
      <c r="T484" s="87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T484" s="19" t="s">
        <v>153</v>
      </c>
      <c r="AU484" s="19" t="s">
        <v>81</v>
      </c>
    </row>
    <row r="485" s="2" customFormat="1">
      <c r="A485" s="40"/>
      <c r="B485" s="41"/>
      <c r="C485" s="42"/>
      <c r="D485" s="224" t="s">
        <v>155</v>
      </c>
      <c r="E485" s="42"/>
      <c r="F485" s="225" t="s">
        <v>796</v>
      </c>
      <c r="G485" s="42"/>
      <c r="H485" s="42"/>
      <c r="I485" s="221"/>
      <c r="J485" s="42"/>
      <c r="K485" s="42"/>
      <c r="L485" s="46"/>
      <c r="M485" s="222"/>
      <c r="N485" s="223"/>
      <c r="O485" s="86"/>
      <c r="P485" s="86"/>
      <c r="Q485" s="86"/>
      <c r="R485" s="86"/>
      <c r="S485" s="86"/>
      <c r="T485" s="87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T485" s="19" t="s">
        <v>155</v>
      </c>
      <c r="AU485" s="19" t="s">
        <v>81</v>
      </c>
    </row>
    <row r="486" s="2" customFormat="1" ht="16.5" customHeight="1">
      <c r="A486" s="40"/>
      <c r="B486" s="41"/>
      <c r="C486" s="206" t="s">
        <v>797</v>
      </c>
      <c r="D486" s="206" t="s">
        <v>146</v>
      </c>
      <c r="E486" s="207" t="s">
        <v>798</v>
      </c>
      <c r="F486" s="208" t="s">
        <v>799</v>
      </c>
      <c r="G486" s="209" t="s">
        <v>553</v>
      </c>
      <c r="H486" s="210">
        <v>6</v>
      </c>
      <c r="I486" s="211"/>
      <c r="J486" s="212">
        <f>ROUND(I486*H486,2)</f>
        <v>0</v>
      </c>
      <c r="K486" s="208" t="s">
        <v>150</v>
      </c>
      <c r="L486" s="46"/>
      <c r="M486" s="213" t="s">
        <v>19</v>
      </c>
      <c r="N486" s="214" t="s">
        <v>42</v>
      </c>
      <c r="O486" s="86"/>
      <c r="P486" s="215">
        <f>O486*H486</f>
        <v>0</v>
      </c>
      <c r="Q486" s="215">
        <v>0</v>
      </c>
      <c r="R486" s="215">
        <f>Q486*H486</f>
        <v>0</v>
      </c>
      <c r="S486" s="215">
        <v>0</v>
      </c>
      <c r="T486" s="216">
        <f>S486*H486</f>
        <v>0</v>
      </c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R486" s="217" t="s">
        <v>258</v>
      </c>
      <c r="AT486" s="217" t="s">
        <v>146</v>
      </c>
      <c r="AU486" s="217" t="s">
        <v>81</v>
      </c>
      <c r="AY486" s="19" t="s">
        <v>144</v>
      </c>
      <c r="BE486" s="218">
        <f>IF(N486="základní",J486,0)</f>
        <v>0</v>
      </c>
      <c r="BF486" s="218">
        <f>IF(N486="snížená",J486,0)</f>
        <v>0</v>
      </c>
      <c r="BG486" s="218">
        <f>IF(N486="zákl. přenesená",J486,0)</f>
        <v>0</v>
      </c>
      <c r="BH486" s="218">
        <f>IF(N486="sníž. přenesená",J486,0)</f>
        <v>0</v>
      </c>
      <c r="BI486" s="218">
        <f>IF(N486="nulová",J486,0)</f>
        <v>0</v>
      </c>
      <c r="BJ486" s="19" t="s">
        <v>79</v>
      </c>
      <c r="BK486" s="218">
        <f>ROUND(I486*H486,2)</f>
        <v>0</v>
      </c>
      <c r="BL486" s="19" t="s">
        <v>258</v>
      </c>
      <c r="BM486" s="217" t="s">
        <v>800</v>
      </c>
    </row>
    <row r="487" s="2" customFormat="1">
      <c r="A487" s="40"/>
      <c r="B487" s="41"/>
      <c r="C487" s="42"/>
      <c r="D487" s="219" t="s">
        <v>153</v>
      </c>
      <c r="E487" s="42"/>
      <c r="F487" s="220" t="s">
        <v>801</v>
      </c>
      <c r="G487" s="42"/>
      <c r="H487" s="42"/>
      <c r="I487" s="221"/>
      <c r="J487" s="42"/>
      <c r="K487" s="42"/>
      <c r="L487" s="46"/>
      <c r="M487" s="222"/>
      <c r="N487" s="223"/>
      <c r="O487" s="86"/>
      <c r="P487" s="86"/>
      <c r="Q487" s="86"/>
      <c r="R487" s="86"/>
      <c r="S487" s="86"/>
      <c r="T487" s="87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T487" s="19" t="s">
        <v>153</v>
      </c>
      <c r="AU487" s="19" t="s">
        <v>81</v>
      </c>
    </row>
    <row r="488" s="2" customFormat="1">
      <c r="A488" s="40"/>
      <c r="B488" s="41"/>
      <c r="C488" s="42"/>
      <c r="D488" s="224" t="s">
        <v>155</v>
      </c>
      <c r="E488" s="42"/>
      <c r="F488" s="225" t="s">
        <v>802</v>
      </c>
      <c r="G488" s="42"/>
      <c r="H488" s="42"/>
      <c r="I488" s="221"/>
      <c r="J488" s="42"/>
      <c r="K488" s="42"/>
      <c r="L488" s="46"/>
      <c r="M488" s="222"/>
      <c r="N488" s="223"/>
      <c r="O488" s="86"/>
      <c r="P488" s="86"/>
      <c r="Q488" s="86"/>
      <c r="R488" s="86"/>
      <c r="S488" s="86"/>
      <c r="T488" s="87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T488" s="19" t="s">
        <v>155</v>
      </c>
      <c r="AU488" s="19" t="s">
        <v>81</v>
      </c>
    </row>
    <row r="489" s="2" customFormat="1" ht="16.5" customHeight="1">
      <c r="A489" s="40"/>
      <c r="B489" s="41"/>
      <c r="C489" s="206" t="s">
        <v>803</v>
      </c>
      <c r="D489" s="206" t="s">
        <v>146</v>
      </c>
      <c r="E489" s="207" t="s">
        <v>804</v>
      </c>
      <c r="F489" s="208" t="s">
        <v>805</v>
      </c>
      <c r="G489" s="209" t="s">
        <v>553</v>
      </c>
      <c r="H489" s="210">
        <v>1</v>
      </c>
      <c r="I489" s="211"/>
      <c r="J489" s="212">
        <f>ROUND(I489*H489,2)</f>
        <v>0</v>
      </c>
      <c r="K489" s="208" t="s">
        <v>150</v>
      </c>
      <c r="L489" s="46"/>
      <c r="M489" s="213" t="s">
        <v>19</v>
      </c>
      <c r="N489" s="214" t="s">
        <v>42</v>
      </c>
      <c r="O489" s="86"/>
      <c r="P489" s="215">
        <f>O489*H489</f>
        <v>0</v>
      </c>
      <c r="Q489" s="215">
        <v>0</v>
      </c>
      <c r="R489" s="215">
        <f>Q489*H489</f>
        <v>0</v>
      </c>
      <c r="S489" s="215">
        <v>0</v>
      </c>
      <c r="T489" s="216">
        <f>S489*H489</f>
        <v>0</v>
      </c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R489" s="217" t="s">
        <v>258</v>
      </c>
      <c r="AT489" s="217" t="s">
        <v>146</v>
      </c>
      <c r="AU489" s="217" t="s">
        <v>81</v>
      </c>
      <c r="AY489" s="19" t="s">
        <v>144</v>
      </c>
      <c r="BE489" s="218">
        <f>IF(N489="základní",J489,0)</f>
        <v>0</v>
      </c>
      <c r="BF489" s="218">
        <f>IF(N489="snížená",J489,0)</f>
        <v>0</v>
      </c>
      <c r="BG489" s="218">
        <f>IF(N489="zákl. přenesená",J489,0)</f>
        <v>0</v>
      </c>
      <c r="BH489" s="218">
        <f>IF(N489="sníž. přenesená",J489,0)</f>
        <v>0</v>
      </c>
      <c r="BI489" s="218">
        <f>IF(N489="nulová",J489,0)</f>
        <v>0</v>
      </c>
      <c r="BJ489" s="19" t="s">
        <v>79</v>
      </c>
      <c r="BK489" s="218">
        <f>ROUND(I489*H489,2)</f>
        <v>0</v>
      </c>
      <c r="BL489" s="19" t="s">
        <v>258</v>
      </c>
      <c r="BM489" s="217" t="s">
        <v>806</v>
      </c>
    </row>
    <row r="490" s="2" customFormat="1">
      <c r="A490" s="40"/>
      <c r="B490" s="41"/>
      <c r="C490" s="42"/>
      <c r="D490" s="219" t="s">
        <v>153</v>
      </c>
      <c r="E490" s="42"/>
      <c r="F490" s="220" t="s">
        <v>807</v>
      </c>
      <c r="G490" s="42"/>
      <c r="H490" s="42"/>
      <c r="I490" s="221"/>
      <c r="J490" s="42"/>
      <c r="K490" s="42"/>
      <c r="L490" s="46"/>
      <c r="M490" s="222"/>
      <c r="N490" s="223"/>
      <c r="O490" s="86"/>
      <c r="P490" s="86"/>
      <c r="Q490" s="86"/>
      <c r="R490" s="86"/>
      <c r="S490" s="86"/>
      <c r="T490" s="87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T490" s="19" t="s">
        <v>153</v>
      </c>
      <c r="AU490" s="19" t="s">
        <v>81</v>
      </c>
    </row>
    <row r="491" s="2" customFormat="1">
      <c r="A491" s="40"/>
      <c r="B491" s="41"/>
      <c r="C491" s="42"/>
      <c r="D491" s="224" t="s">
        <v>155</v>
      </c>
      <c r="E491" s="42"/>
      <c r="F491" s="225" t="s">
        <v>808</v>
      </c>
      <c r="G491" s="42"/>
      <c r="H491" s="42"/>
      <c r="I491" s="221"/>
      <c r="J491" s="42"/>
      <c r="K491" s="42"/>
      <c r="L491" s="46"/>
      <c r="M491" s="222"/>
      <c r="N491" s="223"/>
      <c r="O491" s="86"/>
      <c r="P491" s="86"/>
      <c r="Q491" s="86"/>
      <c r="R491" s="86"/>
      <c r="S491" s="86"/>
      <c r="T491" s="87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T491" s="19" t="s">
        <v>155</v>
      </c>
      <c r="AU491" s="19" t="s">
        <v>81</v>
      </c>
    </row>
    <row r="492" s="2" customFormat="1" ht="16.5" customHeight="1">
      <c r="A492" s="40"/>
      <c r="B492" s="41"/>
      <c r="C492" s="248" t="s">
        <v>809</v>
      </c>
      <c r="D492" s="248" t="s">
        <v>224</v>
      </c>
      <c r="E492" s="249" t="s">
        <v>810</v>
      </c>
      <c r="F492" s="250" t="s">
        <v>811</v>
      </c>
      <c r="G492" s="251" t="s">
        <v>553</v>
      </c>
      <c r="H492" s="252">
        <v>1</v>
      </c>
      <c r="I492" s="253"/>
      <c r="J492" s="254">
        <f>ROUND(I492*H492,2)</f>
        <v>0</v>
      </c>
      <c r="K492" s="250" t="s">
        <v>19</v>
      </c>
      <c r="L492" s="255"/>
      <c r="M492" s="256" t="s">
        <v>19</v>
      </c>
      <c r="N492" s="257" t="s">
        <v>42</v>
      </c>
      <c r="O492" s="86"/>
      <c r="P492" s="215">
        <f>O492*H492</f>
        <v>0</v>
      </c>
      <c r="Q492" s="215">
        <v>0.0021800000000000001</v>
      </c>
      <c r="R492" s="215">
        <f>Q492*H492</f>
        <v>0.0021800000000000001</v>
      </c>
      <c r="S492" s="215">
        <v>0</v>
      </c>
      <c r="T492" s="216">
        <f>S492*H492</f>
        <v>0</v>
      </c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R492" s="217" t="s">
        <v>379</v>
      </c>
      <c r="AT492" s="217" t="s">
        <v>224</v>
      </c>
      <c r="AU492" s="217" t="s">
        <v>81</v>
      </c>
      <c r="AY492" s="19" t="s">
        <v>144</v>
      </c>
      <c r="BE492" s="218">
        <f>IF(N492="základní",J492,0)</f>
        <v>0</v>
      </c>
      <c r="BF492" s="218">
        <f>IF(N492="snížená",J492,0)</f>
        <v>0</v>
      </c>
      <c r="BG492" s="218">
        <f>IF(N492="zákl. přenesená",J492,0)</f>
        <v>0</v>
      </c>
      <c r="BH492" s="218">
        <f>IF(N492="sníž. přenesená",J492,0)</f>
        <v>0</v>
      </c>
      <c r="BI492" s="218">
        <f>IF(N492="nulová",J492,0)</f>
        <v>0</v>
      </c>
      <c r="BJ492" s="19" t="s">
        <v>79</v>
      </c>
      <c r="BK492" s="218">
        <f>ROUND(I492*H492,2)</f>
        <v>0</v>
      </c>
      <c r="BL492" s="19" t="s">
        <v>258</v>
      </c>
      <c r="BM492" s="217" t="s">
        <v>812</v>
      </c>
    </row>
    <row r="493" s="2" customFormat="1">
      <c r="A493" s="40"/>
      <c r="B493" s="41"/>
      <c r="C493" s="42"/>
      <c r="D493" s="219" t="s">
        <v>153</v>
      </c>
      <c r="E493" s="42"/>
      <c r="F493" s="220" t="s">
        <v>813</v>
      </c>
      <c r="G493" s="42"/>
      <c r="H493" s="42"/>
      <c r="I493" s="221"/>
      <c r="J493" s="42"/>
      <c r="K493" s="42"/>
      <c r="L493" s="46"/>
      <c r="M493" s="222"/>
      <c r="N493" s="223"/>
      <c r="O493" s="86"/>
      <c r="P493" s="86"/>
      <c r="Q493" s="86"/>
      <c r="R493" s="86"/>
      <c r="S493" s="86"/>
      <c r="T493" s="87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T493" s="19" t="s">
        <v>153</v>
      </c>
      <c r="AU493" s="19" t="s">
        <v>81</v>
      </c>
    </row>
    <row r="494" s="2" customFormat="1">
      <c r="A494" s="40"/>
      <c r="B494" s="41"/>
      <c r="C494" s="42"/>
      <c r="D494" s="219" t="s">
        <v>385</v>
      </c>
      <c r="E494" s="42"/>
      <c r="F494" s="268" t="s">
        <v>814</v>
      </c>
      <c r="G494" s="42"/>
      <c r="H494" s="42"/>
      <c r="I494" s="221"/>
      <c r="J494" s="42"/>
      <c r="K494" s="42"/>
      <c r="L494" s="46"/>
      <c r="M494" s="222"/>
      <c r="N494" s="223"/>
      <c r="O494" s="86"/>
      <c r="P494" s="86"/>
      <c r="Q494" s="86"/>
      <c r="R494" s="86"/>
      <c r="S494" s="86"/>
      <c r="T494" s="87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T494" s="19" t="s">
        <v>385</v>
      </c>
      <c r="AU494" s="19" t="s">
        <v>81</v>
      </c>
    </row>
    <row r="495" s="2" customFormat="1" ht="16.5" customHeight="1">
      <c r="A495" s="40"/>
      <c r="B495" s="41"/>
      <c r="C495" s="206" t="s">
        <v>815</v>
      </c>
      <c r="D495" s="206" t="s">
        <v>146</v>
      </c>
      <c r="E495" s="207" t="s">
        <v>816</v>
      </c>
      <c r="F495" s="208" t="s">
        <v>817</v>
      </c>
      <c r="G495" s="209" t="s">
        <v>553</v>
      </c>
      <c r="H495" s="210">
        <v>7</v>
      </c>
      <c r="I495" s="211"/>
      <c r="J495" s="212">
        <f>ROUND(I495*H495,2)</f>
        <v>0</v>
      </c>
      <c r="K495" s="208" t="s">
        <v>150</v>
      </c>
      <c r="L495" s="46"/>
      <c r="M495" s="213" t="s">
        <v>19</v>
      </c>
      <c r="N495" s="214" t="s">
        <v>42</v>
      </c>
      <c r="O495" s="86"/>
      <c r="P495" s="215">
        <f>O495*H495</f>
        <v>0</v>
      </c>
      <c r="Q495" s="215">
        <v>0</v>
      </c>
      <c r="R495" s="215">
        <f>Q495*H495</f>
        <v>0</v>
      </c>
      <c r="S495" s="215">
        <v>0</v>
      </c>
      <c r="T495" s="216">
        <f>S495*H495</f>
        <v>0</v>
      </c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R495" s="217" t="s">
        <v>258</v>
      </c>
      <c r="AT495" s="217" t="s">
        <v>146</v>
      </c>
      <c r="AU495" s="217" t="s">
        <v>81</v>
      </c>
      <c r="AY495" s="19" t="s">
        <v>144</v>
      </c>
      <c r="BE495" s="218">
        <f>IF(N495="základní",J495,0)</f>
        <v>0</v>
      </c>
      <c r="BF495" s="218">
        <f>IF(N495="snížená",J495,0)</f>
        <v>0</v>
      </c>
      <c r="BG495" s="218">
        <f>IF(N495="zákl. přenesená",J495,0)</f>
        <v>0</v>
      </c>
      <c r="BH495" s="218">
        <f>IF(N495="sníž. přenesená",J495,0)</f>
        <v>0</v>
      </c>
      <c r="BI495" s="218">
        <f>IF(N495="nulová",J495,0)</f>
        <v>0</v>
      </c>
      <c r="BJ495" s="19" t="s">
        <v>79</v>
      </c>
      <c r="BK495" s="218">
        <f>ROUND(I495*H495,2)</f>
        <v>0</v>
      </c>
      <c r="BL495" s="19" t="s">
        <v>258</v>
      </c>
      <c r="BM495" s="217" t="s">
        <v>818</v>
      </c>
    </row>
    <row r="496" s="2" customFormat="1">
      <c r="A496" s="40"/>
      <c r="B496" s="41"/>
      <c r="C496" s="42"/>
      <c r="D496" s="219" t="s">
        <v>153</v>
      </c>
      <c r="E496" s="42"/>
      <c r="F496" s="220" t="s">
        <v>819</v>
      </c>
      <c r="G496" s="42"/>
      <c r="H496" s="42"/>
      <c r="I496" s="221"/>
      <c r="J496" s="42"/>
      <c r="K496" s="42"/>
      <c r="L496" s="46"/>
      <c r="M496" s="222"/>
      <c r="N496" s="223"/>
      <c r="O496" s="86"/>
      <c r="P496" s="86"/>
      <c r="Q496" s="86"/>
      <c r="R496" s="86"/>
      <c r="S496" s="86"/>
      <c r="T496" s="87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T496" s="19" t="s">
        <v>153</v>
      </c>
      <c r="AU496" s="19" t="s">
        <v>81</v>
      </c>
    </row>
    <row r="497" s="2" customFormat="1">
      <c r="A497" s="40"/>
      <c r="B497" s="41"/>
      <c r="C497" s="42"/>
      <c r="D497" s="224" t="s">
        <v>155</v>
      </c>
      <c r="E497" s="42"/>
      <c r="F497" s="225" t="s">
        <v>820</v>
      </c>
      <c r="G497" s="42"/>
      <c r="H497" s="42"/>
      <c r="I497" s="221"/>
      <c r="J497" s="42"/>
      <c r="K497" s="42"/>
      <c r="L497" s="46"/>
      <c r="M497" s="222"/>
      <c r="N497" s="223"/>
      <c r="O497" s="86"/>
      <c r="P497" s="86"/>
      <c r="Q497" s="86"/>
      <c r="R497" s="86"/>
      <c r="S497" s="86"/>
      <c r="T497" s="87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T497" s="19" t="s">
        <v>155</v>
      </c>
      <c r="AU497" s="19" t="s">
        <v>81</v>
      </c>
    </row>
    <row r="498" s="2" customFormat="1" ht="21.75" customHeight="1">
      <c r="A498" s="40"/>
      <c r="B498" s="41"/>
      <c r="C498" s="248" t="s">
        <v>821</v>
      </c>
      <c r="D498" s="248" t="s">
        <v>224</v>
      </c>
      <c r="E498" s="249" t="s">
        <v>822</v>
      </c>
      <c r="F498" s="250" t="s">
        <v>823</v>
      </c>
      <c r="G498" s="251" t="s">
        <v>553</v>
      </c>
      <c r="H498" s="252">
        <v>4</v>
      </c>
      <c r="I498" s="253"/>
      <c r="J498" s="254">
        <f>ROUND(I498*H498,2)</f>
        <v>0</v>
      </c>
      <c r="K498" s="250" t="s">
        <v>150</v>
      </c>
      <c r="L498" s="255"/>
      <c r="M498" s="256" t="s">
        <v>19</v>
      </c>
      <c r="N498" s="257" t="s">
        <v>42</v>
      </c>
      <c r="O498" s="86"/>
      <c r="P498" s="215">
        <f>O498*H498</f>
        <v>0</v>
      </c>
      <c r="Q498" s="215">
        <v>9.0000000000000006E-05</v>
      </c>
      <c r="R498" s="215">
        <f>Q498*H498</f>
        <v>0.00036000000000000002</v>
      </c>
      <c r="S498" s="215">
        <v>0</v>
      </c>
      <c r="T498" s="216">
        <f>S498*H498</f>
        <v>0</v>
      </c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R498" s="217" t="s">
        <v>379</v>
      </c>
      <c r="AT498" s="217" t="s">
        <v>224</v>
      </c>
      <c r="AU498" s="217" t="s">
        <v>81</v>
      </c>
      <c r="AY498" s="19" t="s">
        <v>144</v>
      </c>
      <c r="BE498" s="218">
        <f>IF(N498="základní",J498,0)</f>
        <v>0</v>
      </c>
      <c r="BF498" s="218">
        <f>IF(N498="snížená",J498,0)</f>
        <v>0</v>
      </c>
      <c r="BG498" s="218">
        <f>IF(N498="zákl. přenesená",J498,0)</f>
        <v>0</v>
      </c>
      <c r="BH498" s="218">
        <f>IF(N498="sníž. přenesená",J498,0)</f>
        <v>0</v>
      </c>
      <c r="BI498" s="218">
        <f>IF(N498="nulová",J498,0)</f>
        <v>0</v>
      </c>
      <c r="BJ498" s="19" t="s">
        <v>79</v>
      </c>
      <c r="BK498" s="218">
        <f>ROUND(I498*H498,2)</f>
        <v>0</v>
      </c>
      <c r="BL498" s="19" t="s">
        <v>258</v>
      </c>
      <c r="BM498" s="217" t="s">
        <v>824</v>
      </c>
    </row>
    <row r="499" s="2" customFormat="1">
      <c r="A499" s="40"/>
      <c r="B499" s="41"/>
      <c r="C499" s="42"/>
      <c r="D499" s="219" t="s">
        <v>153</v>
      </c>
      <c r="E499" s="42"/>
      <c r="F499" s="220" t="s">
        <v>823</v>
      </c>
      <c r="G499" s="42"/>
      <c r="H499" s="42"/>
      <c r="I499" s="221"/>
      <c r="J499" s="42"/>
      <c r="K499" s="42"/>
      <c r="L499" s="46"/>
      <c r="M499" s="222"/>
      <c r="N499" s="223"/>
      <c r="O499" s="86"/>
      <c r="P499" s="86"/>
      <c r="Q499" s="86"/>
      <c r="R499" s="86"/>
      <c r="S499" s="86"/>
      <c r="T499" s="87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T499" s="19" t="s">
        <v>153</v>
      </c>
      <c r="AU499" s="19" t="s">
        <v>81</v>
      </c>
    </row>
    <row r="500" s="2" customFormat="1" ht="16.5" customHeight="1">
      <c r="A500" s="40"/>
      <c r="B500" s="41"/>
      <c r="C500" s="248" t="s">
        <v>825</v>
      </c>
      <c r="D500" s="248" t="s">
        <v>224</v>
      </c>
      <c r="E500" s="249" t="s">
        <v>826</v>
      </c>
      <c r="F500" s="250" t="s">
        <v>827</v>
      </c>
      <c r="G500" s="251" t="s">
        <v>553</v>
      </c>
      <c r="H500" s="252">
        <v>3</v>
      </c>
      <c r="I500" s="253"/>
      <c r="J500" s="254">
        <f>ROUND(I500*H500,2)</f>
        <v>0</v>
      </c>
      <c r="K500" s="250" t="s">
        <v>150</v>
      </c>
      <c r="L500" s="255"/>
      <c r="M500" s="256" t="s">
        <v>19</v>
      </c>
      <c r="N500" s="257" t="s">
        <v>42</v>
      </c>
      <c r="O500" s="86"/>
      <c r="P500" s="215">
        <f>O500*H500</f>
        <v>0</v>
      </c>
      <c r="Q500" s="215">
        <v>0.00012</v>
      </c>
      <c r="R500" s="215">
        <f>Q500*H500</f>
        <v>0.00036000000000000002</v>
      </c>
      <c r="S500" s="215">
        <v>0</v>
      </c>
      <c r="T500" s="216">
        <f>S500*H500</f>
        <v>0</v>
      </c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R500" s="217" t="s">
        <v>379</v>
      </c>
      <c r="AT500" s="217" t="s">
        <v>224</v>
      </c>
      <c r="AU500" s="217" t="s">
        <v>81</v>
      </c>
      <c r="AY500" s="19" t="s">
        <v>144</v>
      </c>
      <c r="BE500" s="218">
        <f>IF(N500="základní",J500,0)</f>
        <v>0</v>
      </c>
      <c r="BF500" s="218">
        <f>IF(N500="snížená",J500,0)</f>
        <v>0</v>
      </c>
      <c r="BG500" s="218">
        <f>IF(N500="zákl. přenesená",J500,0)</f>
        <v>0</v>
      </c>
      <c r="BH500" s="218">
        <f>IF(N500="sníž. přenesená",J500,0)</f>
        <v>0</v>
      </c>
      <c r="BI500" s="218">
        <f>IF(N500="nulová",J500,0)</f>
        <v>0</v>
      </c>
      <c r="BJ500" s="19" t="s">
        <v>79</v>
      </c>
      <c r="BK500" s="218">
        <f>ROUND(I500*H500,2)</f>
        <v>0</v>
      </c>
      <c r="BL500" s="19" t="s">
        <v>258</v>
      </c>
      <c r="BM500" s="217" t="s">
        <v>828</v>
      </c>
    </row>
    <row r="501" s="2" customFormat="1">
      <c r="A501" s="40"/>
      <c r="B501" s="41"/>
      <c r="C501" s="42"/>
      <c r="D501" s="219" t="s">
        <v>153</v>
      </c>
      <c r="E501" s="42"/>
      <c r="F501" s="220" t="s">
        <v>827</v>
      </c>
      <c r="G501" s="42"/>
      <c r="H501" s="42"/>
      <c r="I501" s="221"/>
      <c r="J501" s="42"/>
      <c r="K501" s="42"/>
      <c r="L501" s="46"/>
      <c r="M501" s="222"/>
      <c r="N501" s="223"/>
      <c r="O501" s="86"/>
      <c r="P501" s="86"/>
      <c r="Q501" s="86"/>
      <c r="R501" s="86"/>
      <c r="S501" s="86"/>
      <c r="T501" s="87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T501" s="19" t="s">
        <v>153</v>
      </c>
      <c r="AU501" s="19" t="s">
        <v>81</v>
      </c>
    </row>
    <row r="502" s="2" customFormat="1" ht="16.5" customHeight="1">
      <c r="A502" s="40"/>
      <c r="B502" s="41"/>
      <c r="C502" s="206" t="s">
        <v>829</v>
      </c>
      <c r="D502" s="206" t="s">
        <v>146</v>
      </c>
      <c r="E502" s="207" t="s">
        <v>830</v>
      </c>
      <c r="F502" s="208" t="s">
        <v>831</v>
      </c>
      <c r="G502" s="209" t="s">
        <v>553</v>
      </c>
      <c r="H502" s="210">
        <v>1</v>
      </c>
      <c r="I502" s="211"/>
      <c r="J502" s="212">
        <f>ROUND(I502*H502,2)</f>
        <v>0</v>
      </c>
      <c r="K502" s="208" t="s">
        <v>150</v>
      </c>
      <c r="L502" s="46"/>
      <c r="M502" s="213" t="s">
        <v>19</v>
      </c>
      <c r="N502" s="214" t="s">
        <v>42</v>
      </c>
      <c r="O502" s="86"/>
      <c r="P502" s="215">
        <f>O502*H502</f>
        <v>0</v>
      </c>
      <c r="Q502" s="215">
        <v>0</v>
      </c>
      <c r="R502" s="215">
        <f>Q502*H502</f>
        <v>0</v>
      </c>
      <c r="S502" s="215">
        <v>0</v>
      </c>
      <c r="T502" s="216">
        <f>S502*H502</f>
        <v>0</v>
      </c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R502" s="217" t="s">
        <v>258</v>
      </c>
      <c r="AT502" s="217" t="s">
        <v>146</v>
      </c>
      <c r="AU502" s="217" t="s">
        <v>81</v>
      </c>
      <c r="AY502" s="19" t="s">
        <v>144</v>
      </c>
      <c r="BE502" s="218">
        <f>IF(N502="základní",J502,0)</f>
        <v>0</v>
      </c>
      <c r="BF502" s="218">
        <f>IF(N502="snížená",J502,0)</f>
        <v>0</v>
      </c>
      <c r="BG502" s="218">
        <f>IF(N502="zákl. přenesená",J502,0)</f>
        <v>0</v>
      </c>
      <c r="BH502" s="218">
        <f>IF(N502="sníž. přenesená",J502,0)</f>
        <v>0</v>
      </c>
      <c r="BI502" s="218">
        <f>IF(N502="nulová",J502,0)</f>
        <v>0</v>
      </c>
      <c r="BJ502" s="19" t="s">
        <v>79</v>
      </c>
      <c r="BK502" s="218">
        <f>ROUND(I502*H502,2)</f>
        <v>0</v>
      </c>
      <c r="BL502" s="19" t="s">
        <v>258</v>
      </c>
      <c r="BM502" s="217" t="s">
        <v>832</v>
      </c>
    </row>
    <row r="503" s="2" customFormat="1">
      <c r="A503" s="40"/>
      <c r="B503" s="41"/>
      <c r="C503" s="42"/>
      <c r="D503" s="219" t="s">
        <v>153</v>
      </c>
      <c r="E503" s="42"/>
      <c r="F503" s="220" t="s">
        <v>833</v>
      </c>
      <c r="G503" s="42"/>
      <c r="H503" s="42"/>
      <c r="I503" s="221"/>
      <c r="J503" s="42"/>
      <c r="K503" s="42"/>
      <c r="L503" s="46"/>
      <c r="M503" s="222"/>
      <c r="N503" s="223"/>
      <c r="O503" s="86"/>
      <c r="P503" s="86"/>
      <c r="Q503" s="86"/>
      <c r="R503" s="86"/>
      <c r="S503" s="86"/>
      <c r="T503" s="87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T503" s="19" t="s">
        <v>153</v>
      </c>
      <c r="AU503" s="19" t="s">
        <v>81</v>
      </c>
    </row>
    <row r="504" s="2" customFormat="1">
      <c r="A504" s="40"/>
      <c r="B504" s="41"/>
      <c r="C504" s="42"/>
      <c r="D504" s="224" t="s">
        <v>155</v>
      </c>
      <c r="E504" s="42"/>
      <c r="F504" s="225" t="s">
        <v>834</v>
      </c>
      <c r="G504" s="42"/>
      <c r="H504" s="42"/>
      <c r="I504" s="221"/>
      <c r="J504" s="42"/>
      <c r="K504" s="42"/>
      <c r="L504" s="46"/>
      <c r="M504" s="222"/>
      <c r="N504" s="223"/>
      <c r="O504" s="86"/>
      <c r="P504" s="86"/>
      <c r="Q504" s="86"/>
      <c r="R504" s="86"/>
      <c r="S504" s="86"/>
      <c r="T504" s="87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T504" s="19" t="s">
        <v>155</v>
      </c>
      <c r="AU504" s="19" t="s">
        <v>81</v>
      </c>
    </row>
    <row r="505" s="2" customFormat="1" ht="21.75" customHeight="1">
      <c r="A505" s="40"/>
      <c r="B505" s="41"/>
      <c r="C505" s="248" t="s">
        <v>835</v>
      </c>
      <c r="D505" s="248" t="s">
        <v>224</v>
      </c>
      <c r="E505" s="249" t="s">
        <v>836</v>
      </c>
      <c r="F505" s="250" t="s">
        <v>837</v>
      </c>
      <c r="G505" s="251" t="s">
        <v>553</v>
      </c>
      <c r="H505" s="252">
        <v>1</v>
      </c>
      <c r="I505" s="253"/>
      <c r="J505" s="254">
        <f>ROUND(I505*H505,2)</f>
        <v>0</v>
      </c>
      <c r="K505" s="250" t="s">
        <v>150</v>
      </c>
      <c r="L505" s="255"/>
      <c r="M505" s="256" t="s">
        <v>19</v>
      </c>
      <c r="N505" s="257" t="s">
        <v>42</v>
      </c>
      <c r="O505" s="86"/>
      <c r="P505" s="215">
        <f>O505*H505</f>
        <v>0</v>
      </c>
      <c r="Q505" s="215">
        <v>0.0050000000000000001</v>
      </c>
      <c r="R505" s="215">
        <f>Q505*H505</f>
        <v>0.0050000000000000001</v>
      </c>
      <c r="S505" s="215">
        <v>0</v>
      </c>
      <c r="T505" s="216">
        <f>S505*H505</f>
        <v>0</v>
      </c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R505" s="217" t="s">
        <v>379</v>
      </c>
      <c r="AT505" s="217" t="s">
        <v>224</v>
      </c>
      <c r="AU505" s="217" t="s">
        <v>81</v>
      </c>
      <c r="AY505" s="19" t="s">
        <v>144</v>
      </c>
      <c r="BE505" s="218">
        <f>IF(N505="základní",J505,0)</f>
        <v>0</v>
      </c>
      <c r="BF505" s="218">
        <f>IF(N505="snížená",J505,0)</f>
        <v>0</v>
      </c>
      <c r="BG505" s="218">
        <f>IF(N505="zákl. přenesená",J505,0)</f>
        <v>0</v>
      </c>
      <c r="BH505" s="218">
        <f>IF(N505="sníž. přenesená",J505,0)</f>
        <v>0</v>
      </c>
      <c r="BI505" s="218">
        <f>IF(N505="nulová",J505,0)</f>
        <v>0</v>
      </c>
      <c r="BJ505" s="19" t="s">
        <v>79</v>
      </c>
      <c r="BK505" s="218">
        <f>ROUND(I505*H505,2)</f>
        <v>0</v>
      </c>
      <c r="BL505" s="19" t="s">
        <v>258</v>
      </c>
      <c r="BM505" s="217" t="s">
        <v>838</v>
      </c>
    </row>
    <row r="506" s="2" customFormat="1">
      <c r="A506" s="40"/>
      <c r="B506" s="41"/>
      <c r="C506" s="42"/>
      <c r="D506" s="219" t="s">
        <v>153</v>
      </c>
      <c r="E506" s="42"/>
      <c r="F506" s="220" t="s">
        <v>837</v>
      </c>
      <c r="G506" s="42"/>
      <c r="H506" s="42"/>
      <c r="I506" s="221"/>
      <c r="J506" s="42"/>
      <c r="K506" s="42"/>
      <c r="L506" s="46"/>
      <c r="M506" s="222"/>
      <c r="N506" s="223"/>
      <c r="O506" s="86"/>
      <c r="P506" s="86"/>
      <c r="Q506" s="86"/>
      <c r="R506" s="86"/>
      <c r="S506" s="86"/>
      <c r="T506" s="87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T506" s="19" t="s">
        <v>153</v>
      </c>
      <c r="AU506" s="19" t="s">
        <v>81</v>
      </c>
    </row>
    <row r="507" s="2" customFormat="1" ht="16.5" customHeight="1">
      <c r="A507" s="40"/>
      <c r="B507" s="41"/>
      <c r="C507" s="206" t="s">
        <v>839</v>
      </c>
      <c r="D507" s="206" t="s">
        <v>146</v>
      </c>
      <c r="E507" s="207" t="s">
        <v>840</v>
      </c>
      <c r="F507" s="208" t="s">
        <v>841</v>
      </c>
      <c r="G507" s="209" t="s">
        <v>553</v>
      </c>
      <c r="H507" s="210">
        <v>1</v>
      </c>
      <c r="I507" s="211"/>
      <c r="J507" s="212">
        <f>ROUND(I507*H507,2)</f>
        <v>0</v>
      </c>
      <c r="K507" s="208" t="s">
        <v>150</v>
      </c>
      <c r="L507" s="46"/>
      <c r="M507" s="213" t="s">
        <v>19</v>
      </c>
      <c r="N507" s="214" t="s">
        <v>42</v>
      </c>
      <c r="O507" s="86"/>
      <c r="P507" s="215">
        <f>O507*H507</f>
        <v>0</v>
      </c>
      <c r="Q507" s="215">
        <v>0</v>
      </c>
      <c r="R507" s="215">
        <f>Q507*H507</f>
        <v>0</v>
      </c>
      <c r="S507" s="215">
        <v>0</v>
      </c>
      <c r="T507" s="216">
        <f>S507*H507</f>
        <v>0</v>
      </c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R507" s="217" t="s">
        <v>258</v>
      </c>
      <c r="AT507" s="217" t="s">
        <v>146</v>
      </c>
      <c r="AU507" s="217" t="s">
        <v>81</v>
      </c>
      <c r="AY507" s="19" t="s">
        <v>144</v>
      </c>
      <c r="BE507" s="218">
        <f>IF(N507="základní",J507,0)</f>
        <v>0</v>
      </c>
      <c r="BF507" s="218">
        <f>IF(N507="snížená",J507,0)</f>
        <v>0</v>
      </c>
      <c r="BG507" s="218">
        <f>IF(N507="zákl. přenesená",J507,0)</f>
        <v>0</v>
      </c>
      <c r="BH507" s="218">
        <f>IF(N507="sníž. přenesená",J507,0)</f>
        <v>0</v>
      </c>
      <c r="BI507" s="218">
        <f>IF(N507="nulová",J507,0)</f>
        <v>0</v>
      </c>
      <c r="BJ507" s="19" t="s">
        <v>79</v>
      </c>
      <c r="BK507" s="218">
        <f>ROUND(I507*H507,2)</f>
        <v>0</v>
      </c>
      <c r="BL507" s="19" t="s">
        <v>258</v>
      </c>
      <c r="BM507" s="217" t="s">
        <v>842</v>
      </c>
    </row>
    <row r="508" s="2" customFormat="1">
      <c r="A508" s="40"/>
      <c r="B508" s="41"/>
      <c r="C508" s="42"/>
      <c r="D508" s="219" t="s">
        <v>153</v>
      </c>
      <c r="E508" s="42"/>
      <c r="F508" s="220" t="s">
        <v>843</v>
      </c>
      <c r="G508" s="42"/>
      <c r="H508" s="42"/>
      <c r="I508" s="221"/>
      <c r="J508" s="42"/>
      <c r="K508" s="42"/>
      <c r="L508" s="46"/>
      <c r="M508" s="222"/>
      <c r="N508" s="223"/>
      <c r="O508" s="86"/>
      <c r="P508" s="86"/>
      <c r="Q508" s="86"/>
      <c r="R508" s="86"/>
      <c r="S508" s="86"/>
      <c r="T508" s="87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T508" s="19" t="s">
        <v>153</v>
      </c>
      <c r="AU508" s="19" t="s">
        <v>81</v>
      </c>
    </row>
    <row r="509" s="2" customFormat="1">
      <c r="A509" s="40"/>
      <c r="B509" s="41"/>
      <c r="C509" s="42"/>
      <c r="D509" s="224" t="s">
        <v>155</v>
      </c>
      <c r="E509" s="42"/>
      <c r="F509" s="225" t="s">
        <v>844</v>
      </c>
      <c r="G509" s="42"/>
      <c r="H509" s="42"/>
      <c r="I509" s="221"/>
      <c r="J509" s="42"/>
      <c r="K509" s="42"/>
      <c r="L509" s="46"/>
      <c r="M509" s="222"/>
      <c r="N509" s="223"/>
      <c r="O509" s="86"/>
      <c r="P509" s="86"/>
      <c r="Q509" s="86"/>
      <c r="R509" s="86"/>
      <c r="S509" s="86"/>
      <c r="T509" s="87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T509" s="19" t="s">
        <v>155</v>
      </c>
      <c r="AU509" s="19" t="s">
        <v>81</v>
      </c>
    </row>
    <row r="510" s="2" customFormat="1" ht="16.5" customHeight="1">
      <c r="A510" s="40"/>
      <c r="B510" s="41"/>
      <c r="C510" s="248" t="s">
        <v>845</v>
      </c>
      <c r="D510" s="248" t="s">
        <v>224</v>
      </c>
      <c r="E510" s="249" t="s">
        <v>846</v>
      </c>
      <c r="F510" s="250" t="s">
        <v>847</v>
      </c>
      <c r="G510" s="251" t="s">
        <v>553</v>
      </c>
      <c r="H510" s="252">
        <v>1</v>
      </c>
      <c r="I510" s="253"/>
      <c r="J510" s="254">
        <f>ROUND(I510*H510,2)</f>
        <v>0</v>
      </c>
      <c r="K510" s="250" t="s">
        <v>150</v>
      </c>
      <c r="L510" s="255"/>
      <c r="M510" s="256" t="s">
        <v>19</v>
      </c>
      <c r="N510" s="257" t="s">
        <v>42</v>
      </c>
      <c r="O510" s="86"/>
      <c r="P510" s="215">
        <f>O510*H510</f>
        <v>0</v>
      </c>
      <c r="Q510" s="215">
        <v>0.00027999999999999998</v>
      </c>
      <c r="R510" s="215">
        <f>Q510*H510</f>
        <v>0.00027999999999999998</v>
      </c>
      <c r="S510" s="215">
        <v>0</v>
      </c>
      <c r="T510" s="216">
        <f>S510*H510</f>
        <v>0</v>
      </c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R510" s="217" t="s">
        <v>379</v>
      </c>
      <c r="AT510" s="217" t="s">
        <v>224</v>
      </c>
      <c r="AU510" s="217" t="s">
        <v>81</v>
      </c>
      <c r="AY510" s="19" t="s">
        <v>144</v>
      </c>
      <c r="BE510" s="218">
        <f>IF(N510="základní",J510,0)</f>
        <v>0</v>
      </c>
      <c r="BF510" s="218">
        <f>IF(N510="snížená",J510,0)</f>
        <v>0</v>
      </c>
      <c r="BG510" s="218">
        <f>IF(N510="zákl. přenesená",J510,0)</f>
        <v>0</v>
      </c>
      <c r="BH510" s="218">
        <f>IF(N510="sníž. přenesená",J510,0)</f>
        <v>0</v>
      </c>
      <c r="BI510" s="218">
        <f>IF(N510="nulová",J510,0)</f>
        <v>0</v>
      </c>
      <c r="BJ510" s="19" t="s">
        <v>79</v>
      </c>
      <c r="BK510" s="218">
        <f>ROUND(I510*H510,2)</f>
        <v>0</v>
      </c>
      <c r="BL510" s="19" t="s">
        <v>258</v>
      </c>
      <c r="BM510" s="217" t="s">
        <v>848</v>
      </c>
    </row>
    <row r="511" s="2" customFormat="1">
      <c r="A511" s="40"/>
      <c r="B511" s="41"/>
      <c r="C511" s="42"/>
      <c r="D511" s="219" t="s">
        <v>153</v>
      </c>
      <c r="E511" s="42"/>
      <c r="F511" s="220" t="s">
        <v>847</v>
      </c>
      <c r="G511" s="42"/>
      <c r="H511" s="42"/>
      <c r="I511" s="221"/>
      <c r="J511" s="42"/>
      <c r="K511" s="42"/>
      <c r="L511" s="46"/>
      <c r="M511" s="222"/>
      <c r="N511" s="223"/>
      <c r="O511" s="86"/>
      <c r="P511" s="86"/>
      <c r="Q511" s="86"/>
      <c r="R511" s="86"/>
      <c r="S511" s="86"/>
      <c r="T511" s="87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T511" s="19" t="s">
        <v>153</v>
      </c>
      <c r="AU511" s="19" t="s">
        <v>81</v>
      </c>
    </row>
    <row r="512" s="2" customFormat="1" ht="16.5" customHeight="1">
      <c r="A512" s="40"/>
      <c r="B512" s="41"/>
      <c r="C512" s="206" t="s">
        <v>849</v>
      </c>
      <c r="D512" s="206" t="s">
        <v>146</v>
      </c>
      <c r="E512" s="207" t="s">
        <v>850</v>
      </c>
      <c r="F512" s="208" t="s">
        <v>851</v>
      </c>
      <c r="G512" s="209" t="s">
        <v>553</v>
      </c>
      <c r="H512" s="210">
        <v>3</v>
      </c>
      <c r="I512" s="211"/>
      <c r="J512" s="212">
        <f>ROUND(I512*H512,2)</f>
        <v>0</v>
      </c>
      <c r="K512" s="208" t="s">
        <v>150</v>
      </c>
      <c r="L512" s="46"/>
      <c r="M512" s="213" t="s">
        <v>19</v>
      </c>
      <c r="N512" s="214" t="s">
        <v>42</v>
      </c>
      <c r="O512" s="86"/>
      <c r="P512" s="215">
        <f>O512*H512</f>
        <v>0</v>
      </c>
      <c r="Q512" s="215">
        <v>0</v>
      </c>
      <c r="R512" s="215">
        <f>Q512*H512</f>
        <v>0</v>
      </c>
      <c r="S512" s="215">
        <v>0</v>
      </c>
      <c r="T512" s="216">
        <f>S512*H512</f>
        <v>0</v>
      </c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R512" s="217" t="s">
        <v>258</v>
      </c>
      <c r="AT512" s="217" t="s">
        <v>146</v>
      </c>
      <c r="AU512" s="217" t="s">
        <v>81</v>
      </c>
      <c r="AY512" s="19" t="s">
        <v>144</v>
      </c>
      <c r="BE512" s="218">
        <f>IF(N512="základní",J512,0)</f>
        <v>0</v>
      </c>
      <c r="BF512" s="218">
        <f>IF(N512="snížená",J512,0)</f>
        <v>0</v>
      </c>
      <c r="BG512" s="218">
        <f>IF(N512="zákl. přenesená",J512,0)</f>
        <v>0</v>
      </c>
      <c r="BH512" s="218">
        <f>IF(N512="sníž. přenesená",J512,0)</f>
        <v>0</v>
      </c>
      <c r="BI512" s="218">
        <f>IF(N512="nulová",J512,0)</f>
        <v>0</v>
      </c>
      <c r="BJ512" s="19" t="s">
        <v>79</v>
      </c>
      <c r="BK512" s="218">
        <f>ROUND(I512*H512,2)</f>
        <v>0</v>
      </c>
      <c r="BL512" s="19" t="s">
        <v>258</v>
      </c>
      <c r="BM512" s="217" t="s">
        <v>852</v>
      </c>
    </row>
    <row r="513" s="2" customFormat="1">
      <c r="A513" s="40"/>
      <c r="B513" s="41"/>
      <c r="C513" s="42"/>
      <c r="D513" s="219" t="s">
        <v>153</v>
      </c>
      <c r="E513" s="42"/>
      <c r="F513" s="220" t="s">
        <v>853</v>
      </c>
      <c r="G513" s="42"/>
      <c r="H513" s="42"/>
      <c r="I513" s="221"/>
      <c r="J513" s="42"/>
      <c r="K513" s="42"/>
      <c r="L513" s="46"/>
      <c r="M513" s="222"/>
      <c r="N513" s="223"/>
      <c r="O513" s="86"/>
      <c r="P513" s="86"/>
      <c r="Q513" s="86"/>
      <c r="R513" s="86"/>
      <c r="S513" s="86"/>
      <c r="T513" s="87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T513" s="19" t="s">
        <v>153</v>
      </c>
      <c r="AU513" s="19" t="s">
        <v>81</v>
      </c>
    </row>
    <row r="514" s="2" customFormat="1">
      <c r="A514" s="40"/>
      <c r="B514" s="41"/>
      <c r="C514" s="42"/>
      <c r="D514" s="224" t="s">
        <v>155</v>
      </c>
      <c r="E514" s="42"/>
      <c r="F514" s="225" t="s">
        <v>854</v>
      </c>
      <c r="G514" s="42"/>
      <c r="H514" s="42"/>
      <c r="I514" s="221"/>
      <c r="J514" s="42"/>
      <c r="K514" s="42"/>
      <c r="L514" s="46"/>
      <c r="M514" s="222"/>
      <c r="N514" s="223"/>
      <c r="O514" s="86"/>
      <c r="P514" s="86"/>
      <c r="Q514" s="86"/>
      <c r="R514" s="86"/>
      <c r="S514" s="86"/>
      <c r="T514" s="87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T514" s="19" t="s">
        <v>155</v>
      </c>
      <c r="AU514" s="19" t="s">
        <v>81</v>
      </c>
    </row>
    <row r="515" s="2" customFormat="1" ht="16.5" customHeight="1">
      <c r="A515" s="40"/>
      <c r="B515" s="41"/>
      <c r="C515" s="248" t="s">
        <v>855</v>
      </c>
      <c r="D515" s="248" t="s">
        <v>224</v>
      </c>
      <c r="E515" s="249" t="s">
        <v>856</v>
      </c>
      <c r="F515" s="250" t="s">
        <v>857</v>
      </c>
      <c r="G515" s="251" t="s">
        <v>553</v>
      </c>
      <c r="H515" s="252">
        <v>3</v>
      </c>
      <c r="I515" s="253"/>
      <c r="J515" s="254">
        <f>ROUND(I515*H515,2)</f>
        <v>0</v>
      </c>
      <c r="K515" s="250" t="s">
        <v>150</v>
      </c>
      <c r="L515" s="255"/>
      <c r="M515" s="256" t="s">
        <v>19</v>
      </c>
      <c r="N515" s="257" t="s">
        <v>42</v>
      </c>
      <c r="O515" s="86"/>
      <c r="P515" s="215">
        <f>O515*H515</f>
        <v>0</v>
      </c>
      <c r="Q515" s="215">
        <v>0.00059999999999999995</v>
      </c>
      <c r="R515" s="215">
        <f>Q515*H515</f>
        <v>0.0018</v>
      </c>
      <c r="S515" s="215">
        <v>0</v>
      </c>
      <c r="T515" s="216">
        <f>S515*H515</f>
        <v>0</v>
      </c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R515" s="217" t="s">
        <v>379</v>
      </c>
      <c r="AT515" s="217" t="s">
        <v>224</v>
      </c>
      <c r="AU515" s="217" t="s">
        <v>81</v>
      </c>
      <c r="AY515" s="19" t="s">
        <v>144</v>
      </c>
      <c r="BE515" s="218">
        <f>IF(N515="základní",J515,0)</f>
        <v>0</v>
      </c>
      <c r="BF515" s="218">
        <f>IF(N515="snížená",J515,0)</f>
        <v>0</v>
      </c>
      <c r="BG515" s="218">
        <f>IF(N515="zákl. přenesená",J515,0)</f>
        <v>0</v>
      </c>
      <c r="BH515" s="218">
        <f>IF(N515="sníž. přenesená",J515,0)</f>
        <v>0</v>
      </c>
      <c r="BI515" s="218">
        <f>IF(N515="nulová",J515,0)</f>
        <v>0</v>
      </c>
      <c r="BJ515" s="19" t="s">
        <v>79</v>
      </c>
      <c r="BK515" s="218">
        <f>ROUND(I515*H515,2)</f>
        <v>0</v>
      </c>
      <c r="BL515" s="19" t="s">
        <v>258</v>
      </c>
      <c r="BM515" s="217" t="s">
        <v>858</v>
      </c>
    </row>
    <row r="516" s="2" customFormat="1">
      <c r="A516" s="40"/>
      <c r="B516" s="41"/>
      <c r="C516" s="42"/>
      <c r="D516" s="219" t="s">
        <v>153</v>
      </c>
      <c r="E516" s="42"/>
      <c r="F516" s="220" t="s">
        <v>857</v>
      </c>
      <c r="G516" s="42"/>
      <c r="H516" s="42"/>
      <c r="I516" s="221"/>
      <c r="J516" s="42"/>
      <c r="K516" s="42"/>
      <c r="L516" s="46"/>
      <c r="M516" s="222"/>
      <c r="N516" s="223"/>
      <c r="O516" s="86"/>
      <c r="P516" s="86"/>
      <c r="Q516" s="86"/>
      <c r="R516" s="86"/>
      <c r="S516" s="86"/>
      <c r="T516" s="87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T516" s="19" t="s">
        <v>153</v>
      </c>
      <c r="AU516" s="19" t="s">
        <v>81</v>
      </c>
    </row>
    <row r="517" s="2" customFormat="1" ht="16.5" customHeight="1">
      <c r="A517" s="40"/>
      <c r="B517" s="41"/>
      <c r="C517" s="206" t="s">
        <v>859</v>
      </c>
      <c r="D517" s="206" t="s">
        <v>146</v>
      </c>
      <c r="E517" s="207" t="s">
        <v>860</v>
      </c>
      <c r="F517" s="208" t="s">
        <v>861</v>
      </c>
      <c r="G517" s="209" t="s">
        <v>553</v>
      </c>
      <c r="H517" s="210">
        <v>16</v>
      </c>
      <c r="I517" s="211"/>
      <c r="J517" s="212">
        <f>ROUND(I517*H517,2)</f>
        <v>0</v>
      </c>
      <c r="K517" s="208" t="s">
        <v>150</v>
      </c>
      <c r="L517" s="46"/>
      <c r="M517" s="213" t="s">
        <v>19</v>
      </c>
      <c r="N517" s="214" t="s">
        <v>42</v>
      </c>
      <c r="O517" s="86"/>
      <c r="P517" s="215">
        <f>O517*H517</f>
        <v>0</v>
      </c>
      <c r="Q517" s="215">
        <v>0</v>
      </c>
      <c r="R517" s="215">
        <f>Q517*H517</f>
        <v>0</v>
      </c>
      <c r="S517" s="215">
        <v>0</v>
      </c>
      <c r="T517" s="216">
        <f>S517*H517</f>
        <v>0</v>
      </c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R517" s="217" t="s">
        <v>258</v>
      </c>
      <c r="AT517" s="217" t="s">
        <v>146</v>
      </c>
      <c r="AU517" s="217" t="s">
        <v>81</v>
      </c>
      <c r="AY517" s="19" t="s">
        <v>144</v>
      </c>
      <c r="BE517" s="218">
        <f>IF(N517="základní",J517,0)</f>
        <v>0</v>
      </c>
      <c r="BF517" s="218">
        <f>IF(N517="snížená",J517,0)</f>
        <v>0</v>
      </c>
      <c r="BG517" s="218">
        <f>IF(N517="zákl. přenesená",J517,0)</f>
        <v>0</v>
      </c>
      <c r="BH517" s="218">
        <f>IF(N517="sníž. přenesená",J517,0)</f>
        <v>0</v>
      </c>
      <c r="BI517" s="218">
        <f>IF(N517="nulová",J517,0)</f>
        <v>0</v>
      </c>
      <c r="BJ517" s="19" t="s">
        <v>79</v>
      </c>
      <c r="BK517" s="218">
        <f>ROUND(I517*H517,2)</f>
        <v>0</v>
      </c>
      <c r="BL517" s="19" t="s">
        <v>258</v>
      </c>
      <c r="BM517" s="217" t="s">
        <v>862</v>
      </c>
    </row>
    <row r="518" s="2" customFormat="1">
      <c r="A518" s="40"/>
      <c r="B518" s="41"/>
      <c r="C518" s="42"/>
      <c r="D518" s="219" t="s">
        <v>153</v>
      </c>
      <c r="E518" s="42"/>
      <c r="F518" s="220" t="s">
        <v>863</v>
      </c>
      <c r="G518" s="42"/>
      <c r="H518" s="42"/>
      <c r="I518" s="221"/>
      <c r="J518" s="42"/>
      <c r="K518" s="42"/>
      <c r="L518" s="46"/>
      <c r="M518" s="222"/>
      <c r="N518" s="223"/>
      <c r="O518" s="86"/>
      <c r="P518" s="86"/>
      <c r="Q518" s="86"/>
      <c r="R518" s="86"/>
      <c r="S518" s="86"/>
      <c r="T518" s="87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T518" s="19" t="s">
        <v>153</v>
      </c>
      <c r="AU518" s="19" t="s">
        <v>81</v>
      </c>
    </row>
    <row r="519" s="2" customFormat="1">
      <c r="A519" s="40"/>
      <c r="B519" s="41"/>
      <c r="C519" s="42"/>
      <c r="D519" s="224" t="s">
        <v>155</v>
      </c>
      <c r="E519" s="42"/>
      <c r="F519" s="225" t="s">
        <v>864</v>
      </c>
      <c r="G519" s="42"/>
      <c r="H519" s="42"/>
      <c r="I519" s="221"/>
      <c r="J519" s="42"/>
      <c r="K519" s="42"/>
      <c r="L519" s="46"/>
      <c r="M519" s="222"/>
      <c r="N519" s="223"/>
      <c r="O519" s="86"/>
      <c r="P519" s="86"/>
      <c r="Q519" s="86"/>
      <c r="R519" s="86"/>
      <c r="S519" s="86"/>
      <c r="T519" s="87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T519" s="19" t="s">
        <v>155</v>
      </c>
      <c r="AU519" s="19" t="s">
        <v>81</v>
      </c>
    </row>
    <row r="520" s="2" customFormat="1" ht="16.5" customHeight="1">
      <c r="A520" s="40"/>
      <c r="B520" s="41"/>
      <c r="C520" s="248" t="s">
        <v>865</v>
      </c>
      <c r="D520" s="248" t="s">
        <v>224</v>
      </c>
      <c r="E520" s="249" t="s">
        <v>866</v>
      </c>
      <c r="F520" s="250" t="s">
        <v>867</v>
      </c>
      <c r="G520" s="251" t="s">
        <v>553</v>
      </c>
      <c r="H520" s="252">
        <v>16</v>
      </c>
      <c r="I520" s="253"/>
      <c r="J520" s="254">
        <f>ROUND(I520*H520,2)</f>
        <v>0</v>
      </c>
      <c r="K520" s="250" t="s">
        <v>150</v>
      </c>
      <c r="L520" s="255"/>
      <c r="M520" s="256" t="s">
        <v>19</v>
      </c>
      <c r="N520" s="257" t="s">
        <v>42</v>
      </c>
      <c r="O520" s="86"/>
      <c r="P520" s="215">
        <f>O520*H520</f>
        <v>0</v>
      </c>
      <c r="Q520" s="215">
        <v>0.0019</v>
      </c>
      <c r="R520" s="215">
        <f>Q520*H520</f>
        <v>0.0304</v>
      </c>
      <c r="S520" s="215">
        <v>0</v>
      </c>
      <c r="T520" s="216">
        <f>S520*H520</f>
        <v>0</v>
      </c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R520" s="217" t="s">
        <v>379</v>
      </c>
      <c r="AT520" s="217" t="s">
        <v>224</v>
      </c>
      <c r="AU520" s="217" t="s">
        <v>81</v>
      </c>
      <c r="AY520" s="19" t="s">
        <v>144</v>
      </c>
      <c r="BE520" s="218">
        <f>IF(N520="základní",J520,0)</f>
        <v>0</v>
      </c>
      <c r="BF520" s="218">
        <f>IF(N520="snížená",J520,0)</f>
        <v>0</v>
      </c>
      <c r="BG520" s="218">
        <f>IF(N520="zákl. přenesená",J520,0)</f>
        <v>0</v>
      </c>
      <c r="BH520" s="218">
        <f>IF(N520="sníž. přenesená",J520,0)</f>
        <v>0</v>
      </c>
      <c r="BI520" s="218">
        <f>IF(N520="nulová",J520,0)</f>
        <v>0</v>
      </c>
      <c r="BJ520" s="19" t="s">
        <v>79</v>
      </c>
      <c r="BK520" s="218">
        <f>ROUND(I520*H520,2)</f>
        <v>0</v>
      </c>
      <c r="BL520" s="19" t="s">
        <v>258</v>
      </c>
      <c r="BM520" s="217" t="s">
        <v>868</v>
      </c>
    </row>
    <row r="521" s="2" customFormat="1">
      <c r="A521" s="40"/>
      <c r="B521" s="41"/>
      <c r="C521" s="42"/>
      <c r="D521" s="219" t="s">
        <v>153</v>
      </c>
      <c r="E521" s="42"/>
      <c r="F521" s="220" t="s">
        <v>867</v>
      </c>
      <c r="G521" s="42"/>
      <c r="H521" s="42"/>
      <c r="I521" s="221"/>
      <c r="J521" s="42"/>
      <c r="K521" s="42"/>
      <c r="L521" s="46"/>
      <c r="M521" s="222"/>
      <c r="N521" s="223"/>
      <c r="O521" s="86"/>
      <c r="P521" s="86"/>
      <c r="Q521" s="86"/>
      <c r="R521" s="86"/>
      <c r="S521" s="86"/>
      <c r="T521" s="87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T521" s="19" t="s">
        <v>153</v>
      </c>
      <c r="AU521" s="19" t="s">
        <v>81</v>
      </c>
    </row>
    <row r="522" s="2" customFormat="1" ht="16.5" customHeight="1">
      <c r="A522" s="40"/>
      <c r="B522" s="41"/>
      <c r="C522" s="206" t="s">
        <v>869</v>
      </c>
      <c r="D522" s="206" t="s">
        <v>146</v>
      </c>
      <c r="E522" s="207" t="s">
        <v>870</v>
      </c>
      <c r="F522" s="208" t="s">
        <v>871</v>
      </c>
      <c r="G522" s="209" t="s">
        <v>165</v>
      </c>
      <c r="H522" s="210">
        <v>110</v>
      </c>
      <c r="I522" s="211"/>
      <c r="J522" s="212">
        <f>ROUND(I522*H522,2)</f>
        <v>0</v>
      </c>
      <c r="K522" s="208" t="s">
        <v>150</v>
      </c>
      <c r="L522" s="46"/>
      <c r="M522" s="213" t="s">
        <v>19</v>
      </c>
      <c r="N522" s="214" t="s">
        <v>42</v>
      </c>
      <c r="O522" s="86"/>
      <c r="P522" s="215">
        <f>O522*H522</f>
        <v>0</v>
      </c>
      <c r="Q522" s="215">
        <v>0</v>
      </c>
      <c r="R522" s="215">
        <f>Q522*H522</f>
        <v>0</v>
      </c>
      <c r="S522" s="215">
        <v>0</v>
      </c>
      <c r="T522" s="216">
        <f>S522*H522</f>
        <v>0</v>
      </c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R522" s="217" t="s">
        <v>258</v>
      </c>
      <c r="AT522" s="217" t="s">
        <v>146</v>
      </c>
      <c r="AU522" s="217" t="s">
        <v>81</v>
      </c>
      <c r="AY522" s="19" t="s">
        <v>144</v>
      </c>
      <c r="BE522" s="218">
        <f>IF(N522="základní",J522,0)</f>
        <v>0</v>
      </c>
      <c r="BF522" s="218">
        <f>IF(N522="snížená",J522,0)</f>
        <v>0</v>
      </c>
      <c r="BG522" s="218">
        <f>IF(N522="zákl. přenesená",J522,0)</f>
        <v>0</v>
      </c>
      <c r="BH522" s="218">
        <f>IF(N522="sníž. přenesená",J522,0)</f>
        <v>0</v>
      </c>
      <c r="BI522" s="218">
        <f>IF(N522="nulová",J522,0)</f>
        <v>0</v>
      </c>
      <c r="BJ522" s="19" t="s">
        <v>79</v>
      </c>
      <c r="BK522" s="218">
        <f>ROUND(I522*H522,2)</f>
        <v>0</v>
      </c>
      <c r="BL522" s="19" t="s">
        <v>258</v>
      </c>
      <c r="BM522" s="217" t="s">
        <v>872</v>
      </c>
    </row>
    <row r="523" s="2" customFormat="1">
      <c r="A523" s="40"/>
      <c r="B523" s="41"/>
      <c r="C523" s="42"/>
      <c r="D523" s="219" t="s">
        <v>153</v>
      </c>
      <c r="E523" s="42"/>
      <c r="F523" s="220" t="s">
        <v>873</v>
      </c>
      <c r="G523" s="42"/>
      <c r="H523" s="42"/>
      <c r="I523" s="221"/>
      <c r="J523" s="42"/>
      <c r="K523" s="42"/>
      <c r="L523" s="46"/>
      <c r="M523" s="222"/>
      <c r="N523" s="223"/>
      <c r="O523" s="86"/>
      <c r="P523" s="86"/>
      <c r="Q523" s="86"/>
      <c r="R523" s="86"/>
      <c r="S523" s="86"/>
      <c r="T523" s="87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T523" s="19" t="s">
        <v>153</v>
      </c>
      <c r="AU523" s="19" t="s">
        <v>81</v>
      </c>
    </row>
    <row r="524" s="2" customFormat="1">
      <c r="A524" s="40"/>
      <c r="B524" s="41"/>
      <c r="C524" s="42"/>
      <c r="D524" s="224" t="s">
        <v>155</v>
      </c>
      <c r="E524" s="42"/>
      <c r="F524" s="225" t="s">
        <v>874</v>
      </c>
      <c r="G524" s="42"/>
      <c r="H524" s="42"/>
      <c r="I524" s="221"/>
      <c r="J524" s="42"/>
      <c r="K524" s="42"/>
      <c r="L524" s="46"/>
      <c r="M524" s="222"/>
      <c r="N524" s="223"/>
      <c r="O524" s="86"/>
      <c r="P524" s="86"/>
      <c r="Q524" s="86"/>
      <c r="R524" s="86"/>
      <c r="S524" s="86"/>
      <c r="T524" s="87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T524" s="19" t="s">
        <v>155</v>
      </c>
      <c r="AU524" s="19" t="s">
        <v>81</v>
      </c>
    </row>
    <row r="525" s="2" customFormat="1" ht="16.5" customHeight="1">
      <c r="A525" s="40"/>
      <c r="B525" s="41"/>
      <c r="C525" s="248" t="s">
        <v>875</v>
      </c>
      <c r="D525" s="248" t="s">
        <v>224</v>
      </c>
      <c r="E525" s="249" t="s">
        <v>876</v>
      </c>
      <c r="F525" s="250" t="s">
        <v>877</v>
      </c>
      <c r="G525" s="251" t="s">
        <v>878</v>
      </c>
      <c r="H525" s="252">
        <v>110</v>
      </c>
      <c r="I525" s="253"/>
      <c r="J525" s="254">
        <f>ROUND(I525*H525,2)</f>
        <v>0</v>
      </c>
      <c r="K525" s="250" t="s">
        <v>150</v>
      </c>
      <c r="L525" s="255"/>
      <c r="M525" s="256" t="s">
        <v>19</v>
      </c>
      <c r="N525" s="257" t="s">
        <v>42</v>
      </c>
      <c r="O525" s="86"/>
      <c r="P525" s="215">
        <f>O525*H525</f>
        <v>0</v>
      </c>
      <c r="Q525" s="215">
        <v>0.001</v>
      </c>
      <c r="R525" s="215">
        <f>Q525*H525</f>
        <v>0.11</v>
      </c>
      <c r="S525" s="215">
        <v>0</v>
      </c>
      <c r="T525" s="216">
        <f>S525*H525</f>
        <v>0</v>
      </c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R525" s="217" t="s">
        <v>379</v>
      </c>
      <c r="AT525" s="217" t="s">
        <v>224</v>
      </c>
      <c r="AU525" s="217" t="s">
        <v>81</v>
      </c>
      <c r="AY525" s="19" t="s">
        <v>144</v>
      </c>
      <c r="BE525" s="218">
        <f>IF(N525="základní",J525,0)</f>
        <v>0</v>
      </c>
      <c r="BF525" s="218">
        <f>IF(N525="snížená",J525,0)</f>
        <v>0</v>
      </c>
      <c r="BG525" s="218">
        <f>IF(N525="zákl. přenesená",J525,0)</f>
        <v>0</v>
      </c>
      <c r="BH525" s="218">
        <f>IF(N525="sníž. přenesená",J525,0)</f>
        <v>0</v>
      </c>
      <c r="BI525" s="218">
        <f>IF(N525="nulová",J525,0)</f>
        <v>0</v>
      </c>
      <c r="BJ525" s="19" t="s">
        <v>79</v>
      </c>
      <c r="BK525" s="218">
        <f>ROUND(I525*H525,2)</f>
        <v>0</v>
      </c>
      <c r="BL525" s="19" t="s">
        <v>258</v>
      </c>
      <c r="BM525" s="217" t="s">
        <v>879</v>
      </c>
    </row>
    <row r="526" s="2" customFormat="1">
      <c r="A526" s="40"/>
      <c r="B526" s="41"/>
      <c r="C526" s="42"/>
      <c r="D526" s="219" t="s">
        <v>153</v>
      </c>
      <c r="E526" s="42"/>
      <c r="F526" s="220" t="s">
        <v>877</v>
      </c>
      <c r="G526" s="42"/>
      <c r="H526" s="42"/>
      <c r="I526" s="221"/>
      <c r="J526" s="42"/>
      <c r="K526" s="42"/>
      <c r="L526" s="46"/>
      <c r="M526" s="222"/>
      <c r="N526" s="223"/>
      <c r="O526" s="86"/>
      <c r="P526" s="86"/>
      <c r="Q526" s="86"/>
      <c r="R526" s="86"/>
      <c r="S526" s="86"/>
      <c r="T526" s="87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T526" s="19" t="s">
        <v>153</v>
      </c>
      <c r="AU526" s="19" t="s">
        <v>81</v>
      </c>
    </row>
    <row r="527" s="2" customFormat="1" ht="16.5" customHeight="1">
      <c r="A527" s="40"/>
      <c r="B527" s="41"/>
      <c r="C527" s="206" t="s">
        <v>880</v>
      </c>
      <c r="D527" s="206" t="s">
        <v>146</v>
      </c>
      <c r="E527" s="207" t="s">
        <v>881</v>
      </c>
      <c r="F527" s="208" t="s">
        <v>882</v>
      </c>
      <c r="G527" s="209" t="s">
        <v>165</v>
      </c>
      <c r="H527" s="210">
        <v>30</v>
      </c>
      <c r="I527" s="211"/>
      <c r="J527" s="212">
        <f>ROUND(I527*H527,2)</f>
        <v>0</v>
      </c>
      <c r="K527" s="208" t="s">
        <v>150</v>
      </c>
      <c r="L527" s="46"/>
      <c r="M527" s="213" t="s">
        <v>19</v>
      </c>
      <c r="N527" s="214" t="s">
        <v>42</v>
      </c>
      <c r="O527" s="86"/>
      <c r="P527" s="215">
        <f>O527*H527</f>
        <v>0</v>
      </c>
      <c r="Q527" s="215">
        <v>0</v>
      </c>
      <c r="R527" s="215">
        <f>Q527*H527</f>
        <v>0</v>
      </c>
      <c r="S527" s="215">
        <v>0</v>
      </c>
      <c r="T527" s="216">
        <f>S527*H527</f>
        <v>0</v>
      </c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R527" s="217" t="s">
        <v>258</v>
      </c>
      <c r="AT527" s="217" t="s">
        <v>146</v>
      </c>
      <c r="AU527" s="217" t="s">
        <v>81</v>
      </c>
      <c r="AY527" s="19" t="s">
        <v>144</v>
      </c>
      <c r="BE527" s="218">
        <f>IF(N527="základní",J527,0)</f>
        <v>0</v>
      </c>
      <c r="BF527" s="218">
        <f>IF(N527="snížená",J527,0)</f>
        <v>0</v>
      </c>
      <c r="BG527" s="218">
        <f>IF(N527="zákl. přenesená",J527,0)</f>
        <v>0</v>
      </c>
      <c r="BH527" s="218">
        <f>IF(N527="sníž. přenesená",J527,0)</f>
        <v>0</v>
      </c>
      <c r="BI527" s="218">
        <f>IF(N527="nulová",J527,0)</f>
        <v>0</v>
      </c>
      <c r="BJ527" s="19" t="s">
        <v>79</v>
      </c>
      <c r="BK527" s="218">
        <f>ROUND(I527*H527,2)</f>
        <v>0</v>
      </c>
      <c r="BL527" s="19" t="s">
        <v>258</v>
      </c>
      <c r="BM527" s="217" t="s">
        <v>883</v>
      </c>
    </row>
    <row r="528" s="2" customFormat="1">
      <c r="A528" s="40"/>
      <c r="B528" s="41"/>
      <c r="C528" s="42"/>
      <c r="D528" s="219" t="s">
        <v>153</v>
      </c>
      <c r="E528" s="42"/>
      <c r="F528" s="220" t="s">
        <v>884</v>
      </c>
      <c r="G528" s="42"/>
      <c r="H528" s="42"/>
      <c r="I528" s="221"/>
      <c r="J528" s="42"/>
      <c r="K528" s="42"/>
      <c r="L528" s="46"/>
      <c r="M528" s="222"/>
      <c r="N528" s="223"/>
      <c r="O528" s="86"/>
      <c r="P528" s="86"/>
      <c r="Q528" s="86"/>
      <c r="R528" s="86"/>
      <c r="S528" s="86"/>
      <c r="T528" s="87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T528" s="19" t="s">
        <v>153</v>
      </c>
      <c r="AU528" s="19" t="s">
        <v>81</v>
      </c>
    </row>
    <row r="529" s="2" customFormat="1">
      <c r="A529" s="40"/>
      <c r="B529" s="41"/>
      <c r="C529" s="42"/>
      <c r="D529" s="224" t="s">
        <v>155</v>
      </c>
      <c r="E529" s="42"/>
      <c r="F529" s="225" t="s">
        <v>885</v>
      </c>
      <c r="G529" s="42"/>
      <c r="H529" s="42"/>
      <c r="I529" s="221"/>
      <c r="J529" s="42"/>
      <c r="K529" s="42"/>
      <c r="L529" s="46"/>
      <c r="M529" s="222"/>
      <c r="N529" s="223"/>
      <c r="O529" s="86"/>
      <c r="P529" s="86"/>
      <c r="Q529" s="86"/>
      <c r="R529" s="86"/>
      <c r="S529" s="86"/>
      <c r="T529" s="87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T529" s="19" t="s">
        <v>155</v>
      </c>
      <c r="AU529" s="19" t="s">
        <v>81</v>
      </c>
    </row>
    <row r="530" s="2" customFormat="1" ht="16.5" customHeight="1">
      <c r="A530" s="40"/>
      <c r="B530" s="41"/>
      <c r="C530" s="248" t="s">
        <v>886</v>
      </c>
      <c r="D530" s="248" t="s">
        <v>224</v>
      </c>
      <c r="E530" s="249" t="s">
        <v>887</v>
      </c>
      <c r="F530" s="250" t="s">
        <v>888</v>
      </c>
      <c r="G530" s="251" t="s">
        <v>878</v>
      </c>
      <c r="H530" s="252">
        <v>30</v>
      </c>
      <c r="I530" s="253"/>
      <c r="J530" s="254">
        <f>ROUND(I530*H530,2)</f>
        <v>0</v>
      </c>
      <c r="K530" s="250" t="s">
        <v>150</v>
      </c>
      <c r="L530" s="255"/>
      <c r="M530" s="256" t="s">
        <v>19</v>
      </c>
      <c r="N530" s="257" t="s">
        <v>42</v>
      </c>
      <c r="O530" s="86"/>
      <c r="P530" s="215">
        <f>O530*H530</f>
        <v>0</v>
      </c>
      <c r="Q530" s="215">
        <v>0.001</v>
      </c>
      <c r="R530" s="215">
        <f>Q530*H530</f>
        <v>0.029999999999999999</v>
      </c>
      <c r="S530" s="215">
        <v>0</v>
      </c>
      <c r="T530" s="216">
        <f>S530*H530</f>
        <v>0</v>
      </c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R530" s="217" t="s">
        <v>379</v>
      </c>
      <c r="AT530" s="217" t="s">
        <v>224</v>
      </c>
      <c r="AU530" s="217" t="s">
        <v>81</v>
      </c>
      <c r="AY530" s="19" t="s">
        <v>144</v>
      </c>
      <c r="BE530" s="218">
        <f>IF(N530="základní",J530,0)</f>
        <v>0</v>
      </c>
      <c r="BF530" s="218">
        <f>IF(N530="snížená",J530,0)</f>
        <v>0</v>
      </c>
      <c r="BG530" s="218">
        <f>IF(N530="zákl. přenesená",J530,0)</f>
        <v>0</v>
      </c>
      <c r="BH530" s="218">
        <f>IF(N530="sníž. přenesená",J530,0)</f>
        <v>0</v>
      </c>
      <c r="BI530" s="218">
        <f>IF(N530="nulová",J530,0)</f>
        <v>0</v>
      </c>
      <c r="BJ530" s="19" t="s">
        <v>79</v>
      </c>
      <c r="BK530" s="218">
        <f>ROUND(I530*H530,2)</f>
        <v>0</v>
      </c>
      <c r="BL530" s="19" t="s">
        <v>258</v>
      </c>
      <c r="BM530" s="217" t="s">
        <v>889</v>
      </c>
    </row>
    <row r="531" s="2" customFormat="1">
      <c r="A531" s="40"/>
      <c r="B531" s="41"/>
      <c r="C531" s="42"/>
      <c r="D531" s="219" t="s">
        <v>153</v>
      </c>
      <c r="E531" s="42"/>
      <c r="F531" s="220" t="s">
        <v>888</v>
      </c>
      <c r="G531" s="42"/>
      <c r="H531" s="42"/>
      <c r="I531" s="221"/>
      <c r="J531" s="42"/>
      <c r="K531" s="42"/>
      <c r="L531" s="46"/>
      <c r="M531" s="222"/>
      <c r="N531" s="223"/>
      <c r="O531" s="86"/>
      <c r="P531" s="86"/>
      <c r="Q531" s="86"/>
      <c r="R531" s="86"/>
      <c r="S531" s="86"/>
      <c r="T531" s="87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T531" s="19" t="s">
        <v>153</v>
      </c>
      <c r="AU531" s="19" t="s">
        <v>81</v>
      </c>
    </row>
    <row r="532" s="2" customFormat="1" ht="16.5" customHeight="1">
      <c r="A532" s="40"/>
      <c r="B532" s="41"/>
      <c r="C532" s="206" t="s">
        <v>890</v>
      </c>
      <c r="D532" s="206" t="s">
        <v>146</v>
      </c>
      <c r="E532" s="207" t="s">
        <v>891</v>
      </c>
      <c r="F532" s="208" t="s">
        <v>892</v>
      </c>
      <c r="G532" s="209" t="s">
        <v>553</v>
      </c>
      <c r="H532" s="210">
        <v>25</v>
      </c>
      <c r="I532" s="211"/>
      <c r="J532" s="212">
        <f>ROUND(I532*H532,2)</f>
        <v>0</v>
      </c>
      <c r="K532" s="208" t="s">
        <v>150</v>
      </c>
      <c r="L532" s="46"/>
      <c r="M532" s="213" t="s">
        <v>19</v>
      </c>
      <c r="N532" s="214" t="s">
        <v>42</v>
      </c>
      <c r="O532" s="86"/>
      <c r="P532" s="215">
        <f>O532*H532</f>
        <v>0</v>
      </c>
      <c r="Q532" s="215">
        <v>0</v>
      </c>
      <c r="R532" s="215">
        <f>Q532*H532</f>
        <v>0</v>
      </c>
      <c r="S532" s="215">
        <v>0</v>
      </c>
      <c r="T532" s="216">
        <f>S532*H532</f>
        <v>0</v>
      </c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R532" s="217" t="s">
        <v>258</v>
      </c>
      <c r="AT532" s="217" t="s">
        <v>146</v>
      </c>
      <c r="AU532" s="217" t="s">
        <v>81</v>
      </c>
      <c r="AY532" s="19" t="s">
        <v>144</v>
      </c>
      <c r="BE532" s="218">
        <f>IF(N532="základní",J532,0)</f>
        <v>0</v>
      </c>
      <c r="BF532" s="218">
        <f>IF(N532="snížená",J532,0)</f>
        <v>0</v>
      </c>
      <c r="BG532" s="218">
        <f>IF(N532="zákl. přenesená",J532,0)</f>
        <v>0</v>
      </c>
      <c r="BH532" s="218">
        <f>IF(N532="sníž. přenesená",J532,0)</f>
        <v>0</v>
      </c>
      <c r="BI532" s="218">
        <f>IF(N532="nulová",J532,0)</f>
        <v>0</v>
      </c>
      <c r="BJ532" s="19" t="s">
        <v>79</v>
      </c>
      <c r="BK532" s="218">
        <f>ROUND(I532*H532,2)</f>
        <v>0</v>
      </c>
      <c r="BL532" s="19" t="s">
        <v>258</v>
      </c>
      <c r="BM532" s="217" t="s">
        <v>893</v>
      </c>
    </row>
    <row r="533" s="2" customFormat="1">
      <c r="A533" s="40"/>
      <c r="B533" s="41"/>
      <c r="C533" s="42"/>
      <c r="D533" s="219" t="s">
        <v>153</v>
      </c>
      <c r="E533" s="42"/>
      <c r="F533" s="220" t="s">
        <v>894</v>
      </c>
      <c r="G533" s="42"/>
      <c r="H533" s="42"/>
      <c r="I533" s="221"/>
      <c r="J533" s="42"/>
      <c r="K533" s="42"/>
      <c r="L533" s="46"/>
      <c r="M533" s="222"/>
      <c r="N533" s="223"/>
      <c r="O533" s="86"/>
      <c r="P533" s="86"/>
      <c r="Q533" s="86"/>
      <c r="R533" s="86"/>
      <c r="S533" s="86"/>
      <c r="T533" s="87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T533" s="19" t="s">
        <v>153</v>
      </c>
      <c r="AU533" s="19" t="s">
        <v>81</v>
      </c>
    </row>
    <row r="534" s="2" customFormat="1">
      <c r="A534" s="40"/>
      <c r="B534" s="41"/>
      <c r="C534" s="42"/>
      <c r="D534" s="224" t="s">
        <v>155</v>
      </c>
      <c r="E534" s="42"/>
      <c r="F534" s="225" t="s">
        <v>895</v>
      </c>
      <c r="G534" s="42"/>
      <c r="H534" s="42"/>
      <c r="I534" s="221"/>
      <c r="J534" s="42"/>
      <c r="K534" s="42"/>
      <c r="L534" s="46"/>
      <c r="M534" s="222"/>
      <c r="N534" s="223"/>
      <c r="O534" s="86"/>
      <c r="P534" s="86"/>
      <c r="Q534" s="86"/>
      <c r="R534" s="86"/>
      <c r="S534" s="86"/>
      <c r="T534" s="87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T534" s="19" t="s">
        <v>155</v>
      </c>
      <c r="AU534" s="19" t="s">
        <v>81</v>
      </c>
    </row>
    <row r="535" s="2" customFormat="1" ht="16.5" customHeight="1">
      <c r="A535" s="40"/>
      <c r="B535" s="41"/>
      <c r="C535" s="248" t="s">
        <v>896</v>
      </c>
      <c r="D535" s="248" t="s">
        <v>224</v>
      </c>
      <c r="E535" s="249" t="s">
        <v>897</v>
      </c>
      <c r="F535" s="250" t="s">
        <v>898</v>
      </c>
      <c r="G535" s="251" t="s">
        <v>553</v>
      </c>
      <c r="H535" s="252">
        <v>25</v>
      </c>
      <c r="I535" s="253"/>
      <c r="J535" s="254">
        <f>ROUND(I535*H535,2)</f>
        <v>0</v>
      </c>
      <c r="K535" s="250" t="s">
        <v>150</v>
      </c>
      <c r="L535" s="255"/>
      <c r="M535" s="256" t="s">
        <v>19</v>
      </c>
      <c r="N535" s="257" t="s">
        <v>42</v>
      </c>
      <c r="O535" s="86"/>
      <c r="P535" s="215">
        <f>O535*H535</f>
        <v>0</v>
      </c>
      <c r="Q535" s="215">
        <v>0.00023000000000000001</v>
      </c>
      <c r="R535" s="215">
        <f>Q535*H535</f>
        <v>0.0057499999999999999</v>
      </c>
      <c r="S535" s="215">
        <v>0</v>
      </c>
      <c r="T535" s="216">
        <f>S535*H535</f>
        <v>0</v>
      </c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R535" s="217" t="s">
        <v>379</v>
      </c>
      <c r="AT535" s="217" t="s">
        <v>224</v>
      </c>
      <c r="AU535" s="217" t="s">
        <v>81</v>
      </c>
      <c r="AY535" s="19" t="s">
        <v>144</v>
      </c>
      <c r="BE535" s="218">
        <f>IF(N535="základní",J535,0)</f>
        <v>0</v>
      </c>
      <c r="BF535" s="218">
        <f>IF(N535="snížená",J535,0)</f>
        <v>0</v>
      </c>
      <c r="BG535" s="218">
        <f>IF(N535="zákl. přenesená",J535,0)</f>
        <v>0</v>
      </c>
      <c r="BH535" s="218">
        <f>IF(N535="sníž. přenesená",J535,0)</f>
        <v>0</v>
      </c>
      <c r="BI535" s="218">
        <f>IF(N535="nulová",J535,0)</f>
        <v>0</v>
      </c>
      <c r="BJ535" s="19" t="s">
        <v>79</v>
      </c>
      <c r="BK535" s="218">
        <f>ROUND(I535*H535,2)</f>
        <v>0</v>
      </c>
      <c r="BL535" s="19" t="s">
        <v>258</v>
      </c>
      <c r="BM535" s="217" t="s">
        <v>899</v>
      </c>
    </row>
    <row r="536" s="2" customFormat="1">
      <c r="A536" s="40"/>
      <c r="B536" s="41"/>
      <c r="C536" s="42"/>
      <c r="D536" s="219" t="s">
        <v>153</v>
      </c>
      <c r="E536" s="42"/>
      <c r="F536" s="220" t="s">
        <v>898</v>
      </c>
      <c r="G536" s="42"/>
      <c r="H536" s="42"/>
      <c r="I536" s="221"/>
      <c r="J536" s="42"/>
      <c r="K536" s="42"/>
      <c r="L536" s="46"/>
      <c r="M536" s="222"/>
      <c r="N536" s="223"/>
      <c r="O536" s="86"/>
      <c r="P536" s="86"/>
      <c r="Q536" s="86"/>
      <c r="R536" s="86"/>
      <c r="S536" s="86"/>
      <c r="T536" s="87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T536" s="19" t="s">
        <v>153</v>
      </c>
      <c r="AU536" s="19" t="s">
        <v>81</v>
      </c>
    </row>
    <row r="537" s="2" customFormat="1" ht="16.5" customHeight="1">
      <c r="A537" s="40"/>
      <c r="B537" s="41"/>
      <c r="C537" s="206" t="s">
        <v>900</v>
      </c>
      <c r="D537" s="206" t="s">
        <v>146</v>
      </c>
      <c r="E537" s="207" t="s">
        <v>901</v>
      </c>
      <c r="F537" s="208" t="s">
        <v>902</v>
      </c>
      <c r="G537" s="209" t="s">
        <v>553</v>
      </c>
      <c r="H537" s="210">
        <v>4</v>
      </c>
      <c r="I537" s="211"/>
      <c r="J537" s="212">
        <f>ROUND(I537*H537,2)</f>
        <v>0</v>
      </c>
      <c r="K537" s="208" t="s">
        <v>150</v>
      </c>
      <c r="L537" s="46"/>
      <c r="M537" s="213" t="s">
        <v>19</v>
      </c>
      <c r="N537" s="214" t="s">
        <v>42</v>
      </c>
      <c r="O537" s="86"/>
      <c r="P537" s="215">
        <f>O537*H537</f>
        <v>0</v>
      </c>
      <c r="Q537" s="215">
        <v>0</v>
      </c>
      <c r="R537" s="215">
        <f>Q537*H537</f>
        <v>0</v>
      </c>
      <c r="S537" s="215">
        <v>0</v>
      </c>
      <c r="T537" s="216">
        <f>S537*H537</f>
        <v>0</v>
      </c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R537" s="217" t="s">
        <v>258</v>
      </c>
      <c r="AT537" s="217" t="s">
        <v>146</v>
      </c>
      <c r="AU537" s="217" t="s">
        <v>81</v>
      </c>
      <c r="AY537" s="19" t="s">
        <v>144</v>
      </c>
      <c r="BE537" s="218">
        <f>IF(N537="základní",J537,0)</f>
        <v>0</v>
      </c>
      <c r="BF537" s="218">
        <f>IF(N537="snížená",J537,0)</f>
        <v>0</v>
      </c>
      <c r="BG537" s="218">
        <f>IF(N537="zákl. přenesená",J537,0)</f>
        <v>0</v>
      </c>
      <c r="BH537" s="218">
        <f>IF(N537="sníž. přenesená",J537,0)</f>
        <v>0</v>
      </c>
      <c r="BI537" s="218">
        <f>IF(N537="nulová",J537,0)</f>
        <v>0</v>
      </c>
      <c r="BJ537" s="19" t="s">
        <v>79</v>
      </c>
      <c r="BK537" s="218">
        <f>ROUND(I537*H537,2)</f>
        <v>0</v>
      </c>
      <c r="BL537" s="19" t="s">
        <v>258</v>
      </c>
      <c r="BM537" s="217" t="s">
        <v>903</v>
      </c>
    </row>
    <row r="538" s="2" customFormat="1">
      <c r="A538" s="40"/>
      <c r="B538" s="41"/>
      <c r="C538" s="42"/>
      <c r="D538" s="219" t="s">
        <v>153</v>
      </c>
      <c r="E538" s="42"/>
      <c r="F538" s="220" t="s">
        <v>904</v>
      </c>
      <c r="G538" s="42"/>
      <c r="H538" s="42"/>
      <c r="I538" s="221"/>
      <c r="J538" s="42"/>
      <c r="K538" s="42"/>
      <c r="L538" s="46"/>
      <c r="M538" s="222"/>
      <c r="N538" s="223"/>
      <c r="O538" s="86"/>
      <c r="P538" s="86"/>
      <c r="Q538" s="86"/>
      <c r="R538" s="86"/>
      <c r="S538" s="86"/>
      <c r="T538" s="87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T538" s="19" t="s">
        <v>153</v>
      </c>
      <c r="AU538" s="19" t="s">
        <v>81</v>
      </c>
    </row>
    <row r="539" s="2" customFormat="1">
      <c r="A539" s="40"/>
      <c r="B539" s="41"/>
      <c r="C539" s="42"/>
      <c r="D539" s="224" t="s">
        <v>155</v>
      </c>
      <c r="E539" s="42"/>
      <c r="F539" s="225" t="s">
        <v>905</v>
      </c>
      <c r="G539" s="42"/>
      <c r="H539" s="42"/>
      <c r="I539" s="221"/>
      <c r="J539" s="42"/>
      <c r="K539" s="42"/>
      <c r="L539" s="46"/>
      <c r="M539" s="222"/>
      <c r="N539" s="223"/>
      <c r="O539" s="86"/>
      <c r="P539" s="86"/>
      <c r="Q539" s="86"/>
      <c r="R539" s="86"/>
      <c r="S539" s="86"/>
      <c r="T539" s="87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T539" s="19" t="s">
        <v>155</v>
      </c>
      <c r="AU539" s="19" t="s">
        <v>81</v>
      </c>
    </row>
    <row r="540" s="2" customFormat="1" ht="16.5" customHeight="1">
      <c r="A540" s="40"/>
      <c r="B540" s="41"/>
      <c r="C540" s="248" t="s">
        <v>906</v>
      </c>
      <c r="D540" s="248" t="s">
        <v>224</v>
      </c>
      <c r="E540" s="249" t="s">
        <v>907</v>
      </c>
      <c r="F540" s="250" t="s">
        <v>908</v>
      </c>
      <c r="G540" s="251" t="s">
        <v>553</v>
      </c>
      <c r="H540" s="252">
        <v>4</v>
      </c>
      <c r="I540" s="253"/>
      <c r="J540" s="254">
        <f>ROUND(I540*H540,2)</f>
        <v>0</v>
      </c>
      <c r="K540" s="250" t="s">
        <v>150</v>
      </c>
      <c r="L540" s="255"/>
      <c r="M540" s="256" t="s">
        <v>19</v>
      </c>
      <c r="N540" s="257" t="s">
        <v>42</v>
      </c>
      <c r="O540" s="86"/>
      <c r="P540" s="215">
        <f>O540*H540</f>
        <v>0</v>
      </c>
      <c r="Q540" s="215">
        <v>0.00029999999999999997</v>
      </c>
      <c r="R540" s="215">
        <f>Q540*H540</f>
        <v>0.0011999999999999999</v>
      </c>
      <c r="S540" s="215">
        <v>0</v>
      </c>
      <c r="T540" s="216">
        <f>S540*H540</f>
        <v>0</v>
      </c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R540" s="217" t="s">
        <v>379</v>
      </c>
      <c r="AT540" s="217" t="s">
        <v>224</v>
      </c>
      <c r="AU540" s="217" t="s">
        <v>81</v>
      </c>
      <c r="AY540" s="19" t="s">
        <v>144</v>
      </c>
      <c r="BE540" s="218">
        <f>IF(N540="základní",J540,0)</f>
        <v>0</v>
      </c>
      <c r="BF540" s="218">
        <f>IF(N540="snížená",J540,0)</f>
        <v>0</v>
      </c>
      <c r="BG540" s="218">
        <f>IF(N540="zákl. přenesená",J540,0)</f>
        <v>0</v>
      </c>
      <c r="BH540" s="218">
        <f>IF(N540="sníž. přenesená",J540,0)</f>
        <v>0</v>
      </c>
      <c r="BI540" s="218">
        <f>IF(N540="nulová",J540,0)</f>
        <v>0</v>
      </c>
      <c r="BJ540" s="19" t="s">
        <v>79</v>
      </c>
      <c r="BK540" s="218">
        <f>ROUND(I540*H540,2)</f>
        <v>0</v>
      </c>
      <c r="BL540" s="19" t="s">
        <v>258</v>
      </c>
      <c r="BM540" s="217" t="s">
        <v>909</v>
      </c>
    </row>
    <row r="541" s="2" customFormat="1">
      <c r="A541" s="40"/>
      <c r="B541" s="41"/>
      <c r="C541" s="42"/>
      <c r="D541" s="219" t="s">
        <v>153</v>
      </c>
      <c r="E541" s="42"/>
      <c r="F541" s="220" t="s">
        <v>908</v>
      </c>
      <c r="G541" s="42"/>
      <c r="H541" s="42"/>
      <c r="I541" s="221"/>
      <c r="J541" s="42"/>
      <c r="K541" s="42"/>
      <c r="L541" s="46"/>
      <c r="M541" s="222"/>
      <c r="N541" s="223"/>
      <c r="O541" s="86"/>
      <c r="P541" s="86"/>
      <c r="Q541" s="86"/>
      <c r="R541" s="86"/>
      <c r="S541" s="86"/>
      <c r="T541" s="87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T541" s="19" t="s">
        <v>153</v>
      </c>
      <c r="AU541" s="19" t="s">
        <v>81</v>
      </c>
    </row>
    <row r="542" s="2" customFormat="1" ht="16.5" customHeight="1">
      <c r="A542" s="40"/>
      <c r="B542" s="41"/>
      <c r="C542" s="206" t="s">
        <v>910</v>
      </c>
      <c r="D542" s="206" t="s">
        <v>146</v>
      </c>
      <c r="E542" s="207" t="s">
        <v>911</v>
      </c>
      <c r="F542" s="208" t="s">
        <v>912</v>
      </c>
      <c r="G542" s="209" t="s">
        <v>553</v>
      </c>
      <c r="H542" s="210">
        <v>4</v>
      </c>
      <c r="I542" s="211"/>
      <c r="J542" s="212">
        <f>ROUND(I542*H542,2)</f>
        <v>0</v>
      </c>
      <c r="K542" s="208" t="s">
        <v>150</v>
      </c>
      <c r="L542" s="46"/>
      <c r="M542" s="213" t="s">
        <v>19</v>
      </c>
      <c r="N542" s="214" t="s">
        <v>42</v>
      </c>
      <c r="O542" s="86"/>
      <c r="P542" s="215">
        <f>O542*H542</f>
        <v>0</v>
      </c>
      <c r="Q542" s="215">
        <v>0</v>
      </c>
      <c r="R542" s="215">
        <f>Q542*H542</f>
        <v>0</v>
      </c>
      <c r="S542" s="215">
        <v>0</v>
      </c>
      <c r="T542" s="216">
        <f>S542*H542</f>
        <v>0</v>
      </c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R542" s="217" t="s">
        <v>258</v>
      </c>
      <c r="AT542" s="217" t="s">
        <v>146</v>
      </c>
      <c r="AU542" s="217" t="s">
        <v>81</v>
      </c>
      <c r="AY542" s="19" t="s">
        <v>144</v>
      </c>
      <c r="BE542" s="218">
        <f>IF(N542="základní",J542,0)</f>
        <v>0</v>
      </c>
      <c r="BF542" s="218">
        <f>IF(N542="snížená",J542,0)</f>
        <v>0</v>
      </c>
      <c r="BG542" s="218">
        <f>IF(N542="zákl. přenesená",J542,0)</f>
        <v>0</v>
      </c>
      <c r="BH542" s="218">
        <f>IF(N542="sníž. přenesená",J542,0)</f>
        <v>0</v>
      </c>
      <c r="BI542" s="218">
        <f>IF(N542="nulová",J542,0)</f>
        <v>0</v>
      </c>
      <c r="BJ542" s="19" t="s">
        <v>79</v>
      </c>
      <c r="BK542" s="218">
        <f>ROUND(I542*H542,2)</f>
        <v>0</v>
      </c>
      <c r="BL542" s="19" t="s">
        <v>258</v>
      </c>
      <c r="BM542" s="217" t="s">
        <v>913</v>
      </c>
    </row>
    <row r="543" s="2" customFormat="1">
      <c r="A543" s="40"/>
      <c r="B543" s="41"/>
      <c r="C543" s="42"/>
      <c r="D543" s="219" t="s">
        <v>153</v>
      </c>
      <c r="E543" s="42"/>
      <c r="F543" s="220" t="s">
        <v>914</v>
      </c>
      <c r="G543" s="42"/>
      <c r="H543" s="42"/>
      <c r="I543" s="221"/>
      <c r="J543" s="42"/>
      <c r="K543" s="42"/>
      <c r="L543" s="46"/>
      <c r="M543" s="222"/>
      <c r="N543" s="223"/>
      <c r="O543" s="86"/>
      <c r="P543" s="86"/>
      <c r="Q543" s="86"/>
      <c r="R543" s="86"/>
      <c r="S543" s="86"/>
      <c r="T543" s="87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T543" s="19" t="s">
        <v>153</v>
      </c>
      <c r="AU543" s="19" t="s">
        <v>81</v>
      </c>
    </row>
    <row r="544" s="2" customFormat="1">
      <c r="A544" s="40"/>
      <c r="B544" s="41"/>
      <c r="C544" s="42"/>
      <c r="D544" s="224" t="s">
        <v>155</v>
      </c>
      <c r="E544" s="42"/>
      <c r="F544" s="225" t="s">
        <v>915</v>
      </c>
      <c r="G544" s="42"/>
      <c r="H544" s="42"/>
      <c r="I544" s="221"/>
      <c r="J544" s="42"/>
      <c r="K544" s="42"/>
      <c r="L544" s="46"/>
      <c r="M544" s="222"/>
      <c r="N544" s="223"/>
      <c r="O544" s="86"/>
      <c r="P544" s="86"/>
      <c r="Q544" s="86"/>
      <c r="R544" s="86"/>
      <c r="S544" s="86"/>
      <c r="T544" s="87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T544" s="19" t="s">
        <v>155</v>
      </c>
      <c r="AU544" s="19" t="s">
        <v>81</v>
      </c>
    </row>
    <row r="545" s="2" customFormat="1" ht="16.5" customHeight="1">
      <c r="A545" s="40"/>
      <c r="B545" s="41"/>
      <c r="C545" s="248" t="s">
        <v>916</v>
      </c>
      <c r="D545" s="248" t="s">
        <v>224</v>
      </c>
      <c r="E545" s="249" t="s">
        <v>917</v>
      </c>
      <c r="F545" s="250" t="s">
        <v>918</v>
      </c>
      <c r="G545" s="251" t="s">
        <v>553</v>
      </c>
      <c r="H545" s="252">
        <v>4</v>
      </c>
      <c r="I545" s="253"/>
      <c r="J545" s="254">
        <f>ROUND(I545*H545,2)</f>
        <v>0</v>
      </c>
      <c r="K545" s="250" t="s">
        <v>150</v>
      </c>
      <c r="L545" s="255"/>
      <c r="M545" s="256" t="s">
        <v>19</v>
      </c>
      <c r="N545" s="257" t="s">
        <v>42</v>
      </c>
      <c r="O545" s="86"/>
      <c r="P545" s="215">
        <f>O545*H545</f>
        <v>0</v>
      </c>
      <c r="Q545" s="215">
        <v>0.002</v>
      </c>
      <c r="R545" s="215">
        <f>Q545*H545</f>
        <v>0.0080000000000000002</v>
      </c>
      <c r="S545" s="215">
        <v>0</v>
      </c>
      <c r="T545" s="216">
        <f>S545*H545</f>
        <v>0</v>
      </c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R545" s="217" t="s">
        <v>379</v>
      </c>
      <c r="AT545" s="217" t="s">
        <v>224</v>
      </c>
      <c r="AU545" s="217" t="s">
        <v>81</v>
      </c>
      <c r="AY545" s="19" t="s">
        <v>144</v>
      </c>
      <c r="BE545" s="218">
        <f>IF(N545="základní",J545,0)</f>
        <v>0</v>
      </c>
      <c r="BF545" s="218">
        <f>IF(N545="snížená",J545,0)</f>
        <v>0</v>
      </c>
      <c r="BG545" s="218">
        <f>IF(N545="zákl. přenesená",J545,0)</f>
        <v>0</v>
      </c>
      <c r="BH545" s="218">
        <f>IF(N545="sníž. přenesená",J545,0)</f>
        <v>0</v>
      </c>
      <c r="BI545" s="218">
        <f>IF(N545="nulová",J545,0)</f>
        <v>0</v>
      </c>
      <c r="BJ545" s="19" t="s">
        <v>79</v>
      </c>
      <c r="BK545" s="218">
        <f>ROUND(I545*H545,2)</f>
        <v>0</v>
      </c>
      <c r="BL545" s="19" t="s">
        <v>258</v>
      </c>
      <c r="BM545" s="217" t="s">
        <v>919</v>
      </c>
    </row>
    <row r="546" s="2" customFormat="1">
      <c r="A546" s="40"/>
      <c r="B546" s="41"/>
      <c r="C546" s="42"/>
      <c r="D546" s="219" t="s">
        <v>153</v>
      </c>
      <c r="E546" s="42"/>
      <c r="F546" s="220" t="s">
        <v>918</v>
      </c>
      <c r="G546" s="42"/>
      <c r="H546" s="42"/>
      <c r="I546" s="221"/>
      <c r="J546" s="42"/>
      <c r="K546" s="42"/>
      <c r="L546" s="46"/>
      <c r="M546" s="222"/>
      <c r="N546" s="223"/>
      <c r="O546" s="86"/>
      <c r="P546" s="86"/>
      <c r="Q546" s="86"/>
      <c r="R546" s="86"/>
      <c r="S546" s="86"/>
      <c r="T546" s="87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T546" s="19" t="s">
        <v>153</v>
      </c>
      <c r="AU546" s="19" t="s">
        <v>81</v>
      </c>
    </row>
    <row r="547" s="2" customFormat="1" ht="16.5" customHeight="1">
      <c r="A547" s="40"/>
      <c r="B547" s="41"/>
      <c r="C547" s="206" t="s">
        <v>920</v>
      </c>
      <c r="D547" s="206" t="s">
        <v>146</v>
      </c>
      <c r="E547" s="207" t="s">
        <v>921</v>
      </c>
      <c r="F547" s="208" t="s">
        <v>922</v>
      </c>
      <c r="G547" s="209" t="s">
        <v>553</v>
      </c>
      <c r="H547" s="210">
        <v>4</v>
      </c>
      <c r="I547" s="211"/>
      <c r="J547" s="212">
        <f>ROUND(I547*H547,2)</f>
        <v>0</v>
      </c>
      <c r="K547" s="208" t="s">
        <v>150</v>
      </c>
      <c r="L547" s="46"/>
      <c r="M547" s="213" t="s">
        <v>19</v>
      </c>
      <c r="N547" s="214" t="s">
        <v>42</v>
      </c>
      <c r="O547" s="86"/>
      <c r="P547" s="215">
        <f>O547*H547</f>
        <v>0</v>
      </c>
      <c r="Q547" s="215">
        <v>0</v>
      </c>
      <c r="R547" s="215">
        <f>Q547*H547</f>
        <v>0</v>
      </c>
      <c r="S547" s="215">
        <v>0</v>
      </c>
      <c r="T547" s="216">
        <f>S547*H547</f>
        <v>0</v>
      </c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R547" s="217" t="s">
        <v>258</v>
      </c>
      <c r="AT547" s="217" t="s">
        <v>146</v>
      </c>
      <c r="AU547" s="217" t="s">
        <v>81</v>
      </c>
      <c r="AY547" s="19" t="s">
        <v>144</v>
      </c>
      <c r="BE547" s="218">
        <f>IF(N547="základní",J547,0)</f>
        <v>0</v>
      </c>
      <c r="BF547" s="218">
        <f>IF(N547="snížená",J547,0)</f>
        <v>0</v>
      </c>
      <c r="BG547" s="218">
        <f>IF(N547="zákl. přenesená",J547,0)</f>
        <v>0</v>
      </c>
      <c r="BH547" s="218">
        <f>IF(N547="sníž. přenesená",J547,0)</f>
        <v>0</v>
      </c>
      <c r="BI547" s="218">
        <f>IF(N547="nulová",J547,0)</f>
        <v>0</v>
      </c>
      <c r="BJ547" s="19" t="s">
        <v>79</v>
      </c>
      <c r="BK547" s="218">
        <f>ROUND(I547*H547,2)</f>
        <v>0</v>
      </c>
      <c r="BL547" s="19" t="s">
        <v>258</v>
      </c>
      <c r="BM547" s="217" t="s">
        <v>923</v>
      </c>
    </row>
    <row r="548" s="2" customFormat="1">
      <c r="A548" s="40"/>
      <c r="B548" s="41"/>
      <c r="C548" s="42"/>
      <c r="D548" s="219" t="s">
        <v>153</v>
      </c>
      <c r="E548" s="42"/>
      <c r="F548" s="220" t="s">
        <v>924</v>
      </c>
      <c r="G548" s="42"/>
      <c r="H548" s="42"/>
      <c r="I548" s="221"/>
      <c r="J548" s="42"/>
      <c r="K548" s="42"/>
      <c r="L548" s="46"/>
      <c r="M548" s="222"/>
      <c r="N548" s="223"/>
      <c r="O548" s="86"/>
      <c r="P548" s="86"/>
      <c r="Q548" s="86"/>
      <c r="R548" s="86"/>
      <c r="S548" s="86"/>
      <c r="T548" s="87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T548" s="19" t="s">
        <v>153</v>
      </c>
      <c r="AU548" s="19" t="s">
        <v>81</v>
      </c>
    </row>
    <row r="549" s="2" customFormat="1">
      <c r="A549" s="40"/>
      <c r="B549" s="41"/>
      <c r="C549" s="42"/>
      <c r="D549" s="224" t="s">
        <v>155</v>
      </c>
      <c r="E549" s="42"/>
      <c r="F549" s="225" t="s">
        <v>925</v>
      </c>
      <c r="G549" s="42"/>
      <c r="H549" s="42"/>
      <c r="I549" s="221"/>
      <c r="J549" s="42"/>
      <c r="K549" s="42"/>
      <c r="L549" s="46"/>
      <c r="M549" s="222"/>
      <c r="N549" s="223"/>
      <c r="O549" s="86"/>
      <c r="P549" s="86"/>
      <c r="Q549" s="86"/>
      <c r="R549" s="86"/>
      <c r="S549" s="86"/>
      <c r="T549" s="87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T549" s="19" t="s">
        <v>155</v>
      </c>
      <c r="AU549" s="19" t="s">
        <v>81</v>
      </c>
    </row>
    <row r="550" s="2" customFormat="1" ht="16.5" customHeight="1">
      <c r="A550" s="40"/>
      <c r="B550" s="41"/>
      <c r="C550" s="248" t="s">
        <v>926</v>
      </c>
      <c r="D550" s="248" t="s">
        <v>224</v>
      </c>
      <c r="E550" s="249" t="s">
        <v>927</v>
      </c>
      <c r="F550" s="250" t="s">
        <v>928</v>
      </c>
      <c r="G550" s="251" t="s">
        <v>553</v>
      </c>
      <c r="H550" s="252">
        <v>4</v>
      </c>
      <c r="I550" s="253"/>
      <c r="J550" s="254">
        <f>ROUND(I550*H550,2)</f>
        <v>0</v>
      </c>
      <c r="K550" s="250" t="s">
        <v>150</v>
      </c>
      <c r="L550" s="255"/>
      <c r="M550" s="256" t="s">
        <v>19</v>
      </c>
      <c r="N550" s="257" t="s">
        <v>42</v>
      </c>
      <c r="O550" s="86"/>
      <c r="P550" s="215">
        <f>O550*H550</f>
        <v>0</v>
      </c>
      <c r="Q550" s="215">
        <v>0</v>
      </c>
      <c r="R550" s="215">
        <f>Q550*H550</f>
        <v>0</v>
      </c>
      <c r="S550" s="215">
        <v>0</v>
      </c>
      <c r="T550" s="216">
        <f>S550*H550</f>
        <v>0</v>
      </c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R550" s="217" t="s">
        <v>379</v>
      </c>
      <c r="AT550" s="217" t="s">
        <v>224</v>
      </c>
      <c r="AU550" s="217" t="s">
        <v>81</v>
      </c>
      <c r="AY550" s="19" t="s">
        <v>144</v>
      </c>
      <c r="BE550" s="218">
        <f>IF(N550="základní",J550,0)</f>
        <v>0</v>
      </c>
      <c r="BF550" s="218">
        <f>IF(N550="snížená",J550,0)</f>
        <v>0</v>
      </c>
      <c r="BG550" s="218">
        <f>IF(N550="zákl. přenesená",J550,0)</f>
        <v>0</v>
      </c>
      <c r="BH550" s="218">
        <f>IF(N550="sníž. přenesená",J550,0)</f>
        <v>0</v>
      </c>
      <c r="BI550" s="218">
        <f>IF(N550="nulová",J550,0)</f>
        <v>0</v>
      </c>
      <c r="BJ550" s="19" t="s">
        <v>79</v>
      </c>
      <c r="BK550" s="218">
        <f>ROUND(I550*H550,2)</f>
        <v>0</v>
      </c>
      <c r="BL550" s="19" t="s">
        <v>258</v>
      </c>
      <c r="BM550" s="217" t="s">
        <v>929</v>
      </c>
    </row>
    <row r="551" s="2" customFormat="1">
      <c r="A551" s="40"/>
      <c r="B551" s="41"/>
      <c r="C551" s="42"/>
      <c r="D551" s="219" t="s">
        <v>153</v>
      </c>
      <c r="E551" s="42"/>
      <c r="F551" s="220" t="s">
        <v>928</v>
      </c>
      <c r="G551" s="42"/>
      <c r="H551" s="42"/>
      <c r="I551" s="221"/>
      <c r="J551" s="42"/>
      <c r="K551" s="42"/>
      <c r="L551" s="46"/>
      <c r="M551" s="222"/>
      <c r="N551" s="223"/>
      <c r="O551" s="86"/>
      <c r="P551" s="86"/>
      <c r="Q551" s="86"/>
      <c r="R551" s="86"/>
      <c r="S551" s="86"/>
      <c r="T551" s="87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T551" s="19" t="s">
        <v>153</v>
      </c>
      <c r="AU551" s="19" t="s">
        <v>81</v>
      </c>
    </row>
    <row r="552" s="2" customFormat="1" ht="16.5" customHeight="1">
      <c r="A552" s="40"/>
      <c r="B552" s="41"/>
      <c r="C552" s="206" t="s">
        <v>930</v>
      </c>
      <c r="D552" s="206" t="s">
        <v>146</v>
      </c>
      <c r="E552" s="207" t="s">
        <v>931</v>
      </c>
      <c r="F552" s="208" t="s">
        <v>932</v>
      </c>
      <c r="G552" s="209" t="s">
        <v>553</v>
      </c>
      <c r="H552" s="210">
        <v>1</v>
      </c>
      <c r="I552" s="211"/>
      <c r="J552" s="212">
        <f>ROUND(I552*H552,2)</f>
        <v>0</v>
      </c>
      <c r="K552" s="208" t="s">
        <v>150</v>
      </c>
      <c r="L552" s="46"/>
      <c r="M552" s="213" t="s">
        <v>19</v>
      </c>
      <c r="N552" s="214" t="s">
        <v>42</v>
      </c>
      <c r="O552" s="86"/>
      <c r="P552" s="215">
        <f>O552*H552</f>
        <v>0</v>
      </c>
      <c r="Q552" s="215">
        <v>0</v>
      </c>
      <c r="R552" s="215">
        <f>Q552*H552</f>
        <v>0</v>
      </c>
      <c r="S552" s="215">
        <v>0</v>
      </c>
      <c r="T552" s="216">
        <f>S552*H552</f>
        <v>0</v>
      </c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R552" s="217" t="s">
        <v>258</v>
      </c>
      <c r="AT552" s="217" t="s">
        <v>146</v>
      </c>
      <c r="AU552" s="217" t="s">
        <v>81</v>
      </c>
      <c r="AY552" s="19" t="s">
        <v>144</v>
      </c>
      <c r="BE552" s="218">
        <f>IF(N552="základní",J552,0)</f>
        <v>0</v>
      </c>
      <c r="BF552" s="218">
        <f>IF(N552="snížená",J552,0)</f>
        <v>0</v>
      </c>
      <c r="BG552" s="218">
        <f>IF(N552="zákl. přenesená",J552,0)</f>
        <v>0</v>
      </c>
      <c r="BH552" s="218">
        <f>IF(N552="sníž. přenesená",J552,0)</f>
        <v>0</v>
      </c>
      <c r="BI552" s="218">
        <f>IF(N552="nulová",J552,0)</f>
        <v>0</v>
      </c>
      <c r="BJ552" s="19" t="s">
        <v>79</v>
      </c>
      <c r="BK552" s="218">
        <f>ROUND(I552*H552,2)</f>
        <v>0</v>
      </c>
      <c r="BL552" s="19" t="s">
        <v>258</v>
      </c>
      <c r="BM552" s="217" t="s">
        <v>933</v>
      </c>
    </row>
    <row r="553" s="2" customFormat="1">
      <c r="A553" s="40"/>
      <c r="B553" s="41"/>
      <c r="C553" s="42"/>
      <c r="D553" s="219" t="s">
        <v>153</v>
      </c>
      <c r="E553" s="42"/>
      <c r="F553" s="220" t="s">
        <v>934</v>
      </c>
      <c r="G553" s="42"/>
      <c r="H553" s="42"/>
      <c r="I553" s="221"/>
      <c r="J553" s="42"/>
      <c r="K553" s="42"/>
      <c r="L553" s="46"/>
      <c r="M553" s="222"/>
      <c r="N553" s="223"/>
      <c r="O553" s="86"/>
      <c r="P553" s="86"/>
      <c r="Q553" s="86"/>
      <c r="R553" s="86"/>
      <c r="S553" s="86"/>
      <c r="T553" s="87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T553" s="19" t="s">
        <v>153</v>
      </c>
      <c r="AU553" s="19" t="s">
        <v>81</v>
      </c>
    </row>
    <row r="554" s="2" customFormat="1">
      <c r="A554" s="40"/>
      <c r="B554" s="41"/>
      <c r="C554" s="42"/>
      <c r="D554" s="224" t="s">
        <v>155</v>
      </c>
      <c r="E554" s="42"/>
      <c r="F554" s="225" t="s">
        <v>935</v>
      </c>
      <c r="G554" s="42"/>
      <c r="H554" s="42"/>
      <c r="I554" s="221"/>
      <c r="J554" s="42"/>
      <c r="K554" s="42"/>
      <c r="L554" s="46"/>
      <c r="M554" s="222"/>
      <c r="N554" s="223"/>
      <c r="O554" s="86"/>
      <c r="P554" s="86"/>
      <c r="Q554" s="86"/>
      <c r="R554" s="86"/>
      <c r="S554" s="86"/>
      <c r="T554" s="87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T554" s="19" t="s">
        <v>155</v>
      </c>
      <c r="AU554" s="19" t="s">
        <v>81</v>
      </c>
    </row>
    <row r="555" s="2" customFormat="1" ht="16.5" customHeight="1">
      <c r="A555" s="40"/>
      <c r="B555" s="41"/>
      <c r="C555" s="206" t="s">
        <v>936</v>
      </c>
      <c r="D555" s="206" t="s">
        <v>146</v>
      </c>
      <c r="E555" s="207" t="s">
        <v>937</v>
      </c>
      <c r="F555" s="208" t="s">
        <v>938</v>
      </c>
      <c r="G555" s="209" t="s">
        <v>553</v>
      </c>
      <c r="H555" s="210">
        <v>1</v>
      </c>
      <c r="I555" s="211"/>
      <c r="J555" s="212">
        <f>ROUND(I555*H555,2)</f>
        <v>0</v>
      </c>
      <c r="K555" s="208" t="s">
        <v>150</v>
      </c>
      <c r="L555" s="46"/>
      <c r="M555" s="213" t="s">
        <v>19</v>
      </c>
      <c r="N555" s="214" t="s">
        <v>42</v>
      </c>
      <c r="O555" s="86"/>
      <c r="P555" s="215">
        <f>O555*H555</f>
        <v>0</v>
      </c>
      <c r="Q555" s="215">
        <v>0</v>
      </c>
      <c r="R555" s="215">
        <f>Q555*H555</f>
        <v>0</v>
      </c>
      <c r="S555" s="215">
        <v>0</v>
      </c>
      <c r="T555" s="216">
        <f>S555*H555</f>
        <v>0</v>
      </c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R555" s="217" t="s">
        <v>258</v>
      </c>
      <c r="AT555" s="217" t="s">
        <v>146</v>
      </c>
      <c r="AU555" s="217" t="s">
        <v>81</v>
      </c>
      <c r="AY555" s="19" t="s">
        <v>144</v>
      </c>
      <c r="BE555" s="218">
        <f>IF(N555="základní",J555,0)</f>
        <v>0</v>
      </c>
      <c r="BF555" s="218">
        <f>IF(N555="snížená",J555,0)</f>
        <v>0</v>
      </c>
      <c r="BG555" s="218">
        <f>IF(N555="zákl. přenesená",J555,0)</f>
        <v>0</v>
      </c>
      <c r="BH555" s="218">
        <f>IF(N555="sníž. přenesená",J555,0)</f>
        <v>0</v>
      </c>
      <c r="BI555" s="218">
        <f>IF(N555="nulová",J555,0)</f>
        <v>0</v>
      </c>
      <c r="BJ555" s="19" t="s">
        <v>79</v>
      </c>
      <c r="BK555" s="218">
        <f>ROUND(I555*H555,2)</f>
        <v>0</v>
      </c>
      <c r="BL555" s="19" t="s">
        <v>258</v>
      </c>
      <c r="BM555" s="217" t="s">
        <v>939</v>
      </c>
    </row>
    <row r="556" s="2" customFormat="1">
      <c r="A556" s="40"/>
      <c r="B556" s="41"/>
      <c r="C556" s="42"/>
      <c r="D556" s="219" t="s">
        <v>153</v>
      </c>
      <c r="E556" s="42"/>
      <c r="F556" s="220" t="s">
        <v>940</v>
      </c>
      <c r="G556" s="42"/>
      <c r="H556" s="42"/>
      <c r="I556" s="221"/>
      <c r="J556" s="42"/>
      <c r="K556" s="42"/>
      <c r="L556" s="46"/>
      <c r="M556" s="222"/>
      <c r="N556" s="223"/>
      <c r="O556" s="86"/>
      <c r="P556" s="86"/>
      <c r="Q556" s="86"/>
      <c r="R556" s="86"/>
      <c r="S556" s="86"/>
      <c r="T556" s="87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T556" s="19" t="s">
        <v>153</v>
      </c>
      <c r="AU556" s="19" t="s">
        <v>81</v>
      </c>
    </row>
    <row r="557" s="2" customFormat="1">
      <c r="A557" s="40"/>
      <c r="B557" s="41"/>
      <c r="C557" s="42"/>
      <c r="D557" s="224" t="s">
        <v>155</v>
      </c>
      <c r="E557" s="42"/>
      <c r="F557" s="225" t="s">
        <v>941</v>
      </c>
      <c r="G557" s="42"/>
      <c r="H557" s="42"/>
      <c r="I557" s="221"/>
      <c r="J557" s="42"/>
      <c r="K557" s="42"/>
      <c r="L557" s="46"/>
      <c r="M557" s="222"/>
      <c r="N557" s="223"/>
      <c r="O557" s="86"/>
      <c r="P557" s="86"/>
      <c r="Q557" s="86"/>
      <c r="R557" s="86"/>
      <c r="S557" s="86"/>
      <c r="T557" s="87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T557" s="19" t="s">
        <v>155</v>
      </c>
      <c r="AU557" s="19" t="s">
        <v>81</v>
      </c>
    </row>
    <row r="558" s="2" customFormat="1" ht="24.15" customHeight="1">
      <c r="A558" s="40"/>
      <c r="B558" s="41"/>
      <c r="C558" s="206" t="s">
        <v>942</v>
      </c>
      <c r="D558" s="206" t="s">
        <v>146</v>
      </c>
      <c r="E558" s="207" t="s">
        <v>943</v>
      </c>
      <c r="F558" s="208" t="s">
        <v>944</v>
      </c>
      <c r="G558" s="209" t="s">
        <v>553</v>
      </c>
      <c r="H558" s="210">
        <v>4</v>
      </c>
      <c r="I558" s="211"/>
      <c r="J558" s="212">
        <f>ROUND(I558*H558,2)</f>
        <v>0</v>
      </c>
      <c r="K558" s="208" t="s">
        <v>19</v>
      </c>
      <c r="L558" s="46"/>
      <c r="M558" s="213" t="s">
        <v>19</v>
      </c>
      <c r="N558" s="214" t="s">
        <v>42</v>
      </c>
      <c r="O558" s="86"/>
      <c r="P558" s="215">
        <f>O558*H558</f>
        <v>0</v>
      </c>
      <c r="Q558" s="215">
        <v>0</v>
      </c>
      <c r="R558" s="215">
        <f>Q558*H558</f>
        <v>0</v>
      </c>
      <c r="S558" s="215">
        <v>0</v>
      </c>
      <c r="T558" s="216">
        <f>S558*H558</f>
        <v>0</v>
      </c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R558" s="217" t="s">
        <v>258</v>
      </c>
      <c r="AT558" s="217" t="s">
        <v>146</v>
      </c>
      <c r="AU558" s="217" t="s">
        <v>81</v>
      </c>
      <c r="AY558" s="19" t="s">
        <v>144</v>
      </c>
      <c r="BE558" s="218">
        <f>IF(N558="základní",J558,0)</f>
        <v>0</v>
      </c>
      <c r="BF558" s="218">
        <f>IF(N558="snížená",J558,0)</f>
        <v>0</v>
      </c>
      <c r="BG558" s="218">
        <f>IF(N558="zákl. přenesená",J558,0)</f>
        <v>0</v>
      </c>
      <c r="BH558" s="218">
        <f>IF(N558="sníž. přenesená",J558,0)</f>
        <v>0</v>
      </c>
      <c r="BI558" s="218">
        <f>IF(N558="nulová",J558,0)</f>
        <v>0</v>
      </c>
      <c r="BJ558" s="19" t="s">
        <v>79</v>
      </c>
      <c r="BK558" s="218">
        <f>ROUND(I558*H558,2)</f>
        <v>0</v>
      </c>
      <c r="BL558" s="19" t="s">
        <v>258</v>
      </c>
      <c r="BM558" s="217" t="s">
        <v>945</v>
      </c>
    </row>
    <row r="559" s="2" customFormat="1">
      <c r="A559" s="40"/>
      <c r="B559" s="41"/>
      <c r="C559" s="42"/>
      <c r="D559" s="219" t="s">
        <v>153</v>
      </c>
      <c r="E559" s="42"/>
      <c r="F559" s="220" t="s">
        <v>944</v>
      </c>
      <c r="G559" s="42"/>
      <c r="H559" s="42"/>
      <c r="I559" s="221"/>
      <c r="J559" s="42"/>
      <c r="K559" s="42"/>
      <c r="L559" s="46"/>
      <c r="M559" s="222"/>
      <c r="N559" s="223"/>
      <c r="O559" s="86"/>
      <c r="P559" s="86"/>
      <c r="Q559" s="86"/>
      <c r="R559" s="86"/>
      <c r="S559" s="86"/>
      <c r="T559" s="87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T559" s="19" t="s">
        <v>153</v>
      </c>
      <c r="AU559" s="19" t="s">
        <v>81</v>
      </c>
    </row>
    <row r="560" s="2" customFormat="1" ht="16.5" customHeight="1">
      <c r="A560" s="40"/>
      <c r="B560" s="41"/>
      <c r="C560" s="206" t="s">
        <v>946</v>
      </c>
      <c r="D560" s="206" t="s">
        <v>146</v>
      </c>
      <c r="E560" s="207" t="s">
        <v>947</v>
      </c>
      <c r="F560" s="208" t="s">
        <v>948</v>
      </c>
      <c r="G560" s="209" t="s">
        <v>204</v>
      </c>
      <c r="H560" s="210">
        <v>0.65600000000000003</v>
      </c>
      <c r="I560" s="211"/>
      <c r="J560" s="212">
        <f>ROUND(I560*H560,2)</f>
        <v>0</v>
      </c>
      <c r="K560" s="208" t="s">
        <v>150</v>
      </c>
      <c r="L560" s="46"/>
      <c r="M560" s="213" t="s">
        <v>19</v>
      </c>
      <c r="N560" s="214" t="s">
        <v>42</v>
      </c>
      <c r="O560" s="86"/>
      <c r="P560" s="215">
        <f>O560*H560</f>
        <v>0</v>
      </c>
      <c r="Q560" s="215">
        <v>0</v>
      </c>
      <c r="R560" s="215">
        <f>Q560*H560</f>
        <v>0</v>
      </c>
      <c r="S560" s="215">
        <v>0</v>
      </c>
      <c r="T560" s="216">
        <f>S560*H560</f>
        <v>0</v>
      </c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R560" s="217" t="s">
        <v>258</v>
      </c>
      <c r="AT560" s="217" t="s">
        <v>146</v>
      </c>
      <c r="AU560" s="217" t="s">
        <v>81</v>
      </c>
      <c r="AY560" s="19" t="s">
        <v>144</v>
      </c>
      <c r="BE560" s="218">
        <f>IF(N560="základní",J560,0)</f>
        <v>0</v>
      </c>
      <c r="BF560" s="218">
        <f>IF(N560="snížená",J560,0)</f>
        <v>0</v>
      </c>
      <c r="BG560" s="218">
        <f>IF(N560="zákl. přenesená",J560,0)</f>
        <v>0</v>
      </c>
      <c r="BH560" s="218">
        <f>IF(N560="sníž. přenesená",J560,0)</f>
        <v>0</v>
      </c>
      <c r="BI560" s="218">
        <f>IF(N560="nulová",J560,0)</f>
        <v>0</v>
      </c>
      <c r="BJ560" s="19" t="s">
        <v>79</v>
      </c>
      <c r="BK560" s="218">
        <f>ROUND(I560*H560,2)</f>
        <v>0</v>
      </c>
      <c r="BL560" s="19" t="s">
        <v>258</v>
      </c>
      <c r="BM560" s="217" t="s">
        <v>949</v>
      </c>
    </row>
    <row r="561" s="2" customFormat="1">
      <c r="A561" s="40"/>
      <c r="B561" s="41"/>
      <c r="C561" s="42"/>
      <c r="D561" s="219" t="s">
        <v>153</v>
      </c>
      <c r="E561" s="42"/>
      <c r="F561" s="220" t="s">
        <v>950</v>
      </c>
      <c r="G561" s="42"/>
      <c r="H561" s="42"/>
      <c r="I561" s="221"/>
      <c r="J561" s="42"/>
      <c r="K561" s="42"/>
      <c r="L561" s="46"/>
      <c r="M561" s="222"/>
      <c r="N561" s="223"/>
      <c r="O561" s="86"/>
      <c r="P561" s="86"/>
      <c r="Q561" s="86"/>
      <c r="R561" s="86"/>
      <c r="S561" s="86"/>
      <c r="T561" s="87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T561" s="19" t="s">
        <v>153</v>
      </c>
      <c r="AU561" s="19" t="s">
        <v>81</v>
      </c>
    </row>
    <row r="562" s="2" customFormat="1">
      <c r="A562" s="40"/>
      <c r="B562" s="41"/>
      <c r="C562" s="42"/>
      <c r="D562" s="224" t="s">
        <v>155</v>
      </c>
      <c r="E562" s="42"/>
      <c r="F562" s="225" t="s">
        <v>951</v>
      </c>
      <c r="G562" s="42"/>
      <c r="H562" s="42"/>
      <c r="I562" s="221"/>
      <c r="J562" s="42"/>
      <c r="K562" s="42"/>
      <c r="L562" s="46"/>
      <c r="M562" s="222"/>
      <c r="N562" s="223"/>
      <c r="O562" s="86"/>
      <c r="P562" s="86"/>
      <c r="Q562" s="86"/>
      <c r="R562" s="86"/>
      <c r="S562" s="86"/>
      <c r="T562" s="87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T562" s="19" t="s">
        <v>155</v>
      </c>
      <c r="AU562" s="19" t="s">
        <v>81</v>
      </c>
    </row>
    <row r="563" s="12" customFormat="1" ht="22.8" customHeight="1">
      <c r="A563" s="12"/>
      <c r="B563" s="190"/>
      <c r="C563" s="191"/>
      <c r="D563" s="192" t="s">
        <v>70</v>
      </c>
      <c r="E563" s="204" t="s">
        <v>952</v>
      </c>
      <c r="F563" s="204" t="s">
        <v>953</v>
      </c>
      <c r="G563" s="191"/>
      <c r="H563" s="191"/>
      <c r="I563" s="194"/>
      <c r="J563" s="205">
        <f>BK563</f>
        <v>0</v>
      </c>
      <c r="K563" s="191"/>
      <c r="L563" s="196"/>
      <c r="M563" s="197"/>
      <c r="N563" s="198"/>
      <c r="O563" s="198"/>
      <c r="P563" s="199">
        <f>SUM(P564:P577)</f>
        <v>0</v>
      </c>
      <c r="Q563" s="198"/>
      <c r="R563" s="199">
        <f>SUM(R564:R577)</f>
        <v>0.040619999999999996</v>
      </c>
      <c r="S563" s="198"/>
      <c r="T563" s="200">
        <f>SUM(T564:T577)</f>
        <v>0</v>
      </c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R563" s="201" t="s">
        <v>81</v>
      </c>
      <c r="AT563" s="202" t="s">
        <v>70</v>
      </c>
      <c r="AU563" s="202" t="s">
        <v>79</v>
      </c>
      <c r="AY563" s="201" t="s">
        <v>144</v>
      </c>
      <c r="BK563" s="203">
        <f>SUM(BK564:BK577)</f>
        <v>0</v>
      </c>
    </row>
    <row r="564" s="2" customFormat="1" ht="16.5" customHeight="1">
      <c r="A564" s="40"/>
      <c r="B564" s="41"/>
      <c r="C564" s="206" t="s">
        <v>954</v>
      </c>
      <c r="D564" s="206" t="s">
        <v>146</v>
      </c>
      <c r="E564" s="207" t="s">
        <v>955</v>
      </c>
      <c r="F564" s="208" t="s">
        <v>956</v>
      </c>
      <c r="G564" s="209" t="s">
        <v>553</v>
      </c>
      <c r="H564" s="210">
        <v>1</v>
      </c>
      <c r="I564" s="211"/>
      <c r="J564" s="212">
        <f>ROUND(I564*H564,2)</f>
        <v>0</v>
      </c>
      <c r="K564" s="208" t="s">
        <v>150</v>
      </c>
      <c r="L564" s="46"/>
      <c r="M564" s="213" t="s">
        <v>19</v>
      </c>
      <c r="N564" s="214" t="s">
        <v>42</v>
      </c>
      <c r="O564" s="86"/>
      <c r="P564" s="215">
        <f>O564*H564</f>
        <v>0</v>
      </c>
      <c r="Q564" s="215">
        <v>0</v>
      </c>
      <c r="R564" s="215">
        <f>Q564*H564</f>
        <v>0</v>
      </c>
      <c r="S564" s="215">
        <v>0</v>
      </c>
      <c r="T564" s="216">
        <f>S564*H564</f>
        <v>0</v>
      </c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R564" s="217" t="s">
        <v>258</v>
      </c>
      <c r="AT564" s="217" t="s">
        <v>146</v>
      </c>
      <c r="AU564" s="217" t="s">
        <v>81</v>
      </c>
      <c r="AY564" s="19" t="s">
        <v>144</v>
      </c>
      <c r="BE564" s="218">
        <f>IF(N564="základní",J564,0)</f>
        <v>0</v>
      </c>
      <c r="BF564" s="218">
        <f>IF(N564="snížená",J564,0)</f>
        <v>0</v>
      </c>
      <c r="BG564" s="218">
        <f>IF(N564="zákl. přenesená",J564,0)</f>
        <v>0</v>
      </c>
      <c r="BH564" s="218">
        <f>IF(N564="sníž. přenesená",J564,0)</f>
        <v>0</v>
      </c>
      <c r="BI564" s="218">
        <f>IF(N564="nulová",J564,0)</f>
        <v>0</v>
      </c>
      <c r="BJ564" s="19" t="s">
        <v>79</v>
      </c>
      <c r="BK564" s="218">
        <f>ROUND(I564*H564,2)</f>
        <v>0</v>
      </c>
      <c r="BL564" s="19" t="s">
        <v>258</v>
      </c>
      <c r="BM564" s="217" t="s">
        <v>957</v>
      </c>
    </row>
    <row r="565" s="2" customFormat="1">
      <c r="A565" s="40"/>
      <c r="B565" s="41"/>
      <c r="C565" s="42"/>
      <c r="D565" s="219" t="s">
        <v>153</v>
      </c>
      <c r="E565" s="42"/>
      <c r="F565" s="220" t="s">
        <v>958</v>
      </c>
      <c r="G565" s="42"/>
      <c r="H565" s="42"/>
      <c r="I565" s="221"/>
      <c r="J565" s="42"/>
      <c r="K565" s="42"/>
      <c r="L565" s="46"/>
      <c r="M565" s="222"/>
      <c r="N565" s="223"/>
      <c r="O565" s="86"/>
      <c r="P565" s="86"/>
      <c r="Q565" s="86"/>
      <c r="R565" s="86"/>
      <c r="S565" s="86"/>
      <c r="T565" s="87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T565" s="19" t="s">
        <v>153</v>
      </c>
      <c r="AU565" s="19" t="s">
        <v>81</v>
      </c>
    </row>
    <row r="566" s="2" customFormat="1">
      <c r="A566" s="40"/>
      <c r="B566" s="41"/>
      <c r="C566" s="42"/>
      <c r="D566" s="224" t="s">
        <v>155</v>
      </c>
      <c r="E566" s="42"/>
      <c r="F566" s="225" t="s">
        <v>959</v>
      </c>
      <c r="G566" s="42"/>
      <c r="H566" s="42"/>
      <c r="I566" s="221"/>
      <c r="J566" s="42"/>
      <c r="K566" s="42"/>
      <c r="L566" s="46"/>
      <c r="M566" s="222"/>
      <c r="N566" s="223"/>
      <c r="O566" s="86"/>
      <c r="P566" s="86"/>
      <c r="Q566" s="86"/>
      <c r="R566" s="86"/>
      <c r="S566" s="86"/>
      <c r="T566" s="87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T566" s="19" t="s">
        <v>155</v>
      </c>
      <c r="AU566" s="19" t="s">
        <v>81</v>
      </c>
    </row>
    <row r="567" s="2" customFormat="1" ht="16.5" customHeight="1">
      <c r="A567" s="40"/>
      <c r="B567" s="41"/>
      <c r="C567" s="248" t="s">
        <v>960</v>
      </c>
      <c r="D567" s="248" t="s">
        <v>224</v>
      </c>
      <c r="E567" s="249" t="s">
        <v>961</v>
      </c>
      <c r="F567" s="250" t="s">
        <v>962</v>
      </c>
      <c r="G567" s="251" t="s">
        <v>553</v>
      </c>
      <c r="H567" s="252">
        <v>1</v>
      </c>
      <c r="I567" s="253"/>
      <c r="J567" s="254">
        <f>ROUND(I567*H567,2)</f>
        <v>0</v>
      </c>
      <c r="K567" s="250" t="s">
        <v>150</v>
      </c>
      <c r="L567" s="255"/>
      <c r="M567" s="256" t="s">
        <v>19</v>
      </c>
      <c r="N567" s="257" t="s">
        <v>42</v>
      </c>
      <c r="O567" s="86"/>
      <c r="P567" s="215">
        <f>O567*H567</f>
        <v>0</v>
      </c>
      <c r="Q567" s="215">
        <v>0.00029999999999999997</v>
      </c>
      <c r="R567" s="215">
        <f>Q567*H567</f>
        <v>0.00029999999999999997</v>
      </c>
      <c r="S567" s="215">
        <v>0</v>
      </c>
      <c r="T567" s="216">
        <f>S567*H567</f>
        <v>0</v>
      </c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R567" s="217" t="s">
        <v>379</v>
      </c>
      <c r="AT567" s="217" t="s">
        <v>224</v>
      </c>
      <c r="AU567" s="217" t="s">
        <v>81</v>
      </c>
      <c r="AY567" s="19" t="s">
        <v>144</v>
      </c>
      <c r="BE567" s="218">
        <f>IF(N567="základní",J567,0)</f>
        <v>0</v>
      </c>
      <c r="BF567" s="218">
        <f>IF(N567="snížená",J567,0)</f>
        <v>0</v>
      </c>
      <c r="BG567" s="218">
        <f>IF(N567="zákl. přenesená",J567,0)</f>
        <v>0</v>
      </c>
      <c r="BH567" s="218">
        <f>IF(N567="sníž. přenesená",J567,0)</f>
        <v>0</v>
      </c>
      <c r="BI567" s="218">
        <f>IF(N567="nulová",J567,0)</f>
        <v>0</v>
      </c>
      <c r="BJ567" s="19" t="s">
        <v>79</v>
      </c>
      <c r="BK567" s="218">
        <f>ROUND(I567*H567,2)</f>
        <v>0</v>
      </c>
      <c r="BL567" s="19" t="s">
        <v>258</v>
      </c>
      <c r="BM567" s="217" t="s">
        <v>963</v>
      </c>
    </row>
    <row r="568" s="2" customFormat="1">
      <c r="A568" s="40"/>
      <c r="B568" s="41"/>
      <c r="C568" s="42"/>
      <c r="D568" s="219" t="s">
        <v>153</v>
      </c>
      <c r="E568" s="42"/>
      <c r="F568" s="220" t="s">
        <v>962</v>
      </c>
      <c r="G568" s="42"/>
      <c r="H568" s="42"/>
      <c r="I568" s="221"/>
      <c r="J568" s="42"/>
      <c r="K568" s="42"/>
      <c r="L568" s="46"/>
      <c r="M568" s="222"/>
      <c r="N568" s="223"/>
      <c r="O568" s="86"/>
      <c r="P568" s="86"/>
      <c r="Q568" s="86"/>
      <c r="R568" s="86"/>
      <c r="S568" s="86"/>
      <c r="T568" s="87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T568" s="19" t="s">
        <v>153</v>
      </c>
      <c r="AU568" s="19" t="s">
        <v>81</v>
      </c>
    </row>
    <row r="569" s="2" customFormat="1" ht="16.5" customHeight="1">
      <c r="A569" s="40"/>
      <c r="B569" s="41"/>
      <c r="C569" s="206" t="s">
        <v>964</v>
      </c>
      <c r="D569" s="206" t="s">
        <v>146</v>
      </c>
      <c r="E569" s="207" t="s">
        <v>965</v>
      </c>
      <c r="F569" s="208" t="s">
        <v>966</v>
      </c>
      <c r="G569" s="209" t="s">
        <v>165</v>
      </c>
      <c r="H569" s="210">
        <v>8</v>
      </c>
      <c r="I569" s="211"/>
      <c r="J569" s="212">
        <f>ROUND(I569*H569,2)</f>
        <v>0</v>
      </c>
      <c r="K569" s="208" t="s">
        <v>150</v>
      </c>
      <c r="L569" s="46"/>
      <c r="M569" s="213" t="s">
        <v>19</v>
      </c>
      <c r="N569" s="214" t="s">
        <v>42</v>
      </c>
      <c r="O569" s="86"/>
      <c r="P569" s="215">
        <f>O569*H569</f>
        <v>0</v>
      </c>
      <c r="Q569" s="215">
        <v>0</v>
      </c>
      <c r="R569" s="215">
        <f>Q569*H569</f>
        <v>0</v>
      </c>
      <c r="S569" s="215">
        <v>0</v>
      </c>
      <c r="T569" s="216">
        <f>S569*H569</f>
        <v>0</v>
      </c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R569" s="217" t="s">
        <v>258</v>
      </c>
      <c r="AT569" s="217" t="s">
        <v>146</v>
      </c>
      <c r="AU569" s="217" t="s">
        <v>81</v>
      </c>
      <c r="AY569" s="19" t="s">
        <v>144</v>
      </c>
      <c r="BE569" s="218">
        <f>IF(N569="základní",J569,0)</f>
        <v>0</v>
      </c>
      <c r="BF569" s="218">
        <f>IF(N569="snížená",J569,0)</f>
        <v>0</v>
      </c>
      <c r="BG569" s="218">
        <f>IF(N569="zákl. přenesená",J569,0)</f>
        <v>0</v>
      </c>
      <c r="BH569" s="218">
        <f>IF(N569="sníž. přenesená",J569,0)</f>
        <v>0</v>
      </c>
      <c r="BI569" s="218">
        <f>IF(N569="nulová",J569,0)</f>
        <v>0</v>
      </c>
      <c r="BJ569" s="19" t="s">
        <v>79</v>
      </c>
      <c r="BK569" s="218">
        <f>ROUND(I569*H569,2)</f>
        <v>0</v>
      </c>
      <c r="BL569" s="19" t="s">
        <v>258</v>
      </c>
      <c r="BM569" s="217" t="s">
        <v>967</v>
      </c>
    </row>
    <row r="570" s="2" customFormat="1">
      <c r="A570" s="40"/>
      <c r="B570" s="41"/>
      <c r="C570" s="42"/>
      <c r="D570" s="219" t="s">
        <v>153</v>
      </c>
      <c r="E570" s="42"/>
      <c r="F570" s="220" t="s">
        <v>968</v>
      </c>
      <c r="G570" s="42"/>
      <c r="H570" s="42"/>
      <c r="I570" s="221"/>
      <c r="J570" s="42"/>
      <c r="K570" s="42"/>
      <c r="L570" s="46"/>
      <c r="M570" s="222"/>
      <c r="N570" s="223"/>
      <c r="O570" s="86"/>
      <c r="P570" s="86"/>
      <c r="Q570" s="86"/>
      <c r="R570" s="86"/>
      <c r="S570" s="86"/>
      <c r="T570" s="87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T570" s="19" t="s">
        <v>153</v>
      </c>
      <c r="AU570" s="19" t="s">
        <v>81</v>
      </c>
    </row>
    <row r="571" s="2" customFormat="1">
      <c r="A571" s="40"/>
      <c r="B571" s="41"/>
      <c r="C571" s="42"/>
      <c r="D571" s="224" t="s">
        <v>155</v>
      </c>
      <c r="E571" s="42"/>
      <c r="F571" s="225" t="s">
        <v>969</v>
      </c>
      <c r="G571" s="42"/>
      <c r="H571" s="42"/>
      <c r="I571" s="221"/>
      <c r="J571" s="42"/>
      <c r="K571" s="42"/>
      <c r="L571" s="46"/>
      <c r="M571" s="222"/>
      <c r="N571" s="223"/>
      <c r="O571" s="86"/>
      <c r="P571" s="86"/>
      <c r="Q571" s="86"/>
      <c r="R571" s="86"/>
      <c r="S571" s="86"/>
      <c r="T571" s="87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T571" s="19" t="s">
        <v>155</v>
      </c>
      <c r="AU571" s="19" t="s">
        <v>81</v>
      </c>
    </row>
    <row r="572" s="2" customFormat="1" ht="16.5" customHeight="1">
      <c r="A572" s="40"/>
      <c r="B572" s="41"/>
      <c r="C572" s="248" t="s">
        <v>970</v>
      </c>
      <c r="D572" s="248" t="s">
        <v>224</v>
      </c>
      <c r="E572" s="249" t="s">
        <v>971</v>
      </c>
      <c r="F572" s="250" t="s">
        <v>972</v>
      </c>
      <c r="G572" s="251" t="s">
        <v>165</v>
      </c>
      <c r="H572" s="252">
        <v>9.5999999999999996</v>
      </c>
      <c r="I572" s="253"/>
      <c r="J572" s="254">
        <f>ROUND(I572*H572,2)</f>
        <v>0</v>
      </c>
      <c r="K572" s="250" t="s">
        <v>150</v>
      </c>
      <c r="L572" s="255"/>
      <c r="M572" s="256" t="s">
        <v>19</v>
      </c>
      <c r="N572" s="257" t="s">
        <v>42</v>
      </c>
      <c r="O572" s="86"/>
      <c r="P572" s="215">
        <f>O572*H572</f>
        <v>0</v>
      </c>
      <c r="Q572" s="215">
        <v>0.0041999999999999997</v>
      </c>
      <c r="R572" s="215">
        <f>Q572*H572</f>
        <v>0.040319999999999995</v>
      </c>
      <c r="S572" s="215">
        <v>0</v>
      </c>
      <c r="T572" s="216">
        <f>S572*H572</f>
        <v>0</v>
      </c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R572" s="217" t="s">
        <v>379</v>
      </c>
      <c r="AT572" s="217" t="s">
        <v>224</v>
      </c>
      <c r="AU572" s="217" t="s">
        <v>81</v>
      </c>
      <c r="AY572" s="19" t="s">
        <v>144</v>
      </c>
      <c r="BE572" s="218">
        <f>IF(N572="základní",J572,0)</f>
        <v>0</v>
      </c>
      <c r="BF572" s="218">
        <f>IF(N572="snížená",J572,0)</f>
        <v>0</v>
      </c>
      <c r="BG572" s="218">
        <f>IF(N572="zákl. přenesená",J572,0)</f>
        <v>0</v>
      </c>
      <c r="BH572" s="218">
        <f>IF(N572="sníž. přenesená",J572,0)</f>
        <v>0</v>
      </c>
      <c r="BI572" s="218">
        <f>IF(N572="nulová",J572,0)</f>
        <v>0</v>
      </c>
      <c r="BJ572" s="19" t="s">
        <v>79</v>
      </c>
      <c r="BK572" s="218">
        <f>ROUND(I572*H572,2)</f>
        <v>0</v>
      </c>
      <c r="BL572" s="19" t="s">
        <v>258</v>
      </c>
      <c r="BM572" s="217" t="s">
        <v>973</v>
      </c>
    </row>
    <row r="573" s="2" customFormat="1">
      <c r="A573" s="40"/>
      <c r="B573" s="41"/>
      <c r="C573" s="42"/>
      <c r="D573" s="219" t="s">
        <v>153</v>
      </c>
      <c r="E573" s="42"/>
      <c r="F573" s="220" t="s">
        <v>972</v>
      </c>
      <c r="G573" s="42"/>
      <c r="H573" s="42"/>
      <c r="I573" s="221"/>
      <c r="J573" s="42"/>
      <c r="K573" s="42"/>
      <c r="L573" s="46"/>
      <c r="M573" s="222"/>
      <c r="N573" s="223"/>
      <c r="O573" s="86"/>
      <c r="P573" s="86"/>
      <c r="Q573" s="86"/>
      <c r="R573" s="86"/>
      <c r="S573" s="86"/>
      <c r="T573" s="87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T573" s="19" t="s">
        <v>153</v>
      </c>
      <c r="AU573" s="19" t="s">
        <v>81</v>
      </c>
    </row>
    <row r="574" s="13" customFormat="1">
      <c r="A574" s="13"/>
      <c r="B574" s="226"/>
      <c r="C574" s="227"/>
      <c r="D574" s="219" t="s">
        <v>175</v>
      </c>
      <c r="E574" s="227"/>
      <c r="F574" s="229" t="s">
        <v>974</v>
      </c>
      <c r="G574" s="227"/>
      <c r="H574" s="230">
        <v>9.5999999999999996</v>
      </c>
      <c r="I574" s="231"/>
      <c r="J574" s="227"/>
      <c r="K574" s="227"/>
      <c r="L574" s="232"/>
      <c r="M574" s="233"/>
      <c r="N574" s="234"/>
      <c r="O574" s="234"/>
      <c r="P574" s="234"/>
      <c r="Q574" s="234"/>
      <c r="R574" s="234"/>
      <c r="S574" s="234"/>
      <c r="T574" s="235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36" t="s">
        <v>175</v>
      </c>
      <c r="AU574" s="236" t="s">
        <v>81</v>
      </c>
      <c r="AV574" s="13" t="s">
        <v>81</v>
      </c>
      <c r="AW574" s="13" t="s">
        <v>4</v>
      </c>
      <c r="AX574" s="13" t="s">
        <v>79</v>
      </c>
      <c r="AY574" s="236" t="s">
        <v>144</v>
      </c>
    </row>
    <row r="575" s="2" customFormat="1" ht="16.5" customHeight="1">
      <c r="A575" s="40"/>
      <c r="B575" s="41"/>
      <c r="C575" s="206" t="s">
        <v>975</v>
      </c>
      <c r="D575" s="206" t="s">
        <v>146</v>
      </c>
      <c r="E575" s="207" t="s">
        <v>976</v>
      </c>
      <c r="F575" s="208" t="s">
        <v>977</v>
      </c>
      <c r="G575" s="209" t="s">
        <v>204</v>
      </c>
      <c r="H575" s="210">
        <v>0.041000000000000002</v>
      </c>
      <c r="I575" s="211"/>
      <c r="J575" s="212">
        <f>ROUND(I575*H575,2)</f>
        <v>0</v>
      </c>
      <c r="K575" s="208" t="s">
        <v>150</v>
      </c>
      <c r="L575" s="46"/>
      <c r="M575" s="213" t="s">
        <v>19</v>
      </c>
      <c r="N575" s="214" t="s">
        <v>42</v>
      </c>
      <c r="O575" s="86"/>
      <c r="P575" s="215">
        <f>O575*H575</f>
        <v>0</v>
      </c>
      <c r="Q575" s="215">
        <v>0</v>
      </c>
      <c r="R575" s="215">
        <f>Q575*H575</f>
        <v>0</v>
      </c>
      <c r="S575" s="215">
        <v>0</v>
      </c>
      <c r="T575" s="216">
        <f>S575*H575</f>
        <v>0</v>
      </c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R575" s="217" t="s">
        <v>258</v>
      </c>
      <c r="AT575" s="217" t="s">
        <v>146</v>
      </c>
      <c r="AU575" s="217" t="s">
        <v>81</v>
      </c>
      <c r="AY575" s="19" t="s">
        <v>144</v>
      </c>
      <c r="BE575" s="218">
        <f>IF(N575="základní",J575,0)</f>
        <v>0</v>
      </c>
      <c r="BF575" s="218">
        <f>IF(N575="snížená",J575,0)</f>
        <v>0</v>
      </c>
      <c r="BG575" s="218">
        <f>IF(N575="zákl. přenesená",J575,0)</f>
        <v>0</v>
      </c>
      <c r="BH575" s="218">
        <f>IF(N575="sníž. přenesená",J575,0)</f>
        <v>0</v>
      </c>
      <c r="BI575" s="218">
        <f>IF(N575="nulová",J575,0)</f>
        <v>0</v>
      </c>
      <c r="BJ575" s="19" t="s">
        <v>79</v>
      </c>
      <c r="BK575" s="218">
        <f>ROUND(I575*H575,2)</f>
        <v>0</v>
      </c>
      <c r="BL575" s="19" t="s">
        <v>258</v>
      </c>
      <c r="BM575" s="217" t="s">
        <v>978</v>
      </c>
    </row>
    <row r="576" s="2" customFormat="1">
      <c r="A576" s="40"/>
      <c r="B576" s="41"/>
      <c r="C576" s="42"/>
      <c r="D576" s="219" t="s">
        <v>153</v>
      </c>
      <c r="E576" s="42"/>
      <c r="F576" s="220" t="s">
        <v>979</v>
      </c>
      <c r="G576" s="42"/>
      <c r="H576" s="42"/>
      <c r="I576" s="221"/>
      <c r="J576" s="42"/>
      <c r="K576" s="42"/>
      <c r="L576" s="46"/>
      <c r="M576" s="222"/>
      <c r="N576" s="223"/>
      <c r="O576" s="86"/>
      <c r="P576" s="86"/>
      <c r="Q576" s="86"/>
      <c r="R576" s="86"/>
      <c r="S576" s="86"/>
      <c r="T576" s="87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T576" s="19" t="s">
        <v>153</v>
      </c>
      <c r="AU576" s="19" t="s">
        <v>81</v>
      </c>
    </row>
    <row r="577" s="2" customFormat="1">
      <c r="A577" s="40"/>
      <c r="B577" s="41"/>
      <c r="C577" s="42"/>
      <c r="D577" s="224" t="s">
        <v>155</v>
      </c>
      <c r="E577" s="42"/>
      <c r="F577" s="225" t="s">
        <v>980</v>
      </c>
      <c r="G577" s="42"/>
      <c r="H577" s="42"/>
      <c r="I577" s="221"/>
      <c r="J577" s="42"/>
      <c r="K577" s="42"/>
      <c r="L577" s="46"/>
      <c r="M577" s="222"/>
      <c r="N577" s="223"/>
      <c r="O577" s="86"/>
      <c r="P577" s="86"/>
      <c r="Q577" s="86"/>
      <c r="R577" s="86"/>
      <c r="S577" s="86"/>
      <c r="T577" s="87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T577" s="19" t="s">
        <v>155</v>
      </c>
      <c r="AU577" s="19" t="s">
        <v>81</v>
      </c>
    </row>
    <row r="578" s="12" customFormat="1" ht="22.8" customHeight="1">
      <c r="A578" s="12"/>
      <c r="B578" s="190"/>
      <c r="C578" s="191"/>
      <c r="D578" s="192" t="s">
        <v>70</v>
      </c>
      <c r="E578" s="204" t="s">
        <v>981</v>
      </c>
      <c r="F578" s="204" t="s">
        <v>982</v>
      </c>
      <c r="G578" s="191"/>
      <c r="H578" s="191"/>
      <c r="I578" s="194"/>
      <c r="J578" s="205">
        <f>BK578</f>
        <v>0</v>
      </c>
      <c r="K578" s="191"/>
      <c r="L578" s="196"/>
      <c r="M578" s="197"/>
      <c r="N578" s="198"/>
      <c r="O578" s="198"/>
      <c r="P578" s="199">
        <f>SUM(P579:P607)</f>
        <v>0</v>
      </c>
      <c r="Q578" s="198"/>
      <c r="R578" s="199">
        <f>SUM(R579:R607)</f>
        <v>1.4763231000000001</v>
      </c>
      <c r="S578" s="198"/>
      <c r="T578" s="200">
        <f>SUM(T579:T607)</f>
        <v>0</v>
      </c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R578" s="201" t="s">
        <v>81</v>
      </c>
      <c r="AT578" s="202" t="s">
        <v>70</v>
      </c>
      <c r="AU578" s="202" t="s">
        <v>79</v>
      </c>
      <c r="AY578" s="201" t="s">
        <v>144</v>
      </c>
      <c r="BK578" s="203">
        <f>SUM(BK579:BK607)</f>
        <v>0</v>
      </c>
    </row>
    <row r="579" s="2" customFormat="1" ht="16.5" customHeight="1">
      <c r="A579" s="40"/>
      <c r="B579" s="41"/>
      <c r="C579" s="206" t="s">
        <v>983</v>
      </c>
      <c r="D579" s="206" t="s">
        <v>146</v>
      </c>
      <c r="E579" s="207" t="s">
        <v>984</v>
      </c>
      <c r="F579" s="208" t="s">
        <v>985</v>
      </c>
      <c r="G579" s="209" t="s">
        <v>149</v>
      </c>
      <c r="H579" s="210">
        <v>35.630000000000003</v>
      </c>
      <c r="I579" s="211"/>
      <c r="J579" s="212">
        <f>ROUND(I579*H579,2)</f>
        <v>0</v>
      </c>
      <c r="K579" s="208" t="s">
        <v>150</v>
      </c>
      <c r="L579" s="46"/>
      <c r="M579" s="213" t="s">
        <v>19</v>
      </c>
      <c r="N579" s="214" t="s">
        <v>42</v>
      </c>
      <c r="O579" s="86"/>
      <c r="P579" s="215">
        <f>O579*H579</f>
        <v>0</v>
      </c>
      <c r="Q579" s="215">
        <v>0</v>
      </c>
      <c r="R579" s="215">
        <f>Q579*H579</f>
        <v>0</v>
      </c>
      <c r="S579" s="215">
        <v>0</v>
      </c>
      <c r="T579" s="216">
        <f>S579*H579</f>
        <v>0</v>
      </c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R579" s="217" t="s">
        <v>258</v>
      </c>
      <c r="AT579" s="217" t="s">
        <v>146</v>
      </c>
      <c r="AU579" s="217" t="s">
        <v>81</v>
      </c>
      <c r="AY579" s="19" t="s">
        <v>144</v>
      </c>
      <c r="BE579" s="218">
        <f>IF(N579="základní",J579,0)</f>
        <v>0</v>
      </c>
      <c r="BF579" s="218">
        <f>IF(N579="snížená",J579,0)</f>
        <v>0</v>
      </c>
      <c r="BG579" s="218">
        <f>IF(N579="zákl. přenesená",J579,0)</f>
        <v>0</v>
      </c>
      <c r="BH579" s="218">
        <f>IF(N579="sníž. přenesená",J579,0)</f>
        <v>0</v>
      </c>
      <c r="BI579" s="218">
        <f>IF(N579="nulová",J579,0)</f>
        <v>0</v>
      </c>
      <c r="BJ579" s="19" t="s">
        <v>79</v>
      </c>
      <c r="BK579" s="218">
        <f>ROUND(I579*H579,2)</f>
        <v>0</v>
      </c>
      <c r="BL579" s="19" t="s">
        <v>258</v>
      </c>
      <c r="BM579" s="217" t="s">
        <v>986</v>
      </c>
    </row>
    <row r="580" s="2" customFormat="1">
      <c r="A580" s="40"/>
      <c r="B580" s="41"/>
      <c r="C580" s="42"/>
      <c r="D580" s="219" t="s">
        <v>153</v>
      </c>
      <c r="E580" s="42"/>
      <c r="F580" s="220" t="s">
        <v>987</v>
      </c>
      <c r="G580" s="42"/>
      <c r="H580" s="42"/>
      <c r="I580" s="221"/>
      <c r="J580" s="42"/>
      <c r="K580" s="42"/>
      <c r="L580" s="46"/>
      <c r="M580" s="222"/>
      <c r="N580" s="223"/>
      <c r="O580" s="86"/>
      <c r="P580" s="86"/>
      <c r="Q580" s="86"/>
      <c r="R580" s="86"/>
      <c r="S580" s="86"/>
      <c r="T580" s="87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T580" s="19" t="s">
        <v>153</v>
      </c>
      <c r="AU580" s="19" t="s">
        <v>81</v>
      </c>
    </row>
    <row r="581" s="2" customFormat="1">
      <c r="A581" s="40"/>
      <c r="B581" s="41"/>
      <c r="C581" s="42"/>
      <c r="D581" s="224" t="s">
        <v>155</v>
      </c>
      <c r="E581" s="42"/>
      <c r="F581" s="225" t="s">
        <v>988</v>
      </c>
      <c r="G581" s="42"/>
      <c r="H581" s="42"/>
      <c r="I581" s="221"/>
      <c r="J581" s="42"/>
      <c r="K581" s="42"/>
      <c r="L581" s="46"/>
      <c r="M581" s="222"/>
      <c r="N581" s="223"/>
      <c r="O581" s="86"/>
      <c r="P581" s="86"/>
      <c r="Q581" s="86"/>
      <c r="R581" s="86"/>
      <c r="S581" s="86"/>
      <c r="T581" s="87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T581" s="19" t="s">
        <v>155</v>
      </c>
      <c r="AU581" s="19" t="s">
        <v>81</v>
      </c>
    </row>
    <row r="582" s="13" customFormat="1">
      <c r="A582" s="13"/>
      <c r="B582" s="226"/>
      <c r="C582" s="227"/>
      <c r="D582" s="219" t="s">
        <v>175</v>
      </c>
      <c r="E582" s="228" t="s">
        <v>19</v>
      </c>
      <c r="F582" s="229" t="s">
        <v>989</v>
      </c>
      <c r="G582" s="227"/>
      <c r="H582" s="230">
        <v>35.630000000000003</v>
      </c>
      <c r="I582" s="231"/>
      <c r="J582" s="227"/>
      <c r="K582" s="227"/>
      <c r="L582" s="232"/>
      <c r="M582" s="233"/>
      <c r="N582" s="234"/>
      <c r="O582" s="234"/>
      <c r="P582" s="234"/>
      <c r="Q582" s="234"/>
      <c r="R582" s="234"/>
      <c r="S582" s="234"/>
      <c r="T582" s="235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36" t="s">
        <v>175</v>
      </c>
      <c r="AU582" s="236" t="s">
        <v>81</v>
      </c>
      <c r="AV582" s="13" t="s">
        <v>81</v>
      </c>
      <c r="AW582" s="13" t="s">
        <v>33</v>
      </c>
      <c r="AX582" s="13" t="s">
        <v>79</v>
      </c>
      <c r="AY582" s="236" t="s">
        <v>144</v>
      </c>
    </row>
    <row r="583" s="2" customFormat="1" ht="16.5" customHeight="1">
      <c r="A583" s="40"/>
      <c r="B583" s="41"/>
      <c r="C583" s="248" t="s">
        <v>990</v>
      </c>
      <c r="D583" s="248" t="s">
        <v>224</v>
      </c>
      <c r="E583" s="249" t="s">
        <v>991</v>
      </c>
      <c r="F583" s="250" t="s">
        <v>992</v>
      </c>
      <c r="G583" s="251" t="s">
        <v>149</v>
      </c>
      <c r="H583" s="252">
        <v>35.630000000000003</v>
      </c>
      <c r="I583" s="253"/>
      <c r="J583" s="254">
        <f>ROUND(I583*H583,2)</f>
        <v>0</v>
      </c>
      <c r="K583" s="250" t="s">
        <v>150</v>
      </c>
      <c r="L583" s="255"/>
      <c r="M583" s="256" t="s">
        <v>19</v>
      </c>
      <c r="N583" s="257" t="s">
        <v>42</v>
      </c>
      <c r="O583" s="86"/>
      <c r="P583" s="215">
        <f>O583*H583</f>
        <v>0</v>
      </c>
      <c r="Q583" s="215">
        <v>0.0114</v>
      </c>
      <c r="R583" s="215">
        <f>Q583*H583</f>
        <v>0.40618200000000004</v>
      </c>
      <c r="S583" s="215">
        <v>0</v>
      </c>
      <c r="T583" s="216">
        <f>S583*H583</f>
        <v>0</v>
      </c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R583" s="217" t="s">
        <v>379</v>
      </c>
      <c r="AT583" s="217" t="s">
        <v>224</v>
      </c>
      <c r="AU583" s="217" t="s">
        <v>81</v>
      </c>
      <c r="AY583" s="19" t="s">
        <v>144</v>
      </c>
      <c r="BE583" s="218">
        <f>IF(N583="základní",J583,0)</f>
        <v>0</v>
      </c>
      <c r="BF583" s="218">
        <f>IF(N583="snížená",J583,0)</f>
        <v>0</v>
      </c>
      <c r="BG583" s="218">
        <f>IF(N583="zákl. přenesená",J583,0)</f>
        <v>0</v>
      </c>
      <c r="BH583" s="218">
        <f>IF(N583="sníž. přenesená",J583,0)</f>
        <v>0</v>
      </c>
      <c r="BI583" s="218">
        <f>IF(N583="nulová",J583,0)</f>
        <v>0</v>
      </c>
      <c r="BJ583" s="19" t="s">
        <v>79</v>
      </c>
      <c r="BK583" s="218">
        <f>ROUND(I583*H583,2)</f>
        <v>0</v>
      </c>
      <c r="BL583" s="19" t="s">
        <v>258</v>
      </c>
      <c r="BM583" s="217" t="s">
        <v>993</v>
      </c>
    </row>
    <row r="584" s="2" customFormat="1">
      <c r="A584" s="40"/>
      <c r="B584" s="41"/>
      <c r="C584" s="42"/>
      <c r="D584" s="219" t="s">
        <v>153</v>
      </c>
      <c r="E584" s="42"/>
      <c r="F584" s="220" t="s">
        <v>992</v>
      </c>
      <c r="G584" s="42"/>
      <c r="H584" s="42"/>
      <c r="I584" s="221"/>
      <c r="J584" s="42"/>
      <c r="K584" s="42"/>
      <c r="L584" s="46"/>
      <c r="M584" s="222"/>
      <c r="N584" s="223"/>
      <c r="O584" s="86"/>
      <c r="P584" s="86"/>
      <c r="Q584" s="86"/>
      <c r="R584" s="86"/>
      <c r="S584" s="86"/>
      <c r="T584" s="87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T584" s="19" t="s">
        <v>153</v>
      </c>
      <c r="AU584" s="19" t="s">
        <v>81</v>
      </c>
    </row>
    <row r="585" s="2" customFormat="1" ht="21.75" customHeight="1">
      <c r="A585" s="40"/>
      <c r="B585" s="41"/>
      <c r="C585" s="206" t="s">
        <v>994</v>
      </c>
      <c r="D585" s="206" t="s">
        <v>146</v>
      </c>
      <c r="E585" s="207" t="s">
        <v>995</v>
      </c>
      <c r="F585" s="208" t="s">
        <v>996</v>
      </c>
      <c r="G585" s="209" t="s">
        <v>165</v>
      </c>
      <c r="H585" s="210">
        <v>12</v>
      </c>
      <c r="I585" s="211"/>
      <c r="J585" s="212">
        <f>ROUND(I585*H585,2)</f>
        <v>0</v>
      </c>
      <c r="K585" s="208" t="s">
        <v>150</v>
      </c>
      <c r="L585" s="46"/>
      <c r="M585" s="213" t="s">
        <v>19</v>
      </c>
      <c r="N585" s="214" t="s">
        <v>42</v>
      </c>
      <c r="O585" s="86"/>
      <c r="P585" s="215">
        <f>O585*H585</f>
        <v>0</v>
      </c>
      <c r="Q585" s="215">
        <v>0</v>
      </c>
      <c r="R585" s="215">
        <f>Q585*H585</f>
        <v>0</v>
      </c>
      <c r="S585" s="215">
        <v>0</v>
      </c>
      <c r="T585" s="216">
        <f>S585*H585</f>
        <v>0</v>
      </c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R585" s="217" t="s">
        <v>258</v>
      </c>
      <c r="AT585" s="217" t="s">
        <v>146</v>
      </c>
      <c r="AU585" s="217" t="s">
        <v>81</v>
      </c>
      <c r="AY585" s="19" t="s">
        <v>144</v>
      </c>
      <c r="BE585" s="218">
        <f>IF(N585="základní",J585,0)</f>
        <v>0</v>
      </c>
      <c r="BF585" s="218">
        <f>IF(N585="snížená",J585,0)</f>
        <v>0</v>
      </c>
      <c r="BG585" s="218">
        <f>IF(N585="zákl. přenesená",J585,0)</f>
        <v>0</v>
      </c>
      <c r="BH585" s="218">
        <f>IF(N585="sníž. přenesená",J585,0)</f>
        <v>0</v>
      </c>
      <c r="BI585" s="218">
        <f>IF(N585="nulová",J585,0)</f>
        <v>0</v>
      </c>
      <c r="BJ585" s="19" t="s">
        <v>79</v>
      </c>
      <c r="BK585" s="218">
        <f>ROUND(I585*H585,2)</f>
        <v>0</v>
      </c>
      <c r="BL585" s="19" t="s">
        <v>258</v>
      </c>
      <c r="BM585" s="217" t="s">
        <v>997</v>
      </c>
    </row>
    <row r="586" s="2" customFormat="1">
      <c r="A586" s="40"/>
      <c r="B586" s="41"/>
      <c r="C586" s="42"/>
      <c r="D586" s="219" t="s">
        <v>153</v>
      </c>
      <c r="E586" s="42"/>
      <c r="F586" s="220" t="s">
        <v>998</v>
      </c>
      <c r="G586" s="42"/>
      <c r="H586" s="42"/>
      <c r="I586" s="221"/>
      <c r="J586" s="42"/>
      <c r="K586" s="42"/>
      <c r="L586" s="46"/>
      <c r="M586" s="222"/>
      <c r="N586" s="223"/>
      <c r="O586" s="86"/>
      <c r="P586" s="86"/>
      <c r="Q586" s="86"/>
      <c r="R586" s="86"/>
      <c r="S586" s="86"/>
      <c r="T586" s="87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T586" s="19" t="s">
        <v>153</v>
      </c>
      <c r="AU586" s="19" t="s">
        <v>81</v>
      </c>
    </row>
    <row r="587" s="2" customFormat="1">
      <c r="A587" s="40"/>
      <c r="B587" s="41"/>
      <c r="C587" s="42"/>
      <c r="D587" s="224" t="s">
        <v>155</v>
      </c>
      <c r="E587" s="42"/>
      <c r="F587" s="225" t="s">
        <v>999</v>
      </c>
      <c r="G587" s="42"/>
      <c r="H587" s="42"/>
      <c r="I587" s="221"/>
      <c r="J587" s="42"/>
      <c r="K587" s="42"/>
      <c r="L587" s="46"/>
      <c r="M587" s="222"/>
      <c r="N587" s="223"/>
      <c r="O587" s="86"/>
      <c r="P587" s="86"/>
      <c r="Q587" s="86"/>
      <c r="R587" s="86"/>
      <c r="S587" s="86"/>
      <c r="T587" s="87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T587" s="19" t="s">
        <v>155</v>
      </c>
      <c r="AU587" s="19" t="s">
        <v>81</v>
      </c>
    </row>
    <row r="588" s="13" customFormat="1">
      <c r="A588" s="13"/>
      <c r="B588" s="226"/>
      <c r="C588" s="227"/>
      <c r="D588" s="219" t="s">
        <v>175</v>
      </c>
      <c r="E588" s="228" t="s">
        <v>19</v>
      </c>
      <c r="F588" s="229" t="s">
        <v>1000</v>
      </c>
      <c r="G588" s="227"/>
      <c r="H588" s="230">
        <v>12</v>
      </c>
      <c r="I588" s="231"/>
      <c r="J588" s="227"/>
      <c r="K588" s="227"/>
      <c r="L588" s="232"/>
      <c r="M588" s="233"/>
      <c r="N588" s="234"/>
      <c r="O588" s="234"/>
      <c r="P588" s="234"/>
      <c r="Q588" s="234"/>
      <c r="R588" s="234"/>
      <c r="S588" s="234"/>
      <c r="T588" s="235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36" t="s">
        <v>175</v>
      </c>
      <c r="AU588" s="236" t="s">
        <v>81</v>
      </c>
      <c r="AV588" s="13" t="s">
        <v>81</v>
      </c>
      <c r="AW588" s="13" t="s">
        <v>33</v>
      </c>
      <c r="AX588" s="13" t="s">
        <v>79</v>
      </c>
      <c r="AY588" s="236" t="s">
        <v>144</v>
      </c>
    </row>
    <row r="589" s="2" customFormat="1" ht="16.5" customHeight="1">
      <c r="A589" s="40"/>
      <c r="B589" s="41"/>
      <c r="C589" s="248" t="s">
        <v>1001</v>
      </c>
      <c r="D589" s="248" t="s">
        <v>224</v>
      </c>
      <c r="E589" s="249" t="s">
        <v>1002</v>
      </c>
      <c r="F589" s="250" t="s">
        <v>1003</v>
      </c>
      <c r="G589" s="251" t="s">
        <v>204</v>
      </c>
      <c r="H589" s="252">
        <v>0.29799999999999999</v>
      </c>
      <c r="I589" s="253"/>
      <c r="J589" s="254">
        <f>ROUND(I589*H589,2)</f>
        <v>0</v>
      </c>
      <c r="K589" s="250" t="s">
        <v>150</v>
      </c>
      <c r="L589" s="255"/>
      <c r="M589" s="256" t="s">
        <v>19</v>
      </c>
      <c r="N589" s="257" t="s">
        <v>42</v>
      </c>
      <c r="O589" s="86"/>
      <c r="P589" s="215">
        <f>O589*H589</f>
        <v>0</v>
      </c>
      <c r="Q589" s="215">
        <v>1</v>
      </c>
      <c r="R589" s="215">
        <f>Q589*H589</f>
        <v>0.29799999999999999</v>
      </c>
      <c r="S589" s="215">
        <v>0</v>
      </c>
      <c r="T589" s="216">
        <f>S589*H589</f>
        <v>0</v>
      </c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R589" s="217" t="s">
        <v>379</v>
      </c>
      <c r="AT589" s="217" t="s">
        <v>224</v>
      </c>
      <c r="AU589" s="217" t="s">
        <v>81</v>
      </c>
      <c r="AY589" s="19" t="s">
        <v>144</v>
      </c>
      <c r="BE589" s="218">
        <f>IF(N589="základní",J589,0)</f>
        <v>0</v>
      </c>
      <c r="BF589" s="218">
        <f>IF(N589="snížená",J589,0)</f>
        <v>0</v>
      </c>
      <c r="BG589" s="218">
        <f>IF(N589="zákl. přenesená",J589,0)</f>
        <v>0</v>
      </c>
      <c r="BH589" s="218">
        <f>IF(N589="sníž. přenesená",J589,0)</f>
        <v>0</v>
      </c>
      <c r="BI589" s="218">
        <f>IF(N589="nulová",J589,0)</f>
        <v>0</v>
      </c>
      <c r="BJ589" s="19" t="s">
        <v>79</v>
      </c>
      <c r="BK589" s="218">
        <f>ROUND(I589*H589,2)</f>
        <v>0</v>
      </c>
      <c r="BL589" s="19" t="s">
        <v>258</v>
      </c>
      <c r="BM589" s="217" t="s">
        <v>1004</v>
      </c>
    </row>
    <row r="590" s="2" customFormat="1">
      <c r="A590" s="40"/>
      <c r="B590" s="41"/>
      <c r="C590" s="42"/>
      <c r="D590" s="219" t="s">
        <v>153</v>
      </c>
      <c r="E590" s="42"/>
      <c r="F590" s="220" t="s">
        <v>1003</v>
      </c>
      <c r="G590" s="42"/>
      <c r="H590" s="42"/>
      <c r="I590" s="221"/>
      <c r="J590" s="42"/>
      <c r="K590" s="42"/>
      <c r="L590" s="46"/>
      <c r="M590" s="222"/>
      <c r="N590" s="223"/>
      <c r="O590" s="86"/>
      <c r="P590" s="86"/>
      <c r="Q590" s="86"/>
      <c r="R590" s="86"/>
      <c r="S590" s="86"/>
      <c r="T590" s="87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T590" s="19" t="s">
        <v>153</v>
      </c>
      <c r="AU590" s="19" t="s">
        <v>81</v>
      </c>
    </row>
    <row r="591" s="13" customFormat="1">
      <c r="A591" s="13"/>
      <c r="B591" s="226"/>
      <c r="C591" s="227"/>
      <c r="D591" s="219" t="s">
        <v>175</v>
      </c>
      <c r="E591" s="227"/>
      <c r="F591" s="229" t="s">
        <v>1005</v>
      </c>
      <c r="G591" s="227"/>
      <c r="H591" s="230">
        <v>0.29799999999999999</v>
      </c>
      <c r="I591" s="231"/>
      <c r="J591" s="227"/>
      <c r="K591" s="227"/>
      <c r="L591" s="232"/>
      <c r="M591" s="233"/>
      <c r="N591" s="234"/>
      <c r="O591" s="234"/>
      <c r="P591" s="234"/>
      <c r="Q591" s="234"/>
      <c r="R591" s="234"/>
      <c r="S591" s="234"/>
      <c r="T591" s="235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36" t="s">
        <v>175</v>
      </c>
      <c r="AU591" s="236" t="s">
        <v>81</v>
      </c>
      <c r="AV591" s="13" t="s">
        <v>81</v>
      </c>
      <c r="AW591" s="13" t="s">
        <v>4</v>
      </c>
      <c r="AX591" s="13" t="s">
        <v>79</v>
      </c>
      <c r="AY591" s="236" t="s">
        <v>144</v>
      </c>
    </row>
    <row r="592" s="2" customFormat="1" ht="16.5" customHeight="1">
      <c r="A592" s="40"/>
      <c r="B592" s="41"/>
      <c r="C592" s="206" t="s">
        <v>1006</v>
      </c>
      <c r="D592" s="206" t="s">
        <v>146</v>
      </c>
      <c r="E592" s="207" t="s">
        <v>1007</v>
      </c>
      <c r="F592" s="208" t="s">
        <v>1008</v>
      </c>
      <c r="G592" s="209" t="s">
        <v>149</v>
      </c>
      <c r="H592" s="210">
        <v>22.050000000000001</v>
      </c>
      <c r="I592" s="211"/>
      <c r="J592" s="212">
        <f>ROUND(I592*H592,2)</f>
        <v>0</v>
      </c>
      <c r="K592" s="208" t="s">
        <v>150</v>
      </c>
      <c r="L592" s="46"/>
      <c r="M592" s="213" t="s">
        <v>19</v>
      </c>
      <c r="N592" s="214" t="s">
        <v>42</v>
      </c>
      <c r="O592" s="86"/>
      <c r="P592" s="215">
        <f>O592*H592</f>
        <v>0</v>
      </c>
      <c r="Q592" s="215">
        <v>0</v>
      </c>
      <c r="R592" s="215">
        <f>Q592*H592</f>
        <v>0</v>
      </c>
      <c r="S592" s="215">
        <v>0</v>
      </c>
      <c r="T592" s="216">
        <f>S592*H592</f>
        <v>0</v>
      </c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R592" s="217" t="s">
        <v>258</v>
      </c>
      <c r="AT592" s="217" t="s">
        <v>146</v>
      </c>
      <c r="AU592" s="217" t="s">
        <v>81</v>
      </c>
      <c r="AY592" s="19" t="s">
        <v>144</v>
      </c>
      <c r="BE592" s="218">
        <f>IF(N592="základní",J592,0)</f>
        <v>0</v>
      </c>
      <c r="BF592" s="218">
        <f>IF(N592="snížená",J592,0)</f>
        <v>0</v>
      </c>
      <c r="BG592" s="218">
        <f>IF(N592="zákl. přenesená",J592,0)</f>
        <v>0</v>
      </c>
      <c r="BH592" s="218">
        <f>IF(N592="sníž. přenesená",J592,0)</f>
        <v>0</v>
      </c>
      <c r="BI592" s="218">
        <f>IF(N592="nulová",J592,0)</f>
        <v>0</v>
      </c>
      <c r="BJ592" s="19" t="s">
        <v>79</v>
      </c>
      <c r="BK592" s="218">
        <f>ROUND(I592*H592,2)</f>
        <v>0</v>
      </c>
      <c r="BL592" s="19" t="s">
        <v>258</v>
      </c>
      <c r="BM592" s="217" t="s">
        <v>1009</v>
      </c>
    </row>
    <row r="593" s="2" customFormat="1">
      <c r="A593" s="40"/>
      <c r="B593" s="41"/>
      <c r="C593" s="42"/>
      <c r="D593" s="219" t="s">
        <v>153</v>
      </c>
      <c r="E593" s="42"/>
      <c r="F593" s="220" t="s">
        <v>1010</v>
      </c>
      <c r="G593" s="42"/>
      <c r="H593" s="42"/>
      <c r="I593" s="221"/>
      <c r="J593" s="42"/>
      <c r="K593" s="42"/>
      <c r="L593" s="46"/>
      <c r="M593" s="222"/>
      <c r="N593" s="223"/>
      <c r="O593" s="86"/>
      <c r="P593" s="86"/>
      <c r="Q593" s="86"/>
      <c r="R593" s="86"/>
      <c r="S593" s="86"/>
      <c r="T593" s="87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T593" s="19" t="s">
        <v>153</v>
      </c>
      <c r="AU593" s="19" t="s">
        <v>81</v>
      </c>
    </row>
    <row r="594" s="2" customFormat="1">
      <c r="A594" s="40"/>
      <c r="B594" s="41"/>
      <c r="C594" s="42"/>
      <c r="D594" s="224" t="s">
        <v>155</v>
      </c>
      <c r="E594" s="42"/>
      <c r="F594" s="225" t="s">
        <v>1011</v>
      </c>
      <c r="G594" s="42"/>
      <c r="H594" s="42"/>
      <c r="I594" s="221"/>
      <c r="J594" s="42"/>
      <c r="K594" s="42"/>
      <c r="L594" s="46"/>
      <c r="M594" s="222"/>
      <c r="N594" s="223"/>
      <c r="O594" s="86"/>
      <c r="P594" s="86"/>
      <c r="Q594" s="86"/>
      <c r="R594" s="86"/>
      <c r="S594" s="86"/>
      <c r="T594" s="87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T594" s="19" t="s">
        <v>155</v>
      </c>
      <c r="AU594" s="19" t="s">
        <v>81</v>
      </c>
    </row>
    <row r="595" s="13" customFormat="1">
      <c r="A595" s="13"/>
      <c r="B595" s="226"/>
      <c r="C595" s="227"/>
      <c r="D595" s="219" t="s">
        <v>175</v>
      </c>
      <c r="E595" s="228" t="s">
        <v>19</v>
      </c>
      <c r="F595" s="229" t="s">
        <v>1012</v>
      </c>
      <c r="G595" s="227"/>
      <c r="H595" s="230">
        <v>22.050000000000001</v>
      </c>
      <c r="I595" s="231"/>
      <c r="J595" s="227"/>
      <c r="K595" s="227"/>
      <c r="L595" s="232"/>
      <c r="M595" s="233"/>
      <c r="N595" s="234"/>
      <c r="O595" s="234"/>
      <c r="P595" s="234"/>
      <c r="Q595" s="234"/>
      <c r="R595" s="234"/>
      <c r="S595" s="234"/>
      <c r="T595" s="235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36" t="s">
        <v>175</v>
      </c>
      <c r="AU595" s="236" t="s">
        <v>81</v>
      </c>
      <c r="AV595" s="13" t="s">
        <v>81</v>
      </c>
      <c r="AW595" s="13" t="s">
        <v>33</v>
      </c>
      <c r="AX595" s="13" t="s">
        <v>79</v>
      </c>
      <c r="AY595" s="236" t="s">
        <v>144</v>
      </c>
    </row>
    <row r="596" s="2" customFormat="1" ht="24.15" customHeight="1">
      <c r="A596" s="40"/>
      <c r="B596" s="41"/>
      <c r="C596" s="248" t="s">
        <v>1013</v>
      </c>
      <c r="D596" s="248" t="s">
        <v>224</v>
      </c>
      <c r="E596" s="249" t="s">
        <v>1014</v>
      </c>
      <c r="F596" s="250" t="s">
        <v>1015</v>
      </c>
      <c r="G596" s="251" t="s">
        <v>149</v>
      </c>
      <c r="H596" s="252">
        <v>22.491</v>
      </c>
      <c r="I596" s="253"/>
      <c r="J596" s="254">
        <f>ROUND(I596*H596,2)</f>
        <v>0</v>
      </c>
      <c r="K596" s="250" t="s">
        <v>150</v>
      </c>
      <c r="L596" s="255"/>
      <c r="M596" s="256" t="s">
        <v>19</v>
      </c>
      <c r="N596" s="257" t="s">
        <v>42</v>
      </c>
      <c r="O596" s="86"/>
      <c r="P596" s="215">
        <f>O596*H596</f>
        <v>0</v>
      </c>
      <c r="Q596" s="215">
        <v>0.0121</v>
      </c>
      <c r="R596" s="215">
        <f>Q596*H596</f>
        <v>0.27214109999999997</v>
      </c>
      <c r="S596" s="215">
        <v>0</v>
      </c>
      <c r="T596" s="216">
        <f>S596*H596</f>
        <v>0</v>
      </c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R596" s="217" t="s">
        <v>379</v>
      </c>
      <c r="AT596" s="217" t="s">
        <v>224</v>
      </c>
      <c r="AU596" s="217" t="s">
        <v>81</v>
      </c>
      <c r="AY596" s="19" t="s">
        <v>144</v>
      </c>
      <c r="BE596" s="218">
        <f>IF(N596="základní",J596,0)</f>
        <v>0</v>
      </c>
      <c r="BF596" s="218">
        <f>IF(N596="snížená",J596,0)</f>
        <v>0</v>
      </c>
      <c r="BG596" s="218">
        <f>IF(N596="zákl. přenesená",J596,0)</f>
        <v>0</v>
      </c>
      <c r="BH596" s="218">
        <f>IF(N596="sníž. přenesená",J596,0)</f>
        <v>0</v>
      </c>
      <c r="BI596" s="218">
        <f>IF(N596="nulová",J596,0)</f>
        <v>0</v>
      </c>
      <c r="BJ596" s="19" t="s">
        <v>79</v>
      </c>
      <c r="BK596" s="218">
        <f>ROUND(I596*H596,2)</f>
        <v>0</v>
      </c>
      <c r="BL596" s="19" t="s">
        <v>258</v>
      </c>
      <c r="BM596" s="217" t="s">
        <v>1016</v>
      </c>
    </row>
    <row r="597" s="2" customFormat="1">
      <c r="A597" s="40"/>
      <c r="B597" s="41"/>
      <c r="C597" s="42"/>
      <c r="D597" s="219" t="s">
        <v>153</v>
      </c>
      <c r="E597" s="42"/>
      <c r="F597" s="220" t="s">
        <v>1015</v>
      </c>
      <c r="G597" s="42"/>
      <c r="H597" s="42"/>
      <c r="I597" s="221"/>
      <c r="J597" s="42"/>
      <c r="K597" s="42"/>
      <c r="L597" s="46"/>
      <c r="M597" s="222"/>
      <c r="N597" s="223"/>
      <c r="O597" s="86"/>
      <c r="P597" s="86"/>
      <c r="Q597" s="86"/>
      <c r="R597" s="86"/>
      <c r="S597" s="86"/>
      <c r="T597" s="87"/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T597" s="19" t="s">
        <v>153</v>
      </c>
      <c r="AU597" s="19" t="s">
        <v>81</v>
      </c>
    </row>
    <row r="598" s="13" customFormat="1">
      <c r="A598" s="13"/>
      <c r="B598" s="226"/>
      <c r="C598" s="227"/>
      <c r="D598" s="219" t="s">
        <v>175</v>
      </c>
      <c r="E598" s="227"/>
      <c r="F598" s="229" t="s">
        <v>1017</v>
      </c>
      <c r="G598" s="227"/>
      <c r="H598" s="230">
        <v>22.491</v>
      </c>
      <c r="I598" s="231"/>
      <c r="J598" s="227"/>
      <c r="K598" s="227"/>
      <c r="L598" s="232"/>
      <c r="M598" s="233"/>
      <c r="N598" s="234"/>
      <c r="O598" s="234"/>
      <c r="P598" s="234"/>
      <c r="Q598" s="234"/>
      <c r="R598" s="234"/>
      <c r="S598" s="234"/>
      <c r="T598" s="235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36" t="s">
        <v>175</v>
      </c>
      <c r="AU598" s="236" t="s">
        <v>81</v>
      </c>
      <c r="AV598" s="13" t="s">
        <v>81</v>
      </c>
      <c r="AW598" s="13" t="s">
        <v>4</v>
      </c>
      <c r="AX598" s="13" t="s">
        <v>79</v>
      </c>
      <c r="AY598" s="236" t="s">
        <v>144</v>
      </c>
    </row>
    <row r="599" s="2" customFormat="1" ht="16.5" customHeight="1">
      <c r="A599" s="40"/>
      <c r="B599" s="41"/>
      <c r="C599" s="206" t="s">
        <v>1018</v>
      </c>
      <c r="D599" s="206" t="s">
        <v>146</v>
      </c>
      <c r="E599" s="207" t="s">
        <v>1019</v>
      </c>
      <c r="F599" s="208" t="s">
        <v>1020</v>
      </c>
      <c r="G599" s="209" t="s">
        <v>165</v>
      </c>
      <c r="H599" s="210">
        <v>26.600000000000001</v>
      </c>
      <c r="I599" s="211"/>
      <c r="J599" s="212">
        <f>ROUND(I599*H599,2)</f>
        <v>0</v>
      </c>
      <c r="K599" s="208" t="s">
        <v>150</v>
      </c>
      <c r="L599" s="46"/>
      <c r="M599" s="213" t="s">
        <v>19</v>
      </c>
      <c r="N599" s="214" t="s">
        <v>42</v>
      </c>
      <c r="O599" s="86"/>
      <c r="P599" s="215">
        <f>O599*H599</f>
        <v>0</v>
      </c>
      <c r="Q599" s="215">
        <v>0</v>
      </c>
      <c r="R599" s="215">
        <f>Q599*H599</f>
        <v>0</v>
      </c>
      <c r="S599" s="215">
        <v>0</v>
      </c>
      <c r="T599" s="216">
        <f>S599*H599</f>
        <v>0</v>
      </c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R599" s="217" t="s">
        <v>258</v>
      </c>
      <c r="AT599" s="217" t="s">
        <v>146</v>
      </c>
      <c r="AU599" s="217" t="s">
        <v>81</v>
      </c>
      <c r="AY599" s="19" t="s">
        <v>144</v>
      </c>
      <c r="BE599" s="218">
        <f>IF(N599="základní",J599,0)</f>
        <v>0</v>
      </c>
      <c r="BF599" s="218">
        <f>IF(N599="snížená",J599,0)</f>
        <v>0</v>
      </c>
      <c r="BG599" s="218">
        <f>IF(N599="zákl. přenesená",J599,0)</f>
        <v>0</v>
      </c>
      <c r="BH599" s="218">
        <f>IF(N599="sníž. přenesená",J599,0)</f>
        <v>0</v>
      </c>
      <c r="BI599" s="218">
        <f>IF(N599="nulová",J599,0)</f>
        <v>0</v>
      </c>
      <c r="BJ599" s="19" t="s">
        <v>79</v>
      </c>
      <c r="BK599" s="218">
        <f>ROUND(I599*H599,2)</f>
        <v>0</v>
      </c>
      <c r="BL599" s="19" t="s">
        <v>258</v>
      </c>
      <c r="BM599" s="217" t="s">
        <v>1021</v>
      </c>
    </row>
    <row r="600" s="2" customFormat="1">
      <c r="A600" s="40"/>
      <c r="B600" s="41"/>
      <c r="C600" s="42"/>
      <c r="D600" s="219" t="s">
        <v>153</v>
      </c>
      <c r="E600" s="42"/>
      <c r="F600" s="220" t="s">
        <v>1022</v>
      </c>
      <c r="G600" s="42"/>
      <c r="H600" s="42"/>
      <c r="I600" s="221"/>
      <c r="J600" s="42"/>
      <c r="K600" s="42"/>
      <c r="L600" s="46"/>
      <c r="M600" s="222"/>
      <c r="N600" s="223"/>
      <c r="O600" s="86"/>
      <c r="P600" s="86"/>
      <c r="Q600" s="86"/>
      <c r="R600" s="86"/>
      <c r="S600" s="86"/>
      <c r="T600" s="87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T600" s="19" t="s">
        <v>153</v>
      </c>
      <c r="AU600" s="19" t="s">
        <v>81</v>
      </c>
    </row>
    <row r="601" s="2" customFormat="1">
      <c r="A601" s="40"/>
      <c r="B601" s="41"/>
      <c r="C601" s="42"/>
      <c r="D601" s="224" t="s">
        <v>155</v>
      </c>
      <c r="E601" s="42"/>
      <c r="F601" s="225" t="s">
        <v>1023</v>
      </c>
      <c r="G601" s="42"/>
      <c r="H601" s="42"/>
      <c r="I601" s="221"/>
      <c r="J601" s="42"/>
      <c r="K601" s="42"/>
      <c r="L601" s="46"/>
      <c r="M601" s="222"/>
      <c r="N601" s="223"/>
      <c r="O601" s="86"/>
      <c r="P601" s="86"/>
      <c r="Q601" s="86"/>
      <c r="R601" s="86"/>
      <c r="S601" s="86"/>
      <c r="T601" s="87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T601" s="19" t="s">
        <v>155</v>
      </c>
      <c r="AU601" s="19" t="s">
        <v>81</v>
      </c>
    </row>
    <row r="602" s="2" customFormat="1" ht="16.5" customHeight="1">
      <c r="A602" s="40"/>
      <c r="B602" s="41"/>
      <c r="C602" s="248" t="s">
        <v>1024</v>
      </c>
      <c r="D602" s="248" t="s">
        <v>224</v>
      </c>
      <c r="E602" s="249" t="s">
        <v>1025</v>
      </c>
      <c r="F602" s="250" t="s">
        <v>1026</v>
      </c>
      <c r="G602" s="251" t="s">
        <v>204</v>
      </c>
      <c r="H602" s="252">
        <v>0.5</v>
      </c>
      <c r="I602" s="253"/>
      <c r="J602" s="254">
        <f>ROUND(I602*H602,2)</f>
        <v>0</v>
      </c>
      <c r="K602" s="250" t="s">
        <v>150</v>
      </c>
      <c r="L602" s="255"/>
      <c r="M602" s="256" t="s">
        <v>19</v>
      </c>
      <c r="N602" s="257" t="s">
        <v>42</v>
      </c>
      <c r="O602" s="86"/>
      <c r="P602" s="215">
        <f>O602*H602</f>
        <v>0</v>
      </c>
      <c r="Q602" s="215">
        <v>1</v>
      </c>
      <c r="R602" s="215">
        <f>Q602*H602</f>
        <v>0.5</v>
      </c>
      <c r="S602" s="215">
        <v>0</v>
      </c>
      <c r="T602" s="216">
        <f>S602*H602</f>
        <v>0</v>
      </c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R602" s="217" t="s">
        <v>379</v>
      </c>
      <c r="AT602" s="217" t="s">
        <v>224</v>
      </c>
      <c r="AU602" s="217" t="s">
        <v>81</v>
      </c>
      <c r="AY602" s="19" t="s">
        <v>144</v>
      </c>
      <c r="BE602" s="218">
        <f>IF(N602="základní",J602,0)</f>
        <v>0</v>
      </c>
      <c r="BF602" s="218">
        <f>IF(N602="snížená",J602,0)</f>
        <v>0</v>
      </c>
      <c r="BG602" s="218">
        <f>IF(N602="zákl. přenesená",J602,0)</f>
        <v>0</v>
      </c>
      <c r="BH602" s="218">
        <f>IF(N602="sníž. přenesená",J602,0)</f>
        <v>0</v>
      </c>
      <c r="BI602" s="218">
        <f>IF(N602="nulová",J602,0)</f>
        <v>0</v>
      </c>
      <c r="BJ602" s="19" t="s">
        <v>79</v>
      </c>
      <c r="BK602" s="218">
        <f>ROUND(I602*H602,2)</f>
        <v>0</v>
      </c>
      <c r="BL602" s="19" t="s">
        <v>258</v>
      </c>
      <c r="BM602" s="217" t="s">
        <v>1027</v>
      </c>
    </row>
    <row r="603" s="2" customFormat="1">
      <c r="A603" s="40"/>
      <c r="B603" s="41"/>
      <c r="C603" s="42"/>
      <c r="D603" s="219" t="s">
        <v>153</v>
      </c>
      <c r="E603" s="42"/>
      <c r="F603" s="220" t="s">
        <v>1026</v>
      </c>
      <c r="G603" s="42"/>
      <c r="H603" s="42"/>
      <c r="I603" s="221"/>
      <c r="J603" s="42"/>
      <c r="K603" s="42"/>
      <c r="L603" s="46"/>
      <c r="M603" s="222"/>
      <c r="N603" s="223"/>
      <c r="O603" s="86"/>
      <c r="P603" s="86"/>
      <c r="Q603" s="86"/>
      <c r="R603" s="86"/>
      <c r="S603" s="86"/>
      <c r="T603" s="87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T603" s="19" t="s">
        <v>153</v>
      </c>
      <c r="AU603" s="19" t="s">
        <v>81</v>
      </c>
    </row>
    <row r="604" s="13" customFormat="1">
      <c r="A604" s="13"/>
      <c r="B604" s="226"/>
      <c r="C604" s="227"/>
      <c r="D604" s="219" t="s">
        <v>175</v>
      </c>
      <c r="E604" s="227"/>
      <c r="F604" s="229" t="s">
        <v>1028</v>
      </c>
      <c r="G604" s="227"/>
      <c r="H604" s="230">
        <v>0.5</v>
      </c>
      <c r="I604" s="231"/>
      <c r="J604" s="227"/>
      <c r="K604" s="227"/>
      <c r="L604" s="232"/>
      <c r="M604" s="233"/>
      <c r="N604" s="234"/>
      <c r="O604" s="234"/>
      <c r="P604" s="234"/>
      <c r="Q604" s="234"/>
      <c r="R604" s="234"/>
      <c r="S604" s="234"/>
      <c r="T604" s="235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36" t="s">
        <v>175</v>
      </c>
      <c r="AU604" s="236" t="s">
        <v>81</v>
      </c>
      <c r="AV604" s="13" t="s">
        <v>81</v>
      </c>
      <c r="AW604" s="13" t="s">
        <v>4</v>
      </c>
      <c r="AX604" s="13" t="s">
        <v>79</v>
      </c>
      <c r="AY604" s="236" t="s">
        <v>144</v>
      </c>
    </row>
    <row r="605" s="2" customFormat="1" ht="16.5" customHeight="1">
      <c r="A605" s="40"/>
      <c r="B605" s="41"/>
      <c r="C605" s="206" t="s">
        <v>1029</v>
      </c>
      <c r="D605" s="206" t="s">
        <v>146</v>
      </c>
      <c r="E605" s="207" t="s">
        <v>1030</v>
      </c>
      <c r="F605" s="208" t="s">
        <v>1031</v>
      </c>
      <c r="G605" s="209" t="s">
        <v>204</v>
      </c>
      <c r="H605" s="210">
        <v>1.476</v>
      </c>
      <c r="I605" s="211"/>
      <c r="J605" s="212">
        <f>ROUND(I605*H605,2)</f>
        <v>0</v>
      </c>
      <c r="K605" s="208" t="s">
        <v>150</v>
      </c>
      <c r="L605" s="46"/>
      <c r="M605" s="213" t="s">
        <v>19</v>
      </c>
      <c r="N605" s="214" t="s">
        <v>42</v>
      </c>
      <c r="O605" s="86"/>
      <c r="P605" s="215">
        <f>O605*H605</f>
        <v>0</v>
      </c>
      <c r="Q605" s="215">
        <v>0</v>
      </c>
      <c r="R605" s="215">
        <f>Q605*H605</f>
        <v>0</v>
      </c>
      <c r="S605" s="215">
        <v>0</v>
      </c>
      <c r="T605" s="216">
        <f>S605*H605</f>
        <v>0</v>
      </c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R605" s="217" t="s">
        <v>258</v>
      </c>
      <c r="AT605" s="217" t="s">
        <v>146</v>
      </c>
      <c r="AU605" s="217" t="s">
        <v>81</v>
      </c>
      <c r="AY605" s="19" t="s">
        <v>144</v>
      </c>
      <c r="BE605" s="218">
        <f>IF(N605="základní",J605,0)</f>
        <v>0</v>
      </c>
      <c r="BF605" s="218">
        <f>IF(N605="snížená",J605,0)</f>
        <v>0</v>
      </c>
      <c r="BG605" s="218">
        <f>IF(N605="zákl. přenesená",J605,0)</f>
        <v>0</v>
      </c>
      <c r="BH605" s="218">
        <f>IF(N605="sníž. přenesená",J605,0)</f>
        <v>0</v>
      </c>
      <c r="BI605" s="218">
        <f>IF(N605="nulová",J605,0)</f>
        <v>0</v>
      </c>
      <c r="BJ605" s="19" t="s">
        <v>79</v>
      </c>
      <c r="BK605" s="218">
        <f>ROUND(I605*H605,2)</f>
        <v>0</v>
      </c>
      <c r="BL605" s="19" t="s">
        <v>258</v>
      </c>
      <c r="BM605" s="217" t="s">
        <v>1032</v>
      </c>
    </row>
    <row r="606" s="2" customFormat="1">
      <c r="A606" s="40"/>
      <c r="B606" s="41"/>
      <c r="C606" s="42"/>
      <c r="D606" s="219" t="s">
        <v>153</v>
      </c>
      <c r="E606" s="42"/>
      <c r="F606" s="220" t="s">
        <v>1033</v>
      </c>
      <c r="G606" s="42"/>
      <c r="H606" s="42"/>
      <c r="I606" s="221"/>
      <c r="J606" s="42"/>
      <c r="K606" s="42"/>
      <c r="L606" s="46"/>
      <c r="M606" s="222"/>
      <c r="N606" s="223"/>
      <c r="O606" s="86"/>
      <c r="P606" s="86"/>
      <c r="Q606" s="86"/>
      <c r="R606" s="86"/>
      <c r="S606" s="86"/>
      <c r="T606" s="87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T606" s="19" t="s">
        <v>153</v>
      </c>
      <c r="AU606" s="19" t="s">
        <v>81</v>
      </c>
    </row>
    <row r="607" s="2" customFormat="1">
      <c r="A607" s="40"/>
      <c r="B607" s="41"/>
      <c r="C607" s="42"/>
      <c r="D607" s="224" t="s">
        <v>155</v>
      </c>
      <c r="E607" s="42"/>
      <c r="F607" s="225" t="s">
        <v>1034</v>
      </c>
      <c r="G607" s="42"/>
      <c r="H607" s="42"/>
      <c r="I607" s="221"/>
      <c r="J607" s="42"/>
      <c r="K607" s="42"/>
      <c r="L607" s="46"/>
      <c r="M607" s="222"/>
      <c r="N607" s="223"/>
      <c r="O607" s="86"/>
      <c r="P607" s="86"/>
      <c r="Q607" s="86"/>
      <c r="R607" s="86"/>
      <c r="S607" s="86"/>
      <c r="T607" s="87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T607" s="19" t="s">
        <v>155</v>
      </c>
      <c r="AU607" s="19" t="s">
        <v>81</v>
      </c>
    </row>
    <row r="608" s="12" customFormat="1" ht="22.8" customHeight="1">
      <c r="A608" s="12"/>
      <c r="B608" s="190"/>
      <c r="C608" s="191"/>
      <c r="D608" s="192" t="s">
        <v>70</v>
      </c>
      <c r="E608" s="204" t="s">
        <v>1035</v>
      </c>
      <c r="F608" s="204" t="s">
        <v>1036</v>
      </c>
      <c r="G608" s="191"/>
      <c r="H608" s="191"/>
      <c r="I608" s="194"/>
      <c r="J608" s="205">
        <f>BK608</f>
        <v>0</v>
      </c>
      <c r="K608" s="191"/>
      <c r="L608" s="196"/>
      <c r="M608" s="197"/>
      <c r="N608" s="198"/>
      <c r="O608" s="198"/>
      <c r="P608" s="199">
        <f>SUM(P609:P617)</f>
        <v>0</v>
      </c>
      <c r="Q608" s="198"/>
      <c r="R608" s="199">
        <f>SUM(R609:R617)</f>
        <v>0.27888000000000002</v>
      </c>
      <c r="S608" s="198"/>
      <c r="T608" s="200">
        <f>SUM(T609:T617)</f>
        <v>0</v>
      </c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R608" s="201" t="s">
        <v>81</v>
      </c>
      <c r="AT608" s="202" t="s">
        <v>70</v>
      </c>
      <c r="AU608" s="202" t="s">
        <v>79</v>
      </c>
      <c r="AY608" s="201" t="s">
        <v>144</v>
      </c>
      <c r="BK608" s="203">
        <f>SUM(BK609:BK617)</f>
        <v>0</v>
      </c>
    </row>
    <row r="609" s="2" customFormat="1" ht="16.5" customHeight="1">
      <c r="A609" s="40"/>
      <c r="B609" s="41"/>
      <c r="C609" s="206" t="s">
        <v>1037</v>
      </c>
      <c r="D609" s="206" t="s">
        <v>146</v>
      </c>
      <c r="E609" s="207" t="s">
        <v>1038</v>
      </c>
      <c r="F609" s="208" t="s">
        <v>1039</v>
      </c>
      <c r="G609" s="209" t="s">
        <v>165</v>
      </c>
      <c r="H609" s="210">
        <v>62</v>
      </c>
      <c r="I609" s="211"/>
      <c r="J609" s="212">
        <f>ROUND(I609*H609,2)</f>
        <v>0</v>
      </c>
      <c r="K609" s="208" t="s">
        <v>150</v>
      </c>
      <c r="L609" s="46"/>
      <c r="M609" s="213" t="s">
        <v>19</v>
      </c>
      <c r="N609" s="214" t="s">
        <v>42</v>
      </c>
      <c r="O609" s="86"/>
      <c r="P609" s="215">
        <f>O609*H609</f>
        <v>0</v>
      </c>
      <c r="Q609" s="215">
        <v>0.0032200000000000002</v>
      </c>
      <c r="R609" s="215">
        <f>Q609*H609</f>
        <v>0.19964000000000001</v>
      </c>
      <c r="S609" s="215">
        <v>0</v>
      </c>
      <c r="T609" s="216">
        <f>S609*H609</f>
        <v>0</v>
      </c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R609" s="217" t="s">
        <v>258</v>
      </c>
      <c r="AT609" s="217" t="s">
        <v>146</v>
      </c>
      <c r="AU609" s="217" t="s">
        <v>81</v>
      </c>
      <c r="AY609" s="19" t="s">
        <v>144</v>
      </c>
      <c r="BE609" s="218">
        <f>IF(N609="základní",J609,0)</f>
        <v>0</v>
      </c>
      <c r="BF609" s="218">
        <f>IF(N609="snížená",J609,0)</f>
        <v>0</v>
      </c>
      <c r="BG609" s="218">
        <f>IF(N609="zákl. přenesená",J609,0)</f>
        <v>0</v>
      </c>
      <c r="BH609" s="218">
        <f>IF(N609="sníž. přenesená",J609,0)</f>
        <v>0</v>
      </c>
      <c r="BI609" s="218">
        <f>IF(N609="nulová",J609,0)</f>
        <v>0</v>
      </c>
      <c r="BJ609" s="19" t="s">
        <v>79</v>
      </c>
      <c r="BK609" s="218">
        <f>ROUND(I609*H609,2)</f>
        <v>0</v>
      </c>
      <c r="BL609" s="19" t="s">
        <v>258</v>
      </c>
      <c r="BM609" s="217" t="s">
        <v>1040</v>
      </c>
    </row>
    <row r="610" s="2" customFormat="1">
      <c r="A610" s="40"/>
      <c r="B610" s="41"/>
      <c r="C610" s="42"/>
      <c r="D610" s="219" t="s">
        <v>153</v>
      </c>
      <c r="E610" s="42"/>
      <c r="F610" s="220" t="s">
        <v>1041</v>
      </c>
      <c r="G610" s="42"/>
      <c r="H610" s="42"/>
      <c r="I610" s="221"/>
      <c r="J610" s="42"/>
      <c r="K610" s="42"/>
      <c r="L610" s="46"/>
      <c r="M610" s="222"/>
      <c r="N610" s="223"/>
      <c r="O610" s="86"/>
      <c r="P610" s="86"/>
      <c r="Q610" s="86"/>
      <c r="R610" s="86"/>
      <c r="S610" s="86"/>
      <c r="T610" s="87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T610" s="19" t="s">
        <v>153</v>
      </c>
      <c r="AU610" s="19" t="s">
        <v>81</v>
      </c>
    </row>
    <row r="611" s="2" customFormat="1">
      <c r="A611" s="40"/>
      <c r="B611" s="41"/>
      <c r="C611" s="42"/>
      <c r="D611" s="224" t="s">
        <v>155</v>
      </c>
      <c r="E611" s="42"/>
      <c r="F611" s="225" t="s">
        <v>1042</v>
      </c>
      <c r="G611" s="42"/>
      <c r="H611" s="42"/>
      <c r="I611" s="221"/>
      <c r="J611" s="42"/>
      <c r="K611" s="42"/>
      <c r="L611" s="46"/>
      <c r="M611" s="222"/>
      <c r="N611" s="223"/>
      <c r="O611" s="86"/>
      <c r="P611" s="86"/>
      <c r="Q611" s="86"/>
      <c r="R611" s="86"/>
      <c r="S611" s="86"/>
      <c r="T611" s="87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T611" s="19" t="s">
        <v>155</v>
      </c>
      <c r="AU611" s="19" t="s">
        <v>81</v>
      </c>
    </row>
    <row r="612" s="2" customFormat="1" ht="16.5" customHeight="1">
      <c r="A612" s="40"/>
      <c r="B612" s="41"/>
      <c r="C612" s="206" t="s">
        <v>1043</v>
      </c>
      <c r="D612" s="206" t="s">
        <v>146</v>
      </c>
      <c r="E612" s="207" t="s">
        <v>1044</v>
      </c>
      <c r="F612" s="208" t="s">
        <v>1045</v>
      </c>
      <c r="G612" s="209" t="s">
        <v>165</v>
      </c>
      <c r="H612" s="210">
        <v>28</v>
      </c>
      <c r="I612" s="211"/>
      <c r="J612" s="212">
        <f>ROUND(I612*H612,2)</f>
        <v>0</v>
      </c>
      <c r="K612" s="208" t="s">
        <v>150</v>
      </c>
      <c r="L612" s="46"/>
      <c r="M612" s="213" t="s">
        <v>19</v>
      </c>
      <c r="N612" s="214" t="s">
        <v>42</v>
      </c>
      <c r="O612" s="86"/>
      <c r="P612" s="215">
        <f>O612*H612</f>
        <v>0</v>
      </c>
      <c r="Q612" s="215">
        <v>0.0028300000000000001</v>
      </c>
      <c r="R612" s="215">
        <f>Q612*H612</f>
        <v>0.079240000000000005</v>
      </c>
      <c r="S612" s="215">
        <v>0</v>
      </c>
      <c r="T612" s="216">
        <f>S612*H612</f>
        <v>0</v>
      </c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R612" s="217" t="s">
        <v>258</v>
      </c>
      <c r="AT612" s="217" t="s">
        <v>146</v>
      </c>
      <c r="AU612" s="217" t="s">
        <v>81</v>
      </c>
      <c r="AY612" s="19" t="s">
        <v>144</v>
      </c>
      <c r="BE612" s="218">
        <f>IF(N612="základní",J612,0)</f>
        <v>0</v>
      </c>
      <c r="BF612" s="218">
        <f>IF(N612="snížená",J612,0)</f>
        <v>0</v>
      </c>
      <c r="BG612" s="218">
        <f>IF(N612="zákl. přenesená",J612,0)</f>
        <v>0</v>
      </c>
      <c r="BH612" s="218">
        <f>IF(N612="sníž. přenesená",J612,0)</f>
        <v>0</v>
      </c>
      <c r="BI612" s="218">
        <f>IF(N612="nulová",J612,0)</f>
        <v>0</v>
      </c>
      <c r="BJ612" s="19" t="s">
        <v>79</v>
      </c>
      <c r="BK612" s="218">
        <f>ROUND(I612*H612,2)</f>
        <v>0</v>
      </c>
      <c r="BL612" s="19" t="s">
        <v>258</v>
      </c>
      <c r="BM612" s="217" t="s">
        <v>1046</v>
      </c>
    </row>
    <row r="613" s="2" customFormat="1">
      <c r="A613" s="40"/>
      <c r="B613" s="41"/>
      <c r="C613" s="42"/>
      <c r="D613" s="219" t="s">
        <v>153</v>
      </c>
      <c r="E613" s="42"/>
      <c r="F613" s="220" t="s">
        <v>1047</v>
      </c>
      <c r="G613" s="42"/>
      <c r="H613" s="42"/>
      <c r="I613" s="221"/>
      <c r="J613" s="42"/>
      <c r="K613" s="42"/>
      <c r="L613" s="46"/>
      <c r="M613" s="222"/>
      <c r="N613" s="223"/>
      <c r="O613" s="86"/>
      <c r="P613" s="86"/>
      <c r="Q613" s="86"/>
      <c r="R613" s="86"/>
      <c r="S613" s="86"/>
      <c r="T613" s="87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T613" s="19" t="s">
        <v>153</v>
      </c>
      <c r="AU613" s="19" t="s">
        <v>81</v>
      </c>
    </row>
    <row r="614" s="2" customFormat="1">
      <c r="A614" s="40"/>
      <c r="B614" s="41"/>
      <c r="C614" s="42"/>
      <c r="D614" s="224" t="s">
        <v>155</v>
      </c>
      <c r="E614" s="42"/>
      <c r="F614" s="225" t="s">
        <v>1048</v>
      </c>
      <c r="G614" s="42"/>
      <c r="H614" s="42"/>
      <c r="I614" s="221"/>
      <c r="J614" s="42"/>
      <c r="K614" s="42"/>
      <c r="L614" s="46"/>
      <c r="M614" s="222"/>
      <c r="N614" s="223"/>
      <c r="O614" s="86"/>
      <c r="P614" s="86"/>
      <c r="Q614" s="86"/>
      <c r="R614" s="86"/>
      <c r="S614" s="86"/>
      <c r="T614" s="87"/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T614" s="19" t="s">
        <v>155</v>
      </c>
      <c r="AU614" s="19" t="s">
        <v>81</v>
      </c>
    </row>
    <row r="615" s="2" customFormat="1" ht="16.5" customHeight="1">
      <c r="A615" s="40"/>
      <c r="B615" s="41"/>
      <c r="C615" s="206" t="s">
        <v>1049</v>
      </c>
      <c r="D615" s="206" t="s">
        <v>146</v>
      </c>
      <c r="E615" s="207" t="s">
        <v>1050</v>
      </c>
      <c r="F615" s="208" t="s">
        <v>1051</v>
      </c>
      <c r="G615" s="209" t="s">
        <v>204</v>
      </c>
      <c r="H615" s="210">
        <v>0.27900000000000003</v>
      </c>
      <c r="I615" s="211"/>
      <c r="J615" s="212">
        <f>ROUND(I615*H615,2)</f>
        <v>0</v>
      </c>
      <c r="K615" s="208" t="s">
        <v>150</v>
      </c>
      <c r="L615" s="46"/>
      <c r="M615" s="213" t="s">
        <v>19</v>
      </c>
      <c r="N615" s="214" t="s">
        <v>42</v>
      </c>
      <c r="O615" s="86"/>
      <c r="P615" s="215">
        <f>O615*H615</f>
        <v>0</v>
      </c>
      <c r="Q615" s="215">
        <v>0</v>
      </c>
      <c r="R615" s="215">
        <f>Q615*H615</f>
        <v>0</v>
      </c>
      <c r="S615" s="215">
        <v>0</v>
      </c>
      <c r="T615" s="216">
        <f>S615*H615</f>
        <v>0</v>
      </c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R615" s="217" t="s">
        <v>258</v>
      </c>
      <c r="AT615" s="217" t="s">
        <v>146</v>
      </c>
      <c r="AU615" s="217" t="s">
        <v>81</v>
      </c>
      <c r="AY615" s="19" t="s">
        <v>144</v>
      </c>
      <c r="BE615" s="218">
        <f>IF(N615="základní",J615,0)</f>
        <v>0</v>
      </c>
      <c r="BF615" s="218">
        <f>IF(N615="snížená",J615,0)</f>
        <v>0</v>
      </c>
      <c r="BG615" s="218">
        <f>IF(N615="zákl. přenesená",J615,0)</f>
        <v>0</v>
      </c>
      <c r="BH615" s="218">
        <f>IF(N615="sníž. přenesená",J615,0)</f>
        <v>0</v>
      </c>
      <c r="BI615" s="218">
        <f>IF(N615="nulová",J615,0)</f>
        <v>0</v>
      </c>
      <c r="BJ615" s="19" t="s">
        <v>79</v>
      </c>
      <c r="BK615" s="218">
        <f>ROUND(I615*H615,2)</f>
        <v>0</v>
      </c>
      <c r="BL615" s="19" t="s">
        <v>258</v>
      </c>
      <c r="BM615" s="217" t="s">
        <v>1052</v>
      </c>
    </row>
    <row r="616" s="2" customFormat="1">
      <c r="A616" s="40"/>
      <c r="B616" s="41"/>
      <c r="C616" s="42"/>
      <c r="D616" s="219" t="s">
        <v>153</v>
      </c>
      <c r="E616" s="42"/>
      <c r="F616" s="220" t="s">
        <v>1053</v>
      </c>
      <c r="G616" s="42"/>
      <c r="H616" s="42"/>
      <c r="I616" s="221"/>
      <c r="J616" s="42"/>
      <c r="K616" s="42"/>
      <c r="L616" s="46"/>
      <c r="M616" s="222"/>
      <c r="N616" s="223"/>
      <c r="O616" s="86"/>
      <c r="P616" s="86"/>
      <c r="Q616" s="86"/>
      <c r="R616" s="86"/>
      <c r="S616" s="86"/>
      <c r="T616" s="87"/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T616" s="19" t="s">
        <v>153</v>
      </c>
      <c r="AU616" s="19" t="s">
        <v>81</v>
      </c>
    </row>
    <row r="617" s="2" customFormat="1">
      <c r="A617" s="40"/>
      <c r="B617" s="41"/>
      <c r="C617" s="42"/>
      <c r="D617" s="224" t="s">
        <v>155</v>
      </c>
      <c r="E617" s="42"/>
      <c r="F617" s="225" t="s">
        <v>1054</v>
      </c>
      <c r="G617" s="42"/>
      <c r="H617" s="42"/>
      <c r="I617" s="221"/>
      <c r="J617" s="42"/>
      <c r="K617" s="42"/>
      <c r="L617" s="46"/>
      <c r="M617" s="222"/>
      <c r="N617" s="223"/>
      <c r="O617" s="86"/>
      <c r="P617" s="86"/>
      <c r="Q617" s="86"/>
      <c r="R617" s="86"/>
      <c r="S617" s="86"/>
      <c r="T617" s="87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T617" s="19" t="s">
        <v>155</v>
      </c>
      <c r="AU617" s="19" t="s">
        <v>81</v>
      </c>
    </row>
    <row r="618" s="12" customFormat="1" ht="22.8" customHeight="1">
      <c r="A618" s="12"/>
      <c r="B618" s="190"/>
      <c r="C618" s="191"/>
      <c r="D618" s="192" t="s">
        <v>70</v>
      </c>
      <c r="E618" s="204" t="s">
        <v>1055</v>
      </c>
      <c r="F618" s="204" t="s">
        <v>1056</v>
      </c>
      <c r="G618" s="191"/>
      <c r="H618" s="191"/>
      <c r="I618" s="194"/>
      <c r="J618" s="205">
        <f>BK618</f>
        <v>0</v>
      </c>
      <c r="K618" s="191"/>
      <c r="L618" s="196"/>
      <c r="M618" s="197"/>
      <c r="N618" s="198"/>
      <c r="O618" s="198"/>
      <c r="P618" s="199">
        <f>SUM(P619:P696)</f>
        <v>0</v>
      </c>
      <c r="Q618" s="198"/>
      <c r="R618" s="199">
        <f>SUM(R619:R696)</f>
        <v>2.1902140000000001</v>
      </c>
      <c r="S618" s="198"/>
      <c r="T618" s="200">
        <f>SUM(T619:T696)</f>
        <v>0</v>
      </c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R618" s="201" t="s">
        <v>81</v>
      </c>
      <c r="AT618" s="202" t="s">
        <v>70</v>
      </c>
      <c r="AU618" s="202" t="s">
        <v>79</v>
      </c>
      <c r="AY618" s="201" t="s">
        <v>144</v>
      </c>
      <c r="BK618" s="203">
        <f>SUM(BK619:BK696)</f>
        <v>0</v>
      </c>
    </row>
    <row r="619" s="2" customFormat="1" ht="16.5" customHeight="1">
      <c r="A619" s="40"/>
      <c r="B619" s="41"/>
      <c r="C619" s="206" t="s">
        <v>1057</v>
      </c>
      <c r="D619" s="206" t="s">
        <v>146</v>
      </c>
      <c r="E619" s="207" t="s">
        <v>1058</v>
      </c>
      <c r="F619" s="208" t="s">
        <v>1059</v>
      </c>
      <c r="G619" s="209" t="s">
        <v>165</v>
      </c>
      <c r="H619" s="210">
        <v>14</v>
      </c>
      <c r="I619" s="211"/>
      <c r="J619" s="212">
        <f>ROUND(I619*H619,2)</f>
        <v>0</v>
      </c>
      <c r="K619" s="208" t="s">
        <v>150</v>
      </c>
      <c r="L619" s="46"/>
      <c r="M619" s="213" t="s">
        <v>19</v>
      </c>
      <c r="N619" s="214" t="s">
        <v>42</v>
      </c>
      <c r="O619" s="86"/>
      <c r="P619" s="215">
        <f>O619*H619</f>
        <v>0</v>
      </c>
      <c r="Q619" s="215">
        <v>0.00072000000000000005</v>
      </c>
      <c r="R619" s="215">
        <f>Q619*H619</f>
        <v>0.01008</v>
      </c>
      <c r="S619" s="215">
        <v>0</v>
      </c>
      <c r="T619" s="216">
        <f>S619*H619</f>
        <v>0</v>
      </c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R619" s="217" t="s">
        <v>258</v>
      </c>
      <c r="AT619" s="217" t="s">
        <v>146</v>
      </c>
      <c r="AU619" s="217" t="s">
        <v>81</v>
      </c>
      <c r="AY619" s="19" t="s">
        <v>144</v>
      </c>
      <c r="BE619" s="218">
        <f>IF(N619="základní",J619,0)</f>
        <v>0</v>
      </c>
      <c r="BF619" s="218">
        <f>IF(N619="snížená",J619,0)</f>
        <v>0</v>
      </c>
      <c r="BG619" s="218">
        <f>IF(N619="zákl. přenesená",J619,0)</f>
        <v>0</v>
      </c>
      <c r="BH619" s="218">
        <f>IF(N619="sníž. přenesená",J619,0)</f>
        <v>0</v>
      </c>
      <c r="BI619" s="218">
        <f>IF(N619="nulová",J619,0)</f>
        <v>0</v>
      </c>
      <c r="BJ619" s="19" t="s">
        <v>79</v>
      </c>
      <c r="BK619" s="218">
        <f>ROUND(I619*H619,2)</f>
        <v>0</v>
      </c>
      <c r="BL619" s="19" t="s">
        <v>258</v>
      </c>
      <c r="BM619" s="217" t="s">
        <v>1060</v>
      </c>
    </row>
    <row r="620" s="2" customFormat="1">
      <c r="A620" s="40"/>
      <c r="B620" s="41"/>
      <c r="C620" s="42"/>
      <c r="D620" s="219" t="s">
        <v>153</v>
      </c>
      <c r="E620" s="42"/>
      <c r="F620" s="220" t="s">
        <v>1061</v>
      </c>
      <c r="G620" s="42"/>
      <c r="H620" s="42"/>
      <c r="I620" s="221"/>
      <c r="J620" s="42"/>
      <c r="K620" s="42"/>
      <c r="L620" s="46"/>
      <c r="M620" s="222"/>
      <c r="N620" s="223"/>
      <c r="O620" s="86"/>
      <c r="P620" s="86"/>
      <c r="Q620" s="86"/>
      <c r="R620" s="86"/>
      <c r="S620" s="86"/>
      <c r="T620" s="87"/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T620" s="19" t="s">
        <v>153</v>
      </c>
      <c r="AU620" s="19" t="s">
        <v>81</v>
      </c>
    </row>
    <row r="621" s="2" customFormat="1">
      <c r="A621" s="40"/>
      <c r="B621" s="41"/>
      <c r="C621" s="42"/>
      <c r="D621" s="224" t="s">
        <v>155</v>
      </c>
      <c r="E621" s="42"/>
      <c r="F621" s="225" t="s">
        <v>1062</v>
      </c>
      <c r="G621" s="42"/>
      <c r="H621" s="42"/>
      <c r="I621" s="221"/>
      <c r="J621" s="42"/>
      <c r="K621" s="42"/>
      <c r="L621" s="46"/>
      <c r="M621" s="222"/>
      <c r="N621" s="223"/>
      <c r="O621" s="86"/>
      <c r="P621" s="86"/>
      <c r="Q621" s="86"/>
      <c r="R621" s="86"/>
      <c r="S621" s="86"/>
      <c r="T621" s="87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T621" s="19" t="s">
        <v>155</v>
      </c>
      <c r="AU621" s="19" t="s">
        <v>81</v>
      </c>
    </row>
    <row r="622" s="2" customFormat="1" ht="16.5" customHeight="1">
      <c r="A622" s="40"/>
      <c r="B622" s="41"/>
      <c r="C622" s="248" t="s">
        <v>1063</v>
      </c>
      <c r="D622" s="248" t="s">
        <v>224</v>
      </c>
      <c r="E622" s="249" t="s">
        <v>1064</v>
      </c>
      <c r="F622" s="250" t="s">
        <v>1065</v>
      </c>
      <c r="G622" s="251" t="s">
        <v>165</v>
      </c>
      <c r="H622" s="252">
        <v>14</v>
      </c>
      <c r="I622" s="253"/>
      <c r="J622" s="254">
        <f>ROUND(I622*H622,2)</f>
        <v>0</v>
      </c>
      <c r="K622" s="250" t="s">
        <v>19</v>
      </c>
      <c r="L622" s="255"/>
      <c r="M622" s="256" t="s">
        <v>19</v>
      </c>
      <c r="N622" s="257" t="s">
        <v>42</v>
      </c>
      <c r="O622" s="86"/>
      <c r="P622" s="215">
        <f>O622*H622</f>
        <v>0</v>
      </c>
      <c r="Q622" s="215">
        <v>0</v>
      </c>
      <c r="R622" s="215">
        <f>Q622*H622</f>
        <v>0</v>
      </c>
      <c r="S622" s="215">
        <v>0</v>
      </c>
      <c r="T622" s="216">
        <f>S622*H622</f>
        <v>0</v>
      </c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R622" s="217" t="s">
        <v>379</v>
      </c>
      <c r="AT622" s="217" t="s">
        <v>224</v>
      </c>
      <c r="AU622" s="217" t="s">
        <v>81</v>
      </c>
      <c r="AY622" s="19" t="s">
        <v>144</v>
      </c>
      <c r="BE622" s="218">
        <f>IF(N622="základní",J622,0)</f>
        <v>0</v>
      </c>
      <c r="BF622" s="218">
        <f>IF(N622="snížená",J622,0)</f>
        <v>0</v>
      </c>
      <c r="BG622" s="218">
        <f>IF(N622="zákl. přenesená",J622,0)</f>
        <v>0</v>
      </c>
      <c r="BH622" s="218">
        <f>IF(N622="sníž. přenesená",J622,0)</f>
        <v>0</v>
      </c>
      <c r="BI622" s="218">
        <f>IF(N622="nulová",J622,0)</f>
        <v>0</v>
      </c>
      <c r="BJ622" s="19" t="s">
        <v>79</v>
      </c>
      <c r="BK622" s="218">
        <f>ROUND(I622*H622,2)</f>
        <v>0</v>
      </c>
      <c r="BL622" s="19" t="s">
        <v>258</v>
      </c>
      <c r="BM622" s="217" t="s">
        <v>1066</v>
      </c>
    </row>
    <row r="623" s="2" customFormat="1">
      <c r="A623" s="40"/>
      <c r="B623" s="41"/>
      <c r="C623" s="42"/>
      <c r="D623" s="219" t="s">
        <v>153</v>
      </c>
      <c r="E623" s="42"/>
      <c r="F623" s="220" t="s">
        <v>1065</v>
      </c>
      <c r="G623" s="42"/>
      <c r="H623" s="42"/>
      <c r="I623" s="221"/>
      <c r="J623" s="42"/>
      <c r="K623" s="42"/>
      <c r="L623" s="46"/>
      <c r="M623" s="222"/>
      <c r="N623" s="223"/>
      <c r="O623" s="86"/>
      <c r="P623" s="86"/>
      <c r="Q623" s="86"/>
      <c r="R623" s="86"/>
      <c r="S623" s="86"/>
      <c r="T623" s="87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T623" s="19" t="s">
        <v>153</v>
      </c>
      <c r="AU623" s="19" t="s">
        <v>81</v>
      </c>
    </row>
    <row r="624" s="2" customFormat="1" ht="16.5" customHeight="1">
      <c r="A624" s="40"/>
      <c r="B624" s="41"/>
      <c r="C624" s="206" t="s">
        <v>1067</v>
      </c>
      <c r="D624" s="206" t="s">
        <v>146</v>
      </c>
      <c r="E624" s="207" t="s">
        <v>1068</v>
      </c>
      <c r="F624" s="208" t="s">
        <v>1069</v>
      </c>
      <c r="G624" s="209" t="s">
        <v>165</v>
      </c>
      <c r="H624" s="210">
        <v>1.5</v>
      </c>
      <c r="I624" s="211"/>
      <c r="J624" s="212">
        <f>ROUND(I624*H624,2)</f>
        <v>0</v>
      </c>
      <c r="K624" s="208" t="s">
        <v>150</v>
      </c>
      <c r="L624" s="46"/>
      <c r="M624" s="213" t="s">
        <v>19</v>
      </c>
      <c r="N624" s="214" t="s">
        <v>42</v>
      </c>
      <c r="O624" s="86"/>
      <c r="P624" s="215">
        <f>O624*H624</f>
        <v>0</v>
      </c>
      <c r="Q624" s="215">
        <v>0</v>
      </c>
      <c r="R624" s="215">
        <f>Q624*H624</f>
        <v>0</v>
      </c>
      <c r="S624" s="215">
        <v>0</v>
      </c>
      <c r="T624" s="216">
        <f>S624*H624</f>
        <v>0</v>
      </c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R624" s="217" t="s">
        <v>258</v>
      </c>
      <c r="AT624" s="217" t="s">
        <v>146</v>
      </c>
      <c r="AU624" s="217" t="s">
        <v>81</v>
      </c>
      <c r="AY624" s="19" t="s">
        <v>144</v>
      </c>
      <c r="BE624" s="218">
        <f>IF(N624="základní",J624,0)</f>
        <v>0</v>
      </c>
      <c r="BF624" s="218">
        <f>IF(N624="snížená",J624,0)</f>
        <v>0</v>
      </c>
      <c r="BG624" s="218">
        <f>IF(N624="zákl. přenesená",J624,0)</f>
        <v>0</v>
      </c>
      <c r="BH624" s="218">
        <f>IF(N624="sníž. přenesená",J624,0)</f>
        <v>0</v>
      </c>
      <c r="BI624" s="218">
        <f>IF(N624="nulová",J624,0)</f>
        <v>0</v>
      </c>
      <c r="BJ624" s="19" t="s">
        <v>79</v>
      </c>
      <c r="BK624" s="218">
        <f>ROUND(I624*H624,2)</f>
        <v>0</v>
      </c>
      <c r="BL624" s="19" t="s">
        <v>258</v>
      </c>
      <c r="BM624" s="217" t="s">
        <v>1070</v>
      </c>
    </row>
    <row r="625" s="2" customFormat="1">
      <c r="A625" s="40"/>
      <c r="B625" s="41"/>
      <c r="C625" s="42"/>
      <c r="D625" s="219" t="s">
        <v>153</v>
      </c>
      <c r="E625" s="42"/>
      <c r="F625" s="220" t="s">
        <v>1071</v>
      </c>
      <c r="G625" s="42"/>
      <c r="H625" s="42"/>
      <c r="I625" s="221"/>
      <c r="J625" s="42"/>
      <c r="K625" s="42"/>
      <c r="L625" s="46"/>
      <c r="M625" s="222"/>
      <c r="N625" s="223"/>
      <c r="O625" s="86"/>
      <c r="P625" s="86"/>
      <c r="Q625" s="86"/>
      <c r="R625" s="86"/>
      <c r="S625" s="86"/>
      <c r="T625" s="87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T625" s="19" t="s">
        <v>153</v>
      </c>
      <c r="AU625" s="19" t="s">
        <v>81</v>
      </c>
    </row>
    <row r="626" s="2" customFormat="1">
      <c r="A626" s="40"/>
      <c r="B626" s="41"/>
      <c r="C626" s="42"/>
      <c r="D626" s="224" t="s">
        <v>155</v>
      </c>
      <c r="E626" s="42"/>
      <c r="F626" s="225" t="s">
        <v>1072</v>
      </c>
      <c r="G626" s="42"/>
      <c r="H626" s="42"/>
      <c r="I626" s="221"/>
      <c r="J626" s="42"/>
      <c r="K626" s="42"/>
      <c r="L626" s="46"/>
      <c r="M626" s="222"/>
      <c r="N626" s="223"/>
      <c r="O626" s="86"/>
      <c r="P626" s="86"/>
      <c r="Q626" s="86"/>
      <c r="R626" s="86"/>
      <c r="S626" s="86"/>
      <c r="T626" s="87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T626" s="19" t="s">
        <v>155</v>
      </c>
      <c r="AU626" s="19" t="s">
        <v>81</v>
      </c>
    </row>
    <row r="627" s="2" customFormat="1" ht="21.75" customHeight="1">
      <c r="A627" s="40"/>
      <c r="B627" s="41"/>
      <c r="C627" s="248" t="s">
        <v>1073</v>
      </c>
      <c r="D627" s="248" t="s">
        <v>224</v>
      </c>
      <c r="E627" s="249" t="s">
        <v>1074</v>
      </c>
      <c r="F627" s="250" t="s">
        <v>1075</v>
      </c>
      <c r="G627" s="251" t="s">
        <v>553</v>
      </c>
      <c r="H627" s="252">
        <v>1</v>
      </c>
      <c r="I627" s="253"/>
      <c r="J627" s="254">
        <f>ROUND(I627*H627,2)</f>
        <v>0</v>
      </c>
      <c r="K627" s="250" t="s">
        <v>150</v>
      </c>
      <c r="L627" s="255"/>
      <c r="M627" s="256" t="s">
        <v>19</v>
      </c>
      <c r="N627" s="257" t="s">
        <v>42</v>
      </c>
      <c r="O627" s="86"/>
      <c r="P627" s="215">
        <f>O627*H627</f>
        <v>0</v>
      </c>
      <c r="Q627" s="215">
        <v>0.059999999999999998</v>
      </c>
      <c r="R627" s="215">
        <f>Q627*H627</f>
        <v>0.059999999999999998</v>
      </c>
      <c r="S627" s="215">
        <v>0</v>
      </c>
      <c r="T627" s="216">
        <f>S627*H627</f>
        <v>0</v>
      </c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R627" s="217" t="s">
        <v>379</v>
      </c>
      <c r="AT627" s="217" t="s">
        <v>224</v>
      </c>
      <c r="AU627" s="217" t="s">
        <v>81</v>
      </c>
      <c r="AY627" s="19" t="s">
        <v>144</v>
      </c>
      <c r="BE627" s="218">
        <f>IF(N627="základní",J627,0)</f>
        <v>0</v>
      </c>
      <c r="BF627" s="218">
        <f>IF(N627="snížená",J627,0)</f>
        <v>0</v>
      </c>
      <c r="BG627" s="218">
        <f>IF(N627="zákl. přenesená",J627,0)</f>
        <v>0</v>
      </c>
      <c r="BH627" s="218">
        <f>IF(N627="sníž. přenesená",J627,0)</f>
        <v>0</v>
      </c>
      <c r="BI627" s="218">
        <f>IF(N627="nulová",J627,0)</f>
        <v>0</v>
      </c>
      <c r="BJ627" s="19" t="s">
        <v>79</v>
      </c>
      <c r="BK627" s="218">
        <f>ROUND(I627*H627,2)</f>
        <v>0</v>
      </c>
      <c r="BL627" s="19" t="s">
        <v>258</v>
      </c>
      <c r="BM627" s="217" t="s">
        <v>1076</v>
      </c>
    </row>
    <row r="628" s="2" customFormat="1">
      <c r="A628" s="40"/>
      <c r="B628" s="41"/>
      <c r="C628" s="42"/>
      <c r="D628" s="219" t="s">
        <v>153</v>
      </c>
      <c r="E628" s="42"/>
      <c r="F628" s="220" t="s">
        <v>1075</v>
      </c>
      <c r="G628" s="42"/>
      <c r="H628" s="42"/>
      <c r="I628" s="221"/>
      <c r="J628" s="42"/>
      <c r="K628" s="42"/>
      <c r="L628" s="46"/>
      <c r="M628" s="222"/>
      <c r="N628" s="223"/>
      <c r="O628" s="86"/>
      <c r="P628" s="86"/>
      <c r="Q628" s="86"/>
      <c r="R628" s="86"/>
      <c r="S628" s="86"/>
      <c r="T628" s="87"/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T628" s="19" t="s">
        <v>153</v>
      </c>
      <c r="AU628" s="19" t="s">
        <v>81</v>
      </c>
    </row>
    <row r="629" s="2" customFormat="1" ht="16.5" customHeight="1">
      <c r="A629" s="40"/>
      <c r="B629" s="41"/>
      <c r="C629" s="206" t="s">
        <v>1077</v>
      </c>
      <c r="D629" s="206" t="s">
        <v>146</v>
      </c>
      <c r="E629" s="207" t="s">
        <v>1078</v>
      </c>
      <c r="F629" s="208" t="s">
        <v>1079</v>
      </c>
      <c r="G629" s="209" t="s">
        <v>553</v>
      </c>
      <c r="H629" s="210">
        <v>2</v>
      </c>
      <c r="I629" s="211"/>
      <c r="J629" s="212">
        <f>ROUND(I629*H629,2)</f>
        <v>0</v>
      </c>
      <c r="K629" s="208" t="s">
        <v>150</v>
      </c>
      <c r="L629" s="46"/>
      <c r="M629" s="213" t="s">
        <v>19</v>
      </c>
      <c r="N629" s="214" t="s">
        <v>42</v>
      </c>
      <c r="O629" s="86"/>
      <c r="P629" s="215">
        <f>O629*H629</f>
        <v>0</v>
      </c>
      <c r="Q629" s="215">
        <v>0</v>
      </c>
      <c r="R629" s="215">
        <f>Q629*H629</f>
        <v>0</v>
      </c>
      <c r="S629" s="215">
        <v>0</v>
      </c>
      <c r="T629" s="216">
        <f>S629*H629</f>
        <v>0</v>
      </c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R629" s="217" t="s">
        <v>258</v>
      </c>
      <c r="AT629" s="217" t="s">
        <v>146</v>
      </c>
      <c r="AU629" s="217" t="s">
        <v>81</v>
      </c>
      <c r="AY629" s="19" t="s">
        <v>144</v>
      </c>
      <c r="BE629" s="218">
        <f>IF(N629="základní",J629,0)</f>
        <v>0</v>
      </c>
      <c r="BF629" s="218">
        <f>IF(N629="snížená",J629,0)</f>
        <v>0</v>
      </c>
      <c r="BG629" s="218">
        <f>IF(N629="zákl. přenesená",J629,0)</f>
        <v>0</v>
      </c>
      <c r="BH629" s="218">
        <f>IF(N629="sníž. přenesená",J629,0)</f>
        <v>0</v>
      </c>
      <c r="BI629" s="218">
        <f>IF(N629="nulová",J629,0)</f>
        <v>0</v>
      </c>
      <c r="BJ629" s="19" t="s">
        <v>79</v>
      </c>
      <c r="BK629" s="218">
        <f>ROUND(I629*H629,2)</f>
        <v>0</v>
      </c>
      <c r="BL629" s="19" t="s">
        <v>258</v>
      </c>
      <c r="BM629" s="217" t="s">
        <v>1080</v>
      </c>
    </row>
    <row r="630" s="2" customFormat="1">
      <c r="A630" s="40"/>
      <c r="B630" s="41"/>
      <c r="C630" s="42"/>
      <c r="D630" s="219" t="s">
        <v>153</v>
      </c>
      <c r="E630" s="42"/>
      <c r="F630" s="220" t="s">
        <v>1079</v>
      </c>
      <c r="G630" s="42"/>
      <c r="H630" s="42"/>
      <c r="I630" s="221"/>
      <c r="J630" s="42"/>
      <c r="K630" s="42"/>
      <c r="L630" s="46"/>
      <c r="M630" s="222"/>
      <c r="N630" s="223"/>
      <c r="O630" s="86"/>
      <c r="P630" s="86"/>
      <c r="Q630" s="86"/>
      <c r="R630" s="86"/>
      <c r="S630" s="86"/>
      <c r="T630" s="87"/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T630" s="19" t="s">
        <v>153</v>
      </c>
      <c r="AU630" s="19" t="s">
        <v>81</v>
      </c>
    </row>
    <row r="631" s="2" customFormat="1">
      <c r="A631" s="40"/>
      <c r="B631" s="41"/>
      <c r="C631" s="42"/>
      <c r="D631" s="224" t="s">
        <v>155</v>
      </c>
      <c r="E631" s="42"/>
      <c r="F631" s="225" t="s">
        <v>1081</v>
      </c>
      <c r="G631" s="42"/>
      <c r="H631" s="42"/>
      <c r="I631" s="221"/>
      <c r="J631" s="42"/>
      <c r="K631" s="42"/>
      <c r="L631" s="46"/>
      <c r="M631" s="222"/>
      <c r="N631" s="223"/>
      <c r="O631" s="86"/>
      <c r="P631" s="86"/>
      <c r="Q631" s="86"/>
      <c r="R631" s="86"/>
      <c r="S631" s="86"/>
      <c r="T631" s="87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T631" s="19" t="s">
        <v>155</v>
      </c>
      <c r="AU631" s="19" t="s">
        <v>81</v>
      </c>
    </row>
    <row r="632" s="2" customFormat="1" ht="16.5" customHeight="1">
      <c r="A632" s="40"/>
      <c r="B632" s="41"/>
      <c r="C632" s="248" t="s">
        <v>1082</v>
      </c>
      <c r="D632" s="248" t="s">
        <v>224</v>
      </c>
      <c r="E632" s="249" t="s">
        <v>1083</v>
      </c>
      <c r="F632" s="250" t="s">
        <v>1084</v>
      </c>
      <c r="G632" s="251" t="s">
        <v>553</v>
      </c>
      <c r="H632" s="252">
        <v>2</v>
      </c>
      <c r="I632" s="253"/>
      <c r="J632" s="254">
        <f>ROUND(I632*H632,2)</f>
        <v>0</v>
      </c>
      <c r="K632" s="250" t="s">
        <v>150</v>
      </c>
      <c r="L632" s="255"/>
      <c r="M632" s="256" t="s">
        <v>19</v>
      </c>
      <c r="N632" s="257" t="s">
        <v>42</v>
      </c>
      <c r="O632" s="86"/>
      <c r="P632" s="215">
        <f>O632*H632</f>
        <v>0</v>
      </c>
      <c r="Q632" s="215">
        <v>0.084000000000000005</v>
      </c>
      <c r="R632" s="215">
        <f>Q632*H632</f>
        <v>0.16800000000000001</v>
      </c>
      <c r="S632" s="215">
        <v>0</v>
      </c>
      <c r="T632" s="216">
        <f>S632*H632</f>
        <v>0</v>
      </c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R632" s="217" t="s">
        <v>379</v>
      </c>
      <c r="AT632" s="217" t="s">
        <v>224</v>
      </c>
      <c r="AU632" s="217" t="s">
        <v>81</v>
      </c>
      <c r="AY632" s="19" t="s">
        <v>144</v>
      </c>
      <c r="BE632" s="218">
        <f>IF(N632="základní",J632,0)</f>
        <v>0</v>
      </c>
      <c r="BF632" s="218">
        <f>IF(N632="snížená",J632,0)</f>
        <v>0</v>
      </c>
      <c r="BG632" s="218">
        <f>IF(N632="zákl. přenesená",J632,0)</f>
        <v>0</v>
      </c>
      <c r="BH632" s="218">
        <f>IF(N632="sníž. přenesená",J632,0)</f>
        <v>0</v>
      </c>
      <c r="BI632" s="218">
        <f>IF(N632="nulová",J632,0)</f>
        <v>0</v>
      </c>
      <c r="BJ632" s="19" t="s">
        <v>79</v>
      </c>
      <c r="BK632" s="218">
        <f>ROUND(I632*H632,2)</f>
        <v>0</v>
      </c>
      <c r="BL632" s="19" t="s">
        <v>258</v>
      </c>
      <c r="BM632" s="217" t="s">
        <v>1085</v>
      </c>
    </row>
    <row r="633" s="2" customFormat="1">
      <c r="A633" s="40"/>
      <c r="B633" s="41"/>
      <c r="C633" s="42"/>
      <c r="D633" s="219" t="s">
        <v>153</v>
      </c>
      <c r="E633" s="42"/>
      <c r="F633" s="220" t="s">
        <v>1084</v>
      </c>
      <c r="G633" s="42"/>
      <c r="H633" s="42"/>
      <c r="I633" s="221"/>
      <c r="J633" s="42"/>
      <c r="K633" s="42"/>
      <c r="L633" s="46"/>
      <c r="M633" s="222"/>
      <c r="N633" s="223"/>
      <c r="O633" s="86"/>
      <c r="P633" s="86"/>
      <c r="Q633" s="86"/>
      <c r="R633" s="86"/>
      <c r="S633" s="86"/>
      <c r="T633" s="87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T633" s="19" t="s">
        <v>153</v>
      </c>
      <c r="AU633" s="19" t="s">
        <v>81</v>
      </c>
    </row>
    <row r="634" s="2" customFormat="1" ht="16.5" customHeight="1">
      <c r="A634" s="40"/>
      <c r="B634" s="41"/>
      <c r="C634" s="206" t="s">
        <v>1086</v>
      </c>
      <c r="D634" s="206" t="s">
        <v>146</v>
      </c>
      <c r="E634" s="207" t="s">
        <v>1087</v>
      </c>
      <c r="F634" s="208" t="s">
        <v>1088</v>
      </c>
      <c r="G634" s="209" t="s">
        <v>553</v>
      </c>
      <c r="H634" s="210">
        <v>1</v>
      </c>
      <c r="I634" s="211"/>
      <c r="J634" s="212">
        <f>ROUND(I634*H634,2)</f>
        <v>0</v>
      </c>
      <c r="K634" s="208" t="s">
        <v>150</v>
      </c>
      <c r="L634" s="46"/>
      <c r="M634" s="213" t="s">
        <v>19</v>
      </c>
      <c r="N634" s="214" t="s">
        <v>42</v>
      </c>
      <c r="O634" s="86"/>
      <c r="P634" s="215">
        <f>O634*H634</f>
        <v>0</v>
      </c>
      <c r="Q634" s="215">
        <v>0</v>
      </c>
      <c r="R634" s="215">
        <f>Q634*H634</f>
        <v>0</v>
      </c>
      <c r="S634" s="215">
        <v>0</v>
      </c>
      <c r="T634" s="216">
        <f>S634*H634</f>
        <v>0</v>
      </c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R634" s="217" t="s">
        <v>258</v>
      </c>
      <c r="AT634" s="217" t="s">
        <v>146</v>
      </c>
      <c r="AU634" s="217" t="s">
        <v>81</v>
      </c>
      <c r="AY634" s="19" t="s">
        <v>144</v>
      </c>
      <c r="BE634" s="218">
        <f>IF(N634="základní",J634,0)</f>
        <v>0</v>
      </c>
      <c r="BF634" s="218">
        <f>IF(N634="snížená",J634,0)</f>
        <v>0</v>
      </c>
      <c r="BG634" s="218">
        <f>IF(N634="zákl. přenesená",J634,0)</f>
        <v>0</v>
      </c>
      <c r="BH634" s="218">
        <f>IF(N634="sníž. přenesená",J634,0)</f>
        <v>0</v>
      </c>
      <c r="BI634" s="218">
        <f>IF(N634="nulová",J634,0)</f>
        <v>0</v>
      </c>
      <c r="BJ634" s="19" t="s">
        <v>79</v>
      </c>
      <c r="BK634" s="218">
        <f>ROUND(I634*H634,2)</f>
        <v>0</v>
      </c>
      <c r="BL634" s="19" t="s">
        <v>258</v>
      </c>
      <c r="BM634" s="217" t="s">
        <v>1089</v>
      </c>
    </row>
    <row r="635" s="2" customFormat="1">
      <c r="A635" s="40"/>
      <c r="B635" s="41"/>
      <c r="C635" s="42"/>
      <c r="D635" s="219" t="s">
        <v>153</v>
      </c>
      <c r="E635" s="42"/>
      <c r="F635" s="220" t="s">
        <v>1088</v>
      </c>
      <c r="G635" s="42"/>
      <c r="H635" s="42"/>
      <c r="I635" s="221"/>
      <c r="J635" s="42"/>
      <c r="K635" s="42"/>
      <c r="L635" s="46"/>
      <c r="M635" s="222"/>
      <c r="N635" s="223"/>
      <c r="O635" s="86"/>
      <c r="P635" s="86"/>
      <c r="Q635" s="86"/>
      <c r="R635" s="86"/>
      <c r="S635" s="86"/>
      <c r="T635" s="87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T635" s="19" t="s">
        <v>153</v>
      </c>
      <c r="AU635" s="19" t="s">
        <v>81</v>
      </c>
    </row>
    <row r="636" s="2" customFormat="1">
      <c r="A636" s="40"/>
      <c r="B636" s="41"/>
      <c r="C636" s="42"/>
      <c r="D636" s="224" t="s">
        <v>155</v>
      </c>
      <c r="E636" s="42"/>
      <c r="F636" s="225" t="s">
        <v>1090</v>
      </c>
      <c r="G636" s="42"/>
      <c r="H636" s="42"/>
      <c r="I636" s="221"/>
      <c r="J636" s="42"/>
      <c r="K636" s="42"/>
      <c r="L636" s="46"/>
      <c r="M636" s="222"/>
      <c r="N636" s="223"/>
      <c r="O636" s="86"/>
      <c r="P636" s="86"/>
      <c r="Q636" s="86"/>
      <c r="R636" s="86"/>
      <c r="S636" s="86"/>
      <c r="T636" s="87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T636" s="19" t="s">
        <v>155</v>
      </c>
      <c r="AU636" s="19" t="s">
        <v>81</v>
      </c>
    </row>
    <row r="637" s="2" customFormat="1">
      <c r="A637" s="40"/>
      <c r="B637" s="41"/>
      <c r="C637" s="42"/>
      <c r="D637" s="219" t="s">
        <v>385</v>
      </c>
      <c r="E637" s="42"/>
      <c r="F637" s="268" t="s">
        <v>1091</v>
      </c>
      <c r="G637" s="42"/>
      <c r="H637" s="42"/>
      <c r="I637" s="221"/>
      <c r="J637" s="42"/>
      <c r="K637" s="42"/>
      <c r="L637" s="46"/>
      <c r="M637" s="222"/>
      <c r="N637" s="223"/>
      <c r="O637" s="86"/>
      <c r="P637" s="86"/>
      <c r="Q637" s="86"/>
      <c r="R637" s="86"/>
      <c r="S637" s="86"/>
      <c r="T637" s="87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T637" s="19" t="s">
        <v>385</v>
      </c>
      <c r="AU637" s="19" t="s">
        <v>81</v>
      </c>
    </row>
    <row r="638" s="2" customFormat="1" ht="16.5" customHeight="1">
      <c r="A638" s="40"/>
      <c r="B638" s="41"/>
      <c r="C638" s="248" t="s">
        <v>1092</v>
      </c>
      <c r="D638" s="248" t="s">
        <v>224</v>
      </c>
      <c r="E638" s="249" t="s">
        <v>1093</v>
      </c>
      <c r="F638" s="250" t="s">
        <v>1094</v>
      </c>
      <c r="G638" s="251" t="s">
        <v>553</v>
      </c>
      <c r="H638" s="252">
        <v>1</v>
      </c>
      <c r="I638" s="253"/>
      <c r="J638" s="254">
        <f>ROUND(I638*H638,2)</f>
        <v>0</v>
      </c>
      <c r="K638" s="250" t="s">
        <v>150</v>
      </c>
      <c r="L638" s="255"/>
      <c r="M638" s="256" t="s">
        <v>19</v>
      </c>
      <c r="N638" s="257" t="s">
        <v>42</v>
      </c>
      <c r="O638" s="86"/>
      <c r="P638" s="215">
        <f>O638*H638</f>
        <v>0</v>
      </c>
      <c r="Q638" s="215">
        <v>0.104</v>
      </c>
      <c r="R638" s="215">
        <f>Q638*H638</f>
        <v>0.104</v>
      </c>
      <c r="S638" s="215">
        <v>0</v>
      </c>
      <c r="T638" s="216">
        <f>S638*H638</f>
        <v>0</v>
      </c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R638" s="217" t="s">
        <v>379</v>
      </c>
      <c r="AT638" s="217" t="s">
        <v>224</v>
      </c>
      <c r="AU638" s="217" t="s">
        <v>81</v>
      </c>
      <c r="AY638" s="19" t="s">
        <v>144</v>
      </c>
      <c r="BE638" s="218">
        <f>IF(N638="základní",J638,0)</f>
        <v>0</v>
      </c>
      <c r="BF638" s="218">
        <f>IF(N638="snížená",J638,0)</f>
        <v>0</v>
      </c>
      <c r="BG638" s="218">
        <f>IF(N638="zákl. přenesená",J638,0)</f>
        <v>0</v>
      </c>
      <c r="BH638" s="218">
        <f>IF(N638="sníž. přenesená",J638,0)</f>
        <v>0</v>
      </c>
      <c r="BI638" s="218">
        <f>IF(N638="nulová",J638,0)</f>
        <v>0</v>
      </c>
      <c r="BJ638" s="19" t="s">
        <v>79</v>
      </c>
      <c r="BK638" s="218">
        <f>ROUND(I638*H638,2)</f>
        <v>0</v>
      </c>
      <c r="BL638" s="19" t="s">
        <v>258</v>
      </c>
      <c r="BM638" s="217" t="s">
        <v>1095</v>
      </c>
    </row>
    <row r="639" s="2" customFormat="1">
      <c r="A639" s="40"/>
      <c r="B639" s="41"/>
      <c r="C639" s="42"/>
      <c r="D639" s="219" t="s">
        <v>153</v>
      </c>
      <c r="E639" s="42"/>
      <c r="F639" s="220" t="s">
        <v>1094</v>
      </c>
      <c r="G639" s="42"/>
      <c r="H639" s="42"/>
      <c r="I639" s="221"/>
      <c r="J639" s="42"/>
      <c r="K639" s="42"/>
      <c r="L639" s="46"/>
      <c r="M639" s="222"/>
      <c r="N639" s="223"/>
      <c r="O639" s="86"/>
      <c r="P639" s="86"/>
      <c r="Q639" s="86"/>
      <c r="R639" s="86"/>
      <c r="S639" s="86"/>
      <c r="T639" s="87"/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T639" s="19" t="s">
        <v>153</v>
      </c>
      <c r="AU639" s="19" t="s">
        <v>81</v>
      </c>
    </row>
    <row r="640" s="2" customFormat="1" ht="16.5" customHeight="1">
      <c r="A640" s="40"/>
      <c r="B640" s="41"/>
      <c r="C640" s="206" t="s">
        <v>1096</v>
      </c>
      <c r="D640" s="206" t="s">
        <v>146</v>
      </c>
      <c r="E640" s="207" t="s">
        <v>1097</v>
      </c>
      <c r="F640" s="208" t="s">
        <v>1098</v>
      </c>
      <c r="G640" s="209" t="s">
        <v>553</v>
      </c>
      <c r="H640" s="210">
        <v>3</v>
      </c>
      <c r="I640" s="211"/>
      <c r="J640" s="212">
        <f>ROUND(I640*H640,2)</f>
        <v>0</v>
      </c>
      <c r="K640" s="208" t="s">
        <v>150</v>
      </c>
      <c r="L640" s="46"/>
      <c r="M640" s="213" t="s">
        <v>19</v>
      </c>
      <c r="N640" s="214" t="s">
        <v>42</v>
      </c>
      <c r="O640" s="86"/>
      <c r="P640" s="215">
        <f>O640*H640</f>
        <v>0</v>
      </c>
      <c r="Q640" s="215">
        <v>0.00059000000000000003</v>
      </c>
      <c r="R640" s="215">
        <f>Q640*H640</f>
        <v>0.0017700000000000001</v>
      </c>
      <c r="S640" s="215">
        <v>0</v>
      </c>
      <c r="T640" s="216">
        <f>S640*H640</f>
        <v>0</v>
      </c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R640" s="217" t="s">
        <v>258</v>
      </c>
      <c r="AT640" s="217" t="s">
        <v>146</v>
      </c>
      <c r="AU640" s="217" t="s">
        <v>81</v>
      </c>
      <c r="AY640" s="19" t="s">
        <v>144</v>
      </c>
      <c r="BE640" s="218">
        <f>IF(N640="základní",J640,0)</f>
        <v>0</v>
      </c>
      <c r="BF640" s="218">
        <f>IF(N640="snížená",J640,0)</f>
        <v>0</v>
      </c>
      <c r="BG640" s="218">
        <f>IF(N640="zákl. přenesená",J640,0)</f>
        <v>0</v>
      </c>
      <c r="BH640" s="218">
        <f>IF(N640="sníž. přenesená",J640,0)</f>
        <v>0</v>
      </c>
      <c r="BI640" s="218">
        <f>IF(N640="nulová",J640,0)</f>
        <v>0</v>
      </c>
      <c r="BJ640" s="19" t="s">
        <v>79</v>
      </c>
      <c r="BK640" s="218">
        <f>ROUND(I640*H640,2)</f>
        <v>0</v>
      </c>
      <c r="BL640" s="19" t="s">
        <v>258</v>
      </c>
      <c r="BM640" s="217" t="s">
        <v>1099</v>
      </c>
    </row>
    <row r="641" s="2" customFormat="1">
      <c r="A641" s="40"/>
      <c r="B641" s="41"/>
      <c r="C641" s="42"/>
      <c r="D641" s="219" t="s">
        <v>153</v>
      </c>
      <c r="E641" s="42"/>
      <c r="F641" s="220" t="s">
        <v>1100</v>
      </c>
      <c r="G641" s="42"/>
      <c r="H641" s="42"/>
      <c r="I641" s="221"/>
      <c r="J641" s="42"/>
      <c r="K641" s="42"/>
      <c r="L641" s="46"/>
      <c r="M641" s="222"/>
      <c r="N641" s="223"/>
      <c r="O641" s="86"/>
      <c r="P641" s="86"/>
      <c r="Q641" s="86"/>
      <c r="R641" s="86"/>
      <c r="S641" s="86"/>
      <c r="T641" s="87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T641" s="19" t="s">
        <v>153</v>
      </c>
      <c r="AU641" s="19" t="s">
        <v>81</v>
      </c>
    </row>
    <row r="642" s="2" customFormat="1">
      <c r="A642" s="40"/>
      <c r="B642" s="41"/>
      <c r="C642" s="42"/>
      <c r="D642" s="224" t="s">
        <v>155</v>
      </c>
      <c r="E642" s="42"/>
      <c r="F642" s="225" t="s">
        <v>1101</v>
      </c>
      <c r="G642" s="42"/>
      <c r="H642" s="42"/>
      <c r="I642" s="221"/>
      <c r="J642" s="42"/>
      <c r="K642" s="42"/>
      <c r="L642" s="46"/>
      <c r="M642" s="222"/>
      <c r="N642" s="223"/>
      <c r="O642" s="86"/>
      <c r="P642" s="86"/>
      <c r="Q642" s="86"/>
      <c r="R642" s="86"/>
      <c r="S642" s="86"/>
      <c r="T642" s="87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T642" s="19" t="s">
        <v>155</v>
      </c>
      <c r="AU642" s="19" t="s">
        <v>81</v>
      </c>
    </row>
    <row r="643" s="2" customFormat="1" ht="16.5" customHeight="1">
      <c r="A643" s="40"/>
      <c r="B643" s="41"/>
      <c r="C643" s="248" t="s">
        <v>1102</v>
      </c>
      <c r="D643" s="248" t="s">
        <v>224</v>
      </c>
      <c r="E643" s="249" t="s">
        <v>1103</v>
      </c>
      <c r="F643" s="250" t="s">
        <v>1104</v>
      </c>
      <c r="G643" s="251" t="s">
        <v>149</v>
      </c>
      <c r="H643" s="252">
        <v>60.75</v>
      </c>
      <c r="I643" s="253"/>
      <c r="J643" s="254">
        <f>ROUND(I643*H643,2)</f>
        <v>0</v>
      </c>
      <c r="K643" s="250" t="s">
        <v>150</v>
      </c>
      <c r="L643" s="255"/>
      <c r="M643" s="256" t="s">
        <v>19</v>
      </c>
      <c r="N643" s="257" t="s">
        <v>42</v>
      </c>
      <c r="O643" s="86"/>
      <c r="P643" s="215">
        <f>O643*H643</f>
        <v>0</v>
      </c>
      <c r="Q643" s="215">
        <v>0.013509999999999999</v>
      </c>
      <c r="R643" s="215">
        <f>Q643*H643</f>
        <v>0.82073249999999998</v>
      </c>
      <c r="S643" s="215">
        <v>0</v>
      </c>
      <c r="T643" s="216">
        <f>S643*H643</f>
        <v>0</v>
      </c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R643" s="217" t="s">
        <v>379</v>
      </c>
      <c r="AT643" s="217" t="s">
        <v>224</v>
      </c>
      <c r="AU643" s="217" t="s">
        <v>81</v>
      </c>
      <c r="AY643" s="19" t="s">
        <v>144</v>
      </c>
      <c r="BE643" s="218">
        <f>IF(N643="základní",J643,0)</f>
        <v>0</v>
      </c>
      <c r="BF643" s="218">
        <f>IF(N643="snížená",J643,0)</f>
        <v>0</v>
      </c>
      <c r="BG643" s="218">
        <f>IF(N643="zákl. přenesená",J643,0)</f>
        <v>0</v>
      </c>
      <c r="BH643" s="218">
        <f>IF(N643="sníž. přenesená",J643,0)</f>
        <v>0</v>
      </c>
      <c r="BI643" s="218">
        <f>IF(N643="nulová",J643,0)</f>
        <v>0</v>
      </c>
      <c r="BJ643" s="19" t="s">
        <v>79</v>
      </c>
      <c r="BK643" s="218">
        <f>ROUND(I643*H643,2)</f>
        <v>0</v>
      </c>
      <c r="BL643" s="19" t="s">
        <v>258</v>
      </c>
      <c r="BM643" s="217" t="s">
        <v>1105</v>
      </c>
    </row>
    <row r="644" s="2" customFormat="1">
      <c r="A644" s="40"/>
      <c r="B644" s="41"/>
      <c r="C644" s="42"/>
      <c r="D644" s="219" t="s">
        <v>153</v>
      </c>
      <c r="E644" s="42"/>
      <c r="F644" s="220" t="s">
        <v>1104</v>
      </c>
      <c r="G644" s="42"/>
      <c r="H644" s="42"/>
      <c r="I644" s="221"/>
      <c r="J644" s="42"/>
      <c r="K644" s="42"/>
      <c r="L644" s="46"/>
      <c r="M644" s="222"/>
      <c r="N644" s="223"/>
      <c r="O644" s="86"/>
      <c r="P644" s="86"/>
      <c r="Q644" s="86"/>
      <c r="R644" s="86"/>
      <c r="S644" s="86"/>
      <c r="T644" s="87"/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T644" s="19" t="s">
        <v>153</v>
      </c>
      <c r="AU644" s="19" t="s">
        <v>81</v>
      </c>
    </row>
    <row r="645" s="2" customFormat="1">
      <c r="A645" s="40"/>
      <c r="B645" s="41"/>
      <c r="C645" s="42"/>
      <c r="D645" s="219" t="s">
        <v>385</v>
      </c>
      <c r="E645" s="42"/>
      <c r="F645" s="268" t="s">
        <v>1106</v>
      </c>
      <c r="G645" s="42"/>
      <c r="H645" s="42"/>
      <c r="I645" s="221"/>
      <c r="J645" s="42"/>
      <c r="K645" s="42"/>
      <c r="L645" s="46"/>
      <c r="M645" s="222"/>
      <c r="N645" s="223"/>
      <c r="O645" s="86"/>
      <c r="P645" s="86"/>
      <c r="Q645" s="86"/>
      <c r="R645" s="86"/>
      <c r="S645" s="86"/>
      <c r="T645" s="87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T645" s="19" t="s">
        <v>385</v>
      </c>
      <c r="AU645" s="19" t="s">
        <v>81</v>
      </c>
    </row>
    <row r="646" s="13" customFormat="1">
      <c r="A646" s="13"/>
      <c r="B646" s="226"/>
      <c r="C646" s="227"/>
      <c r="D646" s="219" t="s">
        <v>175</v>
      </c>
      <c r="E646" s="228" t="s">
        <v>19</v>
      </c>
      <c r="F646" s="229" t="s">
        <v>1107</v>
      </c>
      <c r="G646" s="227"/>
      <c r="H646" s="230">
        <v>60.75</v>
      </c>
      <c r="I646" s="231"/>
      <c r="J646" s="227"/>
      <c r="K646" s="227"/>
      <c r="L646" s="232"/>
      <c r="M646" s="233"/>
      <c r="N646" s="234"/>
      <c r="O646" s="234"/>
      <c r="P646" s="234"/>
      <c r="Q646" s="234"/>
      <c r="R646" s="234"/>
      <c r="S646" s="234"/>
      <c r="T646" s="235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36" t="s">
        <v>175</v>
      </c>
      <c r="AU646" s="236" t="s">
        <v>81</v>
      </c>
      <c r="AV646" s="13" t="s">
        <v>81</v>
      </c>
      <c r="AW646" s="13" t="s">
        <v>33</v>
      </c>
      <c r="AX646" s="13" t="s">
        <v>79</v>
      </c>
      <c r="AY646" s="236" t="s">
        <v>144</v>
      </c>
    </row>
    <row r="647" s="2" customFormat="1" ht="16.5" customHeight="1">
      <c r="A647" s="40"/>
      <c r="B647" s="41"/>
      <c r="C647" s="206" t="s">
        <v>1108</v>
      </c>
      <c r="D647" s="206" t="s">
        <v>146</v>
      </c>
      <c r="E647" s="207" t="s">
        <v>1109</v>
      </c>
      <c r="F647" s="208" t="s">
        <v>1110</v>
      </c>
      <c r="G647" s="209" t="s">
        <v>553</v>
      </c>
      <c r="H647" s="210">
        <v>3</v>
      </c>
      <c r="I647" s="211"/>
      <c r="J647" s="212">
        <f>ROUND(I647*H647,2)</f>
        <v>0</v>
      </c>
      <c r="K647" s="208" t="s">
        <v>150</v>
      </c>
      <c r="L647" s="46"/>
      <c r="M647" s="213" t="s">
        <v>19</v>
      </c>
      <c r="N647" s="214" t="s">
        <v>42</v>
      </c>
      <c r="O647" s="86"/>
      <c r="P647" s="215">
        <f>O647*H647</f>
        <v>0</v>
      </c>
      <c r="Q647" s="215">
        <v>0</v>
      </c>
      <c r="R647" s="215">
        <f>Q647*H647</f>
        <v>0</v>
      </c>
      <c r="S647" s="215">
        <v>0</v>
      </c>
      <c r="T647" s="216">
        <f>S647*H647</f>
        <v>0</v>
      </c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R647" s="217" t="s">
        <v>258</v>
      </c>
      <c r="AT647" s="217" t="s">
        <v>146</v>
      </c>
      <c r="AU647" s="217" t="s">
        <v>81</v>
      </c>
      <c r="AY647" s="19" t="s">
        <v>144</v>
      </c>
      <c r="BE647" s="218">
        <f>IF(N647="základní",J647,0)</f>
        <v>0</v>
      </c>
      <c r="BF647" s="218">
        <f>IF(N647="snížená",J647,0)</f>
        <v>0</v>
      </c>
      <c r="BG647" s="218">
        <f>IF(N647="zákl. přenesená",J647,0)</f>
        <v>0</v>
      </c>
      <c r="BH647" s="218">
        <f>IF(N647="sníž. přenesená",J647,0)</f>
        <v>0</v>
      </c>
      <c r="BI647" s="218">
        <f>IF(N647="nulová",J647,0)</f>
        <v>0</v>
      </c>
      <c r="BJ647" s="19" t="s">
        <v>79</v>
      </c>
      <c r="BK647" s="218">
        <f>ROUND(I647*H647,2)</f>
        <v>0</v>
      </c>
      <c r="BL647" s="19" t="s">
        <v>258</v>
      </c>
      <c r="BM647" s="217" t="s">
        <v>1111</v>
      </c>
    </row>
    <row r="648" s="2" customFormat="1">
      <c r="A648" s="40"/>
      <c r="B648" s="41"/>
      <c r="C648" s="42"/>
      <c r="D648" s="219" t="s">
        <v>153</v>
      </c>
      <c r="E648" s="42"/>
      <c r="F648" s="220" t="s">
        <v>1112</v>
      </c>
      <c r="G648" s="42"/>
      <c r="H648" s="42"/>
      <c r="I648" s="221"/>
      <c r="J648" s="42"/>
      <c r="K648" s="42"/>
      <c r="L648" s="46"/>
      <c r="M648" s="222"/>
      <c r="N648" s="223"/>
      <c r="O648" s="86"/>
      <c r="P648" s="86"/>
      <c r="Q648" s="86"/>
      <c r="R648" s="86"/>
      <c r="S648" s="86"/>
      <c r="T648" s="87"/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T648" s="19" t="s">
        <v>153</v>
      </c>
      <c r="AU648" s="19" t="s">
        <v>81</v>
      </c>
    </row>
    <row r="649" s="2" customFormat="1">
      <c r="A649" s="40"/>
      <c r="B649" s="41"/>
      <c r="C649" s="42"/>
      <c r="D649" s="224" t="s">
        <v>155</v>
      </c>
      <c r="E649" s="42"/>
      <c r="F649" s="225" t="s">
        <v>1113</v>
      </c>
      <c r="G649" s="42"/>
      <c r="H649" s="42"/>
      <c r="I649" s="221"/>
      <c r="J649" s="42"/>
      <c r="K649" s="42"/>
      <c r="L649" s="46"/>
      <c r="M649" s="222"/>
      <c r="N649" s="223"/>
      <c r="O649" s="86"/>
      <c r="P649" s="86"/>
      <c r="Q649" s="86"/>
      <c r="R649" s="86"/>
      <c r="S649" s="86"/>
      <c r="T649" s="87"/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T649" s="19" t="s">
        <v>155</v>
      </c>
      <c r="AU649" s="19" t="s">
        <v>81</v>
      </c>
    </row>
    <row r="650" s="2" customFormat="1" ht="16.5" customHeight="1">
      <c r="A650" s="40"/>
      <c r="B650" s="41"/>
      <c r="C650" s="248" t="s">
        <v>1114</v>
      </c>
      <c r="D650" s="248" t="s">
        <v>224</v>
      </c>
      <c r="E650" s="249" t="s">
        <v>1115</v>
      </c>
      <c r="F650" s="250" t="s">
        <v>1116</v>
      </c>
      <c r="G650" s="251" t="s">
        <v>553</v>
      </c>
      <c r="H650" s="252">
        <v>3</v>
      </c>
      <c r="I650" s="253"/>
      <c r="J650" s="254">
        <f>ROUND(I650*H650,2)</f>
        <v>0</v>
      </c>
      <c r="K650" s="250" t="s">
        <v>150</v>
      </c>
      <c r="L650" s="255"/>
      <c r="M650" s="256" t="s">
        <v>19</v>
      </c>
      <c r="N650" s="257" t="s">
        <v>42</v>
      </c>
      <c r="O650" s="86"/>
      <c r="P650" s="215">
        <f>O650*H650</f>
        <v>0</v>
      </c>
      <c r="Q650" s="215">
        <v>0.012</v>
      </c>
      <c r="R650" s="215">
        <f>Q650*H650</f>
        <v>0.036000000000000004</v>
      </c>
      <c r="S650" s="215">
        <v>0</v>
      </c>
      <c r="T650" s="216">
        <f>S650*H650</f>
        <v>0</v>
      </c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R650" s="217" t="s">
        <v>379</v>
      </c>
      <c r="AT650" s="217" t="s">
        <v>224</v>
      </c>
      <c r="AU650" s="217" t="s">
        <v>81</v>
      </c>
      <c r="AY650" s="19" t="s">
        <v>144</v>
      </c>
      <c r="BE650" s="218">
        <f>IF(N650="základní",J650,0)</f>
        <v>0</v>
      </c>
      <c r="BF650" s="218">
        <f>IF(N650="snížená",J650,0)</f>
        <v>0</v>
      </c>
      <c r="BG650" s="218">
        <f>IF(N650="zákl. přenesená",J650,0)</f>
        <v>0</v>
      </c>
      <c r="BH650" s="218">
        <f>IF(N650="sníž. přenesená",J650,0)</f>
        <v>0</v>
      </c>
      <c r="BI650" s="218">
        <f>IF(N650="nulová",J650,0)</f>
        <v>0</v>
      </c>
      <c r="BJ650" s="19" t="s">
        <v>79</v>
      </c>
      <c r="BK650" s="218">
        <f>ROUND(I650*H650,2)</f>
        <v>0</v>
      </c>
      <c r="BL650" s="19" t="s">
        <v>258</v>
      </c>
      <c r="BM650" s="217" t="s">
        <v>1117</v>
      </c>
    </row>
    <row r="651" s="2" customFormat="1">
      <c r="A651" s="40"/>
      <c r="B651" s="41"/>
      <c r="C651" s="42"/>
      <c r="D651" s="219" t="s">
        <v>153</v>
      </c>
      <c r="E651" s="42"/>
      <c r="F651" s="220" t="s">
        <v>1116</v>
      </c>
      <c r="G651" s="42"/>
      <c r="H651" s="42"/>
      <c r="I651" s="221"/>
      <c r="J651" s="42"/>
      <c r="K651" s="42"/>
      <c r="L651" s="46"/>
      <c r="M651" s="222"/>
      <c r="N651" s="223"/>
      <c r="O651" s="86"/>
      <c r="P651" s="86"/>
      <c r="Q651" s="86"/>
      <c r="R651" s="86"/>
      <c r="S651" s="86"/>
      <c r="T651" s="87"/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T651" s="19" t="s">
        <v>153</v>
      </c>
      <c r="AU651" s="19" t="s">
        <v>81</v>
      </c>
    </row>
    <row r="652" s="2" customFormat="1" ht="16.5" customHeight="1">
      <c r="A652" s="40"/>
      <c r="B652" s="41"/>
      <c r="C652" s="206" t="s">
        <v>1118</v>
      </c>
      <c r="D652" s="206" t="s">
        <v>146</v>
      </c>
      <c r="E652" s="207" t="s">
        <v>1119</v>
      </c>
      <c r="F652" s="208" t="s">
        <v>1120</v>
      </c>
      <c r="G652" s="209" t="s">
        <v>1121</v>
      </c>
      <c r="H652" s="210">
        <v>3</v>
      </c>
      <c r="I652" s="211"/>
      <c r="J652" s="212">
        <f>ROUND(I652*H652,2)</f>
        <v>0</v>
      </c>
      <c r="K652" s="208" t="s">
        <v>150</v>
      </c>
      <c r="L652" s="46"/>
      <c r="M652" s="213" t="s">
        <v>19</v>
      </c>
      <c r="N652" s="214" t="s">
        <v>42</v>
      </c>
      <c r="O652" s="86"/>
      <c r="P652" s="215">
        <f>O652*H652</f>
        <v>0</v>
      </c>
      <c r="Q652" s="215">
        <v>0</v>
      </c>
      <c r="R652" s="215">
        <f>Q652*H652</f>
        <v>0</v>
      </c>
      <c r="S652" s="215">
        <v>0</v>
      </c>
      <c r="T652" s="216">
        <f>S652*H652</f>
        <v>0</v>
      </c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R652" s="217" t="s">
        <v>258</v>
      </c>
      <c r="AT652" s="217" t="s">
        <v>146</v>
      </c>
      <c r="AU652" s="217" t="s">
        <v>81</v>
      </c>
      <c r="AY652" s="19" t="s">
        <v>144</v>
      </c>
      <c r="BE652" s="218">
        <f>IF(N652="základní",J652,0)</f>
        <v>0</v>
      </c>
      <c r="BF652" s="218">
        <f>IF(N652="snížená",J652,0)</f>
        <v>0</v>
      </c>
      <c r="BG652" s="218">
        <f>IF(N652="zákl. přenesená",J652,0)</f>
        <v>0</v>
      </c>
      <c r="BH652" s="218">
        <f>IF(N652="sníž. přenesená",J652,0)</f>
        <v>0</v>
      </c>
      <c r="BI652" s="218">
        <f>IF(N652="nulová",J652,0)</f>
        <v>0</v>
      </c>
      <c r="BJ652" s="19" t="s">
        <v>79</v>
      </c>
      <c r="BK652" s="218">
        <f>ROUND(I652*H652,2)</f>
        <v>0</v>
      </c>
      <c r="BL652" s="19" t="s">
        <v>258</v>
      </c>
      <c r="BM652" s="217" t="s">
        <v>1122</v>
      </c>
    </row>
    <row r="653" s="2" customFormat="1">
      <c r="A653" s="40"/>
      <c r="B653" s="41"/>
      <c r="C653" s="42"/>
      <c r="D653" s="219" t="s">
        <v>153</v>
      </c>
      <c r="E653" s="42"/>
      <c r="F653" s="220" t="s">
        <v>1123</v>
      </c>
      <c r="G653" s="42"/>
      <c r="H653" s="42"/>
      <c r="I653" s="221"/>
      <c r="J653" s="42"/>
      <c r="K653" s="42"/>
      <c r="L653" s="46"/>
      <c r="M653" s="222"/>
      <c r="N653" s="223"/>
      <c r="O653" s="86"/>
      <c r="P653" s="86"/>
      <c r="Q653" s="86"/>
      <c r="R653" s="86"/>
      <c r="S653" s="86"/>
      <c r="T653" s="87"/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T653" s="19" t="s">
        <v>153</v>
      </c>
      <c r="AU653" s="19" t="s">
        <v>81</v>
      </c>
    </row>
    <row r="654" s="2" customFormat="1">
      <c r="A654" s="40"/>
      <c r="B654" s="41"/>
      <c r="C654" s="42"/>
      <c r="D654" s="224" t="s">
        <v>155</v>
      </c>
      <c r="E654" s="42"/>
      <c r="F654" s="225" t="s">
        <v>1124</v>
      </c>
      <c r="G654" s="42"/>
      <c r="H654" s="42"/>
      <c r="I654" s="221"/>
      <c r="J654" s="42"/>
      <c r="K654" s="42"/>
      <c r="L654" s="46"/>
      <c r="M654" s="222"/>
      <c r="N654" s="223"/>
      <c r="O654" s="86"/>
      <c r="P654" s="86"/>
      <c r="Q654" s="86"/>
      <c r="R654" s="86"/>
      <c r="S654" s="86"/>
      <c r="T654" s="87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T654" s="19" t="s">
        <v>155</v>
      </c>
      <c r="AU654" s="19" t="s">
        <v>81</v>
      </c>
    </row>
    <row r="655" s="2" customFormat="1" ht="16.5" customHeight="1">
      <c r="A655" s="40"/>
      <c r="B655" s="41"/>
      <c r="C655" s="248" t="s">
        <v>1125</v>
      </c>
      <c r="D655" s="248" t="s">
        <v>224</v>
      </c>
      <c r="E655" s="249" t="s">
        <v>1126</v>
      </c>
      <c r="F655" s="250" t="s">
        <v>1127</v>
      </c>
      <c r="G655" s="251" t="s">
        <v>1128</v>
      </c>
      <c r="H655" s="252">
        <v>3</v>
      </c>
      <c r="I655" s="253"/>
      <c r="J655" s="254">
        <f>ROUND(I655*H655,2)</f>
        <v>0</v>
      </c>
      <c r="K655" s="250" t="s">
        <v>150</v>
      </c>
      <c r="L655" s="255"/>
      <c r="M655" s="256" t="s">
        <v>19</v>
      </c>
      <c r="N655" s="257" t="s">
        <v>42</v>
      </c>
      <c r="O655" s="86"/>
      <c r="P655" s="215">
        <f>O655*H655</f>
        <v>0</v>
      </c>
      <c r="Q655" s="215">
        <v>0.00033</v>
      </c>
      <c r="R655" s="215">
        <f>Q655*H655</f>
        <v>0.00098999999999999999</v>
      </c>
      <c r="S655" s="215">
        <v>0</v>
      </c>
      <c r="T655" s="216">
        <f>S655*H655</f>
        <v>0</v>
      </c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R655" s="217" t="s">
        <v>379</v>
      </c>
      <c r="AT655" s="217" t="s">
        <v>224</v>
      </c>
      <c r="AU655" s="217" t="s">
        <v>81</v>
      </c>
      <c r="AY655" s="19" t="s">
        <v>144</v>
      </c>
      <c r="BE655" s="218">
        <f>IF(N655="základní",J655,0)</f>
        <v>0</v>
      </c>
      <c r="BF655" s="218">
        <f>IF(N655="snížená",J655,0)</f>
        <v>0</v>
      </c>
      <c r="BG655" s="218">
        <f>IF(N655="zákl. přenesená",J655,0)</f>
        <v>0</v>
      </c>
      <c r="BH655" s="218">
        <f>IF(N655="sníž. přenesená",J655,0)</f>
        <v>0</v>
      </c>
      <c r="BI655" s="218">
        <f>IF(N655="nulová",J655,0)</f>
        <v>0</v>
      </c>
      <c r="BJ655" s="19" t="s">
        <v>79</v>
      </c>
      <c r="BK655" s="218">
        <f>ROUND(I655*H655,2)</f>
        <v>0</v>
      </c>
      <c r="BL655" s="19" t="s">
        <v>258</v>
      </c>
      <c r="BM655" s="217" t="s">
        <v>1129</v>
      </c>
    </row>
    <row r="656" s="2" customFormat="1">
      <c r="A656" s="40"/>
      <c r="B656" s="41"/>
      <c r="C656" s="42"/>
      <c r="D656" s="219" t="s">
        <v>153</v>
      </c>
      <c r="E656" s="42"/>
      <c r="F656" s="220" t="s">
        <v>1127</v>
      </c>
      <c r="G656" s="42"/>
      <c r="H656" s="42"/>
      <c r="I656" s="221"/>
      <c r="J656" s="42"/>
      <c r="K656" s="42"/>
      <c r="L656" s="46"/>
      <c r="M656" s="222"/>
      <c r="N656" s="223"/>
      <c r="O656" s="86"/>
      <c r="P656" s="86"/>
      <c r="Q656" s="86"/>
      <c r="R656" s="86"/>
      <c r="S656" s="86"/>
      <c r="T656" s="87"/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T656" s="19" t="s">
        <v>153</v>
      </c>
      <c r="AU656" s="19" t="s">
        <v>81</v>
      </c>
    </row>
    <row r="657" s="2" customFormat="1" ht="16.5" customHeight="1">
      <c r="A657" s="40"/>
      <c r="B657" s="41"/>
      <c r="C657" s="206" t="s">
        <v>1130</v>
      </c>
      <c r="D657" s="206" t="s">
        <v>146</v>
      </c>
      <c r="E657" s="207" t="s">
        <v>1131</v>
      </c>
      <c r="F657" s="208" t="s">
        <v>1132</v>
      </c>
      <c r="G657" s="209" t="s">
        <v>165</v>
      </c>
      <c r="H657" s="210">
        <v>6.5</v>
      </c>
      <c r="I657" s="211"/>
      <c r="J657" s="212">
        <f>ROUND(I657*H657,2)</f>
        <v>0</v>
      </c>
      <c r="K657" s="208" t="s">
        <v>150</v>
      </c>
      <c r="L657" s="46"/>
      <c r="M657" s="213" t="s">
        <v>19</v>
      </c>
      <c r="N657" s="214" t="s">
        <v>42</v>
      </c>
      <c r="O657" s="86"/>
      <c r="P657" s="215">
        <f>O657*H657</f>
        <v>0</v>
      </c>
      <c r="Q657" s="215">
        <v>0</v>
      </c>
      <c r="R657" s="215">
        <f>Q657*H657</f>
        <v>0</v>
      </c>
      <c r="S657" s="215">
        <v>0</v>
      </c>
      <c r="T657" s="216">
        <f>S657*H657</f>
        <v>0</v>
      </c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R657" s="217" t="s">
        <v>258</v>
      </c>
      <c r="AT657" s="217" t="s">
        <v>146</v>
      </c>
      <c r="AU657" s="217" t="s">
        <v>81</v>
      </c>
      <c r="AY657" s="19" t="s">
        <v>144</v>
      </c>
      <c r="BE657" s="218">
        <f>IF(N657="základní",J657,0)</f>
        <v>0</v>
      </c>
      <c r="BF657" s="218">
        <f>IF(N657="snížená",J657,0)</f>
        <v>0</v>
      </c>
      <c r="BG657" s="218">
        <f>IF(N657="zákl. přenesená",J657,0)</f>
        <v>0</v>
      </c>
      <c r="BH657" s="218">
        <f>IF(N657="sníž. přenesená",J657,0)</f>
        <v>0</v>
      </c>
      <c r="BI657" s="218">
        <f>IF(N657="nulová",J657,0)</f>
        <v>0</v>
      </c>
      <c r="BJ657" s="19" t="s">
        <v>79</v>
      </c>
      <c r="BK657" s="218">
        <f>ROUND(I657*H657,2)</f>
        <v>0</v>
      </c>
      <c r="BL657" s="19" t="s">
        <v>258</v>
      </c>
      <c r="BM657" s="217" t="s">
        <v>1133</v>
      </c>
    </row>
    <row r="658" s="2" customFormat="1">
      <c r="A658" s="40"/>
      <c r="B658" s="41"/>
      <c r="C658" s="42"/>
      <c r="D658" s="219" t="s">
        <v>153</v>
      </c>
      <c r="E658" s="42"/>
      <c r="F658" s="220" t="s">
        <v>1132</v>
      </c>
      <c r="G658" s="42"/>
      <c r="H658" s="42"/>
      <c r="I658" s="221"/>
      <c r="J658" s="42"/>
      <c r="K658" s="42"/>
      <c r="L658" s="46"/>
      <c r="M658" s="222"/>
      <c r="N658" s="223"/>
      <c r="O658" s="86"/>
      <c r="P658" s="86"/>
      <c r="Q658" s="86"/>
      <c r="R658" s="86"/>
      <c r="S658" s="86"/>
      <c r="T658" s="87"/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T658" s="19" t="s">
        <v>153</v>
      </c>
      <c r="AU658" s="19" t="s">
        <v>81</v>
      </c>
    </row>
    <row r="659" s="2" customFormat="1">
      <c r="A659" s="40"/>
      <c r="B659" s="41"/>
      <c r="C659" s="42"/>
      <c r="D659" s="224" t="s">
        <v>155</v>
      </c>
      <c r="E659" s="42"/>
      <c r="F659" s="225" t="s">
        <v>1134</v>
      </c>
      <c r="G659" s="42"/>
      <c r="H659" s="42"/>
      <c r="I659" s="221"/>
      <c r="J659" s="42"/>
      <c r="K659" s="42"/>
      <c r="L659" s="46"/>
      <c r="M659" s="222"/>
      <c r="N659" s="223"/>
      <c r="O659" s="86"/>
      <c r="P659" s="86"/>
      <c r="Q659" s="86"/>
      <c r="R659" s="86"/>
      <c r="S659" s="86"/>
      <c r="T659" s="87"/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T659" s="19" t="s">
        <v>155</v>
      </c>
      <c r="AU659" s="19" t="s">
        <v>81</v>
      </c>
    </row>
    <row r="660" s="2" customFormat="1" ht="24.15" customHeight="1">
      <c r="A660" s="40"/>
      <c r="B660" s="41"/>
      <c r="C660" s="248" t="s">
        <v>1135</v>
      </c>
      <c r="D660" s="248" t="s">
        <v>224</v>
      </c>
      <c r="E660" s="249" t="s">
        <v>1136</v>
      </c>
      <c r="F660" s="250" t="s">
        <v>1137</v>
      </c>
      <c r="G660" s="251" t="s">
        <v>165</v>
      </c>
      <c r="H660" s="252">
        <v>6.5</v>
      </c>
      <c r="I660" s="253"/>
      <c r="J660" s="254">
        <f>ROUND(I660*H660,2)</f>
        <v>0</v>
      </c>
      <c r="K660" s="250" t="s">
        <v>150</v>
      </c>
      <c r="L660" s="255"/>
      <c r="M660" s="256" t="s">
        <v>19</v>
      </c>
      <c r="N660" s="257" t="s">
        <v>42</v>
      </c>
      <c r="O660" s="86"/>
      <c r="P660" s="215">
        <f>O660*H660</f>
        <v>0</v>
      </c>
      <c r="Q660" s="215">
        <v>0.060299999999999999</v>
      </c>
      <c r="R660" s="215">
        <f>Q660*H660</f>
        <v>0.39195000000000002</v>
      </c>
      <c r="S660" s="215">
        <v>0</v>
      </c>
      <c r="T660" s="216">
        <f>S660*H660</f>
        <v>0</v>
      </c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R660" s="217" t="s">
        <v>379</v>
      </c>
      <c r="AT660" s="217" t="s">
        <v>224</v>
      </c>
      <c r="AU660" s="217" t="s">
        <v>81</v>
      </c>
      <c r="AY660" s="19" t="s">
        <v>144</v>
      </c>
      <c r="BE660" s="218">
        <f>IF(N660="základní",J660,0)</f>
        <v>0</v>
      </c>
      <c r="BF660" s="218">
        <f>IF(N660="snížená",J660,0)</f>
        <v>0</v>
      </c>
      <c r="BG660" s="218">
        <f>IF(N660="zákl. přenesená",J660,0)</f>
        <v>0</v>
      </c>
      <c r="BH660" s="218">
        <f>IF(N660="sníž. přenesená",J660,0)</f>
        <v>0</v>
      </c>
      <c r="BI660" s="218">
        <f>IF(N660="nulová",J660,0)</f>
        <v>0</v>
      </c>
      <c r="BJ660" s="19" t="s">
        <v>79</v>
      </c>
      <c r="BK660" s="218">
        <f>ROUND(I660*H660,2)</f>
        <v>0</v>
      </c>
      <c r="BL660" s="19" t="s">
        <v>258</v>
      </c>
      <c r="BM660" s="217" t="s">
        <v>1138</v>
      </c>
    </row>
    <row r="661" s="2" customFormat="1">
      <c r="A661" s="40"/>
      <c r="B661" s="41"/>
      <c r="C661" s="42"/>
      <c r="D661" s="219" t="s">
        <v>153</v>
      </c>
      <c r="E661" s="42"/>
      <c r="F661" s="220" t="s">
        <v>1137</v>
      </c>
      <c r="G661" s="42"/>
      <c r="H661" s="42"/>
      <c r="I661" s="221"/>
      <c r="J661" s="42"/>
      <c r="K661" s="42"/>
      <c r="L661" s="46"/>
      <c r="M661" s="222"/>
      <c r="N661" s="223"/>
      <c r="O661" s="86"/>
      <c r="P661" s="86"/>
      <c r="Q661" s="86"/>
      <c r="R661" s="86"/>
      <c r="S661" s="86"/>
      <c r="T661" s="87"/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T661" s="19" t="s">
        <v>153</v>
      </c>
      <c r="AU661" s="19" t="s">
        <v>81</v>
      </c>
    </row>
    <row r="662" s="2" customFormat="1" ht="16.5" customHeight="1">
      <c r="A662" s="40"/>
      <c r="B662" s="41"/>
      <c r="C662" s="206" t="s">
        <v>1139</v>
      </c>
      <c r="D662" s="206" t="s">
        <v>146</v>
      </c>
      <c r="E662" s="207" t="s">
        <v>1140</v>
      </c>
      <c r="F662" s="208" t="s">
        <v>1141</v>
      </c>
      <c r="G662" s="209" t="s">
        <v>878</v>
      </c>
      <c r="H662" s="210">
        <v>25</v>
      </c>
      <c r="I662" s="211"/>
      <c r="J662" s="212">
        <f>ROUND(I662*H662,2)</f>
        <v>0</v>
      </c>
      <c r="K662" s="208" t="s">
        <v>150</v>
      </c>
      <c r="L662" s="46"/>
      <c r="M662" s="213" t="s">
        <v>19</v>
      </c>
      <c r="N662" s="214" t="s">
        <v>42</v>
      </c>
      <c r="O662" s="86"/>
      <c r="P662" s="215">
        <f>O662*H662</f>
        <v>0</v>
      </c>
      <c r="Q662" s="215">
        <v>6.0000000000000002E-05</v>
      </c>
      <c r="R662" s="215">
        <f>Q662*H662</f>
        <v>0.0015</v>
      </c>
      <c r="S662" s="215">
        <v>0</v>
      </c>
      <c r="T662" s="216">
        <f>S662*H662</f>
        <v>0</v>
      </c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R662" s="217" t="s">
        <v>258</v>
      </c>
      <c r="AT662" s="217" t="s">
        <v>146</v>
      </c>
      <c r="AU662" s="217" t="s">
        <v>81</v>
      </c>
      <c r="AY662" s="19" t="s">
        <v>144</v>
      </c>
      <c r="BE662" s="218">
        <f>IF(N662="základní",J662,0)</f>
        <v>0</v>
      </c>
      <c r="BF662" s="218">
        <f>IF(N662="snížená",J662,0)</f>
        <v>0</v>
      </c>
      <c r="BG662" s="218">
        <f>IF(N662="zákl. přenesená",J662,0)</f>
        <v>0</v>
      </c>
      <c r="BH662" s="218">
        <f>IF(N662="sníž. přenesená",J662,0)</f>
        <v>0</v>
      </c>
      <c r="BI662" s="218">
        <f>IF(N662="nulová",J662,0)</f>
        <v>0</v>
      </c>
      <c r="BJ662" s="19" t="s">
        <v>79</v>
      </c>
      <c r="BK662" s="218">
        <f>ROUND(I662*H662,2)</f>
        <v>0</v>
      </c>
      <c r="BL662" s="19" t="s">
        <v>258</v>
      </c>
      <c r="BM662" s="217" t="s">
        <v>1142</v>
      </c>
    </row>
    <row r="663" s="2" customFormat="1">
      <c r="A663" s="40"/>
      <c r="B663" s="41"/>
      <c r="C663" s="42"/>
      <c r="D663" s="219" t="s">
        <v>153</v>
      </c>
      <c r="E663" s="42"/>
      <c r="F663" s="220" t="s">
        <v>1143</v>
      </c>
      <c r="G663" s="42"/>
      <c r="H663" s="42"/>
      <c r="I663" s="221"/>
      <c r="J663" s="42"/>
      <c r="K663" s="42"/>
      <c r="L663" s="46"/>
      <c r="M663" s="222"/>
      <c r="N663" s="223"/>
      <c r="O663" s="86"/>
      <c r="P663" s="86"/>
      <c r="Q663" s="86"/>
      <c r="R663" s="86"/>
      <c r="S663" s="86"/>
      <c r="T663" s="87"/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T663" s="19" t="s">
        <v>153</v>
      </c>
      <c r="AU663" s="19" t="s">
        <v>81</v>
      </c>
    </row>
    <row r="664" s="2" customFormat="1">
      <c r="A664" s="40"/>
      <c r="B664" s="41"/>
      <c r="C664" s="42"/>
      <c r="D664" s="224" t="s">
        <v>155</v>
      </c>
      <c r="E664" s="42"/>
      <c r="F664" s="225" t="s">
        <v>1144</v>
      </c>
      <c r="G664" s="42"/>
      <c r="H664" s="42"/>
      <c r="I664" s="221"/>
      <c r="J664" s="42"/>
      <c r="K664" s="42"/>
      <c r="L664" s="46"/>
      <c r="M664" s="222"/>
      <c r="N664" s="223"/>
      <c r="O664" s="86"/>
      <c r="P664" s="86"/>
      <c r="Q664" s="86"/>
      <c r="R664" s="86"/>
      <c r="S664" s="86"/>
      <c r="T664" s="87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T664" s="19" t="s">
        <v>155</v>
      </c>
      <c r="AU664" s="19" t="s">
        <v>81</v>
      </c>
    </row>
    <row r="665" s="2" customFormat="1">
      <c r="A665" s="40"/>
      <c r="B665" s="41"/>
      <c r="C665" s="42"/>
      <c r="D665" s="219" t="s">
        <v>385</v>
      </c>
      <c r="E665" s="42"/>
      <c r="F665" s="268" t="s">
        <v>1145</v>
      </c>
      <c r="G665" s="42"/>
      <c r="H665" s="42"/>
      <c r="I665" s="221"/>
      <c r="J665" s="42"/>
      <c r="K665" s="42"/>
      <c r="L665" s="46"/>
      <c r="M665" s="222"/>
      <c r="N665" s="223"/>
      <c r="O665" s="86"/>
      <c r="P665" s="86"/>
      <c r="Q665" s="86"/>
      <c r="R665" s="86"/>
      <c r="S665" s="86"/>
      <c r="T665" s="87"/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T665" s="19" t="s">
        <v>385</v>
      </c>
      <c r="AU665" s="19" t="s">
        <v>81</v>
      </c>
    </row>
    <row r="666" s="2" customFormat="1" ht="16.5" customHeight="1">
      <c r="A666" s="40"/>
      <c r="B666" s="41"/>
      <c r="C666" s="248" t="s">
        <v>1146</v>
      </c>
      <c r="D666" s="248" t="s">
        <v>224</v>
      </c>
      <c r="E666" s="249" t="s">
        <v>1147</v>
      </c>
      <c r="F666" s="250" t="s">
        <v>1148</v>
      </c>
      <c r="G666" s="251" t="s">
        <v>204</v>
      </c>
      <c r="H666" s="252">
        <v>0.025000000000000001</v>
      </c>
      <c r="I666" s="253"/>
      <c r="J666" s="254">
        <f>ROUND(I666*H666,2)</f>
        <v>0</v>
      </c>
      <c r="K666" s="250" t="s">
        <v>150</v>
      </c>
      <c r="L666" s="255"/>
      <c r="M666" s="256" t="s">
        <v>19</v>
      </c>
      <c r="N666" s="257" t="s">
        <v>42</v>
      </c>
      <c r="O666" s="86"/>
      <c r="P666" s="215">
        <f>O666*H666</f>
        <v>0</v>
      </c>
      <c r="Q666" s="215">
        <v>1</v>
      </c>
      <c r="R666" s="215">
        <f>Q666*H666</f>
        <v>0.025000000000000001</v>
      </c>
      <c r="S666" s="215">
        <v>0</v>
      </c>
      <c r="T666" s="216">
        <f>S666*H666</f>
        <v>0</v>
      </c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R666" s="217" t="s">
        <v>379</v>
      </c>
      <c r="AT666" s="217" t="s">
        <v>224</v>
      </c>
      <c r="AU666" s="217" t="s">
        <v>81</v>
      </c>
      <c r="AY666" s="19" t="s">
        <v>144</v>
      </c>
      <c r="BE666" s="218">
        <f>IF(N666="základní",J666,0)</f>
        <v>0</v>
      </c>
      <c r="BF666" s="218">
        <f>IF(N666="snížená",J666,0)</f>
        <v>0</v>
      </c>
      <c r="BG666" s="218">
        <f>IF(N666="zákl. přenesená",J666,0)</f>
        <v>0</v>
      </c>
      <c r="BH666" s="218">
        <f>IF(N666="sníž. přenesená",J666,0)</f>
        <v>0</v>
      </c>
      <c r="BI666" s="218">
        <f>IF(N666="nulová",J666,0)</f>
        <v>0</v>
      </c>
      <c r="BJ666" s="19" t="s">
        <v>79</v>
      </c>
      <c r="BK666" s="218">
        <f>ROUND(I666*H666,2)</f>
        <v>0</v>
      </c>
      <c r="BL666" s="19" t="s">
        <v>258</v>
      </c>
      <c r="BM666" s="217" t="s">
        <v>1149</v>
      </c>
    </row>
    <row r="667" s="2" customFormat="1">
      <c r="A667" s="40"/>
      <c r="B667" s="41"/>
      <c r="C667" s="42"/>
      <c r="D667" s="219" t="s">
        <v>153</v>
      </c>
      <c r="E667" s="42"/>
      <c r="F667" s="220" t="s">
        <v>1148</v>
      </c>
      <c r="G667" s="42"/>
      <c r="H667" s="42"/>
      <c r="I667" s="221"/>
      <c r="J667" s="42"/>
      <c r="K667" s="42"/>
      <c r="L667" s="46"/>
      <c r="M667" s="222"/>
      <c r="N667" s="223"/>
      <c r="O667" s="86"/>
      <c r="P667" s="86"/>
      <c r="Q667" s="86"/>
      <c r="R667" s="86"/>
      <c r="S667" s="86"/>
      <c r="T667" s="87"/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T667" s="19" t="s">
        <v>153</v>
      </c>
      <c r="AU667" s="19" t="s">
        <v>81</v>
      </c>
    </row>
    <row r="668" s="13" customFormat="1">
      <c r="A668" s="13"/>
      <c r="B668" s="226"/>
      <c r="C668" s="227"/>
      <c r="D668" s="219" t="s">
        <v>175</v>
      </c>
      <c r="E668" s="228" t="s">
        <v>19</v>
      </c>
      <c r="F668" s="229" t="s">
        <v>1150</v>
      </c>
      <c r="G668" s="227"/>
      <c r="H668" s="230">
        <v>0.025000000000000001</v>
      </c>
      <c r="I668" s="231"/>
      <c r="J668" s="227"/>
      <c r="K668" s="227"/>
      <c r="L668" s="232"/>
      <c r="M668" s="233"/>
      <c r="N668" s="234"/>
      <c r="O668" s="234"/>
      <c r="P668" s="234"/>
      <c r="Q668" s="234"/>
      <c r="R668" s="234"/>
      <c r="S668" s="234"/>
      <c r="T668" s="235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36" t="s">
        <v>175</v>
      </c>
      <c r="AU668" s="236" t="s">
        <v>81</v>
      </c>
      <c r="AV668" s="13" t="s">
        <v>81</v>
      </c>
      <c r="AW668" s="13" t="s">
        <v>33</v>
      </c>
      <c r="AX668" s="13" t="s">
        <v>79</v>
      </c>
      <c r="AY668" s="236" t="s">
        <v>144</v>
      </c>
    </row>
    <row r="669" s="2" customFormat="1" ht="16.5" customHeight="1">
      <c r="A669" s="40"/>
      <c r="B669" s="41"/>
      <c r="C669" s="206" t="s">
        <v>1151</v>
      </c>
      <c r="D669" s="206" t="s">
        <v>146</v>
      </c>
      <c r="E669" s="207" t="s">
        <v>1152</v>
      </c>
      <c r="F669" s="208" t="s">
        <v>1153</v>
      </c>
      <c r="G669" s="209" t="s">
        <v>878</v>
      </c>
      <c r="H669" s="210">
        <v>164.43000000000001</v>
      </c>
      <c r="I669" s="211"/>
      <c r="J669" s="212">
        <f>ROUND(I669*H669,2)</f>
        <v>0</v>
      </c>
      <c r="K669" s="208" t="s">
        <v>150</v>
      </c>
      <c r="L669" s="46"/>
      <c r="M669" s="213" t="s">
        <v>19</v>
      </c>
      <c r="N669" s="214" t="s">
        <v>42</v>
      </c>
      <c r="O669" s="86"/>
      <c r="P669" s="215">
        <f>O669*H669</f>
        <v>0</v>
      </c>
      <c r="Q669" s="215">
        <v>5.0000000000000002E-05</v>
      </c>
      <c r="R669" s="215">
        <f>Q669*H669</f>
        <v>0.0082215000000000014</v>
      </c>
      <c r="S669" s="215">
        <v>0</v>
      </c>
      <c r="T669" s="216">
        <f>S669*H669</f>
        <v>0</v>
      </c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R669" s="217" t="s">
        <v>258</v>
      </c>
      <c r="AT669" s="217" t="s">
        <v>146</v>
      </c>
      <c r="AU669" s="217" t="s">
        <v>81</v>
      </c>
      <c r="AY669" s="19" t="s">
        <v>144</v>
      </c>
      <c r="BE669" s="218">
        <f>IF(N669="základní",J669,0)</f>
        <v>0</v>
      </c>
      <c r="BF669" s="218">
        <f>IF(N669="snížená",J669,0)</f>
        <v>0</v>
      </c>
      <c r="BG669" s="218">
        <f>IF(N669="zákl. přenesená",J669,0)</f>
        <v>0</v>
      </c>
      <c r="BH669" s="218">
        <f>IF(N669="sníž. přenesená",J669,0)</f>
        <v>0</v>
      </c>
      <c r="BI669" s="218">
        <f>IF(N669="nulová",J669,0)</f>
        <v>0</v>
      </c>
      <c r="BJ669" s="19" t="s">
        <v>79</v>
      </c>
      <c r="BK669" s="218">
        <f>ROUND(I669*H669,2)</f>
        <v>0</v>
      </c>
      <c r="BL669" s="19" t="s">
        <v>258</v>
      </c>
      <c r="BM669" s="217" t="s">
        <v>1154</v>
      </c>
    </row>
    <row r="670" s="2" customFormat="1">
      <c r="A670" s="40"/>
      <c r="B670" s="41"/>
      <c r="C670" s="42"/>
      <c r="D670" s="219" t="s">
        <v>153</v>
      </c>
      <c r="E670" s="42"/>
      <c r="F670" s="220" t="s">
        <v>1155</v>
      </c>
      <c r="G670" s="42"/>
      <c r="H670" s="42"/>
      <c r="I670" s="221"/>
      <c r="J670" s="42"/>
      <c r="K670" s="42"/>
      <c r="L670" s="46"/>
      <c r="M670" s="222"/>
      <c r="N670" s="223"/>
      <c r="O670" s="86"/>
      <c r="P670" s="86"/>
      <c r="Q670" s="86"/>
      <c r="R670" s="86"/>
      <c r="S670" s="86"/>
      <c r="T670" s="87"/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T670" s="19" t="s">
        <v>153</v>
      </c>
      <c r="AU670" s="19" t="s">
        <v>81</v>
      </c>
    </row>
    <row r="671" s="2" customFormat="1">
      <c r="A671" s="40"/>
      <c r="B671" s="41"/>
      <c r="C671" s="42"/>
      <c r="D671" s="224" t="s">
        <v>155</v>
      </c>
      <c r="E671" s="42"/>
      <c r="F671" s="225" t="s">
        <v>1156</v>
      </c>
      <c r="G671" s="42"/>
      <c r="H671" s="42"/>
      <c r="I671" s="221"/>
      <c r="J671" s="42"/>
      <c r="K671" s="42"/>
      <c r="L671" s="46"/>
      <c r="M671" s="222"/>
      <c r="N671" s="223"/>
      <c r="O671" s="86"/>
      <c r="P671" s="86"/>
      <c r="Q671" s="86"/>
      <c r="R671" s="86"/>
      <c r="S671" s="86"/>
      <c r="T671" s="87"/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T671" s="19" t="s">
        <v>155</v>
      </c>
      <c r="AU671" s="19" t="s">
        <v>81</v>
      </c>
    </row>
    <row r="672" s="2" customFormat="1">
      <c r="A672" s="40"/>
      <c r="B672" s="41"/>
      <c r="C672" s="42"/>
      <c r="D672" s="219" t="s">
        <v>385</v>
      </c>
      <c r="E672" s="42"/>
      <c r="F672" s="268" t="s">
        <v>1157</v>
      </c>
      <c r="G672" s="42"/>
      <c r="H672" s="42"/>
      <c r="I672" s="221"/>
      <c r="J672" s="42"/>
      <c r="K672" s="42"/>
      <c r="L672" s="46"/>
      <c r="M672" s="222"/>
      <c r="N672" s="223"/>
      <c r="O672" s="86"/>
      <c r="P672" s="86"/>
      <c r="Q672" s="86"/>
      <c r="R672" s="86"/>
      <c r="S672" s="86"/>
      <c r="T672" s="87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T672" s="19" t="s">
        <v>385</v>
      </c>
      <c r="AU672" s="19" t="s">
        <v>81</v>
      </c>
    </row>
    <row r="673" s="13" customFormat="1">
      <c r="A673" s="13"/>
      <c r="B673" s="226"/>
      <c r="C673" s="227"/>
      <c r="D673" s="219" t="s">
        <v>175</v>
      </c>
      <c r="E673" s="228" t="s">
        <v>19</v>
      </c>
      <c r="F673" s="229" t="s">
        <v>1158</v>
      </c>
      <c r="G673" s="227"/>
      <c r="H673" s="230">
        <v>164.43000000000001</v>
      </c>
      <c r="I673" s="231"/>
      <c r="J673" s="227"/>
      <c r="K673" s="227"/>
      <c r="L673" s="232"/>
      <c r="M673" s="233"/>
      <c r="N673" s="234"/>
      <c r="O673" s="234"/>
      <c r="P673" s="234"/>
      <c r="Q673" s="234"/>
      <c r="R673" s="234"/>
      <c r="S673" s="234"/>
      <c r="T673" s="235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36" t="s">
        <v>175</v>
      </c>
      <c r="AU673" s="236" t="s">
        <v>81</v>
      </c>
      <c r="AV673" s="13" t="s">
        <v>81</v>
      </c>
      <c r="AW673" s="13" t="s">
        <v>33</v>
      </c>
      <c r="AX673" s="13" t="s">
        <v>79</v>
      </c>
      <c r="AY673" s="236" t="s">
        <v>144</v>
      </c>
    </row>
    <row r="674" s="2" customFormat="1" ht="16.5" customHeight="1">
      <c r="A674" s="40"/>
      <c r="B674" s="41"/>
      <c r="C674" s="248" t="s">
        <v>1159</v>
      </c>
      <c r="D674" s="248" t="s">
        <v>224</v>
      </c>
      <c r="E674" s="249" t="s">
        <v>1147</v>
      </c>
      <c r="F674" s="250" t="s">
        <v>1148</v>
      </c>
      <c r="G674" s="251" t="s">
        <v>204</v>
      </c>
      <c r="H674" s="252">
        <v>0.16400000000000001</v>
      </c>
      <c r="I674" s="253"/>
      <c r="J674" s="254">
        <f>ROUND(I674*H674,2)</f>
        <v>0</v>
      </c>
      <c r="K674" s="250" t="s">
        <v>150</v>
      </c>
      <c r="L674" s="255"/>
      <c r="M674" s="256" t="s">
        <v>19</v>
      </c>
      <c r="N674" s="257" t="s">
        <v>42</v>
      </c>
      <c r="O674" s="86"/>
      <c r="P674" s="215">
        <f>O674*H674</f>
        <v>0</v>
      </c>
      <c r="Q674" s="215">
        <v>1</v>
      </c>
      <c r="R674" s="215">
        <f>Q674*H674</f>
        <v>0.16400000000000001</v>
      </c>
      <c r="S674" s="215">
        <v>0</v>
      </c>
      <c r="T674" s="216">
        <f>S674*H674</f>
        <v>0</v>
      </c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R674" s="217" t="s">
        <v>379</v>
      </c>
      <c r="AT674" s="217" t="s">
        <v>224</v>
      </c>
      <c r="AU674" s="217" t="s">
        <v>81</v>
      </c>
      <c r="AY674" s="19" t="s">
        <v>144</v>
      </c>
      <c r="BE674" s="218">
        <f>IF(N674="základní",J674,0)</f>
        <v>0</v>
      </c>
      <c r="BF674" s="218">
        <f>IF(N674="snížená",J674,0)</f>
        <v>0</v>
      </c>
      <c r="BG674" s="218">
        <f>IF(N674="zákl. přenesená",J674,0)</f>
        <v>0</v>
      </c>
      <c r="BH674" s="218">
        <f>IF(N674="sníž. přenesená",J674,0)</f>
        <v>0</v>
      </c>
      <c r="BI674" s="218">
        <f>IF(N674="nulová",J674,0)</f>
        <v>0</v>
      </c>
      <c r="BJ674" s="19" t="s">
        <v>79</v>
      </c>
      <c r="BK674" s="218">
        <f>ROUND(I674*H674,2)</f>
        <v>0</v>
      </c>
      <c r="BL674" s="19" t="s">
        <v>258</v>
      </c>
      <c r="BM674" s="217" t="s">
        <v>1160</v>
      </c>
    </row>
    <row r="675" s="2" customFormat="1">
      <c r="A675" s="40"/>
      <c r="B675" s="41"/>
      <c r="C675" s="42"/>
      <c r="D675" s="219" t="s">
        <v>153</v>
      </c>
      <c r="E675" s="42"/>
      <c r="F675" s="220" t="s">
        <v>1148</v>
      </c>
      <c r="G675" s="42"/>
      <c r="H675" s="42"/>
      <c r="I675" s="221"/>
      <c r="J675" s="42"/>
      <c r="K675" s="42"/>
      <c r="L675" s="46"/>
      <c r="M675" s="222"/>
      <c r="N675" s="223"/>
      <c r="O675" s="86"/>
      <c r="P675" s="86"/>
      <c r="Q675" s="86"/>
      <c r="R675" s="86"/>
      <c r="S675" s="86"/>
      <c r="T675" s="87"/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T675" s="19" t="s">
        <v>153</v>
      </c>
      <c r="AU675" s="19" t="s">
        <v>81</v>
      </c>
    </row>
    <row r="676" s="13" customFormat="1">
      <c r="A676" s="13"/>
      <c r="B676" s="226"/>
      <c r="C676" s="227"/>
      <c r="D676" s="219" t="s">
        <v>175</v>
      </c>
      <c r="E676" s="228" t="s">
        <v>19</v>
      </c>
      <c r="F676" s="229" t="s">
        <v>1161</v>
      </c>
      <c r="G676" s="227"/>
      <c r="H676" s="230">
        <v>0.16400000000000001</v>
      </c>
      <c r="I676" s="231"/>
      <c r="J676" s="227"/>
      <c r="K676" s="227"/>
      <c r="L676" s="232"/>
      <c r="M676" s="233"/>
      <c r="N676" s="234"/>
      <c r="O676" s="234"/>
      <c r="P676" s="234"/>
      <c r="Q676" s="234"/>
      <c r="R676" s="234"/>
      <c r="S676" s="234"/>
      <c r="T676" s="235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36" t="s">
        <v>175</v>
      </c>
      <c r="AU676" s="236" t="s">
        <v>81</v>
      </c>
      <c r="AV676" s="13" t="s">
        <v>81</v>
      </c>
      <c r="AW676" s="13" t="s">
        <v>33</v>
      </c>
      <c r="AX676" s="13" t="s">
        <v>79</v>
      </c>
      <c r="AY676" s="236" t="s">
        <v>144</v>
      </c>
    </row>
    <row r="677" s="2" customFormat="1" ht="16.5" customHeight="1">
      <c r="A677" s="40"/>
      <c r="B677" s="41"/>
      <c r="C677" s="206" t="s">
        <v>1162</v>
      </c>
      <c r="D677" s="206" t="s">
        <v>146</v>
      </c>
      <c r="E677" s="207" t="s">
        <v>1163</v>
      </c>
      <c r="F677" s="208" t="s">
        <v>1164</v>
      </c>
      <c r="G677" s="209" t="s">
        <v>878</v>
      </c>
      <c r="H677" s="210">
        <v>379.39999999999998</v>
      </c>
      <c r="I677" s="211"/>
      <c r="J677" s="212">
        <f>ROUND(I677*H677,2)</f>
        <v>0</v>
      </c>
      <c r="K677" s="208" t="s">
        <v>150</v>
      </c>
      <c r="L677" s="46"/>
      <c r="M677" s="213" t="s">
        <v>19</v>
      </c>
      <c r="N677" s="214" t="s">
        <v>42</v>
      </c>
      <c r="O677" s="86"/>
      <c r="P677" s="215">
        <f>O677*H677</f>
        <v>0</v>
      </c>
      <c r="Q677" s="215">
        <v>5.0000000000000002E-05</v>
      </c>
      <c r="R677" s="215">
        <f>Q677*H677</f>
        <v>0.018970000000000001</v>
      </c>
      <c r="S677" s="215">
        <v>0</v>
      </c>
      <c r="T677" s="216">
        <f>S677*H677</f>
        <v>0</v>
      </c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R677" s="217" t="s">
        <v>258</v>
      </c>
      <c r="AT677" s="217" t="s">
        <v>146</v>
      </c>
      <c r="AU677" s="217" t="s">
        <v>81</v>
      </c>
      <c r="AY677" s="19" t="s">
        <v>144</v>
      </c>
      <c r="BE677" s="218">
        <f>IF(N677="základní",J677,0)</f>
        <v>0</v>
      </c>
      <c r="BF677" s="218">
        <f>IF(N677="snížená",J677,0)</f>
        <v>0</v>
      </c>
      <c r="BG677" s="218">
        <f>IF(N677="zákl. přenesená",J677,0)</f>
        <v>0</v>
      </c>
      <c r="BH677" s="218">
        <f>IF(N677="sníž. přenesená",J677,0)</f>
        <v>0</v>
      </c>
      <c r="BI677" s="218">
        <f>IF(N677="nulová",J677,0)</f>
        <v>0</v>
      </c>
      <c r="BJ677" s="19" t="s">
        <v>79</v>
      </c>
      <c r="BK677" s="218">
        <f>ROUND(I677*H677,2)</f>
        <v>0</v>
      </c>
      <c r="BL677" s="19" t="s">
        <v>258</v>
      </c>
      <c r="BM677" s="217" t="s">
        <v>1165</v>
      </c>
    </row>
    <row r="678" s="2" customFormat="1">
      <c r="A678" s="40"/>
      <c r="B678" s="41"/>
      <c r="C678" s="42"/>
      <c r="D678" s="219" t="s">
        <v>153</v>
      </c>
      <c r="E678" s="42"/>
      <c r="F678" s="220" t="s">
        <v>1166</v>
      </c>
      <c r="G678" s="42"/>
      <c r="H678" s="42"/>
      <c r="I678" s="221"/>
      <c r="J678" s="42"/>
      <c r="K678" s="42"/>
      <c r="L678" s="46"/>
      <c r="M678" s="222"/>
      <c r="N678" s="223"/>
      <c r="O678" s="86"/>
      <c r="P678" s="86"/>
      <c r="Q678" s="86"/>
      <c r="R678" s="86"/>
      <c r="S678" s="86"/>
      <c r="T678" s="87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T678" s="19" t="s">
        <v>153</v>
      </c>
      <c r="AU678" s="19" t="s">
        <v>81</v>
      </c>
    </row>
    <row r="679" s="2" customFormat="1">
      <c r="A679" s="40"/>
      <c r="B679" s="41"/>
      <c r="C679" s="42"/>
      <c r="D679" s="224" t="s">
        <v>155</v>
      </c>
      <c r="E679" s="42"/>
      <c r="F679" s="225" t="s">
        <v>1167</v>
      </c>
      <c r="G679" s="42"/>
      <c r="H679" s="42"/>
      <c r="I679" s="221"/>
      <c r="J679" s="42"/>
      <c r="K679" s="42"/>
      <c r="L679" s="46"/>
      <c r="M679" s="222"/>
      <c r="N679" s="223"/>
      <c r="O679" s="86"/>
      <c r="P679" s="86"/>
      <c r="Q679" s="86"/>
      <c r="R679" s="86"/>
      <c r="S679" s="86"/>
      <c r="T679" s="87"/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T679" s="19" t="s">
        <v>155</v>
      </c>
      <c r="AU679" s="19" t="s">
        <v>81</v>
      </c>
    </row>
    <row r="680" s="2" customFormat="1">
      <c r="A680" s="40"/>
      <c r="B680" s="41"/>
      <c r="C680" s="42"/>
      <c r="D680" s="219" t="s">
        <v>385</v>
      </c>
      <c r="E680" s="42"/>
      <c r="F680" s="268" t="s">
        <v>1168</v>
      </c>
      <c r="G680" s="42"/>
      <c r="H680" s="42"/>
      <c r="I680" s="221"/>
      <c r="J680" s="42"/>
      <c r="K680" s="42"/>
      <c r="L680" s="46"/>
      <c r="M680" s="222"/>
      <c r="N680" s="223"/>
      <c r="O680" s="86"/>
      <c r="P680" s="86"/>
      <c r="Q680" s="86"/>
      <c r="R680" s="86"/>
      <c r="S680" s="86"/>
      <c r="T680" s="87"/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T680" s="19" t="s">
        <v>385</v>
      </c>
      <c r="AU680" s="19" t="s">
        <v>81</v>
      </c>
    </row>
    <row r="681" s="13" customFormat="1">
      <c r="A681" s="13"/>
      <c r="B681" s="226"/>
      <c r="C681" s="227"/>
      <c r="D681" s="219" t="s">
        <v>175</v>
      </c>
      <c r="E681" s="228" t="s">
        <v>19</v>
      </c>
      <c r="F681" s="229" t="s">
        <v>1169</v>
      </c>
      <c r="G681" s="227"/>
      <c r="H681" s="230">
        <v>205.96000000000001</v>
      </c>
      <c r="I681" s="231"/>
      <c r="J681" s="227"/>
      <c r="K681" s="227"/>
      <c r="L681" s="232"/>
      <c r="M681" s="233"/>
      <c r="N681" s="234"/>
      <c r="O681" s="234"/>
      <c r="P681" s="234"/>
      <c r="Q681" s="234"/>
      <c r="R681" s="234"/>
      <c r="S681" s="234"/>
      <c r="T681" s="235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36" t="s">
        <v>175</v>
      </c>
      <c r="AU681" s="236" t="s">
        <v>81</v>
      </c>
      <c r="AV681" s="13" t="s">
        <v>81</v>
      </c>
      <c r="AW681" s="13" t="s">
        <v>33</v>
      </c>
      <c r="AX681" s="13" t="s">
        <v>71</v>
      </c>
      <c r="AY681" s="236" t="s">
        <v>144</v>
      </c>
    </row>
    <row r="682" s="13" customFormat="1">
      <c r="A682" s="13"/>
      <c r="B682" s="226"/>
      <c r="C682" s="227"/>
      <c r="D682" s="219" t="s">
        <v>175</v>
      </c>
      <c r="E682" s="228" t="s">
        <v>19</v>
      </c>
      <c r="F682" s="229" t="s">
        <v>1170</v>
      </c>
      <c r="G682" s="227"/>
      <c r="H682" s="230">
        <v>173.44</v>
      </c>
      <c r="I682" s="231"/>
      <c r="J682" s="227"/>
      <c r="K682" s="227"/>
      <c r="L682" s="232"/>
      <c r="M682" s="233"/>
      <c r="N682" s="234"/>
      <c r="O682" s="234"/>
      <c r="P682" s="234"/>
      <c r="Q682" s="234"/>
      <c r="R682" s="234"/>
      <c r="S682" s="234"/>
      <c r="T682" s="235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36" t="s">
        <v>175</v>
      </c>
      <c r="AU682" s="236" t="s">
        <v>81</v>
      </c>
      <c r="AV682" s="13" t="s">
        <v>81</v>
      </c>
      <c r="AW682" s="13" t="s">
        <v>33</v>
      </c>
      <c r="AX682" s="13" t="s">
        <v>71</v>
      </c>
      <c r="AY682" s="236" t="s">
        <v>144</v>
      </c>
    </row>
    <row r="683" s="14" customFormat="1">
      <c r="A683" s="14"/>
      <c r="B683" s="237"/>
      <c r="C683" s="238"/>
      <c r="D683" s="219" t="s">
        <v>175</v>
      </c>
      <c r="E683" s="239" t="s">
        <v>19</v>
      </c>
      <c r="F683" s="240" t="s">
        <v>179</v>
      </c>
      <c r="G683" s="238"/>
      <c r="H683" s="241">
        <v>379.39999999999998</v>
      </c>
      <c r="I683" s="242"/>
      <c r="J683" s="238"/>
      <c r="K683" s="238"/>
      <c r="L683" s="243"/>
      <c r="M683" s="244"/>
      <c r="N683" s="245"/>
      <c r="O683" s="245"/>
      <c r="P683" s="245"/>
      <c r="Q683" s="245"/>
      <c r="R683" s="245"/>
      <c r="S683" s="245"/>
      <c r="T683" s="246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47" t="s">
        <v>175</v>
      </c>
      <c r="AU683" s="247" t="s">
        <v>81</v>
      </c>
      <c r="AV683" s="14" t="s">
        <v>151</v>
      </c>
      <c r="AW683" s="14" t="s">
        <v>33</v>
      </c>
      <c r="AX683" s="14" t="s">
        <v>79</v>
      </c>
      <c r="AY683" s="247" t="s">
        <v>144</v>
      </c>
    </row>
    <row r="684" s="2" customFormat="1" ht="16.5" customHeight="1">
      <c r="A684" s="40"/>
      <c r="B684" s="41"/>
      <c r="C684" s="248" t="s">
        <v>1171</v>
      </c>
      <c r="D684" s="248" t="s">
        <v>224</v>
      </c>
      <c r="E684" s="249" t="s">
        <v>1172</v>
      </c>
      <c r="F684" s="250" t="s">
        <v>1173</v>
      </c>
      <c r="G684" s="251" t="s">
        <v>204</v>
      </c>
      <c r="H684" s="252">
        <v>0.076999999999999999</v>
      </c>
      <c r="I684" s="253"/>
      <c r="J684" s="254">
        <f>ROUND(I684*H684,2)</f>
        <v>0</v>
      </c>
      <c r="K684" s="250" t="s">
        <v>150</v>
      </c>
      <c r="L684" s="255"/>
      <c r="M684" s="256" t="s">
        <v>19</v>
      </c>
      <c r="N684" s="257" t="s">
        <v>42</v>
      </c>
      <c r="O684" s="86"/>
      <c r="P684" s="215">
        <f>O684*H684</f>
        <v>0</v>
      </c>
      <c r="Q684" s="215">
        <v>1</v>
      </c>
      <c r="R684" s="215">
        <f>Q684*H684</f>
        <v>0.076999999999999999</v>
      </c>
      <c r="S684" s="215">
        <v>0</v>
      </c>
      <c r="T684" s="216">
        <f>S684*H684</f>
        <v>0</v>
      </c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R684" s="217" t="s">
        <v>379</v>
      </c>
      <c r="AT684" s="217" t="s">
        <v>224</v>
      </c>
      <c r="AU684" s="217" t="s">
        <v>81</v>
      </c>
      <c r="AY684" s="19" t="s">
        <v>144</v>
      </c>
      <c r="BE684" s="218">
        <f>IF(N684="základní",J684,0)</f>
        <v>0</v>
      </c>
      <c r="BF684" s="218">
        <f>IF(N684="snížená",J684,0)</f>
        <v>0</v>
      </c>
      <c r="BG684" s="218">
        <f>IF(N684="zákl. přenesená",J684,0)</f>
        <v>0</v>
      </c>
      <c r="BH684" s="218">
        <f>IF(N684="sníž. přenesená",J684,0)</f>
        <v>0</v>
      </c>
      <c r="BI684" s="218">
        <f>IF(N684="nulová",J684,0)</f>
        <v>0</v>
      </c>
      <c r="BJ684" s="19" t="s">
        <v>79</v>
      </c>
      <c r="BK684" s="218">
        <f>ROUND(I684*H684,2)</f>
        <v>0</v>
      </c>
      <c r="BL684" s="19" t="s">
        <v>258</v>
      </c>
      <c r="BM684" s="217" t="s">
        <v>1174</v>
      </c>
    </row>
    <row r="685" s="2" customFormat="1">
      <c r="A685" s="40"/>
      <c r="B685" s="41"/>
      <c r="C685" s="42"/>
      <c r="D685" s="219" t="s">
        <v>153</v>
      </c>
      <c r="E685" s="42"/>
      <c r="F685" s="220" t="s">
        <v>1173</v>
      </c>
      <c r="G685" s="42"/>
      <c r="H685" s="42"/>
      <c r="I685" s="221"/>
      <c r="J685" s="42"/>
      <c r="K685" s="42"/>
      <c r="L685" s="46"/>
      <c r="M685" s="222"/>
      <c r="N685" s="223"/>
      <c r="O685" s="86"/>
      <c r="P685" s="86"/>
      <c r="Q685" s="86"/>
      <c r="R685" s="86"/>
      <c r="S685" s="86"/>
      <c r="T685" s="87"/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T685" s="19" t="s">
        <v>153</v>
      </c>
      <c r="AU685" s="19" t="s">
        <v>81</v>
      </c>
    </row>
    <row r="686" s="13" customFormat="1">
      <c r="A686" s="13"/>
      <c r="B686" s="226"/>
      <c r="C686" s="227"/>
      <c r="D686" s="219" t="s">
        <v>175</v>
      </c>
      <c r="E686" s="228" t="s">
        <v>19</v>
      </c>
      <c r="F686" s="229" t="s">
        <v>1175</v>
      </c>
      <c r="G686" s="227"/>
      <c r="H686" s="230">
        <v>0.042000000000000003</v>
      </c>
      <c r="I686" s="231"/>
      <c r="J686" s="227"/>
      <c r="K686" s="227"/>
      <c r="L686" s="232"/>
      <c r="M686" s="233"/>
      <c r="N686" s="234"/>
      <c r="O686" s="234"/>
      <c r="P686" s="234"/>
      <c r="Q686" s="234"/>
      <c r="R686" s="234"/>
      <c r="S686" s="234"/>
      <c r="T686" s="235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36" t="s">
        <v>175</v>
      </c>
      <c r="AU686" s="236" t="s">
        <v>81</v>
      </c>
      <c r="AV686" s="13" t="s">
        <v>81</v>
      </c>
      <c r="AW686" s="13" t="s">
        <v>33</v>
      </c>
      <c r="AX686" s="13" t="s">
        <v>71</v>
      </c>
      <c r="AY686" s="236" t="s">
        <v>144</v>
      </c>
    </row>
    <row r="687" s="13" customFormat="1">
      <c r="A687" s="13"/>
      <c r="B687" s="226"/>
      <c r="C687" s="227"/>
      <c r="D687" s="219" t="s">
        <v>175</v>
      </c>
      <c r="E687" s="228" t="s">
        <v>19</v>
      </c>
      <c r="F687" s="229" t="s">
        <v>1176</v>
      </c>
      <c r="G687" s="227"/>
      <c r="H687" s="230">
        <v>0.035000000000000003</v>
      </c>
      <c r="I687" s="231"/>
      <c r="J687" s="227"/>
      <c r="K687" s="227"/>
      <c r="L687" s="232"/>
      <c r="M687" s="233"/>
      <c r="N687" s="234"/>
      <c r="O687" s="234"/>
      <c r="P687" s="234"/>
      <c r="Q687" s="234"/>
      <c r="R687" s="234"/>
      <c r="S687" s="234"/>
      <c r="T687" s="235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36" t="s">
        <v>175</v>
      </c>
      <c r="AU687" s="236" t="s">
        <v>81</v>
      </c>
      <c r="AV687" s="13" t="s">
        <v>81</v>
      </c>
      <c r="AW687" s="13" t="s">
        <v>33</v>
      </c>
      <c r="AX687" s="13" t="s">
        <v>71</v>
      </c>
      <c r="AY687" s="236" t="s">
        <v>144</v>
      </c>
    </row>
    <row r="688" s="14" customFormat="1">
      <c r="A688" s="14"/>
      <c r="B688" s="237"/>
      <c r="C688" s="238"/>
      <c r="D688" s="219" t="s">
        <v>175</v>
      </c>
      <c r="E688" s="239" t="s">
        <v>19</v>
      </c>
      <c r="F688" s="240" t="s">
        <v>179</v>
      </c>
      <c r="G688" s="238"/>
      <c r="H688" s="241">
        <v>0.076999999999999999</v>
      </c>
      <c r="I688" s="242"/>
      <c r="J688" s="238"/>
      <c r="K688" s="238"/>
      <c r="L688" s="243"/>
      <c r="M688" s="244"/>
      <c r="N688" s="245"/>
      <c r="O688" s="245"/>
      <c r="P688" s="245"/>
      <c r="Q688" s="245"/>
      <c r="R688" s="245"/>
      <c r="S688" s="245"/>
      <c r="T688" s="246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47" t="s">
        <v>175</v>
      </c>
      <c r="AU688" s="247" t="s">
        <v>81</v>
      </c>
      <c r="AV688" s="14" t="s">
        <v>151</v>
      </c>
      <c r="AW688" s="14" t="s">
        <v>33</v>
      </c>
      <c r="AX688" s="14" t="s">
        <v>79</v>
      </c>
      <c r="AY688" s="247" t="s">
        <v>144</v>
      </c>
    </row>
    <row r="689" s="2" customFormat="1" ht="16.5" customHeight="1">
      <c r="A689" s="40"/>
      <c r="B689" s="41"/>
      <c r="C689" s="248" t="s">
        <v>1177</v>
      </c>
      <c r="D689" s="248" t="s">
        <v>224</v>
      </c>
      <c r="E689" s="249" t="s">
        <v>1178</v>
      </c>
      <c r="F689" s="250" t="s">
        <v>1179</v>
      </c>
      <c r="G689" s="251" t="s">
        <v>204</v>
      </c>
      <c r="H689" s="252">
        <v>0.30199999999999999</v>
      </c>
      <c r="I689" s="253"/>
      <c r="J689" s="254">
        <f>ROUND(I689*H689,2)</f>
        <v>0</v>
      </c>
      <c r="K689" s="250" t="s">
        <v>150</v>
      </c>
      <c r="L689" s="255"/>
      <c r="M689" s="256" t="s">
        <v>19</v>
      </c>
      <c r="N689" s="257" t="s">
        <v>42</v>
      </c>
      <c r="O689" s="86"/>
      <c r="P689" s="215">
        <f>O689*H689</f>
        <v>0</v>
      </c>
      <c r="Q689" s="215">
        <v>1</v>
      </c>
      <c r="R689" s="215">
        <f>Q689*H689</f>
        <v>0.30199999999999999</v>
      </c>
      <c r="S689" s="215">
        <v>0</v>
      </c>
      <c r="T689" s="216">
        <f>S689*H689</f>
        <v>0</v>
      </c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R689" s="217" t="s">
        <v>379</v>
      </c>
      <c r="AT689" s="217" t="s">
        <v>224</v>
      </c>
      <c r="AU689" s="217" t="s">
        <v>81</v>
      </c>
      <c r="AY689" s="19" t="s">
        <v>144</v>
      </c>
      <c r="BE689" s="218">
        <f>IF(N689="základní",J689,0)</f>
        <v>0</v>
      </c>
      <c r="BF689" s="218">
        <f>IF(N689="snížená",J689,0)</f>
        <v>0</v>
      </c>
      <c r="BG689" s="218">
        <f>IF(N689="zákl. přenesená",J689,0)</f>
        <v>0</v>
      </c>
      <c r="BH689" s="218">
        <f>IF(N689="sníž. přenesená",J689,0)</f>
        <v>0</v>
      </c>
      <c r="BI689" s="218">
        <f>IF(N689="nulová",J689,0)</f>
        <v>0</v>
      </c>
      <c r="BJ689" s="19" t="s">
        <v>79</v>
      </c>
      <c r="BK689" s="218">
        <f>ROUND(I689*H689,2)</f>
        <v>0</v>
      </c>
      <c r="BL689" s="19" t="s">
        <v>258</v>
      </c>
      <c r="BM689" s="217" t="s">
        <v>1180</v>
      </c>
    </row>
    <row r="690" s="2" customFormat="1">
      <c r="A690" s="40"/>
      <c r="B690" s="41"/>
      <c r="C690" s="42"/>
      <c r="D690" s="219" t="s">
        <v>153</v>
      </c>
      <c r="E690" s="42"/>
      <c r="F690" s="220" t="s">
        <v>1179</v>
      </c>
      <c r="G690" s="42"/>
      <c r="H690" s="42"/>
      <c r="I690" s="221"/>
      <c r="J690" s="42"/>
      <c r="K690" s="42"/>
      <c r="L690" s="46"/>
      <c r="M690" s="222"/>
      <c r="N690" s="223"/>
      <c r="O690" s="86"/>
      <c r="P690" s="86"/>
      <c r="Q690" s="86"/>
      <c r="R690" s="86"/>
      <c r="S690" s="86"/>
      <c r="T690" s="87"/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T690" s="19" t="s">
        <v>153</v>
      </c>
      <c r="AU690" s="19" t="s">
        <v>81</v>
      </c>
    </row>
    <row r="691" s="13" customFormat="1">
      <c r="A691" s="13"/>
      <c r="B691" s="226"/>
      <c r="C691" s="227"/>
      <c r="D691" s="219" t="s">
        <v>175</v>
      </c>
      <c r="E691" s="228" t="s">
        <v>19</v>
      </c>
      <c r="F691" s="229" t="s">
        <v>1181</v>
      </c>
      <c r="G691" s="227"/>
      <c r="H691" s="230">
        <v>0.16400000000000001</v>
      </c>
      <c r="I691" s="231"/>
      <c r="J691" s="227"/>
      <c r="K691" s="227"/>
      <c r="L691" s="232"/>
      <c r="M691" s="233"/>
      <c r="N691" s="234"/>
      <c r="O691" s="234"/>
      <c r="P691" s="234"/>
      <c r="Q691" s="234"/>
      <c r="R691" s="234"/>
      <c r="S691" s="234"/>
      <c r="T691" s="235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36" t="s">
        <v>175</v>
      </c>
      <c r="AU691" s="236" t="s">
        <v>81</v>
      </c>
      <c r="AV691" s="13" t="s">
        <v>81</v>
      </c>
      <c r="AW691" s="13" t="s">
        <v>33</v>
      </c>
      <c r="AX691" s="13" t="s">
        <v>71</v>
      </c>
      <c r="AY691" s="236" t="s">
        <v>144</v>
      </c>
    </row>
    <row r="692" s="13" customFormat="1">
      <c r="A692" s="13"/>
      <c r="B692" s="226"/>
      <c r="C692" s="227"/>
      <c r="D692" s="219" t="s">
        <v>175</v>
      </c>
      <c r="E692" s="228" t="s">
        <v>19</v>
      </c>
      <c r="F692" s="229" t="s">
        <v>1182</v>
      </c>
      <c r="G692" s="227"/>
      <c r="H692" s="230">
        <v>0.13800000000000001</v>
      </c>
      <c r="I692" s="231"/>
      <c r="J692" s="227"/>
      <c r="K692" s="227"/>
      <c r="L692" s="232"/>
      <c r="M692" s="233"/>
      <c r="N692" s="234"/>
      <c r="O692" s="234"/>
      <c r="P692" s="234"/>
      <c r="Q692" s="234"/>
      <c r="R692" s="234"/>
      <c r="S692" s="234"/>
      <c r="T692" s="235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36" t="s">
        <v>175</v>
      </c>
      <c r="AU692" s="236" t="s">
        <v>81</v>
      </c>
      <c r="AV692" s="13" t="s">
        <v>81</v>
      </c>
      <c r="AW692" s="13" t="s">
        <v>33</v>
      </c>
      <c r="AX692" s="13" t="s">
        <v>71</v>
      </c>
      <c r="AY692" s="236" t="s">
        <v>144</v>
      </c>
    </row>
    <row r="693" s="14" customFormat="1">
      <c r="A693" s="14"/>
      <c r="B693" s="237"/>
      <c r="C693" s="238"/>
      <c r="D693" s="219" t="s">
        <v>175</v>
      </c>
      <c r="E693" s="239" t="s">
        <v>19</v>
      </c>
      <c r="F693" s="240" t="s">
        <v>179</v>
      </c>
      <c r="G693" s="238"/>
      <c r="H693" s="241">
        <v>0.30199999999999999</v>
      </c>
      <c r="I693" s="242"/>
      <c r="J693" s="238"/>
      <c r="K693" s="238"/>
      <c r="L693" s="243"/>
      <c r="M693" s="244"/>
      <c r="N693" s="245"/>
      <c r="O693" s="245"/>
      <c r="P693" s="245"/>
      <c r="Q693" s="245"/>
      <c r="R693" s="245"/>
      <c r="S693" s="245"/>
      <c r="T693" s="246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47" t="s">
        <v>175</v>
      </c>
      <c r="AU693" s="247" t="s">
        <v>81</v>
      </c>
      <c r="AV693" s="14" t="s">
        <v>151</v>
      </c>
      <c r="AW693" s="14" t="s">
        <v>33</v>
      </c>
      <c r="AX693" s="14" t="s">
        <v>79</v>
      </c>
      <c r="AY693" s="247" t="s">
        <v>144</v>
      </c>
    </row>
    <row r="694" s="2" customFormat="1" ht="16.5" customHeight="1">
      <c r="A694" s="40"/>
      <c r="B694" s="41"/>
      <c r="C694" s="206" t="s">
        <v>1183</v>
      </c>
      <c r="D694" s="206" t="s">
        <v>146</v>
      </c>
      <c r="E694" s="207" t="s">
        <v>1184</v>
      </c>
      <c r="F694" s="208" t="s">
        <v>1185</v>
      </c>
      <c r="G694" s="209" t="s">
        <v>204</v>
      </c>
      <c r="H694" s="210">
        <v>2.1899999999999999</v>
      </c>
      <c r="I694" s="211"/>
      <c r="J694" s="212">
        <f>ROUND(I694*H694,2)</f>
        <v>0</v>
      </c>
      <c r="K694" s="208" t="s">
        <v>150</v>
      </c>
      <c r="L694" s="46"/>
      <c r="M694" s="213" t="s">
        <v>19</v>
      </c>
      <c r="N694" s="214" t="s">
        <v>42</v>
      </c>
      <c r="O694" s="86"/>
      <c r="P694" s="215">
        <f>O694*H694</f>
        <v>0</v>
      </c>
      <c r="Q694" s="215">
        <v>0</v>
      </c>
      <c r="R694" s="215">
        <f>Q694*H694</f>
        <v>0</v>
      </c>
      <c r="S694" s="215">
        <v>0</v>
      </c>
      <c r="T694" s="216">
        <f>S694*H694</f>
        <v>0</v>
      </c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R694" s="217" t="s">
        <v>258</v>
      </c>
      <c r="AT694" s="217" t="s">
        <v>146</v>
      </c>
      <c r="AU694" s="217" t="s">
        <v>81</v>
      </c>
      <c r="AY694" s="19" t="s">
        <v>144</v>
      </c>
      <c r="BE694" s="218">
        <f>IF(N694="základní",J694,0)</f>
        <v>0</v>
      </c>
      <c r="BF694" s="218">
        <f>IF(N694="snížená",J694,0)</f>
        <v>0</v>
      </c>
      <c r="BG694" s="218">
        <f>IF(N694="zákl. přenesená",J694,0)</f>
        <v>0</v>
      </c>
      <c r="BH694" s="218">
        <f>IF(N694="sníž. přenesená",J694,0)</f>
        <v>0</v>
      </c>
      <c r="BI694" s="218">
        <f>IF(N694="nulová",J694,0)</f>
        <v>0</v>
      </c>
      <c r="BJ694" s="19" t="s">
        <v>79</v>
      </c>
      <c r="BK694" s="218">
        <f>ROUND(I694*H694,2)</f>
        <v>0</v>
      </c>
      <c r="BL694" s="19" t="s">
        <v>258</v>
      </c>
      <c r="BM694" s="217" t="s">
        <v>1186</v>
      </c>
    </row>
    <row r="695" s="2" customFormat="1">
      <c r="A695" s="40"/>
      <c r="B695" s="41"/>
      <c r="C695" s="42"/>
      <c r="D695" s="219" t="s">
        <v>153</v>
      </c>
      <c r="E695" s="42"/>
      <c r="F695" s="220" t="s">
        <v>1187</v>
      </c>
      <c r="G695" s="42"/>
      <c r="H695" s="42"/>
      <c r="I695" s="221"/>
      <c r="J695" s="42"/>
      <c r="K695" s="42"/>
      <c r="L695" s="46"/>
      <c r="M695" s="222"/>
      <c r="N695" s="223"/>
      <c r="O695" s="86"/>
      <c r="P695" s="86"/>
      <c r="Q695" s="86"/>
      <c r="R695" s="86"/>
      <c r="S695" s="86"/>
      <c r="T695" s="87"/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T695" s="19" t="s">
        <v>153</v>
      </c>
      <c r="AU695" s="19" t="s">
        <v>81</v>
      </c>
    </row>
    <row r="696" s="2" customFormat="1">
      <c r="A696" s="40"/>
      <c r="B696" s="41"/>
      <c r="C696" s="42"/>
      <c r="D696" s="224" t="s">
        <v>155</v>
      </c>
      <c r="E696" s="42"/>
      <c r="F696" s="225" t="s">
        <v>1188</v>
      </c>
      <c r="G696" s="42"/>
      <c r="H696" s="42"/>
      <c r="I696" s="221"/>
      <c r="J696" s="42"/>
      <c r="K696" s="42"/>
      <c r="L696" s="46"/>
      <c r="M696" s="222"/>
      <c r="N696" s="223"/>
      <c r="O696" s="86"/>
      <c r="P696" s="86"/>
      <c r="Q696" s="86"/>
      <c r="R696" s="86"/>
      <c r="S696" s="86"/>
      <c r="T696" s="87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T696" s="19" t="s">
        <v>155</v>
      </c>
      <c r="AU696" s="19" t="s">
        <v>81</v>
      </c>
    </row>
    <row r="697" s="12" customFormat="1" ht="22.8" customHeight="1">
      <c r="A697" s="12"/>
      <c r="B697" s="190"/>
      <c r="C697" s="191"/>
      <c r="D697" s="192" t="s">
        <v>70</v>
      </c>
      <c r="E697" s="204" t="s">
        <v>1189</v>
      </c>
      <c r="F697" s="204" t="s">
        <v>1190</v>
      </c>
      <c r="G697" s="191"/>
      <c r="H697" s="191"/>
      <c r="I697" s="194"/>
      <c r="J697" s="205">
        <f>BK697</f>
        <v>0</v>
      </c>
      <c r="K697" s="191"/>
      <c r="L697" s="196"/>
      <c r="M697" s="197"/>
      <c r="N697" s="198"/>
      <c r="O697" s="198"/>
      <c r="P697" s="199">
        <f>SUM(P698:P717)</f>
        <v>0</v>
      </c>
      <c r="Q697" s="198"/>
      <c r="R697" s="199">
        <f>SUM(R698:R717)</f>
        <v>0.035488800000000001</v>
      </c>
      <c r="S697" s="198"/>
      <c r="T697" s="200">
        <f>SUM(T698:T717)</f>
        <v>0</v>
      </c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R697" s="201" t="s">
        <v>81</v>
      </c>
      <c r="AT697" s="202" t="s">
        <v>70</v>
      </c>
      <c r="AU697" s="202" t="s">
        <v>79</v>
      </c>
      <c r="AY697" s="201" t="s">
        <v>144</v>
      </c>
      <c r="BK697" s="203">
        <f>SUM(BK698:BK717)</f>
        <v>0</v>
      </c>
    </row>
    <row r="698" s="2" customFormat="1" ht="16.5" customHeight="1">
      <c r="A698" s="40"/>
      <c r="B698" s="41"/>
      <c r="C698" s="206" t="s">
        <v>1191</v>
      </c>
      <c r="D698" s="206" t="s">
        <v>146</v>
      </c>
      <c r="E698" s="207" t="s">
        <v>1192</v>
      </c>
      <c r="F698" s="208" t="s">
        <v>1193</v>
      </c>
      <c r="G698" s="209" t="s">
        <v>149</v>
      </c>
      <c r="H698" s="210">
        <v>34.439999999999998</v>
      </c>
      <c r="I698" s="211"/>
      <c r="J698" s="212">
        <f>ROUND(I698*H698,2)</f>
        <v>0</v>
      </c>
      <c r="K698" s="208" t="s">
        <v>150</v>
      </c>
      <c r="L698" s="46"/>
      <c r="M698" s="213" t="s">
        <v>19</v>
      </c>
      <c r="N698" s="214" t="s">
        <v>42</v>
      </c>
      <c r="O698" s="86"/>
      <c r="P698" s="215">
        <f>O698*H698</f>
        <v>0</v>
      </c>
      <c r="Q698" s="215">
        <v>0</v>
      </c>
      <c r="R698" s="215">
        <f>Q698*H698</f>
        <v>0</v>
      </c>
      <c r="S698" s="215">
        <v>0</v>
      </c>
      <c r="T698" s="216">
        <f>S698*H698</f>
        <v>0</v>
      </c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R698" s="217" t="s">
        <v>258</v>
      </c>
      <c r="AT698" s="217" t="s">
        <v>146</v>
      </c>
      <c r="AU698" s="217" t="s">
        <v>81</v>
      </c>
      <c r="AY698" s="19" t="s">
        <v>144</v>
      </c>
      <c r="BE698" s="218">
        <f>IF(N698="základní",J698,0)</f>
        <v>0</v>
      </c>
      <c r="BF698" s="218">
        <f>IF(N698="snížená",J698,0)</f>
        <v>0</v>
      </c>
      <c r="BG698" s="218">
        <f>IF(N698="zákl. přenesená",J698,0)</f>
        <v>0</v>
      </c>
      <c r="BH698" s="218">
        <f>IF(N698="sníž. přenesená",J698,0)</f>
        <v>0</v>
      </c>
      <c r="BI698" s="218">
        <f>IF(N698="nulová",J698,0)</f>
        <v>0</v>
      </c>
      <c r="BJ698" s="19" t="s">
        <v>79</v>
      </c>
      <c r="BK698" s="218">
        <f>ROUND(I698*H698,2)</f>
        <v>0</v>
      </c>
      <c r="BL698" s="19" t="s">
        <v>258</v>
      </c>
      <c r="BM698" s="217" t="s">
        <v>1194</v>
      </c>
    </row>
    <row r="699" s="2" customFormat="1">
      <c r="A699" s="40"/>
      <c r="B699" s="41"/>
      <c r="C699" s="42"/>
      <c r="D699" s="219" t="s">
        <v>153</v>
      </c>
      <c r="E699" s="42"/>
      <c r="F699" s="220" t="s">
        <v>1195</v>
      </c>
      <c r="G699" s="42"/>
      <c r="H699" s="42"/>
      <c r="I699" s="221"/>
      <c r="J699" s="42"/>
      <c r="K699" s="42"/>
      <c r="L699" s="46"/>
      <c r="M699" s="222"/>
      <c r="N699" s="223"/>
      <c r="O699" s="86"/>
      <c r="P699" s="86"/>
      <c r="Q699" s="86"/>
      <c r="R699" s="86"/>
      <c r="S699" s="86"/>
      <c r="T699" s="87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T699" s="19" t="s">
        <v>153</v>
      </c>
      <c r="AU699" s="19" t="s">
        <v>81</v>
      </c>
    </row>
    <row r="700" s="2" customFormat="1">
      <c r="A700" s="40"/>
      <c r="B700" s="41"/>
      <c r="C700" s="42"/>
      <c r="D700" s="224" t="s">
        <v>155</v>
      </c>
      <c r="E700" s="42"/>
      <c r="F700" s="225" t="s">
        <v>1196</v>
      </c>
      <c r="G700" s="42"/>
      <c r="H700" s="42"/>
      <c r="I700" s="221"/>
      <c r="J700" s="42"/>
      <c r="K700" s="42"/>
      <c r="L700" s="46"/>
      <c r="M700" s="222"/>
      <c r="N700" s="223"/>
      <c r="O700" s="86"/>
      <c r="P700" s="86"/>
      <c r="Q700" s="86"/>
      <c r="R700" s="86"/>
      <c r="S700" s="86"/>
      <c r="T700" s="87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T700" s="19" t="s">
        <v>155</v>
      </c>
      <c r="AU700" s="19" t="s">
        <v>81</v>
      </c>
    </row>
    <row r="701" s="13" customFormat="1">
      <c r="A701" s="13"/>
      <c r="B701" s="226"/>
      <c r="C701" s="227"/>
      <c r="D701" s="219" t="s">
        <v>175</v>
      </c>
      <c r="E701" s="228" t="s">
        <v>19</v>
      </c>
      <c r="F701" s="229" t="s">
        <v>264</v>
      </c>
      <c r="G701" s="227"/>
      <c r="H701" s="230">
        <v>13.44</v>
      </c>
      <c r="I701" s="231"/>
      <c r="J701" s="227"/>
      <c r="K701" s="227"/>
      <c r="L701" s="232"/>
      <c r="M701" s="233"/>
      <c r="N701" s="234"/>
      <c r="O701" s="234"/>
      <c r="P701" s="234"/>
      <c r="Q701" s="234"/>
      <c r="R701" s="234"/>
      <c r="S701" s="234"/>
      <c r="T701" s="235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36" t="s">
        <v>175</v>
      </c>
      <c r="AU701" s="236" t="s">
        <v>81</v>
      </c>
      <c r="AV701" s="13" t="s">
        <v>81</v>
      </c>
      <c r="AW701" s="13" t="s">
        <v>33</v>
      </c>
      <c r="AX701" s="13" t="s">
        <v>71</v>
      </c>
      <c r="AY701" s="236" t="s">
        <v>144</v>
      </c>
    </row>
    <row r="702" s="13" customFormat="1">
      <c r="A702" s="13"/>
      <c r="B702" s="226"/>
      <c r="C702" s="227"/>
      <c r="D702" s="219" t="s">
        <v>175</v>
      </c>
      <c r="E702" s="228" t="s">
        <v>19</v>
      </c>
      <c r="F702" s="229" t="s">
        <v>265</v>
      </c>
      <c r="G702" s="227"/>
      <c r="H702" s="230">
        <v>21</v>
      </c>
      <c r="I702" s="231"/>
      <c r="J702" s="227"/>
      <c r="K702" s="227"/>
      <c r="L702" s="232"/>
      <c r="M702" s="233"/>
      <c r="N702" s="234"/>
      <c r="O702" s="234"/>
      <c r="P702" s="234"/>
      <c r="Q702" s="234"/>
      <c r="R702" s="234"/>
      <c r="S702" s="234"/>
      <c r="T702" s="235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36" t="s">
        <v>175</v>
      </c>
      <c r="AU702" s="236" t="s">
        <v>81</v>
      </c>
      <c r="AV702" s="13" t="s">
        <v>81</v>
      </c>
      <c r="AW702" s="13" t="s">
        <v>33</v>
      </c>
      <c r="AX702" s="13" t="s">
        <v>71</v>
      </c>
      <c r="AY702" s="236" t="s">
        <v>144</v>
      </c>
    </row>
    <row r="703" s="14" customFormat="1">
      <c r="A703" s="14"/>
      <c r="B703" s="237"/>
      <c r="C703" s="238"/>
      <c r="D703" s="219" t="s">
        <v>175</v>
      </c>
      <c r="E703" s="239" t="s">
        <v>19</v>
      </c>
      <c r="F703" s="240" t="s">
        <v>179</v>
      </c>
      <c r="G703" s="238"/>
      <c r="H703" s="241">
        <v>34.439999999999998</v>
      </c>
      <c r="I703" s="242"/>
      <c r="J703" s="238"/>
      <c r="K703" s="238"/>
      <c r="L703" s="243"/>
      <c r="M703" s="244"/>
      <c r="N703" s="245"/>
      <c r="O703" s="245"/>
      <c r="P703" s="245"/>
      <c r="Q703" s="245"/>
      <c r="R703" s="245"/>
      <c r="S703" s="245"/>
      <c r="T703" s="246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47" t="s">
        <v>175</v>
      </c>
      <c r="AU703" s="247" t="s">
        <v>81</v>
      </c>
      <c r="AV703" s="14" t="s">
        <v>151</v>
      </c>
      <c r="AW703" s="14" t="s">
        <v>33</v>
      </c>
      <c r="AX703" s="14" t="s">
        <v>79</v>
      </c>
      <c r="AY703" s="247" t="s">
        <v>144</v>
      </c>
    </row>
    <row r="704" s="2" customFormat="1" ht="16.5" customHeight="1">
      <c r="A704" s="40"/>
      <c r="B704" s="41"/>
      <c r="C704" s="206" t="s">
        <v>1197</v>
      </c>
      <c r="D704" s="206" t="s">
        <v>146</v>
      </c>
      <c r="E704" s="207" t="s">
        <v>1198</v>
      </c>
      <c r="F704" s="208" t="s">
        <v>1199</v>
      </c>
      <c r="G704" s="209" t="s">
        <v>149</v>
      </c>
      <c r="H704" s="210">
        <v>57.240000000000002</v>
      </c>
      <c r="I704" s="211"/>
      <c r="J704" s="212">
        <f>ROUND(I704*H704,2)</f>
        <v>0</v>
      </c>
      <c r="K704" s="208" t="s">
        <v>150</v>
      </c>
      <c r="L704" s="46"/>
      <c r="M704" s="213" t="s">
        <v>19</v>
      </c>
      <c r="N704" s="214" t="s">
        <v>42</v>
      </c>
      <c r="O704" s="86"/>
      <c r="P704" s="215">
        <f>O704*H704</f>
        <v>0</v>
      </c>
      <c r="Q704" s="215">
        <v>0.00029</v>
      </c>
      <c r="R704" s="215">
        <f>Q704*H704</f>
        <v>0.016599599999999999</v>
      </c>
      <c r="S704" s="215">
        <v>0</v>
      </c>
      <c r="T704" s="216">
        <f>S704*H704</f>
        <v>0</v>
      </c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R704" s="217" t="s">
        <v>258</v>
      </c>
      <c r="AT704" s="217" t="s">
        <v>146</v>
      </c>
      <c r="AU704" s="217" t="s">
        <v>81</v>
      </c>
      <c r="AY704" s="19" t="s">
        <v>144</v>
      </c>
      <c r="BE704" s="218">
        <f>IF(N704="základní",J704,0)</f>
        <v>0</v>
      </c>
      <c r="BF704" s="218">
        <f>IF(N704="snížená",J704,0)</f>
        <v>0</v>
      </c>
      <c r="BG704" s="218">
        <f>IF(N704="zákl. přenesená",J704,0)</f>
        <v>0</v>
      </c>
      <c r="BH704" s="218">
        <f>IF(N704="sníž. přenesená",J704,0)</f>
        <v>0</v>
      </c>
      <c r="BI704" s="218">
        <f>IF(N704="nulová",J704,0)</f>
        <v>0</v>
      </c>
      <c r="BJ704" s="19" t="s">
        <v>79</v>
      </c>
      <c r="BK704" s="218">
        <f>ROUND(I704*H704,2)</f>
        <v>0</v>
      </c>
      <c r="BL704" s="19" t="s">
        <v>258</v>
      </c>
      <c r="BM704" s="217" t="s">
        <v>1200</v>
      </c>
    </row>
    <row r="705" s="2" customFormat="1">
      <c r="A705" s="40"/>
      <c r="B705" s="41"/>
      <c r="C705" s="42"/>
      <c r="D705" s="219" t="s">
        <v>153</v>
      </c>
      <c r="E705" s="42"/>
      <c r="F705" s="220" t="s">
        <v>1201</v>
      </c>
      <c r="G705" s="42"/>
      <c r="H705" s="42"/>
      <c r="I705" s="221"/>
      <c r="J705" s="42"/>
      <c r="K705" s="42"/>
      <c r="L705" s="46"/>
      <c r="M705" s="222"/>
      <c r="N705" s="223"/>
      <c r="O705" s="86"/>
      <c r="P705" s="86"/>
      <c r="Q705" s="86"/>
      <c r="R705" s="86"/>
      <c r="S705" s="86"/>
      <c r="T705" s="87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T705" s="19" t="s">
        <v>153</v>
      </c>
      <c r="AU705" s="19" t="s">
        <v>81</v>
      </c>
    </row>
    <row r="706" s="2" customFormat="1">
      <c r="A706" s="40"/>
      <c r="B706" s="41"/>
      <c r="C706" s="42"/>
      <c r="D706" s="224" t="s">
        <v>155</v>
      </c>
      <c r="E706" s="42"/>
      <c r="F706" s="225" t="s">
        <v>1202</v>
      </c>
      <c r="G706" s="42"/>
      <c r="H706" s="42"/>
      <c r="I706" s="221"/>
      <c r="J706" s="42"/>
      <c r="K706" s="42"/>
      <c r="L706" s="46"/>
      <c r="M706" s="222"/>
      <c r="N706" s="223"/>
      <c r="O706" s="86"/>
      <c r="P706" s="86"/>
      <c r="Q706" s="86"/>
      <c r="R706" s="86"/>
      <c r="S706" s="86"/>
      <c r="T706" s="87"/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T706" s="19" t="s">
        <v>155</v>
      </c>
      <c r="AU706" s="19" t="s">
        <v>81</v>
      </c>
    </row>
    <row r="707" s="13" customFormat="1">
      <c r="A707" s="13"/>
      <c r="B707" s="226"/>
      <c r="C707" s="227"/>
      <c r="D707" s="219" t="s">
        <v>175</v>
      </c>
      <c r="E707" s="228" t="s">
        <v>19</v>
      </c>
      <c r="F707" s="229" t="s">
        <v>264</v>
      </c>
      <c r="G707" s="227"/>
      <c r="H707" s="230">
        <v>13.44</v>
      </c>
      <c r="I707" s="231"/>
      <c r="J707" s="227"/>
      <c r="K707" s="227"/>
      <c r="L707" s="232"/>
      <c r="M707" s="233"/>
      <c r="N707" s="234"/>
      <c r="O707" s="234"/>
      <c r="P707" s="234"/>
      <c r="Q707" s="234"/>
      <c r="R707" s="234"/>
      <c r="S707" s="234"/>
      <c r="T707" s="235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36" t="s">
        <v>175</v>
      </c>
      <c r="AU707" s="236" t="s">
        <v>81</v>
      </c>
      <c r="AV707" s="13" t="s">
        <v>81</v>
      </c>
      <c r="AW707" s="13" t="s">
        <v>33</v>
      </c>
      <c r="AX707" s="13" t="s">
        <v>71</v>
      </c>
      <c r="AY707" s="236" t="s">
        <v>144</v>
      </c>
    </row>
    <row r="708" s="13" customFormat="1">
      <c r="A708" s="13"/>
      <c r="B708" s="226"/>
      <c r="C708" s="227"/>
      <c r="D708" s="219" t="s">
        <v>175</v>
      </c>
      <c r="E708" s="228" t="s">
        <v>19</v>
      </c>
      <c r="F708" s="229" t="s">
        <v>265</v>
      </c>
      <c r="G708" s="227"/>
      <c r="H708" s="230">
        <v>21</v>
      </c>
      <c r="I708" s="231"/>
      <c r="J708" s="227"/>
      <c r="K708" s="227"/>
      <c r="L708" s="232"/>
      <c r="M708" s="233"/>
      <c r="N708" s="234"/>
      <c r="O708" s="234"/>
      <c r="P708" s="234"/>
      <c r="Q708" s="234"/>
      <c r="R708" s="234"/>
      <c r="S708" s="234"/>
      <c r="T708" s="235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36" t="s">
        <v>175</v>
      </c>
      <c r="AU708" s="236" t="s">
        <v>81</v>
      </c>
      <c r="AV708" s="13" t="s">
        <v>81</v>
      </c>
      <c r="AW708" s="13" t="s">
        <v>33</v>
      </c>
      <c r="AX708" s="13" t="s">
        <v>71</v>
      </c>
      <c r="AY708" s="236" t="s">
        <v>144</v>
      </c>
    </row>
    <row r="709" s="13" customFormat="1">
      <c r="A709" s="13"/>
      <c r="B709" s="226"/>
      <c r="C709" s="227"/>
      <c r="D709" s="219" t="s">
        <v>175</v>
      </c>
      <c r="E709" s="228" t="s">
        <v>19</v>
      </c>
      <c r="F709" s="229" t="s">
        <v>1203</v>
      </c>
      <c r="G709" s="227"/>
      <c r="H709" s="230">
        <v>22.800000000000001</v>
      </c>
      <c r="I709" s="231"/>
      <c r="J709" s="227"/>
      <c r="K709" s="227"/>
      <c r="L709" s="232"/>
      <c r="M709" s="233"/>
      <c r="N709" s="234"/>
      <c r="O709" s="234"/>
      <c r="P709" s="234"/>
      <c r="Q709" s="234"/>
      <c r="R709" s="234"/>
      <c r="S709" s="234"/>
      <c r="T709" s="235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36" t="s">
        <v>175</v>
      </c>
      <c r="AU709" s="236" t="s">
        <v>81</v>
      </c>
      <c r="AV709" s="13" t="s">
        <v>81</v>
      </c>
      <c r="AW709" s="13" t="s">
        <v>33</v>
      </c>
      <c r="AX709" s="13" t="s">
        <v>71</v>
      </c>
      <c r="AY709" s="236" t="s">
        <v>144</v>
      </c>
    </row>
    <row r="710" s="14" customFormat="1">
      <c r="A710" s="14"/>
      <c r="B710" s="237"/>
      <c r="C710" s="238"/>
      <c r="D710" s="219" t="s">
        <v>175</v>
      </c>
      <c r="E710" s="239" t="s">
        <v>19</v>
      </c>
      <c r="F710" s="240" t="s">
        <v>179</v>
      </c>
      <c r="G710" s="238"/>
      <c r="H710" s="241">
        <v>57.240000000000002</v>
      </c>
      <c r="I710" s="242"/>
      <c r="J710" s="238"/>
      <c r="K710" s="238"/>
      <c r="L710" s="243"/>
      <c r="M710" s="244"/>
      <c r="N710" s="245"/>
      <c r="O710" s="245"/>
      <c r="P710" s="245"/>
      <c r="Q710" s="245"/>
      <c r="R710" s="245"/>
      <c r="S710" s="245"/>
      <c r="T710" s="246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47" t="s">
        <v>175</v>
      </c>
      <c r="AU710" s="247" t="s">
        <v>81</v>
      </c>
      <c r="AV710" s="14" t="s">
        <v>151</v>
      </c>
      <c r="AW710" s="14" t="s">
        <v>33</v>
      </c>
      <c r="AX710" s="14" t="s">
        <v>79</v>
      </c>
      <c r="AY710" s="247" t="s">
        <v>144</v>
      </c>
    </row>
    <row r="711" s="2" customFormat="1" ht="16.5" customHeight="1">
      <c r="A711" s="40"/>
      <c r="B711" s="41"/>
      <c r="C711" s="206" t="s">
        <v>1204</v>
      </c>
      <c r="D711" s="206" t="s">
        <v>146</v>
      </c>
      <c r="E711" s="207" t="s">
        <v>1205</v>
      </c>
      <c r="F711" s="208" t="s">
        <v>1206</v>
      </c>
      <c r="G711" s="209" t="s">
        <v>149</v>
      </c>
      <c r="H711" s="210">
        <v>57.240000000000002</v>
      </c>
      <c r="I711" s="211"/>
      <c r="J711" s="212">
        <f>ROUND(I711*H711,2)</f>
        <v>0</v>
      </c>
      <c r="K711" s="208" t="s">
        <v>150</v>
      </c>
      <c r="L711" s="46"/>
      <c r="M711" s="213" t="s">
        <v>19</v>
      </c>
      <c r="N711" s="214" t="s">
        <v>42</v>
      </c>
      <c r="O711" s="86"/>
      <c r="P711" s="215">
        <f>O711*H711</f>
        <v>0</v>
      </c>
      <c r="Q711" s="215">
        <v>0.00033</v>
      </c>
      <c r="R711" s="215">
        <f>Q711*H711</f>
        <v>0.018889200000000002</v>
      </c>
      <c r="S711" s="215">
        <v>0</v>
      </c>
      <c r="T711" s="216">
        <f>S711*H711</f>
        <v>0</v>
      </c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R711" s="217" t="s">
        <v>258</v>
      </c>
      <c r="AT711" s="217" t="s">
        <v>146</v>
      </c>
      <c r="AU711" s="217" t="s">
        <v>81</v>
      </c>
      <c r="AY711" s="19" t="s">
        <v>144</v>
      </c>
      <c r="BE711" s="218">
        <f>IF(N711="základní",J711,0)</f>
        <v>0</v>
      </c>
      <c r="BF711" s="218">
        <f>IF(N711="snížená",J711,0)</f>
        <v>0</v>
      </c>
      <c r="BG711" s="218">
        <f>IF(N711="zákl. přenesená",J711,0)</f>
        <v>0</v>
      </c>
      <c r="BH711" s="218">
        <f>IF(N711="sníž. přenesená",J711,0)</f>
        <v>0</v>
      </c>
      <c r="BI711" s="218">
        <f>IF(N711="nulová",J711,0)</f>
        <v>0</v>
      </c>
      <c r="BJ711" s="19" t="s">
        <v>79</v>
      </c>
      <c r="BK711" s="218">
        <f>ROUND(I711*H711,2)</f>
        <v>0</v>
      </c>
      <c r="BL711" s="19" t="s">
        <v>258</v>
      </c>
      <c r="BM711" s="217" t="s">
        <v>1207</v>
      </c>
    </row>
    <row r="712" s="2" customFormat="1">
      <c r="A712" s="40"/>
      <c r="B712" s="41"/>
      <c r="C712" s="42"/>
      <c r="D712" s="219" t="s">
        <v>153</v>
      </c>
      <c r="E712" s="42"/>
      <c r="F712" s="220" t="s">
        <v>1208</v>
      </c>
      <c r="G712" s="42"/>
      <c r="H712" s="42"/>
      <c r="I712" s="221"/>
      <c r="J712" s="42"/>
      <c r="K712" s="42"/>
      <c r="L712" s="46"/>
      <c r="M712" s="222"/>
      <c r="N712" s="223"/>
      <c r="O712" s="86"/>
      <c r="P712" s="86"/>
      <c r="Q712" s="86"/>
      <c r="R712" s="86"/>
      <c r="S712" s="86"/>
      <c r="T712" s="87"/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T712" s="19" t="s">
        <v>153</v>
      </c>
      <c r="AU712" s="19" t="s">
        <v>81</v>
      </c>
    </row>
    <row r="713" s="2" customFormat="1">
      <c r="A713" s="40"/>
      <c r="B713" s="41"/>
      <c r="C713" s="42"/>
      <c r="D713" s="224" t="s">
        <v>155</v>
      </c>
      <c r="E713" s="42"/>
      <c r="F713" s="225" t="s">
        <v>1209</v>
      </c>
      <c r="G713" s="42"/>
      <c r="H713" s="42"/>
      <c r="I713" s="221"/>
      <c r="J713" s="42"/>
      <c r="K713" s="42"/>
      <c r="L713" s="46"/>
      <c r="M713" s="222"/>
      <c r="N713" s="223"/>
      <c r="O713" s="86"/>
      <c r="P713" s="86"/>
      <c r="Q713" s="86"/>
      <c r="R713" s="86"/>
      <c r="S713" s="86"/>
      <c r="T713" s="87"/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T713" s="19" t="s">
        <v>155</v>
      </c>
      <c r="AU713" s="19" t="s">
        <v>81</v>
      </c>
    </row>
    <row r="714" s="13" customFormat="1">
      <c r="A714" s="13"/>
      <c r="B714" s="226"/>
      <c r="C714" s="227"/>
      <c r="D714" s="219" t="s">
        <v>175</v>
      </c>
      <c r="E714" s="228" t="s">
        <v>19</v>
      </c>
      <c r="F714" s="229" t="s">
        <v>264</v>
      </c>
      <c r="G714" s="227"/>
      <c r="H714" s="230">
        <v>13.44</v>
      </c>
      <c r="I714" s="231"/>
      <c r="J714" s="227"/>
      <c r="K714" s="227"/>
      <c r="L714" s="232"/>
      <c r="M714" s="233"/>
      <c r="N714" s="234"/>
      <c r="O714" s="234"/>
      <c r="P714" s="234"/>
      <c r="Q714" s="234"/>
      <c r="R714" s="234"/>
      <c r="S714" s="234"/>
      <c r="T714" s="235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36" t="s">
        <v>175</v>
      </c>
      <c r="AU714" s="236" t="s">
        <v>81</v>
      </c>
      <c r="AV714" s="13" t="s">
        <v>81</v>
      </c>
      <c r="AW714" s="13" t="s">
        <v>33</v>
      </c>
      <c r="AX714" s="13" t="s">
        <v>71</v>
      </c>
      <c r="AY714" s="236" t="s">
        <v>144</v>
      </c>
    </row>
    <row r="715" s="13" customFormat="1">
      <c r="A715" s="13"/>
      <c r="B715" s="226"/>
      <c r="C715" s="227"/>
      <c r="D715" s="219" t="s">
        <v>175</v>
      </c>
      <c r="E715" s="228" t="s">
        <v>19</v>
      </c>
      <c r="F715" s="229" t="s">
        <v>265</v>
      </c>
      <c r="G715" s="227"/>
      <c r="H715" s="230">
        <v>21</v>
      </c>
      <c r="I715" s="231"/>
      <c r="J715" s="227"/>
      <c r="K715" s="227"/>
      <c r="L715" s="232"/>
      <c r="M715" s="233"/>
      <c r="N715" s="234"/>
      <c r="O715" s="234"/>
      <c r="P715" s="234"/>
      <c r="Q715" s="234"/>
      <c r="R715" s="234"/>
      <c r="S715" s="234"/>
      <c r="T715" s="235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36" t="s">
        <v>175</v>
      </c>
      <c r="AU715" s="236" t="s">
        <v>81</v>
      </c>
      <c r="AV715" s="13" t="s">
        <v>81</v>
      </c>
      <c r="AW715" s="13" t="s">
        <v>33</v>
      </c>
      <c r="AX715" s="13" t="s">
        <v>71</v>
      </c>
      <c r="AY715" s="236" t="s">
        <v>144</v>
      </c>
    </row>
    <row r="716" s="13" customFormat="1">
      <c r="A716" s="13"/>
      <c r="B716" s="226"/>
      <c r="C716" s="227"/>
      <c r="D716" s="219" t="s">
        <v>175</v>
      </c>
      <c r="E716" s="228" t="s">
        <v>19</v>
      </c>
      <c r="F716" s="229" t="s">
        <v>1203</v>
      </c>
      <c r="G716" s="227"/>
      <c r="H716" s="230">
        <v>22.800000000000001</v>
      </c>
      <c r="I716" s="231"/>
      <c r="J716" s="227"/>
      <c r="K716" s="227"/>
      <c r="L716" s="232"/>
      <c r="M716" s="233"/>
      <c r="N716" s="234"/>
      <c r="O716" s="234"/>
      <c r="P716" s="234"/>
      <c r="Q716" s="234"/>
      <c r="R716" s="234"/>
      <c r="S716" s="234"/>
      <c r="T716" s="235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36" t="s">
        <v>175</v>
      </c>
      <c r="AU716" s="236" t="s">
        <v>81</v>
      </c>
      <c r="AV716" s="13" t="s">
        <v>81</v>
      </c>
      <c r="AW716" s="13" t="s">
        <v>33</v>
      </c>
      <c r="AX716" s="13" t="s">
        <v>71</v>
      </c>
      <c r="AY716" s="236" t="s">
        <v>144</v>
      </c>
    </row>
    <row r="717" s="14" customFormat="1">
      <c r="A717" s="14"/>
      <c r="B717" s="237"/>
      <c r="C717" s="238"/>
      <c r="D717" s="219" t="s">
        <v>175</v>
      </c>
      <c r="E717" s="239" t="s">
        <v>19</v>
      </c>
      <c r="F717" s="240" t="s">
        <v>179</v>
      </c>
      <c r="G717" s="238"/>
      <c r="H717" s="241">
        <v>57.240000000000002</v>
      </c>
      <c r="I717" s="242"/>
      <c r="J717" s="238"/>
      <c r="K717" s="238"/>
      <c r="L717" s="243"/>
      <c r="M717" s="244"/>
      <c r="N717" s="245"/>
      <c r="O717" s="245"/>
      <c r="P717" s="245"/>
      <c r="Q717" s="245"/>
      <c r="R717" s="245"/>
      <c r="S717" s="245"/>
      <c r="T717" s="246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47" t="s">
        <v>175</v>
      </c>
      <c r="AU717" s="247" t="s">
        <v>81</v>
      </c>
      <c r="AV717" s="14" t="s">
        <v>151</v>
      </c>
      <c r="AW717" s="14" t="s">
        <v>33</v>
      </c>
      <c r="AX717" s="14" t="s">
        <v>79</v>
      </c>
      <c r="AY717" s="247" t="s">
        <v>144</v>
      </c>
    </row>
    <row r="718" s="12" customFormat="1" ht="22.8" customHeight="1">
      <c r="A718" s="12"/>
      <c r="B718" s="190"/>
      <c r="C718" s="191"/>
      <c r="D718" s="192" t="s">
        <v>70</v>
      </c>
      <c r="E718" s="204" t="s">
        <v>1210</v>
      </c>
      <c r="F718" s="204" t="s">
        <v>1211</v>
      </c>
      <c r="G718" s="191"/>
      <c r="H718" s="191"/>
      <c r="I718" s="194"/>
      <c r="J718" s="205">
        <f>BK718</f>
        <v>0</v>
      </c>
      <c r="K718" s="191"/>
      <c r="L718" s="196"/>
      <c r="M718" s="197"/>
      <c r="N718" s="198"/>
      <c r="O718" s="198"/>
      <c r="P718" s="199">
        <f>SUM(P719:P733)</f>
        <v>0</v>
      </c>
      <c r="Q718" s="198"/>
      <c r="R718" s="199">
        <f>SUM(R719:R733)</f>
        <v>0.40987499999999999</v>
      </c>
      <c r="S718" s="198"/>
      <c r="T718" s="200">
        <f>SUM(T719:T733)</f>
        <v>0</v>
      </c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R718" s="201" t="s">
        <v>81</v>
      </c>
      <c r="AT718" s="202" t="s">
        <v>70</v>
      </c>
      <c r="AU718" s="202" t="s">
        <v>79</v>
      </c>
      <c r="AY718" s="201" t="s">
        <v>144</v>
      </c>
      <c r="BK718" s="203">
        <f>SUM(BK719:BK733)</f>
        <v>0</v>
      </c>
    </row>
    <row r="719" s="2" customFormat="1" ht="16.5" customHeight="1">
      <c r="A719" s="40"/>
      <c r="B719" s="41"/>
      <c r="C719" s="206" t="s">
        <v>1212</v>
      </c>
      <c r="D719" s="206" t="s">
        <v>146</v>
      </c>
      <c r="E719" s="207" t="s">
        <v>1213</v>
      </c>
      <c r="F719" s="208" t="s">
        <v>1214</v>
      </c>
      <c r="G719" s="209" t="s">
        <v>149</v>
      </c>
      <c r="H719" s="210">
        <v>375</v>
      </c>
      <c r="I719" s="211"/>
      <c r="J719" s="212">
        <f>ROUND(I719*H719,2)</f>
        <v>0</v>
      </c>
      <c r="K719" s="208" t="s">
        <v>150</v>
      </c>
      <c r="L719" s="46"/>
      <c r="M719" s="213" t="s">
        <v>19</v>
      </c>
      <c r="N719" s="214" t="s">
        <v>42</v>
      </c>
      <c r="O719" s="86"/>
      <c r="P719" s="215">
        <f>O719*H719</f>
        <v>0</v>
      </c>
      <c r="Q719" s="215">
        <v>0.00016000000000000001</v>
      </c>
      <c r="R719" s="215">
        <f>Q719*H719</f>
        <v>0.060000000000000005</v>
      </c>
      <c r="S719" s="215">
        <v>0</v>
      </c>
      <c r="T719" s="216">
        <f>S719*H719</f>
        <v>0</v>
      </c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R719" s="217" t="s">
        <v>258</v>
      </c>
      <c r="AT719" s="217" t="s">
        <v>146</v>
      </c>
      <c r="AU719" s="217" t="s">
        <v>81</v>
      </c>
      <c r="AY719" s="19" t="s">
        <v>144</v>
      </c>
      <c r="BE719" s="218">
        <f>IF(N719="základní",J719,0)</f>
        <v>0</v>
      </c>
      <c r="BF719" s="218">
        <f>IF(N719="snížená",J719,0)</f>
        <v>0</v>
      </c>
      <c r="BG719" s="218">
        <f>IF(N719="zákl. přenesená",J719,0)</f>
        <v>0</v>
      </c>
      <c r="BH719" s="218">
        <f>IF(N719="sníž. přenesená",J719,0)</f>
        <v>0</v>
      </c>
      <c r="BI719" s="218">
        <f>IF(N719="nulová",J719,0)</f>
        <v>0</v>
      </c>
      <c r="BJ719" s="19" t="s">
        <v>79</v>
      </c>
      <c r="BK719" s="218">
        <f>ROUND(I719*H719,2)</f>
        <v>0</v>
      </c>
      <c r="BL719" s="19" t="s">
        <v>258</v>
      </c>
      <c r="BM719" s="217" t="s">
        <v>1215</v>
      </c>
    </row>
    <row r="720" s="2" customFormat="1">
      <c r="A720" s="40"/>
      <c r="B720" s="41"/>
      <c r="C720" s="42"/>
      <c r="D720" s="219" t="s">
        <v>153</v>
      </c>
      <c r="E720" s="42"/>
      <c r="F720" s="220" t="s">
        <v>1216</v>
      </c>
      <c r="G720" s="42"/>
      <c r="H720" s="42"/>
      <c r="I720" s="221"/>
      <c r="J720" s="42"/>
      <c r="K720" s="42"/>
      <c r="L720" s="46"/>
      <c r="M720" s="222"/>
      <c r="N720" s="223"/>
      <c r="O720" s="86"/>
      <c r="P720" s="86"/>
      <c r="Q720" s="86"/>
      <c r="R720" s="86"/>
      <c r="S720" s="86"/>
      <c r="T720" s="87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T720" s="19" t="s">
        <v>153</v>
      </c>
      <c r="AU720" s="19" t="s">
        <v>81</v>
      </c>
    </row>
    <row r="721" s="2" customFormat="1">
      <c r="A721" s="40"/>
      <c r="B721" s="41"/>
      <c r="C721" s="42"/>
      <c r="D721" s="224" t="s">
        <v>155</v>
      </c>
      <c r="E721" s="42"/>
      <c r="F721" s="225" t="s">
        <v>1217</v>
      </c>
      <c r="G721" s="42"/>
      <c r="H721" s="42"/>
      <c r="I721" s="221"/>
      <c r="J721" s="42"/>
      <c r="K721" s="42"/>
      <c r="L721" s="46"/>
      <c r="M721" s="222"/>
      <c r="N721" s="223"/>
      <c r="O721" s="86"/>
      <c r="P721" s="86"/>
      <c r="Q721" s="86"/>
      <c r="R721" s="86"/>
      <c r="S721" s="86"/>
      <c r="T721" s="87"/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T721" s="19" t="s">
        <v>155</v>
      </c>
      <c r="AU721" s="19" t="s">
        <v>81</v>
      </c>
    </row>
    <row r="722" s="2" customFormat="1" ht="16.5" customHeight="1">
      <c r="A722" s="40"/>
      <c r="B722" s="41"/>
      <c r="C722" s="206" t="s">
        <v>1218</v>
      </c>
      <c r="D722" s="206" t="s">
        <v>146</v>
      </c>
      <c r="E722" s="207" t="s">
        <v>1219</v>
      </c>
      <c r="F722" s="208" t="s">
        <v>1220</v>
      </c>
      <c r="G722" s="209" t="s">
        <v>149</v>
      </c>
      <c r="H722" s="210">
        <v>375</v>
      </c>
      <c r="I722" s="211"/>
      <c r="J722" s="212">
        <f>ROUND(I722*H722,2)</f>
        <v>0</v>
      </c>
      <c r="K722" s="208" t="s">
        <v>150</v>
      </c>
      <c r="L722" s="46"/>
      <c r="M722" s="213" t="s">
        <v>19</v>
      </c>
      <c r="N722" s="214" t="s">
        <v>42</v>
      </c>
      <c r="O722" s="86"/>
      <c r="P722" s="215">
        <f>O722*H722</f>
        <v>0</v>
      </c>
      <c r="Q722" s="215">
        <v>0</v>
      </c>
      <c r="R722" s="215">
        <f>Q722*H722</f>
        <v>0</v>
      </c>
      <c r="S722" s="215">
        <v>0</v>
      </c>
      <c r="T722" s="216">
        <f>S722*H722</f>
        <v>0</v>
      </c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R722" s="217" t="s">
        <v>258</v>
      </c>
      <c r="AT722" s="217" t="s">
        <v>146</v>
      </c>
      <c r="AU722" s="217" t="s">
        <v>81</v>
      </c>
      <c r="AY722" s="19" t="s">
        <v>144</v>
      </c>
      <c r="BE722" s="218">
        <f>IF(N722="základní",J722,0)</f>
        <v>0</v>
      </c>
      <c r="BF722" s="218">
        <f>IF(N722="snížená",J722,0)</f>
        <v>0</v>
      </c>
      <c r="BG722" s="218">
        <f>IF(N722="zákl. přenesená",J722,0)</f>
        <v>0</v>
      </c>
      <c r="BH722" s="218">
        <f>IF(N722="sníž. přenesená",J722,0)</f>
        <v>0</v>
      </c>
      <c r="BI722" s="218">
        <f>IF(N722="nulová",J722,0)</f>
        <v>0</v>
      </c>
      <c r="BJ722" s="19" t="s">
        <v>79</v>
      </c>
      <c r="BK722" s="218">
        <f>ROUND(I722*H722,2)</f>
        <v>0</v>
      </c>
      <c r="BL722" s="19" t="s">
        <v>258</v>
      </c>
      <c r="BM722" s="217" t="s">
        <v>1221</v>
      </c>
    </row>
    <row r="723" s="2" customFormat="1">
      <c r="A723" s="40"/>
      <c r="B723" s="41"/>
      <c r="C723" s="42"/>
      <c r="D723" s="219" t="s">
        <v>153</v>
      </c>
      <c r="E723" s="42"/>
      <c r="F723" s="220" t="s">
        <v>1222</v>
      </c>
      <c r="G723" s="42"/>
      <c r="H723" s="42"/>
      <c r="I723" s="221"/>
      <c r="J723" s="42"/>
      <c r="K723" s="42"/>
      <c r="L723" s="46"/>
      <c r="M723" s="222"/>
      <c r="N723" s="223"/>
      <c r="O723" s="86"/>
      <c r="P723" s="86"/>
      <c r="Q723" s="86"/>
      <c r="R723" s="86"/>
      <c r="S723" s="86"/>
      <c r="T723" s="87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T723" s="19" t="s">
        <v>153</v>
      </c>
      <c r="AU723" s="19" t="s">
        <v>81</v>
      </c>
    </row>
    <row r="724" s="2" customFormat="1">
      <c r="A724" s="40"/>
      <c r="B724" s="41"/>
      <c r="C724" s="42"/>
      <c r="D724" s="224" t="s">
        <v>155</v>
      </c>
      <c r="E724" s="42"/>
      <c r="F724" s="225" t="s">
        <v>1223</v>
      </c>
      <c r="G724" s="42"/>
      <c r="H724" s="42"/>
      <c r="I724" s="221"/>
      <c r="J724" s="42"/>
      <c r="K724" s="42"/>
      <c r="L724" s="46"/>
      <c r="M724" s="222"/>
      <c r="N724" s="223"/>
      <c r="O724" s="86"/>
      <c r="P724" s="86"/>
      <c r="Q724" s="86"/>
      <c r="R724" s="86"/>
      <c r="S724" s="86"/>
      <c r="T724" s="87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T724" s="19" t="s">
        <v>155</v>
      </c>
      <c r="AU724" s="19" t="s">
        <v>81</v>
      </c>
    </row>
    <row r="725" s="2" customFormat="1" ht="16.5" customHeight="1">
      <c r="A725" s="40"/>
      <c r="B725" s="41"/>
      <c r="C725" s="248" t="s">
        <v>1224</v>
      </c>
      <c r="D725" s="248" t="s">
        <v>224</v>
      </c>
      <c r="E725" s="249" t="s">
        <v>1225</v>
      </c>
      <c r="F725" s="250" t="s">
        <v>1226</v>
      </c>
      <c r="G725" s="251" t="s">
        <v>878</v>
      </c>
      <c r="H725" s="252">
        <v>233.25</v>
      </c>
      <c r="I725" s="253"/>
      <c r="J725" s="254">
        <f>ROUND(I725*H725,2)</f>
        <v>0</v>
      </c>
      <c r="K725" s="250" t="s">
        <v>150</v>
      </c>
      <c r="L725" s="255"/>
      <c r="M725" s="256" t="s">
        <v>19</v>
      </c>
      <c r="N725" s="257" t="s">
        <v>42</v>
      </c>
      <c r="O725" s="86"/>
      <c r="P725" s="215">
        <f>O725*H725</f>
        <v>0</v>
      </c>
      <c r="Q725" s="215">
        <v>0.001</v>
      </c>
      <c r="R725" s="215">
        <f>Q725*H725</f>
        <v>0.23325000000000001</v>
      </c>
      <c r="S725" s="215">
        <v>0</v>
      </c>
      <c r="T725" s="216">
        <f>S725*H725</f>
        <v>0</v>
      </c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R725" s="217" t="s">
        <v>379</v>
      </c>
      <c r="AT725" s="217" t="s">
        <v>224</v>
      </c>
      <c r="AU725" s="217" t="s">
        <v>81</v>
      </c>
      <c r="AY725" s="19" t="s">
        <v>144</v>
      </c>
      <c r="BE725" s="218">
        <f>IF(N725="základní",J725,0)</f>
        <v>0</v>
      </c>
      <c r="BF725" s="218">
        <f>IF(N725="snížená",J725,0)</f>
        <v>0</v>
      </c>
      <c r="BG725" s="218">
        <f>IF(N725="zákl. přenesená",J725,0)</f>
        <v>0</v>
      </c>
      <c r="BH725" s="218">
        <f>IF(N725="sníž. přenesená",J725,0)</f>
        <v>0</v>
      </c>
      <c r="BI725" s="218">
        <f>IF(N725="nulová",J725,0)</f>
        <v>0</v>
      </c>
      <c r="BJ725" s="19" t="s">
        <v>79</v>
      </c>
      <c r="BK725" s="218">
        <f>ROUND(I725*H725,2)</f>
        <v>0</v>
      </c>
      <c r="BL725" s="19" t="s">
        <v>258</v>
      </c>
      <c r="BM725" s="217" t="s">
        <v>1227</v>
      </c>
    </row>
    <row r="726" s="2" customFormat="1">
      <c r="A726" s="40"/>
      <c r="B726" s="41"/>
      <c r="C726" s="42"/>
      <c r="D726" s="219" t="s">
        <v>153</v>
      </c>
      <c r="E726" s="42"/>
      <c r="F726" s="220" t="s">
        <v>1226</v>
      </c>
      <c r="G726" s="42"/>
      <c r="H726" s="42"/>
      <c r="I726" s="221"/>
      <c r="J726" s="42"/>
      <c r="K726" s="42"/>
      <c r="L726" s="46"/>
      <c r="M726" s="222"/>
      <c r="N726" s="223"/>
      <c r="O726" s="86"/>
      <c r="P726" s="86"/>
      <c r="Q726" s="86"/>
      <c r="R726" s="86"/>
      <c r="S726" s="86"/>
      <c r="T726" s="87"/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T726" s="19" t="s">
        <v>153</v>
      </c>
      <c r="AU726" s="19" t="s">
        <v>81</v>
      </c>
    </row>
    <row r="727" s="13" customFormat="1">
      <c r="A727" s="13"/>
      <c r="B727" s="226"/>
      <c r="C727" s="227"/>
      <c r="D727" s="219" t="s">
        <v>175</v>
      </c>
      <c r="E727" s="227"/>
      <c r="F727" s="229" t="s">
        <v>1228</v>
      </c>
      <c r="G727" s="227"/>
      <c r="H727" s="230">
        <v>233.25</v>
      </c>
      <c r="I727" s="231"/>
      <c r="J727" s="227"/>
      <c r="K727" s="227"/>
      <c r="L727" s="232"/>
      <c r="M727" s="233"/>
      <c r="N727" s="234"/>
      <c r="O727" s="234"/>
      <c r="P727" s="234"/>
      <c r="Q727" s="234"/>
      <c r="R727" s="234"/>
      <c r="S727" s="234"/>
      <c r="T727" s="235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36" t="s">
        <v>175</v>
      </c>
      <c r="AU727" s="236" t="s">
        <v>81</v>
      </c>
      <c r="AV727" s="13" t="s">
        <v>81</v>
      </c>
      <c r="AW727" s="13" t="s">
        <v>4</v>
      </c>
      <c r="AX727" s="13" t="s">
        <v>79</v>
      </c>
      <c r="AY727" s="236" t="s">
        <v>144</v>
      </c>
    </row>
    <row r="728" s="2" customFormat="1" ht="16.5" customHeight="1">
      <c r="A728" s="40"/>
      <c r="B728" s="41"/>
      <c r="C728" s="206" t="s">
        <v>1229</v>
      </c>
      <c r="D728" s="206" t="s">
        <v>146</v>
      </c>
      <c r="E728" s="207" t="s">
        <v>1230</v>
      </c>
      <c r="F728" s="208" t="s">
        <v>1231</v>
      </c>
      <c r="G728" s="209" t="s">
        <v>149</v>
      </c>
      <c r="H728" s="210">
        <v>375</v>
      </c>
      <c r="I728" s="211"/>
      <c r="J728" s="212">
        <f>ROUND(I728*H728,2)</f>
        <v>0</v>
      </c>
      <c r="K728" s="208" t="s">
        <v>150</v>
      </c>
      <c r="L728" s="46"/>
      <c r="M728" s="213" t="s">
        <v>19</v>
      </c>
      <c r="N728" s="214" t="s">
        <v>42</v>
      </c>
      <c r="O728" s="86"/>
      <c r="P728" s="215">
        <f>O728*H728</f>
        <v>0</v>
      </c>
      <c r="Q728" s="215">
        <v>0</v>
      </c>
      <c r="R728" s="215">
        <f>Q728*H728</f>
        <v>0</v>
      </c>
      <c r="S728" s="215">
        <v>0</v>
      </c>
      <c r="T728" s="216">
        <f>S728*H728</f>
        <v>0</v>
      </c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R728" s="217" t="s">
        <v>258</v>
      </c>
      <c r="AT728" s="217" t="s">
        <v>146</v>
      </c>
      <c r="AU728" s="217" t="s">
        <v>81</v>
      </c>
      <c r="AY728" s="19" t="s">
        <v>144</v>
      </c>
      <c r="BE728" s="218">
        <f>IF(N728="základní",J728,0)</f>
        <v>0</v>
      </c>
      <c r="BF728" s="218">
        <f>IF(N728="snížená",J728,0)</f>
        <v>0</v>
      </c>
      <c r="BG728" s="218">
        <f>IF(N728="zákl. přenesená",J728,0)</f>
        <v>0</v>
      </c>
      <c r="BH728" s="218">
        <f>IF(N728="sníž. přenesená",J728,0)</f>
        <v>0</v>
      </c>
      <c r="BI728" s="218">
        <f>IF(N728="nulová",J728,0)</f>
        <v>0</v>
      </c>
      <c r="BJ728" s="19" t="s">
        <v>79</v>
      </c>
      <c r="BK728" s="218">
        <f>ROUND(I728*H728,2)</f>
        <v>0</v>
      </c>
      <c r="BL728" s="19" t="s">
        <v>258</v>
      </c>
      <c r="BM728" s="217" t="s">
        <v>1232</v>
      </c>
    </row>
    <row r="729" s="2" customFormat="1">
      <c r="A729" s="40"/>
      <c r="B729" s="41"/>
      <c r="C729" s="42"/>
      <c r="D729" s="219" t="s">
        <v>153</v>
      </c>
      <c r="E729" s="42"/>
      <c r="F729" s="220" t="s">
        <v>1233</v>
      </c>
      <c r="G729" s="42"/>
      <c r="H729" s="42"/>
      <c r="I729" s="221"/>
      <c r="J729" s="42"/>
      <c r="K729" s="42"/>
      <c r="L729" s="46"/>
      <c r="M729" s="222"/>
      <c r="N729" s="223"/>
      <c r="O729" s="86"/>
      <c r="P729" s="86"/>
      <c r="Q729" s="86"/>
      <c r="R729" s="86"/>
      <c r="S729" s="86"/>
      <c r="T729" s="87"/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T729" s="19" t="s">
        <v>153</v>
      </c>
      <c r="AU729" s="19" t="s">
        <v>81</v>
      </c>
    </row>
    <row r="730" s="2" customFormat="1">
      <c r="A730" s="40"/>
      <c r="B730" s="41"/>
      <c r="C730" s="42"/>
      <c r="D730" s="224" t="s">
        <v>155</v>
      </c>
      <c r="E730" s="42"/>
      <c r="F730" s="225" t="s">
        <v>1234</v>
      </c>
      <c r="G730" s="42"/>
      <c r="H730" s="42"/>
      <c r="I730" s="221"/>
      <c r="J730" s="42"/>
      <c r="K730" s="42"/>
      <c r="L730" s="46"/>
      <c r="M730" s="222"/>
      <c r="N730" s="223"/>
      <c r="O730" s="86"/>
      <c r="P730" s="86"/>
      <c r="Q730" s="86"/>
      <c r="R730" s="86"/>
      <c r="S730" s="86"/>
      <c r="T730" s="87"/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T730" s="19" t="s">
        <v>155</v>
      </c>
      <c r="AU730" s="19" t="s">
        <v>81</v>
      </c>
    </row>
    <row r="731" s="2" customFormat="1" ht="16.5" customHeight="1">
      <c r="A731" s="40"/>
      <c r="B731" s="41"/>
      <c r="C731" s="248" t="s">
        <v>1235</v>
      </c>
      <c r="D731" s="248" t="s">
        <v>224</v>
      </c>
      <c r="E731" s="249" t="s">
        <v>1236</v>
      </c>
      <c r="F731" s="250" t="s">
        <v>1237</v>
      </c>
      <c r="G731" s="251" t="s">
        <v>878</v>
      </c>
      <c r="H731" s="252">
        <v>116.625</v>
      </c>
      <c r="I731" s="253"/>
      <c r="J731" s="254">
        <f>ROUND(I731*H731,2)</f>
        <v>0</v>
      </c>
      <c r="K731" s="250" t="s">
        <v>150</v>
      </c>
      <c r="L731" s="255"/>
      <c r="M731" s="256" t="s">
        <v>19</v>
      </c>
      <c r="N731" s="257" t="s">
        <v>42</v>
      </c>
      <c r="O731" s="86"/>
      <c r="P731" s="215">
        <f>O731*H731</f>
        <v>0</v>
      </c>
      <c r="Q731" s="215">
        <v>0.001</v>
      </c>
      <c r="R731" s="215">
        <f>Q731*H731</f>
        <v>0.11662500000000001</v>
      </c>
      <c r="S731" s="215">
        <v>0</v>
      </c>
      <c r="T731" s="216">
        <f>S731*H731</f>
        <v>0</v>
      </c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R731" s="217" t="s">
        <v>379</v>
      </c>
      <c r="AT731" s="217" t="s">
        <v>224</v>
      </c>
      <c r="AU731" s="217" t="s">
        <v>81</v>
      </c>
      <c r="AY731" s="19" t="s">
        <v>144</v>
      </c>
      <c r="BE731" s="218">
        <f>IF(N731="základní",J731,0)</f>
        <v>0</v>
      </c>
      <c r="BF731" s="218">
        <f>IF(N731="snížená",J731,0)</f>
        <v>0</v>
      </c>
      <c r="BG731" s="218">
        <f>IF(N731="zákl. přenesená",J731,0)</f>
        <v>0</v>
      </c>
      <c r="BH731" s="218">
        <f>IF(N731="sníž. přenesená",J731,0)</f>
        <v>0</v>
      </c>
      <c r="BI731" s="218">
        <f>IF(N731="nulová",J731,0)</f>
        <v>0</v>
      </c>
      <c r="BJ731" s="19" t="s">
        <v>79</v>
      </c>
      <c r="BK731" s="218">
        <f>ROUND(I731*H731,2)</f>
        <v>0</v>
      </c>
      <c r="BL731" s="19" t="s">
        <v>258</v>
      </c>
      <c r="BM731" s="217" t="s">
        <v>1238</v>
      </c>
    </row>
    <row r="732" s="2" customFormat="1">
      <c r="A732" s="40"/>
      <c r="B732" s="41"/>
      <c r="C732" s="42"/>
      <c r="D732" s="219" t="s">
        <v>153</v>
      </c>
      <c r="E732" s="42"/>
      <c r="F732" s="220" t="s">
        <v>1237</v>
      </c>
      <c r="G732" s="42"/>
      <c r="H732" s="42"/>
      <c r="I732" s="221"/>
      <c r="J732" s="42"/>
      <c r="K732" s="42"/>
      <c r="L732" s="46"/>
      <c r="M732" s="222"/>
      <c r="N732" s="223"/>
      <c r="O732" s="86"/>
      <c r="P732" s="86"/>
      <c r="Q732" s="86"/>
      <c r="R732" s="86"/>
      <c r="S732" s="86"/>
      <c r="T732" s="87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T732" s="19" t="s">
        <v>153</v>
      </c>
      <c r="AU732" s="19" t="s">
        <v>81</v>
      </c>
    </row>
    <row r="733" s="13" customFormat="1">
      <c r="A733" s="13"/>
      <c r="B733" s="226"/>
      <c r="C733" s="227"/>
      <c r="D733" s="219" t="s">
        <v>175</v>
      </c>
      <c r="E733" s="227"/>
      <c r="F733" s="229" t="s">
        <v>1239</v>
      </c>
      <c r="G733" s="227"/>
      <c r="H733" s="230">
        <v>116.625</v>
      </c>
      <c r="I733" s="231"/>
      <c r="J733" s="227"/>
      <c r="K733" s="227"/>
      <c r="L733" s="232"/>
      <c r="M733" s="233"/>
      <c r="N733" s="234"/>
      <c r="O733" s="234"/>
      <c r="P733" s="234"/>
      <c r="Q733" s="234"/>
      <c r="R733" s="234"/>
      <c r="S733" s="234"/>
      <c r="T733" s="235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36" t="s">
        <v>175</v>
      </c>
      <c r="AU733" s="236" t="s">
        <v>81</v>
      </c>
      <c r="AV733" s="13" t="s">
        <v>81</v>
      </c>
      <c r="AW733" s="13" t="s">
        <v>4</v>
      </c>
      <c r="AX733" s="13" t="s">
        <v>79</v>
      </c>
      <c r="AY733" s="236" t="s">
        <v>144</v>
      </c>
    </row>
    <row r="734" s="12" customFormat="1" ht="25.92" customHeight="1">
      <c r="A734" s="12"/>
      <c r="B734" s="190"/>
      <c r="C734" s="191"/>
      <c r="D734" s="192" t="s">
        <v>70</v>
      </c>
      <c r="E734" s="193" t="s">
        <v>224</v>
      </c>
      <c r="F734" s="193" t="s">
        <v>1240</v>
      </c>
      <c r="G734" s="191"/>
      <c r="H734" s="191"/>
      <c r="I734" s="194"/>
      <c r="J734" s="195">
        <f>BK734</f>
        <v>0</v>
      </c>
      <c r="K734" s="191"/>
      <c r="L734" s="196"/>
      <c r="M734" s="197"/>
      <c r="N734" s="198"/>
      <c r="O734" s="198"/>
      <c r="P734" s="199">
        <f>P735</f>
        <v>0</v>
      </c>
      <c r="Q734" s="198"/>
      <c r="R734" s="199">
        <f>R735</f>
        <v>0.023879999999999998</v>
      </c>
      <c r="S734" s="198"/>
      <c r="T734" s="200">
        <f>T735</f>
        <v>0</v>
      </c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R734" s="201" t="s">
        <v>162</v>
      </c>
      <c r="AT734" s="202" t="s">
        <v>70</v>
      </c>
      <c r="AU734" s="202" t="s">
        <v>71</v>
      </c>
      <c r="AY734" s="201" t="s">
        <v>144</v>
      </c>
      <c r="BK734" s="203">
        <f>BK735</f>
        <v>0</v>
      </c>
    </row>
    <row r="735" s="12" customFormat="1" ht="22.8" customHeight="1">
      <c r="A735" s="12"/>
      <c r="B735" s="190"/>
      <c r="C735" s="191"/>
      <c r="D735" s="192" t="s">
        <v>70</v>
      </c>
      <c r="E735" s="204" t="s">
        <v>1241</v>
      </c>
      <c r="F735" s="204" t="s">
        <v>1242</v>
      </c>
      <c r="G735" s="191"/>
      <c r="H735" s="191"/>
      <c r="I735" s="194"/>
      <c r="J735" s="205">
        <f>BK735</f>
        <v>0</v>
      </c>
      <c r="K735" s="191"/>
      <c r="L735" s="196"/>
      <c r="M735" s="197"/>
      <c r="N735" s="198"/>
      <c r="O735" s="198"/>
      <c r="P735" s="199">
        <f>SUM(P736:P745)</f>
        <v>0</v>
      </c>
      <c r="Q735" s="198"/>
      <c r="R735" s="199">
        <f>SUM(R736:R745)</f>
        <v>0.023879999999999998</v>
      </c>
      <c r="S735" s="198"/>
      <c r="T735" s="200">
        <f>SUM(T736:T745)</f>
        <v>0</v>
      </c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R735" s="201" t="s">
        <v>162</v>
      </c>
      <c r="AT735" s="202" t="s">
        <v>70</v>
      </c>
      <c r="AU735" s="202" t="s">
        <v>79</v>
      </c>
      <c r="AY735" s="201" t="s">
        <v>144</v>
      </c>
      <c r="BK735" s="203">
        <f>SUM(BK736:BK745)</f>
        <v>0</v>
      </c>
    </row>
    <row r="736" s="2" customFormat="1" ht="16.5" customHeight="1">
      <c r="A736" s="40"/>
      <c r="B736" s="41"/>
      <c r="C736" s="206" t="s">
        <v>1243</v>
      </c>
      <c r="D736" s="206" t="s">
        <v>146</v>
      </c>
      <c r="E736" s="207" t="s">
        <v>1244</v>
      </c>
      <c r="F736" s="208" t="s">
        <v>1245</v>
      </c>
      <c r="G736" s="209" t="s">
        <v>553</v>
      </c>
      <c r="H736" s="210">
        <v>3</v>
      </c>
      <c r="I736" s="211"/>
      <c r="J736" s="212">
        <f>ROUND(I736*H736,2)</f>
        <v>0</v>
      </c>
      <c r="K736" s="208" t="s">
        <v>150</v>
      </c>
      <c r="L736" s="46"/>
      <c r="M736" s="213" t="s">
        <v>19</v>
      </c>
      <c r="N736" s="214" t="s">
        <v>42</v>
      </c>
      <c r="O736" s="86"/>
      <c r="P736" s="215">
        <f>O736*H736</f>
        <v>0</v>
      </c>
      <c r="Q736" s="215">
        <v>0</v>
      </c>
      <c r="R736" s="215">
        <f>Q736*H736</f>
        <v>0</v>
      </c>
      <c r="S736" s="215">
        <v>0</v>
      </c>
      <c r="T736" s="216">
        <f>S736*H736</f>
        <v>0</v>
      </c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R736" s="217" t="s">
        <v>590</v>
      </c>
      <c r="AT736" s="217" t="s">
        <v>146</v>
      </c>
      <c r="AU736" s="217" t="s">
        <v>81</v>
      </c>
      <c r="AY736" s="19" t="s">
        <v>144</v>
      </c>
      <c r="BE736" s="218">
        <f>IF(N736="základní",J736,0)</f>
        <v>0</v>
      </c>
      <c r="BF736" s="218">
        <f>IF(N736="snížená",J736,0)</f>
        <v>0</v>
      </c>
      <c r="BG736" s="218">
        <f>IF(N736="zákl. přenesená",J736,0)</f>
        <v>0</v>
      </c>
      <c r="BH736" s="218">
        <f>IF(N736="sníž. přenesená",J736,0)</f>
        <v>0</v>
      </c>
      <c r="BI736" s="218">
        <f>IF(N736="nulová",J736,0)</f>
        <v>0</v>
      </c>
      <c r="BJ736" s="19" t="s">
        <v>79</v>
      </c>
      <c r="BK736" s="218">
        <f>ROUND(I736*H736,2)</f>
        <v>0</v>
      </c>
      <c r="BL736" s="19" t="s">
        <v>590</v>
      </c>
      <c r="BM736" s="217" t="s">
        <v>1246</v>
      </c>
    </row>
    <row r="737" s="2" customFormat="1">
      <c r="A737" s="40"/>
      <c r="B737" s="41"/>
      <c r="C737" s="42"/>
      <c r="D737" s="219" t="s">
        <v>153</v>
      </c>
      <c r="E737" s="42"/>
      <c r="F737" s="220" t="s">
        <v>1245</v>
      </c>
      <c r="G737" s="42"/>
      <c r="H737" s="42"/>
      <c r="I737" s="221"/>
      <c r="J737" s="42"/>
      <c r="K737" s="42"/>
      <c r="L737" s="46"/>
      <c r="M737" s="222"/>
      <c r="N737" s="223"/>
      <c r="O737" s="86"/>
      <c r="P737" s="86"/>
      <c r="Q737" s="86"/>
      <c r="R737" s="86"/>
      <c r="S737" s="86"/>
      <c r="T737" s="87"/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T737" s="19" t="s">
        <v>153</v>
      </c>
      <c r="AU737" s="19" t="s">
        <v>81</v>
      </c>
    </row>
    <row r="738" s="2" customFormat="1">
      <c r="A738" s="40"/>
      <c r="B738" s="41"/>
      <c r="C738" s="42"/>
      <c r="D738" s="224" t="s">
        <v>155</v>
      </c>
      <c r="E738" s="42"/>
      <c r="F738" s="225" t="s">
        <v>1247</v>
      </c>
      <c r="G738" s="42"/>
      <c r="H738" s="42"/>
      <c r="I738" s="221"/>
      <c r="J738" s="42"/>
      <c r="K738" s="42"/>
      <c r="L738" s="46"/>
      <c r="M738" s="222"/>
      <c r="N738" s="223"/>
      <c r="O738" s="86"/>
      <c r="P738" s="86"/>
      <c r="Q738" s="86"/>
      <c r="R738" s="86"/>
      <c r="S738" s="86"/>
      <c r="T738" s="87"/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T738" s="19" t="s">
        <v>155</v>
      </c>
      <c r="AU738" s="19" t="s">
        <v>81</v>
      </c>
    </row>
    <row r="739" s="2" customFormat="1" ht="16.5" customHeight="1">
      <c r="A739" s="40"/>
      <c r="B739" s="41"/>
      <c r="C739" s="248" t="s">
        <v>1248</v>
      </c>
      <c r="D739" s="248" t="s">
        <v>224</v>
      </c>
      <c r="E739" s="249" t="s">
        <v>1249</v>
      </c>
      <c r="F739" s="250" t="s">
        <v>1250</v>
      </c>
      <c r="G739" s="251" t="s">
        <v>553</v>
      </c>
      <c r="H739" s="252">
        <v>3</v>
      </c>
      <c r="I739" s="253"/>
      <c r="J739" s="254">
        <f>ROUND(I739*H739,2)</f>
        <v>0</v>
      </c>
      <c r="K739" s="250" t="s">
        <v>150</v>
      </c>
      <c r="L739" s="255"/>
      <c r="M739" s="256" t="s">
        <v>19</v>
      </c>
      <c r="N739" s="257" t="s">
        <v>42</v>
      </c>
      <c r="O739" s="86"/>
      <c r="P739" s="215">
        <f>O739*H739</f>
        <v>0</v>
      </c>
      <c r="Q739" s="215">
        <v>0.0033</v>
      </c>
      <c r="R739" s="215">
        <f>Q739*H739</f>
        <v>0.0098999999999999991</v>
      </c>
      <c r="S739" s="215">
        <v>0</v>
      </c>
      <c r="T739" s="216">
        <f>S739*H739</f>
        <v>0</v>
      </c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R739" s="217" t="s">
        <v>936</v>
      </c>
      <c r="AT739" s="217" t="s">
        <v>224</v>
      </c>
      <c r="AU739" s="217" t="s">
        <v>81</v>
      </c>
      <c r="AY739" s="19" t="s">
        <v>144</v>
      </c>
      <c r="BE739" s="218">
        <f>IF(N739="základní",J739,0)</f>
        <v>0</v>
      </c>
      <c r="BF739" s="218">
        <f>IF(N739="snížená",J739,0)</f>
        <v>0</v>
      </c>
      <c r="BG739" s="218">
        <f>IF(N739="zákl. přenesená",J739,0)</f>
        <v>0</v>
      </c>
      <c r="BH739" s="218">
        <f>IF(N739="sníž. přenesená",J739,0)</f>
        <v>0</v>
      </c>
      <c r="BI739" s="218">
        <f>IF(N739="nulová",J739,0)</f>
        <v>0</v>
      </c>
      <c r="BJ739" s="19" t="s">
        <v>79</v>
      </c>
      <c r="BK739" s="218">
        <f>ROUND(I739*H739,2)</f>
        <v>0</v>
      </c>
      <c r="BL739" s="19" t="s">
        <v>936</v>
      </c>
      <c r="BM739" s="217" t="s">
        <v>1251</v>
      </c>
    </row>
    <row r="740" s="2" customFormat="1">
      <c r="A740" s="40"/>
      <c r="B740" s="41"/>
      <c r="C740" s="42"/>
      <c r="D740" s="219" t="s">
        <v>153</v>
      </c>
      <c r="E740" s="42"/>
      <c r="F740" s="220" t="s">
        <v>1250</v>
      </c>
      <c r="G740" s="42"/>
      <c r="H740" s="42"/>
      <c r="I740" s="221"/>
      <c r="J740" s="42"/>
      <c r="K740" s="42"/>
      <c r="L740" s="46"/>
      <c r="M740" s="222"/>
      <c r="N740" s="223"/>
      <c r="O740" s="86"/>
      <c r="P740" s="86"/>
      <c r="Q740" s="86"/>
      <c r="R740" s="86"/>
      <c r="S740" s="86"/>
      <c r="T740" s="87"/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T740" s="19" t="s">
        <v>153</v>
      </c>
      <c r="AU740" s="19" t="s">
        <v>81</v>
      </c>
    </row>
    <row r="741" s="2" customFormat="1" ht="16.5" customHeight="1">
      <c r="A741" s="40"/>
      <c r="B741" s="41"/>
      <c r="C741" s="206" t="s">
        <v>1252</v>
      </c>
      <c r="D741" s="206" t="s">
        <v>146</v>
      </c>
      <c r="E741" s="207" t="s">
        <v>1253</v>
      </c>
      <c r="F741" s="208" t="s">
        <v>1254</v>
      </c>
      <c r="G741" s="209" t="s">
        <v>553</v>
      </c>
      <c r="H741" s="210">
        <v>3</v>
      </c>
      <c r="I741" s="211"/>
      <c r="J741" s="212">
        <f>ROUND(I741*H741,2)</f>
        <v>0</v>
      </c>
      <c r="K741" s="208" t="s">
        <v>150</v>
      </c>
      <c r="L741" s="46"/>
      <c r="M741" s="213" t="s">
        <v>19</v>
      </c>
      <c r="N741" s="214" t="s">
        <v>42</v>
      </c>
      <c r="O741" s="86"/>
      <c r="P741" s="215">
        <f>O741*H741</f>
        <v>0</v>
      </c>
      <c r="Q741" s="215">
        <v>0</v>
      </c>
      <c r="R741" s="215">
        <f>Q741*H741</f>
        <v>0</v>
      </c>
      <c r="S741" s="215">
        <v>0</v>
      </c>
      <c r="T741" s="216">
        <f>S741*H741</f>
        <v>0</v>
      </c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R741" s="217" t="s">
        <v>590</v>
      </c>
      <c r="AT741" s="217" t="s">
        <v>146</v>
      </c>
      <c r="AU741" s="217" t="s">
        <v>81</v>
      </c>
      <c r="AY741" s="19" t="s">
        <v>144</v>
      </c>
      <c r="BE741" s="218">
        <f>IF(N741="základní",J741,0)</f>
        <v>0</v>
      </c>
      <c r="BF741" s="218">
        <f>IF(N741="snížená",J741,0)</f>
        <v>0</v>
      </c>
      <c r="BG741" s="218">
        <f>IF(N741="zákl. přenesená",J741,0)</f>
        <v>0</v>
      </c>
      <c r="BH741" s="218">
        <f>IF(N741="sníž. přenesená",J741,0)</f>
        <v>0</v>
      </c>
      <c r="BI741" s="218">
        <f>IF(N741="nulová",J741,0)</f>
        <v>0</v>
      </c>
      <c r="BJ741" s="19" t="s">
        <v>79</v>
      </c>
      <c r="BK741" s="218">
        <f>ROUND(I741*H741,2)</f>
        <v>0</v>
      </c>
      <c r="BL741" s="19" t="s">
        <v>590</v>
      </c>
      <c r="BM741" s="217" t="s">
        <v>1255</v>
      </c>
    </row>
    <row r="742" s="2" customFormat="1">
      <c r="A742" s="40"/>
      <c r="B742" s="41"/>
      <c r="C742" s="42"/>
      <c r="D742" s="219" t="s">
        <v>153</v>
      </c>
      <c r="E742" s="42"/>
      <c r="F742" s="220" t="s">
        <v>1256</v>
      </c>
      <c r="G742" s="42"/>
      <c r="H742" s="42"/>
      <c r="I742" s="221"/>
      <c r="J742" s="42"/>
      <c r="K742" s="42"/>
      <c r="L742" s="46"/>
      <c r="M742" s="222"/>
      <c r="N742" s="223"/>
      <c r="O742" s="86"/>
      <c r="P742" s="86"/>
      <c r="Q742" s="86"/>
      <c r="R742" s="86"/>
      <c r="S742" s="86"/>
      <c r="T742" s="87"/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T742" s="19" t="s">
        <v>153</v>
      </c>
      <c r="AU742" s="19" t="s">
        <v>81</v>
      </c>
    </row>
    <row r="743" s="2" customFormat="1">
      <c r="A743" s="40"/>
      <c r="B743" s="41"/>
      <c r="C743" s="42"/>
      <c r="D743" s="224" t="s">
        <v>155</v>
      </c>
      <c r="E743" s="42"/>
      <c r="F743" s="225" t="s">
        <v>1257</v>
      </c>
      <c r="G743" s="42"/>
      <c r="H743" s="42"/>
      <c r="I743" s="221"/>
      <c r="J743" s="42"/>
      <c r="K743" s="42"/>
      <c r="L743" s="46"/>
      <c r="M743" s="222"/>
      <c r="N743" s="223"/>
      <c r="O743" s="86"/>
      <c r="P743" s="86"/>
      <c r="Q743" s="86"/>
      <c r="R743" s="86"/>
      <c r="S743" s="86"/>
      <c r="T743" s="87"/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T743" s="19" t="s">
        <v>155</v>
      </c>
      <c r="AU743" s="19" t="s">
        <v>81</v>
      </c>
    </row>
    <row r="744" s="2" customFormat="1" ht="16.5" customHeight="1">
      <c r="A744" s="40"/>
      <c r="B744" s="41"/>
      <c r="C744" s="248" t="s">
        <v>1258</v>
      </c>
      <c r="D744" s="248" t="s">
        <v>224</v>
      </c>
      <c r="E744" s="249" t="s">
        <v>1259</v>
      </c>
      <c r="F744" s="250" t="s">
        <v>1260</v>
      </c>
      <c r="G744" s="251" t="s">
        <v>553</v>
      </c>
      <c r="H744" s="252">
        <v>3</v>
      </c>
      <c r="I744" s="253"/>
      <c r="J744" s="254">
        <f>ROUND(I744*H744,2)</f>
        <v>0</v>
      </c>
      <c r="K744" s="250" t="s">
        <v>19</v>
      </c>
      <c r="L744" s="255"/>
      <c r="M744" s="256" t="s">
        <v>19</v>
      </c>
      <c r="N744" s="257" t="s">
        <v>42</v>
      </c>
      <c r="O744" s="86"/>
      <c r="P744" s="215">
        <f>O744*H744</f>
        <v>0</v>
      </c>
      <c r="Q744" s="215">
        <v>0.0046600000000000001</v>
      </c>
      <c r="R744" s="215">
        <f>Q744*H744</f>
        <v>0.013979999999999999</v>
      </c>
      <c r="S744" s="215">
        <v>0</v>
      </c>
      <c r="T744" s="216">
        <f>S744*H744</f>
        <v>0</v>
      </c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R744" s="217" t="s">
        <v>936</v>
      </c>
      <c r="AT744" s="217" t="s">
        <v>224</v>
      </c>
      <c r="AU744" s="217" t="s">
        <v>81</v>
      </c>
      <c r="AY744" s="19" t="s">
        <v>144</v>
      </c>
      <c r="BE744" s="218">
        <f>IF(N744="základní",J744,0)</f>
        <v>0</v>
      </c>
      <c r="BF744" s="218">
        <f>IF(N744="snížená",J744,0)</f>
        <v>0</v>
      </c>
      <c r="BG744" s="218">
        <f>IF(N744="zákl. přenesená",J744,0)</f>
        <v>0</v>
      </c>
      <c r="BH744" s="218">
        <f>IF(N744="sníž. přenesená",J744,0)</f>
        <v>0</v>
      </c>
      <c r="BI744" s="218">
        <f>IF(N744="nulová",J744,0)</f>
        <v>0</v>
      </c>
      <c r="BJ744" s="19" t="s">
        <v>79</v>
      </c>
      <c r="BK744" s="218">
        <f>ROUND(I744*H744,2)</f>
        <v>0</v>
      </c>
      <c r="BL744" s="19" t="s">
        <v>936</v>
      </c>
      <c r="BM744" s="217" t="s">
        <v>1261</v>
      </c>
    </row>
    <row r="745" s="2" customFormat="1">
      <c r="A745" s="40"/>
      <c r="B745" s="41"/>
      <c r="C745" s="42"/>
      <c r="D745" s="219" t="s">
        <v>153</v>
      </c>
      <c r="E745" s="42"/>
      <c r="F745" s="220" t="s">
        <v>1260</v>
      </c>
      <c r="G745" s="42"/>
      <c r="H745" s="42"/>
      <c r="I745" s="221"/>
      <c r="J745" s="42"/>
      <c r="K745" s="42"/>
      <c r="L745" s="46"/>
      <c r="M745" s="269"/>
      <c r="N745" s="270"/>
      <c r="O745" s="271"/>
      <c r="P745" s="271"/>
      <c r="Q745" s="271"/>
      <c r="R745" s="271"/>
      <c r="S745" s="271"/>
      <c r="T745" s="272"/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T745" s="19" t="s">
        <v>153</v>
      </c>
      <c r="AU745" s="19" t="s">
        <v>81</v>
      </c>
    </row>
    <row r="746" s="2" customFormat="1" ht="6.96" customHeight="1">
      <c r="A746" s="40"/>
      <c r="B746" s="61"/>
      <c r="C746" s="62"/>
      <c r="D746" s="62"/>
      <c r="E746" s="62"/>
      <c r="F746" s="62"/>
      <c r="G746" s="62"/>
      <c r="H746" s="62"/>
      <c r="I746" s="62"/>
      <c r="J746" s="62"/>
      <c r="K746" s="62"/>
      <c r="L746" s="46"/>
      <c r="M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</row>
  </sheetData>
  <sheetProtection sheet="1" autoFilter="0" formatColumns="0" formatRows="0" objects="1" scenarios="1" spinCount="100000" saltValue="qymuW6WeT24Il6S7im64oz84fTNCg+Mhx2WcKkWLIgGCf+S6vjn1dSNNmpN8J6z6CHSNXzIDF6gxtbP614bWuw==" hashValue="ysSHE/o9HZXiAFT8oiQOhJt0gQsA8qqXmAuBlG0KvIGtuvRQ+WDcUL7DlQw3C+tICZwCTvKYn0Me6fqKgHACMg==" algorithmName="SHA-512" password="CC35"/>
  <autoFilter ref="C100:K745"/>
  <mergeCells count="9">
    <mergeCell ref="E7:H7"/>
    <mergeCell ref="E9:H9"/>
    <mergeCell ref="E18:H18"/>
    <mergeCell ref="E27:H27"/>
    <mergeCell ref="E48:H48"/>
    <mergeCell ref="E50:H50"/>
    <mergeCell ref="E91:H91"/>
    <mergeCell ref="E93:H93"/>
    <mergeCell ref="L2:V2"/>
  </mergeCells>
  <hyperlinks>
    <hyperlink ref="F106" r:id="rId1" display="https://podminky.urs.cz/item/CS_URS_2025_01/113107222"/>
    <hyperlink ref="F109" r:id="rId2" display="https://podminky.urs.cz/item/CS_URS_2025_01/113107344"/>
    <hyperlink ref="F112" r:id="rId3" display="https://podminky.urs.cz/item/CS_URS_2025_01/113202111"/>
    <hyperlink ref="F115" r:id="rId4" display="https://podminky.urs.cz/item/CS_URS_2025_01/131251102"/>
    <hyperlink ref="F122" r:id="rId5" display="https://podminky.urs.cz/item/CS_URS_2025_01/132251102"/>
    <hyperlink ref="F126" r:id="rId6" display="https://podminky.urs.cz/item/CS_URS_2025_01/162751117"/>
    <hyperlink ref="F130" r:id="rId7" display="https://podminky.urs.cz/item/CS_URS_2025_01/162751119"/>
    <hyperlink ref="F134" r:id="rId8" display="https://podminky.urs.cz/item/CS_URS_2025_01/171201231"/>
    <hyperlink ref="F138" r:id="rId9" display="https://podminky.urs.cz/item/CS_URS_2025_01/171251201"/>
    <hyperlink ref="F142" r:id="rId10" display="https://podminky.urs.cz/item/CS_URS_2025_01/231112113"/>
    <hyperlink ref="F148" r:id="rId11" display="https://podminky.urs.cz/item/CS_URS_2025_01/231611117"/>
    <hyperlink ref="F151" r:id="rId12" display="https://podminky.urs.cz/item/CS_URS_2025_01/271542211"/>
    <hyperlink ref="F158" r:id="rId13" display="https://podminky.urs.cz/item/CS_URS_2025_01/273313711"/>
    <hyperlink ref="F164" r:id="rId14" display="https://podminky.urs.cz/item/CS_URS_2025_01/273321411"/>
    <hyperlink ref="F170" r:id="rId15" display="https://podminky.urs.cz/item/CS_URS_2025_01/273325913"/>
    <hyperlink ref="F176" r:id="rId16" display="https://podminky.urs.cz/item/CS_URS_2025_01/273362021"/>
    <hyperlink ref="F180" r:id="rId17" display="https://podminky.urs.cz/item/CS_URS_2025_01/274313711"/>
    <hyperlink ref="F184" r:id="rId18" display="https://podminky.urs.cz/item/CS_URS_2025_01/274321511"/>
    <hyperlink ref="F188" r:id="rId19" display="https://podminky.urs.cz/item/CS_URS_2025_01/274351121"/>
    <hyperlink ref="F192" r:id="rId20" display="https://podminky.urs.cz/item/CS_URS_2025_01/274351122"/>
    <hyperlink ref="F195" r:id="rId21" display="https://podminky.urs.cz/item/CS_URS_2025_01/274362021"/>
    <hyperlink ref="F203" r:id="rId22" display="https://podminky.urs.cz/item/CS_URS_2025_01/275321511"/>
    <hyperlink ref="F210" r:id="rId23" display="https://podminky.urs.cz/item/CS_URS_2025_01/275351121"/>
    <hyperlink ref="F214" r:id="rId24" display="https://podminky.urs.cz/item/CS_URS_2025_01/275351122"/>
    <hyperlink ref="F217" r:id="rId25" display="https://podminky.urs.cz/item/CS_URS_2025_01/275361321"/>
    <hyperlink ref="F221" r:id="rId26" display="https://podminky.urs.cz/item/CS_URS_2025_01/311113133"/>
    <hyperlink ref="F225" r:id="rId27" display="https://podminky.urs.cz/item/CS_URS_2025_01/311113135"/>
    <hyperlink ref="F233" r:id="rId28" display="https://podminky.urs.cz/item/CS_URS_2025_01/311361821"/>
    <hyperlink ref="F245" r:id="rId29" display="https://podminky.urs.cz/item/CS_URS_2025_01/337171322"/>
    <hyperlink ref="F250" r:id="rId30" display="https://podminky.urs.cz/item/CS_URS_2025_01/342151112"/>
    <hyperlink ref="F257" r:id="rId31" display="https://podminky.urs.cz/item/CS_URS_2025_01/342241111"/>
    <hyperlink ref="F265" r:id="rId32" display="https://podminky.urs.cz/item/CS_URS_2025_01/444151112"/>
    <hyperlink ref="F273" r:id="rId33" display="https://podminky.urs.cz/item/CS_URS_2025_01/631311137"/>
    <hyperlink ref="F277" r:id="rId34" display="https://podminky.urs.cz/item/CS_URS_2025_01/631319013"/>
    <hyperlink ref="F280" r:id="rId35" display="https://podminky.urs.cz/item/CS_URS_2025_01/631319175"/>
    <hyperlink ref="F283" r:id="rId36" display="https://podminky.urs.cz/item/CS_URS_2025_01/631319204"/>
    <hyperlink ref="F286" r:id="rId37" display="https://podminky.urs.cz/item/CS_URS_2025_01/631351101"/>
    <hyperlink ref="F290" r:id="rId38" display="https://podminky.urs.cz/item/CS_URS_2025_01/631351102"/>
    <hyperlink ref="F293" r:id="rId39" display="https://podminky.urs.cz/item/CS_URS_2025_01/633121111"/>
    <hyperlink ref="F297" r:id="rId40" display="https://podminky.urs.cz/item/CS_URS_2025_01/633811111"/>
    <hyperlink ref="F300" r:id="rId41" display="https://podminky.urs.cz/item/CS_URS_2025_01/633831115"/>
    <hyperlink ref="F303" r:id="rId42" display="https://podminky.urs.cz/item/CS_URS_2025_01/633991111"/>
    <hyperlink ref="F306" r:id="rId43" display="https://podminky.urs.cz/item/CS_URS_2025_01/634112115"/>
    <hyperlink ref="F310" r:id="rId44" display="https://podminky.urs.cz/item/CS_URS_2025_01/634663114"/>
    <hyperlink ref="F313" r:id="rId45" display="https://podminky.urs.cz/item/CS_URS_2025_01/634911123"/>
    <hyperlink ref="F316" r:id="rId46" display="https://podminky.urs.cz/item/CS_URS_2025_01/635111241"/>
    <hyperlink ref="F321" r:id="rId47" display="https://podminky.urs.cz/item/CS_URS_2025_01/919732221"/>
    <hyperlink ref="F324" r:id="rId48" display="https://podminky.urs.cz/item/CS_URS_2025_01/919735113"/>
    <hyperlink ref="F327" r:id="rId49" display="https://podminky.urs.cz/item/CS_URS_2025_01/941111111"/>
    <hyperlink ref="F331" r:id="rId50" display="https://podminky.urs.cz/item/CS_URS_2025_01/941111211"/>
    <hyperlink ref="F335" r:id="rId51" display="https://podminky.urs.cz/item/CS_URS_2025_01/941111811"/>
    <hyperlink ref="F338" r:id="rId52" display="https://podminky.urs.cz/item/CS_URS_2025_01/945412111"/>
    <hyperlink ref="F341" r:id="rId53" display="https://podminky.urs.cz/item/CS_URS_2025_01/952901221"/>
    <hyperlink ref="F345" r:id="rId54" display="https://podminky.urs.cz/item/CS_URS_2025_01/953943211"/>
    <hyperlink ref="F351" r:id="rId55" display="https://podminky.urs.cz/item/CS_URS_2025_01/997221561"/>
    <hyperlink ref="F354" r:id="rId56" display="https://podminky.urs.cz/item/CS_URS_2025_01/997221569"/>
    <hyperlink ref="F358" r:id="rId57" display="https://podminky.urs.cz/item/CS_URS_2025_01/997221611"/>
    <hyperlink ref="F361" r:id="rId58" display="https://podminky.urs.cz/item/CS_URS_2025_01/997221875"/>
    <hyperlink ref="F365" r:id="rId59" display="https://podminky.urs.cz/item/CS_URS_2025_01/998014211"/>
    <hyperlink ref="F370" r:id="rId60" display="https://podminky.urs.cz/item/CS_URS_2025_01/711491171"/>
    <hyperlink ref="F377" r:id="rId61" display="https://podminky.urs.cz/item/CS_URS_2025_01/711491172"/>
    <hyperlink ref="F384" r:id="rId62" display="https://podminky.urs.cz/item/CS_URS_2025_01/711491271"/>
    <hyperlink ref="F394" r:id="rId63" display="https://podminky.urs.cz/item/CS_URS_2025_01/711491272"/>
    <hyperlink ref="F400" r:id="rId64" display="https://podminky.urs.cz/item/CS_URS_2025_01/711491471"/>
    <hyperlink ref="F407" r:id="rId65" display="https://podminky.urs.cz/item/CS_URS_2025_01/711491571"/>
    <hyperlink ref="F417" r:id="rId66" display="https://podminky.urs.cz/item/CS_URS_2025_01/998711101"/>
    <hyperlink ref="F421" r:id="rId67" display="https://podminky.urs.cz/item/CS_URS_2025_01/721242105"/>
    <hyperlink ref="F424" r:id="rId68" display="https://podminky.urs.cz/item/CS_URS_2025_01/998721101"/>
    <hyperlink ref="F432" r:id="rId69" display="https://podminky.urs.cz/item/CS_URS_2025_01/998724102"/>
    <hyperlink ref="F436" r:id="rId70" display="https://podminky.urs.cz/item/CS_URS_2025_01/741110003"/>
    <hyperlink ref="F442" r:id="rId71" display="https://podminky.urs.cz/item/CS_URS_2025_01/741112011"/>
    <hyperlink ref="F447" r:id="rId72" display="https://podminky.urs.cz/item/CS_URS_2025_01/741112113"/>
    <hyperlink ref="F452" r:id="rId73" display="https://podminky.urs.cz/item/CS_URS_2025_01/741120001"/>
    <hyperlink ref="F458" r:id="rId74" display="https://podminky.urs.cz/item/CS_URS_2025_01/741120005"/>
    <hyperlink ref="F464" r:id="rId75" display="https://podminky.urs.cz/item/CS_URS_2025_01/741122122"/>
    <hyperlink ref="F470" r:id="rId76" display="https://podminky.urs.cz/item/CS_URS_2025_01/741122143"/>
    <hyperlink ref="F476" r:id="rId77" display="https://podminky.urs.cz/item/CS_URS_2025_01/741122159"/>
    <hyperlink ref="F482" r:id="rId78" display="https://podminky.urs.cz/item/CS_URS_2025_01/741130001"/>
    <hyperlink ref="F485" r:id="rId79" display="https://podminky.urs.cz/item/CS_URS_2025_01/741130005"/>
    <hyperlink ref="F488" r:id="rId80" display="https://podminky.urs.cz/item/CS_URS_2025_01/741130008"/>
    <hyperlink ref="F491" r:id="rId81" display="https://podminky.urs.cz/item/CS_URS_2025_01/741210101"/>
    <hyperlink ref="F497" r:id="rId82" display="https://podminky.urs.cz/item/CS_URS_2025_01/741310032"/>
    <hyperlink ref="F504" r:id="rId83" display="https://podminky.urs.cz/item/CS_URS_2025_01/741311002"/>
    <hyperlink ref="F509" r:id="rId84" display="https://podminky.urs.cz/item/CS_URS_2025_01/741311004"/>
    <hyperlink ref="F514" r:id="rId85" display="https://podminky.urs.cz/item/CS_URS_2025_01/741313221"/>
    <hyperlink ref="F519" r:id="rId86" display="https://podminky.urs.cz/item/CS_URS_2025_01/741372154"/>
    <hyperlink ref="F524" r:id="rId87" display="https://podminky.urs.cz/item/CS_URS_2025_01/741410021"/>
    <hyperlink ref="F529" r:id="rId88" display="https://podminky.urs.cz/item/CS_URS_2025_01/741420001"/>
    <hyperlink ref="F534" r:id="rId89" display="https://podminky.urs.cz/item/CS_URS_2025_01/741420021"/>
    <hyperlink ref="F539" r:id="rId90" display="https://podminky.urs.cz/item/CS_URS_2025_01/741420023"/>
    <hyperlink ref="F544" r:id="rId91" display="https://podminky.urs.cz/item/CS_URS_2025_01/741420051"/>
    <hyperlink ref="F549" r:id="rId92" display="https://podminky.urs.cz/item/CS_URS_2025_01/741420083"/>
    <hyperlink ref="F554" r:id="rId93" display="https://podminky.urs.cz/item/CS_URS_2025_01/741810002"/>
    <hyperlink ref="F557" r:id="rId94" display="https://podminky.urs.cz/item/CS_URS_2025_01/741820012"/>
    <hyperlink ref="F562" r:id="rId95" display="https://podminky.urs.cz/item/CS_URS_2025_01/998741101"/>
    <hyperlink ref="F566" r:id="rId96" display="https://podminky.urs.cz/item/CS_URS_2025_01/751398012"/>
    <hyperlink ref="F571" r:id="rId97" display="https://podminky.urs.cz/item/CS_URS_2025_01/751525082"/>
    <hyperlink ref="F577" r:id="rId98" display="https://podminky.urs.cz/item/CS_URS_2025_01/998751101"/>
    <hyperlink ref="F581" r:id="rId99" display="https://podminky.urs.cz/item/CS_URS_2025_01/763711111"/>
    <hyperlink ref="F587" r:id="rId100" display="https://podminky.urs.cz/item/CS_URS_2025_01/763712211"/>
    <hyperlink ref="F594" r:id="rId101" display="https://podminky.urs.cz/item/CS_URS_2025_01/763781223"/>
    <hyperlink ref="F601" r:id="rId102" display="https://podminky.urs.cz/item/CS_URS_2025_01/763782212"/>
    <hyperlink ref="F607" r:id="rId103" display="https://podminky.urs.cz/item/CS_URS_2025_01/998763100"/>
    <hyperlink ref="F611" r:id="rId104" display="https://podminky.urs.cz/item/CS_URS_2025_01/764511404"/>
    <hyperlink ref="F614" r:id="rId105" display="https://podminky.urs.cz/item/CS_URS_2025_01/764518422"/>
    <hyperlink ref="F617" r:id="rId106" display="https://podminky.urs.cz/item/CS_URS_2025_01/998764101"/>
    <hyperlink ref="F621" r:id="rId107" display="https://podminky.urs.cz/item/CS_URS_2025_01/767163121"/>
    <hyperlink ref="F626" r:id="rId108" display="https://podminky.urs.cz/item/CS_URS_2025_01/767211313"/>
    <hyperlink ref="F631" r:id="rId109" display="https://podminky.urs.cz/item/CS_URS_2025_01/767640111"/>
    <hyperlink ref="F636" r:id="rId110" display="https://podminky.urs.cz/item/CS_URS_2025_01/767640322"/>
    <hyperlink ref="F642" r:id="rId111" display="https://podminky.urs.cz/item/CS_URS_2025_01/767651114"/>
    <hyperlink ref="F649" r:id="rId112" display="https://podminky.urs.cz/item/CS_URS_2025_01/767651126"/>
    <hyperlink ref="F654" r:id="rId113" display="https://podminky.urs.cz/item/CS_URS_2025_01/767651131"/>
    <hyperlink ref="F659" r:id="rId114" display="https://podminky.urs.cz/item/CS_URS_2025_01/767832132"/>
    <hyperlink ref="F664" r:id="rId115" display="https://podminky.urs.cz/item/CS_URS_2025_01/767995113"/>
    <hyperlink ref="F671" r:id="rId116" display="https://podminky.urs.cz/item/CS_URS_2025_01/767995115"/>
    <hyperlink ref="F679" r:id="rId117" display="https://podminky.urs.cz/item/CS_URS_2025_01/767995116"/>
    <hyperlink ref="F696" r:id="rId118" display="https://podminky.urs.cz/item/CS_URS_2025_01/998767101"/>
    <hyperlink ref="F700" r:id="rId119" display="https://podminky.urs.cz/item/CS_URS_2025_01/783901453"/>
    <hyperlink ref="F706" r:id="rId120" display="https://podminky.urs.cz/item/CS_URS_2025_01/783933151"/>
    <hyperlink ref="F713" r:id="rId121" display="https://podminky.urs.cz/item/CS_URS_2025_01/783937153"/>
    <hyperlink ref="F721" r:id="rId122" display="https://podminky.urs.cz/item/CS_URS_2025_01/789121270"/>
    <hyperlink ref="F724" r:id="rId123" display="https://podminky.urs.cz/item/CS_URS_2025_01/789322211"/>
    <hyperlink ref="F730" r:id="rId124" display="https://podminky.urs.cz/item/CS_URS_2025_01/789322221"/>
    <hyperlink ref="F738" r:id="rId125" display="https://podminky.urs.cz/item/CS_URS_2025_01/210203901"/>
    <hyperlink ref="F743" r:id="rId126" display="https://podminky.urs.cz/item/CS_URS_2025_01/2102041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2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100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KOMPOSTÁRNA STŘÍTEŽ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101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1262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17. 2. 2025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28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32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ROUND(J107,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ROUND((SUM(BE107:BE985)),  2)</f>
        <v>0</v>
      </c>
      <c r="G33" s="40"/>
      <c r="H33" s="40"/>
      <c r="I33" s="150">
        <v>0.20999999999999999</v>
      </c>
      <c r="J33" s="149">
        <f>ROUND(((SUM(BE107:BE985))*I33),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ROUND((SUM(BF107:BF985)),  2)</f>
        <v>0</v>
      </c>
      <c r="G34" s="40"/>
      <c r="H34" s="40"/>
      <c r="I34" s="150">
        <v>0.12</v>
      </c>
      <c r="J34" s="149">
        <f>ROUND(((SUM(BF107:BF985))*I34),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ROUND((SUM(BG107:BG985)),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ROUND((SUM(BH107:BH985)),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ROUND((SUM(BI107:BI985)),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103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KOMPOSTÁRNA STŘÍTEŽ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101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02/2025 - SO 02 - OBYTNÉ KONTEJNERY, KANCELÁŘE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Střítež u Kaplice</v>
      </c>
      <c r="G52" s="42"/>
      <c r="H52" s="42"/>
      <c r="I52" s="34" t="s">
        <v>23</v>
      </c>
      <c r="J52" s="74" t="str">
        <f>IF(J12="","",J12)</f>
        <v>17. 2. 2025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>Ing. Čížek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Ing. Čížek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104</v>
      </c>
      <c r="D57" s="164"/>
      <c r="E57" s="164"/>
      <c r="F57" s="164"/>
      <c r="G57" s="164"/>
      <c r="H57" s="164"/>
      <c r="I57" s="164"/>
      <c r="J57" s="165" t="s">
        <v>105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J107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106</v>
      </c>
    </row>
    <row r="60" s="9" customFormat="1" ht="24.96" customHeight="1">
      <c r="A60" s="9"/>
      <c r="B60" s="167"/>
      <c r="C60" s="168"/>
      <c r="D60" s="169" t="s">
        <v>107</v>
      </c>
      <c r="E60" s="170"/>
      <c r="F60" s="170"/>
      <c r="G60" s="170"/>
      <c r="H60" s="170"/>
      <c r="I60" s="170"/>
      <c r="J60" s="171">
        <f>J108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108</v>
      </c>
      <c r="E61" s="176"/>
      <c r="F61" s="176"/>
      <c r="G61" s="176"/>
      <c r="H61" s="176"/>
      <c r="I61" s="176"/>
      <c r="J61" s="177">
        <f>J109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109</v>
      </c>
      <c r="E62" s="176"/>
      <c r="F62" s="176"/>
      <c r="G62" s="176"/>
      <c r="H62" s="176"/>
      <c r="I62" s="176"/>
      <c r="J62" s="177">
        <f>J135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110</v>
      </c>
      <c r="E63" s="176"/>
      <c r="F63" s="176"/>
      <c r="G63" s="176"/>
      <c r="H63" s="176"/>
      <c r="I63" s="176"/>
      <c r="J63" s="177">
        <f>J154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111</v>
      </c>
      <c r="E64" s="176"/>
      <c r="F64" s="176"/>
      <c r="G64" s="176"/>
      <c r="H64" s="176"/>
      <c r="I64" s="176"/>
      <c r="J64" s="177">
        <f>J166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113</v>
      </c>
      <c r="E65" s="176"/>
      <c r="F65" s="176"/>
      <c r="G65" s="176"/>
      <c r="H65" s="176"/>
      <c r="I65" s="176"/>
      <c r="J65" s="177">
        <f>J191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114</v>
      </c>
      <c r="E66" s="176"/>
      <c r="F66" s="176"/>
      <c r="G66" s="176"/>
      <c r="H66" s="176"/>
      <c r="I66" s="176"/>
      <c r="J66" s="177">
        <f>J215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115</v>
      </c>
      <c r="E67" s="176"/>
      <c r="F67" s="176"/>
      <c r="G67" s="176"/>
      <c r="H67" s="176"/>
      <c r="I67" s="176"/>
      <c r="J67" s="177">
        <f>J229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7"/>
      <c r="C68" s="168"/>
      <c r="D68" s="169" t="s">
        <v>116</v>
      </c>
      <c r="E68" s="170"/>
      <c r="F68" s="170"/>
      <c r="G68" s="170"/>
      <c r="H68" s="170"/>
      <c r="I68" s="170"/>
      <c r="J68" s="171">
        <f>J233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3"/>
      <c r="C69" s="174"/>
      <c r="D69" s="175" t="s">
        <v>1263</v>
      </c>
      <c r="E69" s="176"/>
      <c r="F69" s="176"/>
      <c r="G69" s="176"/>
      <c r="H69" s="176"/>
      <c r="I69" s="176"/>
      <c r="J69" s="177">
        <f>J234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118</v>
      </c>
      <c r="E70" s="176"/>
      <c r="F70" s="176"/>
      <c r="G70" s="176"/>
      <c r="H70" s="176"/>
      <c r="I70" s="176"/>
      <c r="J70" s="177">
        <f>J251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1264</v>
      </c>
      <c r="E71" s="176"/>
      <c r="F71" s="176"/>
      <c r="G71" s="176"/>
      <c r="H71" s="176"/>
      <c r="I71" s="176"/>
      <c r="J71" s="177">
        <f>J298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1265</v>
      </c>
      <c r="E72" s="176"/>
      <c r="F72" s="176"/>
      <c r="G72" s="176"/>
      <c r="H72" s="176"/>
      <c r="I72" s="176"/>
      <c r="J72" s="177">
        <f>J341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1266</v>
      </c>
      <c r="E73" s="176"/>
      <c r="F73" s="176"/>
      <c r="G73" s="176"/>
      <c r="H73" s="176"/>
      <c r="I73" s="176"/>
      <c r="J73" s="177">
        <f>J414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120</v>
      </c>
      <c r="E74" s="176"/>
      <c r="F74" s="176"/>
      <c r="G74" s="176"/>
      <c r="H74" s="176"/>
      <c r="I74" s="176"/>
      <c r="J74" s="177">
        <f>J422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121</v>
      </c>
      <c r="E75" s="176"/>
      <c r="F75" s="176"/>
      <c r="G75" s="176"/>
      <c r="H75" s="176"/>
      <c r="I75" s="176"/>
      <c r="J75" s="177">
        <f>J549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3"/>
      <c r="C76" s="174"/>
      <c r="D76" s="175" t="s">
        <v>1267</v>
      </c>
      <c r="E76" s="176"/>
      <c r="F76" s="176"/>
      <c r="G76" s="176"/>
      <c r="H76" s="176"/>
      <c r="I76" s="176"/>
      <c r="J76" s="177">
        <f>J558</f>
        <v>0</v>
      </c>
      <c r="K76" s="174"/>
      <c r="L76" s="17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3"/>
      <c r="C77" s="174"/>
      <c r="D77" s="175" t="s">
        <v>1268</v>
      </c>
      <c r="E77" s="176"/>
      <c r="F77" s="176"/>
      <c r="G77" s="176"/>
      <c r="H77" s="176"/>
      <c r="I77" s="176"/>
      <c r="J77" s="177">
        <f>J564</f>
        <v>0</v>
      </c>
      <c r="K77" s="174"/>
      <c r="L77" s="17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3"/>
      <c r="C78" s="174"/>
      <c r="D78" s="175" t="s">
        <v>122</v>
      </c>
      <c r="E78" s="176"/>
      <c r="F78" s="176"/>
      <c r="G78" s="176"/>
      <c r="H78" s="176"/>
      <c r="I78" s="176"/>
      <c r="J78" s="177">
        <f>J573</f>
        <v>0</v>
      </c>
      <c r="K78" s="174"/>
      <c r="L78" s="17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3"/>
      <c r="C79" s="174"/>
      <c r="D79" s="175" t="s">
        <v>123</v>
      </c>
      <c r="E79" s="176"/>
      <c r="F79" s="176"/>
      <c r="G79" s="176"/>
      <c r="H79" s="176"/>
      <c r="I79" s="176"/>
      <c r="J79" s="177">
        <f>J635</f>
        <v>0</v>
      </c>
      <c r="K79" s="174"/>
      <c r="L79" s="178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3"/>
      <c r="C80" s="174"/>
      <c r="D80" s="175" t="s">
        <v>1269</v>
      </c>
      <c r="E80" s="176"/>
      <c r="F80" s="176"/>
      <c r="G80" s="176"/>
      <c r="H80" s="176"/>
      <c r="I80" s="176"/>
      <c r="J80" s="177">
        <f>J649</f>
        <v>0</v>
      </c>
      <c r="K80" s="174"/>
      <c r="L80" s="178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3"/>
      <c r="C81" s="174"/>
      <c r="D81" s="175" t="s">
        <v>124</v>
      </c>
      <c r="E81" s="176"/>
      <c r="F81" s="176"/>
      <c r="G81" s="176"/>
      <c r="H81" s="176"/>
      <c r="I81" s="176"/>
      <c r="J81" s="177">
        <f>J736</f>
        <v>0</v>
      </c>
      <c r="K81" s="174"/>
      <c r="L81" s="178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3"/>
      <c r="C82" s="174"/>
      <c r="D82" s="175" t="s">
        <v>1270</v>
      </c>
      <c r="E82" s="176"/>
      <c r="F82" s="176"/>
      <c r="G82" s="176"/>
      <c r="H82" s="176"/>
      <c r="I82" s="176"/>
      <c r="J82" s="177">
        <f>J755</f>
        <v>0</v>
      </c>
      <c r="K82" s="174"/>
      <c r="L82" s="178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3"/>
      <c r="C83" s="174"/>
      <c r="D83" s="175" t="s">
        <v>1271</v>
      </c>
      <c r="E83" s="176"/>
      <c r="F83" s="176"/>
      <c r="G83" s="176"/>
      <c r="H83" s="176"/>
      <c r="I83" s="176"/>
      <c r="J83" s="177">
        <f>J797</f>
        <v>0</v>
      </c>
      <c r="K83" s="174"/>
      <c r="L83" s="178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73"/>
      <c r="C84" s="174"/>
      <c r="D84" s="175" t="s">
        <v>1272</v>
      </c>
      <c r="E84" s="176"/>
      <c r="F84" s="176"/>
      <c r="G84" s="176"/>
      <c r="H84" s="176"/>
      <c r="I84" s="176"/>
      <c r="J84" s="177">
        <f>J839</f>
        <v>0</v>
      </c>
      <c r="K84" s="174"/>
      <c r="L84" s="178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73"/>
      <c r="C85" s="174"/>
      <c r="D85" s="175" t="s">
        <v>1273</v>
      </c>
      <c r="E85" s="176"/>
      <c r="F85" s="176"/>
      <c r="G85" s="176"/>
      <c r="H85" s="176"/>
      <c r="I85" s="176"/>
      <c r="J85" s="177">
        <f>J874</f>
        <v>0</v>
      </c>
      <c r="K85" s="174"/>
      <c r="L85" s="178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73"/>
      <c r="C86" s="174"/>
      <c r="D86" s="175" t="s">
        <v>1274</v>
      </c>
      <c r="E86" s="176"/>
      <c r="F86" s="176"/>
      <c r="G86" s="176"/>
      <c r="H86" s="176"/>
      <c r="I86" s="176"/>
      <c r="J86" s="177">
        <f>J960</f>
        <v>0</v>
      </c>
      <c r="K86" s="174"/>
      <c r="L86" s="178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73"/>
      <c r="C87" s="174"/>
      <c r="D87" s="175" t="s">
        <v>126</v>
      </c>
      <c r="E87" s="176"/>
      <c r="F87" s="176"/>
      <c r="G87" s="176"/>
      <c r="H87" s="176"/>
      <c r="I87" s="176"/>
      <c r="J87" s="177">
        <f>J973</f>
        <v>0</v>
      </c>
      <c r="K87" s="174"/>
      <c r="L87" s="178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2" customFormat="1" ht="21.84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61"/>
      <c r="C89" s="62"/>
      <c r="D89" s="62"/>
      <c r="E89" s="62"/>
      <c r="F89" s="62"/>
      <c r="G89" s="62"/>
      <c r="H89" s="62"/>
      <c r="I89" s="62"/>
      <c r="J89" s="62"/>
      <c r="K89" s="6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3" s="2" customFormat="1" ht="6.96" customHeight="1">
      <c r="A93" s="40"/>
      <c r="B93" s="63"/>
      <c r="C93" s="64"/>
      <c r="D93" s="64"/>
      <c r="E93" s="64"/>
      <c r="F93" s="64"/>
      <c r="G93" s="64"/>
      <c r="H93" s="64"/>
      <c r="I93" s="64"/>
      <c r="J93" s="64"/>
      <c r="K93" s="64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4.96" customHeight="1">
      <c r="A94" s="40"/>
      <c r="B94" s="41"/>
      <c r="C94" s="25" t="s">
        <v>129</v>
      </c>
      <c r="D94" s="42"/>
      <c r="E94" s="42"/>
      <c r="F94" s="42"/>
      <c r="G94" s="42"/>
      <c r="H94" s="42"/>
      <c r="I94" s="42"/>
      <c r="J94" s="42"/>
      <c r="K94" s="4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3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2" customHeight="1">
      <c r="A96" s="40"/>
      <c r="B96" s="41"/>
      <c r="C96" s="34" t="s">
        <v>16</v>
      </c>
      <c r="D96" s="42"/>
      <c r="E96" s="42"/>
      <c r="F96" s="42"/>
      <c r="G96" s="42"/>
      <c r="H96" s="42"/>
      <c r="I96" s="42"/>
      <c r="J96" s="42"/>
      <c r="K96" s="42"/>
      <c r="L96" s="13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6.5" customHeight="1">
      <c r="A97" s="40"/>
      <c r="B97" s="41"/>
      <c r="C97" s="42"/>
      <c r="D97" s="42"/>
      <c r="E97" s="162" t="str">
        <f>E7</f>
        <v>KOMPOSTÁRNA STŘÍTEŽ</v>
      </c>
      <c r="F97" s="34"/>
      <c r="G97" s="34"/>
      <c r="H97" s="34"/>
      <c r="I97" s="42"/>
      <c r="J97" s="42"/>
      <c r="K97" s="42"/>
      <c r="L97" s="13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2" customHeight="1">
      <c r="A98" s="40"/>
      <c r="B98" s="41"/>
      <c r="C98" s="34" t="s">
        <v>101</v>
      </c>
      <c r="D98" s="42"/>
      <c r="E98" s="42"/>
      <c r="F98" s="42"/>
      <c r="G98" s="42"/>
      <c r="H98" s="42"/>
      <c r="I98" s="42"/>
      <c r="J98" s="42"/>
      <c r="K98" s="42"/>
      <c r="L98" s="13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6.5" customHeight="1">
      <c r="A99" s="40"/>
      <c r="B99" s="41"/>
      <c r="C99" s="42"/>
      <c r="D99" s="42"/>
      <c r="E99" s="71" t="str">
        <f>E9</f>
        <v>02/2025 - SO 02 - OBYTNÉ KONTEJNERY, KANCELÁŘE</v>
      </c>
      <c r="F99" s="42"/>
      <c r="G99" s="42"/>
      <c r="H99" s="42"/>
      <c r="I99" s="42"/>
      <c r="J99" s="42"/>
      <c r="K99" s="42"/>
      <c r="L99" s="136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6.96" customHeight="1">
      <c r="A100" s="40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136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2" customHeight="1">
      <c r="A101" s="40"/>
      <c r="B101" s="41"/>
      <c r="C101" s="34" t="s">
        <v>21</v>
      </c>
      <c r="D101" s="42"/>
      <c r="E101" s="42"/>
      <c r="F101" s="29" t="str">
        <f>F12</f>
        <v>Střítež u Kaplice</v>
      </c>
      <c r="G101" s="42"/>
      <c r="H101" s="42"/>
      <c r="I101" s="34" t="s">
        <v>23</v>
      </c>
      <c r="J101" s="74" t="str">
        <f>IF(J12="","",J12)</f>
        <v>17. 2. 2025</v>
      </c>
      <c r="K101" s="42"/>
      <c r="L101" s="136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6.96" customHeight="1">
      <c r="A102" s="40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136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15.15" customHeight="1">
      <c r="A103" s="40"/>
      <c r="B103" s="41"/>
      <c r="C103" s="34" t="s">
        <v>25</v>
      </c>
      <c r="D103" s="42"/>
      <c r="E103" s="42"/>
      <c r="F103" s="29" t="str">
        <f>E15</f>
        <v xml:space="preserve"> </v>
      </c>
      <c r="G103" s="42"/>
      <c r="H103" s="42"/>
      <c r="I103" s="34" t="s">
        <v>31</v>
      </c>
      <c r="J103" s="38" t="str">
        <f>E21</f>
        <v>Ing. Čížek</v>
      </c>
      <c r="K103" s="42"/>
      <c r="L103" s="136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="2" customFormat="1" ht="15.15" customHeight="1">
      <c r="A104" s="40"/>
      <c r="B104" s="41"/>
      <c r="C104" s="34" t="s">
        <v>29</v>
      </c>
      <c r="D104" s="42"/>
      <c r="E104" s="42"/>
      <c r="F104" s="29" t="str">
        <f>IF(E18="","",E18)</f>
        <v>Vyplň údaj</v>
      </c>
      <c r="G104" s="42"/>
      <c r="H104" s="42"/>
      <c r="I104" s="34" t="s">
        <v>34</v>
      </c>
      <c r="J104" s="38" t="str">
        <f>E24</f>
        <v>Ing. Čížek</v>
      </c>
      <c r="K104" s="42"/>
      <c r="L104" s="136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5" s="2" customFormat="1" ht="10.32" customHeight="1">
      <c r="A105" s="40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136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6" s="11" customFormat="1" ht="29.28" customHeight="1">
      <c r="A106" s="179"/>
      <c r="B106" s="180"/>
      <c r="C106" s="181" t="s">
        <v>130</v>
      </c>
      <c r="D106" s="182" t="s">
        <v>56</v>
      </c>
      <c r="E106" s="182" t="s">
        <v>52</v>
      </c>
      <c r="F106" s="182" t="s">
        <v>53</v>
      </c>
      <c r="G106" s="182" t="s">
        <v>131</v>
      </c>
      <c r="H106" s="182" t="s">
        <v>132</v>
      </c>
      <c r="I106" s="182" t="s">
        <v>133</v>
      </c>
      <c r="J106" s="182" t="s">
        <v>105</v>
      </c>
      <c r="K106" s="183" t="s">
        <v>134</v>
      </c>
      <c r="L106" s="184"/>
      <c r="M106" s="94" t="s">
        <v>19</v>
      </c>
      <c r="N106" s="95" t="s">
        <v>41</v>
      </c>
      <c r="O106" s="95" t="s">
        <v>135</v>
      </c>
      <c r="P106" s="95" t="s">
        <v>136</v>
      </c>
      <c r="Q106" s="95" t="s">
        <v>137</v>
      </c>
      <c r="R106" s="95" t="s">
        <v>138</v>
      </c>
      <c r="S106" s="95" t="s">
        <v>139</v>
      </c>
      <c r="T106" s="96" t="s">
        <v>140</v>
      </c>
      <c r="U106" s="179"/>
      <c r="V106" s="179"/>
      <c r="W106" s="179"/>
      <c r="X106" s="179"/>
      <c r="Y106" s="179"/>
      <c r="Z106" s="179"/>
      <c r="AA106" s="179"/>
      <c r="AB106" s="179"/>
      <c r="AC106" s="179"/>
      <c r="AD106" s="179"/>
      <c r="AE106" s="179"/>
    </row>
    <row r="107" s="2" customFormat="1" ht="22.8" customHeight="1">
      <c r="A107" s="40"/>
      <c r="B107" s="41"/>
      <c r="C107" s="101" t="s">
        <v>141</v>
      </c>
      <c r="D107" s="42"/>
      <c r="E107" s="42"/>
      <c r="F107" s="42"/>
      <c r="G107" s="42"/>
      <c r="H107" s="42"/>
      <c r="I107" s="42"/>
      <c r="J107" s="185">
        <f>BK107</f>
        <v>0</v>
      </c>
      <c r="K107" s="42"/>
      <c r="L107" s="46"/>
      <c r="M107" s="97"/>
      <c r="N107" s="186"/>
      <c r="O107" s="98"/>
      <c r="P107" s="187">
        <f>P108+P233</f>
        <v>0</v>
      </c>
      <c r="Q107" s="98"/>
      <c r="R107" s="187">
        <f>R108+R233</f>
        <v>143.04874501000001</v>
      </c>
      <c r="S107" s="98"/>
      <c r="T107" s="188">
        <f>T108+T233</f>
        <v>16.0233086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70</v>
      </c>
      <c r="AU107" s="19" t="s">
        <v>106</v>
      </c>
      <c r="BK107" s="189">
        <f>BK108+BK233</f>
        <v>0</v>
      </c>
    </row>
    <row r="108" s="12" customFormat="1" ht="25.92" customHeight="1">
      <c r="A108" s="12"/>
      <c r="B108" s="190"/>
      <c r="C108" s="191"/>
      <c r="D108" s="192" t="s">
        <v>70</v>
      </c>
      <c r="E108" s="193" t="s">
        <v>142</v>
      </c>
      <c r="F108" s="193" t="s">
        <v>143</v>
      </c>
      <c r="G108" s="191"/>
      <c r="H108" s="191"/>
      <c r="I108" s="194"/>
      <c r="J108" s="195">
        <f>BK108</f>
        <v>0</v>
      </c>
      <c r="K108" s="191"/>
      <c r="L108" s="196"/>
      <c r="M108" s="197"/>
      <c r="N108" s="198"/>
      <c r="O108" s="198"/>
      <c r="P108" s="199">
        <f>P109+P135+P154+P166+P191+P215+P229</f>
        <v>0</v>
      </c>
      <c r="Q108" s="198"/>
      <c r="R108" s="199">
        <f>R109+R135+R154+R166+R191+R215+R229</f>
        <v>117.53466555</v>
      </c>
      <c r="S108" s="198"/>
      <c r="T108" s="200">
        <f>T109+T135+T154+T166+T191+T215+T229</f>
        <v>16.015999999999998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1" t="s">
        <v>79</v>
      </c>
      <c r="AT108" s="202" t="s">
        <v>70</v>
      </c>
      <c r="AU108" s="202" t="s">
        <v>71</v>
      </c>
      <c r="AY108" s="201" t="s">
        <v>144</v>
      </c>
      <c r="BK108" s="203">
        <f>BK109+BK135+BK154+BK166+BK191+BK215+BK229</f>
        <v>0</v>
      </c>
    </row>
    <row r="109" s="12" customFormat="1" ht="22.8" customHeight="1">
      <c r="A109" s="12"/>
      <c r="B109" s="190"/>
      <c r="C109" s="191"/>
      <c r="D109" s="192" t="s">
        <v>70</v>
      </c>
      <c r="E109" s="204" t="s">
        <v>79</v>
      </c>
      <c r="F109" s="204" t="s">
        <v>145</v>
      </c>
      <c r="G109" s="191"/>
      <c r="H109" s="191"/>
      <c r="I109" s="194"/>
      <c r="J109" s="205">
        <f>BK109</f>
        <v>0</v>
      </c>
      <c r="K109" s="191"/>
      <c r="L109" s="196"/>
      <c r="M109" s="197"/>
      <c r="N109" s="198"/>
      <c r="O109" s="198"/>
      <c r="P109" s="199">
        <f>SUM(P110:P134)</f>
        <v>0</v>
      </c>
      <c r="Q109" s="198"/>
      <c r="R109" s="199">
        <f>SUM(R110:R134)</f>
        <v>0</v>
      </c>
      <c r="S109" s="198"/>
      <c r="T109" s="200">
        <f>SUM(T110:T134)</f>
        <v>16.015999999999998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1" t="s">
        <v>79</v>
      </c>
      <c r="AT109" s="202" t="s">
        <v>70</v>
      </c>
      <c r="AU109" s="202" t="s">
        <v>79</v>
      </c>
      <c r="AY109" s="201" t="s">
        <v>144</v>
      </c>
      <c r="BK109" s="203">
        <f>SUM(BK110:BK134)</f>
        <v>0</v>
      </c>
    </row>
    <row r="110" s="2" customFormat="1" ht="16.5" customHeight="1">
      <c r="A110" s="40"/>
      <c r="B110" s="41"/>
      <c r="C110" s="206" t="s">
        <v>79</v>
      </c>
      <c r="D110" s="206" t="s">
        <v>146</v>
      </c>
      <c r="E110" s="207" t="s">
        <v>147</v>
      </c>
      <c r="F110" s="208" t="s">
        <v>148</v>
      </c>
      <c r="G110" s="209" t="s">
        <v>149</v>
      </c>
      <c r="H110" s="210">
        <v>16</v>
      </c>
      <c r="I110" s="211"/>
      <c r="J110" s="212">
        <f>ROUND(I110*H110,2)</f>
        <v>0</v>
      </c>
      <c r="K110" s="208" t="s">
        <v>150</v>
      </c>
      <c r="L110" s="46"/>
      <c r="M110" s="213" t="s">
        <v>19</v>
      </c>
      <c r="N110" s="214" t="s">
        <v>42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0.28999999999999998</v>
      </c>
      <c r="T110" s="216">
        <f>S110*H110</f>
        <v>4.6399999999999997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151</v>
      </c>
      <c r="AT110" s="217" t="s">
        <v>146</v>
      </c>
      <c r="AU110" s="217" t="s">
        <v>81</v>
      </c>
      <c r="AY110" s="19" t="s">
        <v>144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79</v>
      </c>
      <c r="BK110" s="218">
        <f>ROUND(I110*H110,2)</f>
        <v>0</v>
      </c>
      <c r="BL110" s="19" t="s">
        <v>151</v>
      </c>
      <c r="BM110" s="217" t="s">
        <v>1275</v>
      </c>
    </row>
    <row r="111" s="2" customFormat="1">
      <c r="A111" s="40"/>
      <c r="B111" s="41"/>
      <c r="C111" s="42"/>
      <c r="D111" s="219" t="s">
        <v>153</v>
      </c>
      <c r="E111" s="42"/>
      <c r="F111" s="220" t="s">
        <v>154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153</v>
      </c>
      <c r="AU111" s="19" t="s">
        <v>81</v>
      </c>
    </row>
    <row r="112" s="2" customFormat="1">
      <c r="A112" s="40"/>
      <c r="B112" s="41"/>
      <c r="C112" s="42"/>
      <c r="D112" s="224" t="s">
        <v>155</v>
      </c>
      <c r="E112" s="42"/>
      <c r="F112" s="225" t="s">
        <v>156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155</v>
      </c>
      <c r="AU112" s="19" t="s">
        <v>81</v>
      </c>
    </row>
    <row r="113" s="2" customFormat="1" ht="16.5" customHeight="1">
      <c r="A113" s="40"/>
      <c r="B113" s="41"/>
      <c r="C113" s="206" t="s">
        <v>81</v>
      </c>
      <c r="D113" s="206" t="s">
        <v>146</v>
      </c>
      <c r="E113" s="207" t="s">
        <v>1276</v>
      </c>
      <c r="F113" s="208" t="s">
        <v>1277</v>
      </c>
      <c r="G113" s="209" t="s">
        <v>149</v>
      </c>
      <c r="H113" s="210">
        <v>36</v>
      </c>
      <c r="I113" s="211"/>
      <c r="J113" s="212">
        <f>ROUND(I113*H113,2)</f>
        <v>0</v>
      </c>
      <c r="K113" s="208" t="s">
        <v>150</v>
      </c>
      <c r="L113" s="46"/>
      <c r="M113" s="213" t="s">
        <v>19</v>
      </c>
      <c r="N113" s="214" t="s">
        <v>42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0.316</v>
      </c>
      <c r="T113" s="216">
        <f>S113*H113</f>
        <v>11.375999999999999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151</v>
      </c>
      <c r="AT113" s="217" t="s">
        <v>146</v>
      </c>
      <c r="AU113" s="217" t="s">
        <v>81</v>
      </c>
      <c r="AY113" s="19" t="s">
        <v>144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79</v>
      </c>
      <c r="BK113" s="218">
        <f>ROUND(I113*H113,2)</f>
        <v>0</v>
      </c>
      <c r="BL113" s="19" t="s">
        <v>151</v>
      </c>
      <c r="BM113" s="217" t="s">
        <v>1278</v>
      </c>
    </row>
    <row r="114" s="2" customFormat="1">
      <c r="A114" s="40"/>
      <c r="B114" s="41"/>
      <c r="C114" s="42"/>
      <c r="D114" s="219" t="s">
        <v>153</v>
      </c>
      <c r="E114" s="42"/>
      <c r="F114" s="220" t="s">
        <v>1279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153</v>
      </c>
      <c r="AU114" s="19" t="s">
        <v>81</v>
      </c>
    </row>
    <row r="115" s="2" customFormat="1">
      <c r="A115" s="40"/>
      <c r="B115" s="41"/>
      <c r="C115" s="42"/>
      <c r="D115" s="224" t="s">
        <v>155</v>
      </c>
      <c r="E115" s="42"/>
      <c r="F115" s="225" t="s">
        <v>1280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155</v>
      </c>
      <c r="AU115" s="19" t="s">
        <v>81</v>
      </c>
    </row>
    <row r="116" s="13" customFormat="1">
      <c r="A116" s="13"/>
      <c r="B116" s="226"/>
      <c r="C116" s="227"/>
      <c r="D116" s="219" t="s">
        <v>175</v>
      </c>
      <c r="E116" s="228" t="s">
        <v>19</v>
      </c>
      <c r="F116" s="229" t="s">
        <v>1281</v>
      </c>
      <c r="G116" s="227"/>
      <c r="H116" s="230">
        <v>36</v>
      </c>
      <c r="I116" s="231"/>
      <c r="J116" s="227"/>
      <c r="K116" s="227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175</v>
      </c>
      <c r="AU116" s="236" t="s">
        <v>81</v>
      </c>
      <c r="AV116" s="13" t="s">
        <v>81</v>
      </c>
      <c r="AW116" s="13" t="s">
        <v>33</v>
      </c>
      <c r="AX116" s="13" t="s">
        <v>79</v>
      </c>
      <c r="AY116" s="236" t="s">
        <v>144</v>
      </c>
    </row>
    <row r="117" s="2" customFormat="1" ht="16.5" customHeight="1">
      <c r="A117" s="40"/>
      <c r="B117" s="41"/>
      <c r="C117" s="206" t="s">
        <v>162</v>
      </c>
      <c r="D117" s="206" t="s">
        <v>146</v>
      </c>
      <c r="E117" s="207" t="s">
        <v>169</v>
      </c>
      <c r="F117" s="208" t="s">
        <v>170</v>
      </c>
      <c r="G117" s="209" t="s">
        <v>171</v>
      </c>
      <c r="H117" s="210">
        <v>16</v>
      </c>
      <c r="I117" s="211"/>
      <c r="J117" s="212">
        <f>ROUND(I117*H117,2)</f>
        <v>0</v>
      </c>
      <c r="K117" s="208" t="s">
        <v>150</v>
      </c>
      <c r="L117" s="46"/>
      <c r="M117" s="213" t="s">
        <v>19</v>
      </c>
      <c r="N117" s="214" t="s">
        <v>42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151</v>
      </c>
      <c r="AT117" s="217" t="s">
        <v>146</v>
      </c>
      <c r="AU117" s="217" t="s">
        <v>81</v>
      </c>
      <c r="AY117" s="19" t="s">
        <v>144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79</v>
      </c>
      <c r="BK117" s="218">
        <f>ROUND(I117*H117,2)</f>
        <v>0</v>
      </c>
      <c r="BL117" s="19" t="s">
        <v>151</v>
      </c>
      <c r="BM117" s="217" t="s">
        <v>1282</v>
      </c>
    </row>
    <row r="118" s="2" customFormat="1">
      <c r="A118" s="40"/>
      <c r="B118" s="41"/>
      <c r="C118" s="42"/>
      <c r="D118" s="219" t="s">
        <v>153</v>
      </c>
      <c r="E118" s="42"/>
      <c r="F118" s="220" t="s">
        <v>173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153</v>
      </c>
      <c r="AU118" s="19" t="s">
        <v>81</v>
      </c>
    </row>
    <row r="119" s="2" customFormat="1">
      <c r="A119" s="40"/>
      <c r="B119" s="41"/>
      <c r="C119" s="42"/>
      <c r="D119" s="224" t="s">
        <v>155</v>
      </c>
      <c r="E119" s="42"/>
      <c r="F119" s="225" t="s">
        <v>174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155</v>
      </c>
      <c r="AU119" s="19" t="s">
        <v>81</v>
      </c>
    </row>
    <row r="120" s="13" customFormat="1">
      <c r="A120" s="13"/>
      <c r="B120" s="226"/>
      <c r="C120" s="227"/>
      <c r="D120" s="219" t="s">
        <v>175</v>
      </c>
      <c r="E120" s="228" t="s">
        <v>19</v>
      </c>
      <c r="F120" s="229" t="s">
        <v>1283</v>
      </c>
      <c r="G120" s="227"/>
      <c r="H120" s="230">
        <v>16</v>
      </c>
      <c r="I120" s="231"/>
      <c r="J120" s="227"/>
      <c r="K120" s="227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175</v>
      </c>
      <c r="AU120" s="236" t="s">
        <v>81</v>
      </c>
      <c r="AV120" s="13" t="s">
        <v>81</v>
      </c>
      <c r="AW120" s="13" t="s">
        <v>33</v>
      </c>
      <c r="AX120" s="13" t="s">
        <v>79</v>
      </c>
      <c r="AY120" s="236" t="s">
        <v>144</v>
      </c>
    </row>
    <row r="121" s="2" customFormat="1" ht="21.75" customHeight="1">
      <c r="A121" s="40"/>
      <c r="B121" s="41"/>
      <c r="C121" s="206" t="s">
        <v>151</v>
      </c>
      <c r="D121" s="206" t="s">
        <v>146</v>
      </c>
      <c r="E121" s="207" t="s">
        <v>188</v>
      </c>
      <c r="F121" s="208" t="s">
        <v>189</v>
      </c>
      <c r="G121" s="209" t="s">
        <v>171</v>
      </c>
      <c r="H121" s="210">
        <v>16</v>
      </c>
      <c r="I121" s="211"/>
      <c r="J121" s="212">
        <f>ROUND(I121*H121,2)</f>
        <v>0</v>
      </c>
      <c r="K121" s="208" t="s">
        <v>150</v>
      </c>
      <c r="L121" s="46"/>
      <c r="M121" s="213" t="s">
        <v>19</v>
      </c>
      <c r="N121" s="214" t="s">
        <v>42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151</v>
      </c>
      <c r="AT121" s="217" t="s">
        <v>146</v>
      </c>
      <c r="AU121" s="217" t="s">
        <v>81</v>
      </c>
      <c r="AY121" s="19" t="s">
        <v>144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79</v>
      </c>
      <c r="BK121" s="218">
        <f>ROUND(I121*H121,2)</f>
        <v>0</v>
      </c>
      <c r="BL121" s="19" t="s">
        <v>151</v>
      </c>
      <c r="BM121" s="217" t="s">
        <v>1284</v>
      </c>
    </row>
    <row r="122" s="2" customFormat="1">
      <c r="A122" s="40"/>
      <c r="B122" s="41"/>
      <c r="C122" s="42"/>
      <c r="D122" s="219" t="s">
        <v>153</v>
      </c>
      <c r="E122" s="42"/>
      <c r="F122" s="220" t="s">
        <v>191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153</v>
      </c>
      <c r="AU122" s="19" t="s">
        <v>81</v>
      </c>
    </row>
    <row r="123" s="2" customFormat="1">
      <c r="A123" s="40"/>
      <c r="B123" s="41"/>
      <c r="C123" s="42"/>
      <c r="D123" s="224" t="s">
        <v>155</v>
      </c>
      <c r="E123" s="42"/>
      <c r="F123" s="225" t="s">
        <v>192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155</v>
      </c>
      <c r="AU123" s="19" t="s">
        <v>81</v>
      </c>
    </row>
    <row r="124" s="2" customFormat="1" ht="24.15" customHeight="1">
      <c r="A124" s="40"/>
      <c r="B124" s="41"/>
      <c r="C124" s="206" t="s">
        <v>180</v>
      </c>
      <c r="D124" s="206" t="s">
        <v>146</v>
      </c>
      <c r="E124" s="207" t="s">
        <v>195</v>
      </c>
      <c r="F124" s="208" t="s">
        <v>196</v>
      </c>
      <c r="G124" s="209" t="s">
        <v>171</v>
      </c>
      <c r="H124" s="210">
        <v>80</v>
      </c>
      <c r="I124" s="211"/>
      <c r="J124" s="212">
        <f>ROUND(I124*H124,2)</f>
        <v>0</v>
      </c>
      <c r="K124" s="208" t="s">
        <v>150</v>
      </c>
      <c r="L124" s="46"/>
      <c r="M124" s="213" t="s">
        <v>19</v>
      </c>
      <c r="N124" s="214" t="s">
        <v>42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151</v>
      </c>
      <c r="AT124" s="217" t="s">
        <v>146</v>
      </c>
      <c r="AU124" s="217" t="s">
        <v>81</v>
      </c>
      <c r="AY124" s="19" t="s">
        <v>144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79</v>
      </c>
      <c r="BK124" s="218">
        <f>ROUND(I124*H124,2)</f>
        <v>0</v>
      </c>
      <c r="BL124" s="19" t="s">
        <v>151</v>
      </c>
      <c r="BM124" s="217" t="s">
        <v>1285</v>
      </c>
    </row>
    <row r="125" s="2" customFormat="1">
      <c r="A125" s="40"/>
      <c r="B125" s="41"/>
      <c r="C125" s="42"/>
      <c r="D125" s="219" t="s">
        <v>153</v>
      </c>
      <c r="E125" s="42"/>
      <c r="F125" s="220" t="s">
        <v>198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153</v>
      </c>
      <c r="AU125" s="19" t="s">
        <v>81</v>
      </c>
    </row>
    <row r="126" s="2" customFormat="1">
      <c r="A126" s="40"/>
      <c r="B126" s="41"/>
      <c r="C126" s="42"/>
      <c r="D126" s="224" t="s">
        <v>155</v>
      </c>
      <c r="E126" s="42"/>
      <c r="F126" s="225" t="s">
        <v>199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155</v>
      </c>
      <c r="AU126" s="19" t="s">
        <v>81</v>
      </c>
    </row>
    <row r="127" s="13" customFormat="1">
      <c r="A127" s="13"/>
      <c r="B127" s="226"/>
      <c r="C127" s="227"/>
      <c r="D127" s="219" t="s">
        <v>175</v>
      </c>
      <c r="E127" s="228" t="s">
        <v>19</v>
      </c>
      <c r="F127" s="229" t="s">
        <v>1286</v>
      </c>
      <c r="G127" s="227"/>
      <c r="H127" s="230">
        <v>80</v>
      </c>
      <c r="I127" s="231"/>
      <c r="J127" s="227"/>
      <c r="K127" s="227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175</v>
      </c>
      <c r="AU127" s="236" t="s">
        <v>81</v>
      </c>
      <c r="AV127" s="13" t="s">
        <v>81</v>
      </c>
      <c r="AW127" s="13" t="s">
        <v>33</v>
      </c>
      <c r="AX127" s="13" t="s">
        <v>79</v>
      </c>
      <c r="AY127" s="236" t="s">
        <v>144</v>
      </c>
    </row>
    <row r="128" s="2" customFormat="1" ht="16.5" customHeight="1">
      <c r="A128" s="40"/>
      <c r="B128" s="41"/>
      <c r="C128" s="206" t="s">
        <v>187</v>
      </c>
      <c r="D128" s="206" t="s">
        <v>146</v>
      </c>
      <c r="E128" s="207" t="s">
        <v>202</v>
      </c>
      <c r="F128" s="208" t="s">
        <v>203</v>
      </c>
      <c r="G128" s="209" t="s">
        <v>204</v>
      </c>
      <c r="H128" s="210">
        <v>22.399999999999999</v>
      </c>
      <c r="I128" s="211"/>
      <c r="J128" s="212">
        <f>ROUND(I128*H128,2)</f>
        <v>0</v>
      </c>
      <c r="K128" s="208" t="s">
        <v>150</v>
      </c>
      <c r="L128" s="46"/>
      <c r="M128" s="213" t="s">
        <v>19</v>
      </c>
      <c r="N128" s="214" t="s">
        <v>42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151</v>
      </c>
      <c r="AT128" s="217" t="s">
        <v>146</v>
      </c>
      <c r="AU128" s="217" t="s">
        <v>81</v>
      </c>
      <c r="AY128" s="19" t="s">
        <v>144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79</v>
      </c>
      <c r="BK128" s="218">
        <f>ROUND(I128*H128,2)</f>
        <v>0</v>
      </c>
      <c r="BL128" s="19" t="s">
        <v>151</v>
      </c>
      <c r="BM128" s="217" t="s">
        <v>1287</v>
      </c>
    </row>
    <row r="129" s="2" customFormat="1">
      <c r="A129" s="40"/>
      <c r="B129" s="41"/>
      <c r="C129" s="42"/>
      <c r="D129" s="219" t="s">
        <v>153</v>
      </c>
      <c r="E129" s="42"/>
      <c r="F129" s="220" t="s">
        <v>206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153</v>
      </c>
      <c r="AU129" s="19" t="s">
        <v>81</v>
      </c>
    </row>
    <row r="130" s="2" customFormat="1">
      <c r="A130" s="40"/>
      <c r="B130" s="41"/>
      <c r="C130" s="42"/>
      <c r="D130" s="224" t="s">
        <v>155</v>
      </c>
      <c r="E130" s="42"/>
      <c r="F130" s="225" t="s">
        <v>207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155</v>
      </c>
      <c r="AU130" s="19" t="s">
        <v>81</v>
      </c>
    </row>
    <row r="131" s="13" customFormat="1">
      <c r="A131" s="13"/>
      <c r="B131" s="226"/>
      <c r="C131" s="227"/>
      <c r="D131" s="219" t="s">
        <v>175</v>
      </c>
      <c r="E131" s="228" t="s">
        <v>19</v>
      </c>
      <c r="F131" s="229" t="s">
        <v>1288</v>
      </c>
      <c r="G131" s="227"/>
      <c r="H131" s="230">
        <v>22.399999999999999</v>
      </c>
      <c r="I131" s="231"/>
      <c r="J131" s="227"/>
      <c r="K131" s="227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175</v>
      </c>
      <c r="AU131" s="236" t="s">
        <v>81</v>
      </c>
      <c r="AV131" s="13" t="s">
        <v>81</v>
      </c>
      <c r="AW131" s="13" t="s">
        <v>33</v>
      </c>
      <c r="AX131" s="13" t="s">
        <v>79</v>
      </c>
      <c r="AY131" s="236" t="s">
        <v>144</v>
      </c>
    </row>
    <row r="132" s="2" customFormat="1" ht="16.5" customHeight="1">
      <c r="A132" s="40"/>
      <c r="B132" s="41"/>
      <c r="C132" s="206" t="s">
        <v>194</v>
      </c>
      <c r="D132" s="206" t="s">
        <v>146</v>
      </c>
      <c r="E132" s="207" t="s">
        <v>210</v>
      </c>
      <c r="F132" s="208" t="s">
        <v>211</v>
      </c>
      <c r="G132" s="209" t="s">
        <v>171</v>
      </c>
      <c r="H132" s="210">
        <v>16</v>
      </c>
      <c r="I132" s="211"/>
      <c r="J132" s="212">
        <f>ROUND(I132*H132,2)</f>
        <v>0</v>
      </c>
      <c r="K132" s="208" t="s">
        <v>150</v>
      </c>
      <c r="L132" s="46"/>
      <c r="M132" s="213" t="s">
        <v>19</v>
      </c>
      <c r="N132" s="214" t="s">
        <v>42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151</v>
      </c>
      <c r="AT132" s="217" t="s">
        <v>146</v>
      </c>
      <c r="AU132" s="217" t="s">
        <v>81</v>
      </c>
      <c r="AY132" s="19" t="s">
        <v>144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79</v>
      </c>
      <c r="BK132" s="218">
        <f>ROUND(I132*H132,2)</f>
        <v>0</v>
      </c>
      <c r="BL132" s="19" t="s">
        <v>151</v>
      </c>
      <c r="BM132" s="217" t="s">
        <v>1289</v>
      </c>
    </row>
    <row r="133" s="2" customFormat="1">
      <c r="A133" s="40"/>
      <c r="B133" s="41"/>
      <c r="C133" s="42"/>
      <c r="D133" s="219" t="s">
        <v>153</v>
      </c>
      <c r="E133" s="42"/>
      <c r="F133" s="220" t="s">
        <v>213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153</v>
      </c>
      <c r="AU133" s="19" t="s">
        <v>81</v>
      </c>
    </row>
    <row r="134" s="2" customFormat="1">
      <c r="A134" s="40"/>
      <c r="B134" s="41"/>
      <c r="C134" s="42"/>
      <c r="D134" s="224" t="s">
        <v>155</v>
      </c>
      <c r="E134" s="42"/>
      <c r="F134" s="225" t="s">
        <v>214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155</v>
      </c>
      <c r="AU134" s="19" t="s">
        <v>81</v>
      </c>
    </row>
    <row r="135" s="12" customFormat="1" ht="22.8" customHeight="1">
      <c r="A135" s="12"/>
      <c r="B135" s="190"/>
      <c r="C135" s="191"/>
      <c r="D135" s="192" t="s">
        <v>70</v>
      </c>
      <c r="E135" s="204" t="s">
        <v>81</v>
      </c>
      <c r="F135" s="204" t="s">
        <v>215</v>
      </c>
      <c r="G135" s="191"/>
      <c r="H135" s="191"/>
      <c r="I135" s="194"/>
      <c r="J135" s="205">
        <f>BK135</f>
        <v>0</v>
      </c>
      <c r="K135" s="191"/>
      <c r="L135" s="196"/>
      <c r="M135" s="197"/>
      <c r="N135" s="198"/>
      <c r="O135" s="198"/>
      <c r="P135" s="199">
        <f>SUM(P136:P153)</f>
        <v>0</v>
      </c>
      <c r="Q135" s="198"/>
      <c r="R135" s="199">
        <f>SUM(R136:R153)</f>
        <v>45.965960599999995</v>
      </c>
      <c r="S135" s="198"/>
      <c r="T135" s="200">
        <f>SUM(T136:T153)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1" t="s">
        <v>79</v>
      </c>
      <c r="AT135" s="202" t="s">
        <v>70</v>
      </c>
      <c r="AU135" s="202" t="s">
        <v>79</v>
      </c>
      <c r="AY135" s="201" t="s">
        <v>144</v>
      </c>
      <c r="BK135" s="203">
        <f>SUM(BK136:BK153)</f>
        <v>0</v>
      </c>
    </row>
    <row r="136" s="2" customFormat="1" ht="16.5" customHeight="1">
      <c r="A136" s="40"/>
      <c r="B136" s="41"/>
      <c r="C136" s="206" t="s">
        <v>201</v>
      </c>
      <c r="D136" s="206" t="s">
        <v>146</v>
      </c>
      <c r="E136" s="207" t="s">
        <v>234</v>
      </c>
      <c r="F136" s="208" t="s">
        <v>235</v>
      </c>
      <c r="G136" s="209" t="s">
        <v>171</v>
      </c>
      <c r="H136" s="210">
        <v>2.3999999999999999</v>
      </c>
      <c r="I136" s="211"/>
      <c r="J136" s="212">
        <f>ROUND(I136*H136,2)</f>
        <v>0</v>
      </c>
      <c r="K136" s="208" t="s">
        <v>150</v>
      </c>
      <c r="L136" s="46"/>
      <c r="M136" s="213" t="s">
        <v>19</v>
      </c>
      <c r="N136" s="214" t="s">
        <v>42</v>
      </c>
      <c r="O136" s="86"/>
      <c r="P136" s="215">
        <f>O136*H136</f>
        <v>0</v>
      </c>
      <c r="Q136" s="215">
        <v>2.1600000000000001</v>
      </c>
      <c r="R136" s="215">
        <f>Q136*H136</f>
        <v>5.1840000000000002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151</v>
      </c>
      <c r="AT136" s="217" t="s">
        <v>146</v>
      </c>
      <c r="AU136" s="217" t="s">
        <v>81</v>
      </c>
      <c r="AY136" s="19" t="s">
        <v>144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79</v>
      </c>
      <c r="BK136" s="218">
        <f>ROUND(I136*H136,2)</f>
        <v>0</v>
      </c>
      <c r="BL136" s="19" t="s">
        <v>151</v>
      </c>
      <c r="BM136" s="217" t="s">
        <v>1290</v>
      </c>
    </row>
    <row r="137" s="2" customFormat="1">
      <c r="A137" s="40"/>
      <c r="B137" s="41"/>
      <c r="C137" s="42"/>
      <c r="D137" s="219" t="s">
        <v>153</v>
      </c>
      <c r="E137" s="42"/>
      <c r="F137" s="220" t="s">
        <v>237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153</v>
      </c>
      <c r="AU137" s="19" t="s">
        <v>81</v>
      </c>
    </row>
    <row r="138" s="2" customFormat="1">
      <c r="A138" s="40"/>
      <c r="B138" s="41"/>
      <c r="C138" s="42"/>
      <c r="D138" s="224" t="s">
        <v>155</v>
      </c>
      <c r="E138" s="42"/>
      <c r="F138" s="225" t="s">
        <v>238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155</v>
      </c>
      <c r="AU138" s="19" t="s">
        <v>81</v>
      </c>
    </row>
    <row r="139" s="13" customFormat="1">
      <c r="A139" s="13"/>
      <c r="B139" s="226"/>
      <c r="C139" s="227"/>
      <c r="D139" s="219" t="s">
        <v>175</v>
      </c>
      <c r="E139" s="228" t="s">
        <v>19</v>
      </c>
      <c r="F139" s="229" t="s">
        <v>1291</v>
      </c>
      <c r="G139" s="227"/>
      <c r="H139" s="230">
        <v>2.3999999999999999</v>
      </c>
      <c r="I139" s="231"/>
      <c r="J139" s="227"/>
      <c r="K139" s="227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175</v>
      </c>
      <c r="AU139" s="236" t="s">
        <v>81</v>
      </c>
      <c r="AV139" s="13" t="s">
        <v>81</v>
      </c>
      <c r="AW139" s="13" t="s">
        <v>33</v>
      </c>
      <c r="AX139" s="13" t="s">
        <v>79</v>
      </c>
      <c r="AY139" s="236" t="s">
        <v>144</v>
      </c>
    </row>
    <row r="140" s="2" customFormat="1" ht="16.5" customHeight="1">
      <c r="A140" s="40"/>
      <c r="B140" s="41"/>
      <c r="C140" s="206" t="s">
        <v>209</v>
      </c>
      <c r="D140" s="206" t="s">
        <v>146</v>
      </c>
      <c r="E140" s="207" t="s">
        <v>310</v>
      </c>
      <c r="F140" s="208" t="s">
        <v>311</v>
      </c>
      <c r="G140" s="209" t="s">
        <v>171</v>
      </c>
      <c r="H140" s="210">
        <v>16</v>
      </c>
      <c r="I140" s="211"/>
      <c r="J140" s="212">
        <f>ROUND(I140*H140,2)</f>
        <v>0</v>
      </c>
      <c r="K140" s="208" t="s">
        <v>150</v>
      </c>
      <c r="L140" s="46"/>
      <c r="M140" s="213" t="s">
        <v>19</v>
      </c>
      <c r="N140" s="214" t="s">
        <v>42</v>
      </c>
      <c r="O140" s="86"/>
      <c r="P140" s="215">
        <f>O140*H140</f>
        <v>0</v>
      </c>
      <c r="Q140" s="215">
        <v>2.5018699999999998</v>
      </c>
      <c r="R140" s="215">
        <f>Q140*H140</f>
        <v>40.029919999999997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151</v>
      </c>
      <c r="AT140" s="217" t="s">
        <v>146</v>
      </c>
      <c r="AU140" s="217" t="s">
        <v>81</v>
      </c>
      <c r="AY140" s="19" t="s">
        <v>144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79</v>
      </c>
      <c r="BK140" s="218">
        <f>ROUND(I140*H140,2)</f>
        <v>0</v>
      </c>
      <c r="BL140" s="19" t="s">
        <v>151</v>
      </c>
      <c r="BM140" s="217" t="s">
        <v>1292</v>
      </c>
    </row>
    <row r="141" s="2" customFormat="1">
      <c r="A141" s="40"/>
      <c r="B141" s="41"/>
      <c r="C141" s="42"/>
      <c r="D141" s="219" t="s">
        <v>153</v>
      </c>
      <c r="E141" s="42"/>
      <c r="F141" s="220" t="s">
        <v>313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153</v>
      </c>
      <c r="AU141" s="19" t="s">
        <v>81</v>
      </c>
    </row>
    <row r="142" s="2" customFormat="1">
      <c r="A142" s="40"/>
      <c r="B142" s="41"/>
      <c r="C142" s="42"/>
      <c r="D142" s="224" t="s">
        <v>155</v>
      </c>
      <c r="E142" s="42"/>
      <c r="F142" s="225" t="s">
        <v>314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155</v>
      </c>
      <c r="AU142" s="19" t="s">
        <v>81</v>
      </c>
    </row>
    <row r="143" s="13" customFormat="1">
      <c r="A143" s="13"/>
      <c r="B143" s="226"/>
      <c r="C143" s="227"/>
      <c r="D143" s="219" t="s">
        <v>175</v>
      </c>
      <c r="E143" s="228" t="s">
        <v>19</v>
      </c>
      <c r="F143" s="229" t="s">
        <v>1293</v>
      </c>
      <c r="G143" s="227"/>
      <c r="H143" s="230">
        <v>16</v>
      </c>
      <c r="I143" s="231"/>
      <c r="J143" s="227"/>
      <c r="K143" s="227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175</v>
      </c>
      <c r="AU143" s="236" t="s">
        <v>81</v>
      </c>
      <c r="AV143" s="13" t="s">
        <v>81</v>
      </c>
      <c r="AW143" s="13" t="s">
        <v>33</v>
      </c>
      <c r="AX143" s="13" t="s">
        <v>79</v>
      </c>
      <c r="AY143" s="236" t="s">
        <v>144</v>
      </c>
    </row>
    <row r="144" s="2" customFormat="1" ht="16.5" customHeight="1">
      <c r="A144" s="40"/>
      <c r="B144" s="41"/>
      <c r="C144" s="206" t="s">
        <v>216</v>
      </c>
      <c r="D144" s="206" t="s">
        <v>146</v>
      </c>
      <c r="E144" s="207" t="s">
        <v>319</v>
      </c>
      <c r="F144" s="208" t="s">
        <v>320</v>
      </c>
      <c r="G144" s="209" t="s">
        <v>149</v>
      </c>
      <c r="H144" s="210">
        <v>32</v>
      </c>
      <c r="I144" s="211"/>
      <c r="J144" s="212">
        <f>ROUND(I144*H144,2)</f>
        <v>0</v>
      </c>
      <c r="K144" s="208" t="s">
        <v>150</v>
      </c>
      <c r="L144" s="46"/>
      <c r="M144" s="213" t="s">
        <v>19</v>
      </c>
      <c r="N144" s="214" t="s">
        <v>42</v>
      </c>
      <c r="O144" s="86"/>
      <c r="P144" s="215">
        <f>O144*H144</f>
        <v>0</v>
      </c>
      <c r="Q144" s="215">
        <v>0.00264</v>
      </c>
      <c r="R144" s="215">
        <f>Q144*H144</f>
        <v>0.08448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151</v>
      </c>
      <c r="AT144" s="217" t="s">
        <v>146</v>
      </c>
      <c r="AU144" s="217" t="s">
        <v>81</v>
      </c>
      <c r="AY144" s="19" t="s">
        <v>144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79</v>
      </c>
      <c r="BK144" s="218">
        <f>ROUND(I144*H144,2)</f>
        <v>0</v>
      </c>
      <c r="BL144" s="19" t="s">
        <v>151</v>
      </c>
      <c r="BM144" s="217" t="s">
        <v>1294</v>
      </c>
    </row>
    <row r="145" s="2" customFormat="1">
      <c r="A145" s="40"/>
      <c r="B145" s="41"/>
      <c r="C145" s="42"/>
      <c r="D145" s="219" t="s">
        <v>153</v>
      </c>
      <c r="E145" s="42"/>
      <c r="F145" s="220" t="s">
        <v>322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153</v>
      </c>
      <c r="AU145" s="19" t="s">
        <v>81</v>
      </c>
    </row>
    <row r="146" s="2" customFormat="1">
      <c r="A146" s="40"/>
      <c r="B146" s="41"/>
      <c r="C146" s="42"/>
      <c r="D146" s="224" t="s">
        <v>155</v>
      </c>
      <c r="E146" s="42"/>
      <c r="F146" s="225" t="s">
        <v>323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155</v>
      </c>
      <c r="AU146" s="19" t="s">
        <v>81</v>
      </c>
    </row>
    <row r="147" s="13" customFormat="1">
      <c r="A147" s="13"/>
      <c r="B147" s="226"/>
      <c r="C147" s="227"/>
      <c r="D147" s="219" t="s">
        <v>175</v>
      </c>
      <c r="E147" s="228" t="s">
        <v>19</v>
      </c>
      <c r="F147" s="229" t="s">
        <v>1295</v>
      </c>
      <c r="G147" s="227"/>
      <c r="H147" s="230">
        <v>32</v>
      </c>
      <c r="I147" s="231"/>
      <c r="J147" s="227"/>
      <c r="K147" s="227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175</v>
      </c>
      <c r="AU147" s="236" t="s">
        <v>81</v>
      </c>
      <c r="AV147" s="13" t="s">
        <v>81</v>
      </c>
      <c r="AW147" s="13" t="s">
        <v>33</v>
      </c>
      <c r="AX147" s="13" t="s">
        <v>79</v>
      </c>
      <c r="AY147" s="236" t="s">
        <v>144</v>
      </c>
    </row>
    <row r="148" s="2" customFormat="1" ht="16.5" customHeight="1">
      <c r="A148" s="40"/>
      <c r="B148" s="41"/>
      <c r="C148" s="206" t="s">
        <v>223</v>
      </c>
      <c r="D148" s="206" t="s">
        <v>146</v>
      </c>
      <c r="E148" s="207" t="s">
        <v>326</v>
      </c>
      <c r="F148" s="208" t="s">
        <v>327</v>
      </c>
      <c r="G148" s="209" t="s">
        <v>149</v>
      </c>
      <c r="H148" s="210">
        <v>32</v>
      </c>
      <c r="I148" s="211"/>
      <c r="J148" s="212">
        <f>ROUND(I148*H148,2)</f>
        <v>0</v>
      </c>
      <c r="K148" s="208" t="s">
        <v>150</v>
      </c>
      <c r="L148" s="46"/>
      <c r="M148" s="213" t="s">
        <v>19</v>
      </c>
      <c r="N148" s="214" t="s">
        <v>42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151</v>
      </c>
      <c r="AT148" s="217" t="s">
        <v>146</v>
      </c>
      <c r="AU148" s="217" t="s">
        <v>81</v>
      </c>
      <c r="AY148" s="19" t="s">
        <v>144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79</v>
      </c>
      <c r="BK148" s="218">
        <f>ROUND(I148*H148,2)</f>
        <v>0</v>
      </c>
      <c r="BL148" s="19" t="s">
        <v>151</v>
      </c>
      <c r="BM148" s="217" t="s">
        <v>1296</v>
      </c>
    </row>
    <row r="149" s="2" customFormat="1">
      <c r="A149" s="40"/>
      <c r="B149" s="41"/>
      <c r="C149" s="42"/>
      <c r="D149" s="219" t="s">
        <v>153</v>
      </c>
      <c r="E149" s="42"/>
      <c r="F149" s="220" t="s">
        <v>329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153</v>
      </c>
      <c r="AU149" s="19" t="s">
        <v>81</v>
      </c>
    </row>
    <row r="150" s="2" customFormat="1">
      <c r="A150" s="40"/>
      <c r="B150" s="41"/>
      <c r="C150" s="42"/>
      <c r="D150" s="224" t="s">
        <v>155</v>
      </c>
      <c r="E150" s="42"/>
      <c r="F150" s="225" t="s">
        <v>330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155</v>
      </c>
      <c r="AU150" s="19" t="s">
        <v>81</v>
      </c>
    </row>
    <row r="151" s="2" customFormat="1" ht="16.5" customHeight="1">
      <c r="A151" s="40"/>
      <c r="B151" s="41"/>
      <c r="C151" s="206" t="s">
        <v>8</v>
      </c>
      <c r="D151" s="206" t="s">
        <v>146</v>
      </c>
      <c r="E151" s="207" t="s">
        <v>332</v>
      </c>
      <c r="F151" s="208" t="s">
        <v>333</v>
      </c>
      <c r="G151" s="209" t="s">
        <v>204</v>
      </c>
      <c r="H151" s="210">
        <v>0.63</v>
      </c>
      <c r="I151" s="211"/>
      <c r="J151" s="212">
        <f>ROUND(I151*H151,2)</f>
        <v>0</v>
      </c>
      <c r="K151" s="208" t="s">
        <v>150</v>
      </c>
      <c r="L151" s="46"/>
      <c r="M151" s="213" t="s">
        <v>19</v>
      </c>
      <c r="N151" s="214" t="s">
        <v>42</v>
      </c>
      <c r="O151" s="86"/>
      <c r="P151" s="215">
        <f>O151*H151</f>
        <v>0</v>
      </c>
      <c r="Q151" s="215">
        <v>1.05962</v>
      </c>
      <c r="R151" s="215">
        <f>Q151*H151</f>
        <v>0.66756060000000006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151</v>
      </c>
      <c r="AT151" s="217" t="s">
        <v>146</v>
      </c>
      <c r="AU151" s="217" t="s">
        <v>81</v>
      </c>
      <c r="AY151" s="19" t="s">
        <v>144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79</v>
      </c>
      <c r="BK151" s="218">
        <f>ROUND(I151*H151,2)</f>
        <v>0</v>
      </c>
      <c r="BL151" s="19" t="s">
        <v>151</v>
      </c>
      <c r="BM151" s="217" t="s">
        <v>1297</v>
      </c>
    </row>
    <row r="152" s="2" customFormat="1">
      <c r="A152" s="40"/>
      <c r="B152" s="41"/>
      <c r="C152" s="42"/>
      <c r="D152" s="219" t="s">
        <v>153</v>
      </c>
      <c r="E152" s="42"/>
      <c r="F152" s="220" t="s">
        <v>335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153</v>
      </c>
      <c r="AU152" s="19" t="s">
        <v>81</v>
      </c>
    </row>
    <row r="153" s="2" customFormat="1">
      <c r="A153" s="40"/>
      <c r="B153" s="41"/>
      <c r="C153" s="42"/>
      <c r="D153" s="224" t="s">
        <v>155</v>
      </c>
      <c r="E153" s="42"/>
      <c r="F153" s="225" t="s">
        <v>336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155</v>
      </c>
      <c r="AU153" s="19" t="s">
        <v>81</v>
      </c>
    </row>
    <row r="154" s="12" customFormat="1" ht="22.8" customHeight="1">
      <c r="A154" s="12"/>
      <c r="B154" s="190"/>
      <c r="C154" s="191"/>
      <c r="D154" s="192" t="s">
        <v>70</v>
      </c>
      <c r="E154" s="204" t="s">
        <v>162</v>
      </c>
      <c r="F154" s="204" t="s">
        <v>337</v>
      </c>
      <c r="G154" s="191"/>
      <c r="H154" s="191"/>
      <c r="I154" s="194"/>
      <c r="J154" s="205">
        <f>BK154</f>
        <v>0</v>
      </c>
      <c r="K154" s="191"/>
      <c r="L154" s="196"/>
      <c r="M154" s="197"/>
      <c r="N154" s="198"/>
      <c r="O154" s="198"/>
      <c r="P154" s="199">
        <f>SUM(P155:P165)</f>
        <v>0</v>
      </c>
      <c r="Q154" s="198"/>
      <c r="R154" s="199">
        <f>SUM(R155:R165)</f>
        <v>20.923857000000002</v>
      </c>
      <c r="S154" s="198"/>
      <c r="T154" s="200">
        <f>SUM(T155:T165)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1" t="s">
        <v>79</v>
      </c>
      <c r="AT154" s="202" t="s">
        <v>70</v>
      </c>
      <c r="AU154" s="202" t="s">
        <v>79</v>
      </c>
      <c r="AY154" s="201" t="s">
        <v>144</v>
      </c>
      <c r="BK154" s="203">
        <f>SUM(BK155:BK165)</f>
        <v>0</v>
      </c>
    </row>
    <row r="155" s="2" customFormat="1" ht="16.5" customHeight="1">
      <c r="A155" s="40"/>
      <c r="B155" s="41"/>
      <c r="C155" s="206" t="s">
        <v>233</v>
      </c>
      <c r="D155" s="206" t="s">
        <v>146</v>
      </c>
      <c r="E155" s="207" t="s">
        <v>1298</v>
      </c>
      <c r="F155" s="208" t="s">
        <v>1299</v>
      </c>
      <c r="G155" s="209" t="s">
        <v>204</v>
      </c>
      <c r="H155" s="210">
        <v>17.800000000000001</v>
      </c>
      <c r="I155" s="211"/>
      <c r="J155" s="212">
        <f>ROUND(I155*H155,2)</f>
        <v>0</v>
      </c>
      <c r="K155" s="208" t="s">
        <v>150</v>
      </c>
      <c r="L155" s="46"/>
      <c r="M155" s="213" t="s">
        <v>19</v>
      </c>
      <c r="N155" s="214" t="s">
        <v>42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151</v>
      </c>
      <c r="AT155" s="217" t="s">
        <v>146</v>
      </c>
      <c r="AU155" s="217" t="s">
        <v>81</v>
      </c>
      <c r="AY155" s="19" t="s">
        <v>144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79</v>
      </c>
      <c r="BK155" s="218">
        <f>ROUND(I155*H155,2)</f>
        <v>0</v>
      </c>
      <c r="BL155" s="19" t="s">
        <v>151</v>
      </c>
      <c r="BM155" s="217" t="s">
        <v>1300</v>
      </c>
    </row>
    <row r="156" s="2" customFormat="1">
      <c r="A156" s="40"/>
      <c r="B156" s="41"/>
      <c r="C156" s="42"/>
      <c r="D156" s="219" t="s">
        <v>153</v>
      </c>
      <c r="E156" s="42"/>
      <c r="F156" s="220" t="s">
        <v>1301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153</v>
      </c>
      <c r="AU156" s="19" t="s">
        <v>81</v>
      </c>
    </row>
    <row r="157" s="2" customFormat="1">
      <c r="A157" s="40"/>
      <c r="B157" s="41"/>
      <c r="C157" s="42"/>
      <c r="D157" s="224" t="s">
        <v>155</v>
      </c>
      <c r="E157" s="42"/>
      <c r="F157" s="225" t="s">
        <v>1302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155</v>
      </c>
      <c r="AU157" s="19" t="s">
        <v>81</v>
      </c>
    </row>
    <row r="158" s="2" customFormat="1" ht="16.5" customHeight="1">
      <c r="A158" s="40"/>
      <c r="B158" s="41"/>
      <c r="C158" s="248" t="s">
        <v>242</v>
      </c>
      <c r="D158" s="248" t="s">
        <v>224</v>
      </c>
      <c r="E158" s="249" t="s">
        <v>376</v>
      </c>
      <c r="F158" s="250" t="s">
        <v>377</v>
      </c>
      <c r="G158" s="251" t="s">
        <v>204</v>
      </c>
      <c r="H158" s="252">
        <v>17.800000000000001</v>
      </c>
      <c r="I158" s="253"/>
      <c r="J158" s="254">
        <f>ROUND(I158*H158,2)</f>
        <v>0</v>
      </c>
      <c r="K158" s="250" t="s">
        <v>150</v>
      </c>
      <c r="L158" s="255"/>
      <c r="M158" s="256" t="s">
        <v>19</v>
      </c>
      <c r="N158" s="257" t="s">
        <v>42</v>
      </c>
      <c r="O158" s="86"/>
      <c r="P158" s="215">
        <f>O158*H158</f>
        <v>0</v>
      </c>
      <c r="Q158" s="215">
        <v>1</v>
      </c>
      <c r="R158" s="215">
        <f>Q158*H158</f>
        <v>17.800000000000001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201</v>
      </c>
      <c r="AT158" s="217" t="s">
        <v>224</v>
      </c>
      <c r="AU158" s="217" t="s">
        <v>81</v>
      </c>
      <c r="AY158" s="19" t="s">
        <v>144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79</v>
      </c>
      <c r="BK158" s="218">
        <f>ROUND(I158*H158,2)</f>
        <v>0</v>
      </c>
      <c r="BL158" s="19" t="s">
        <v>151</v>
      </c>
      <c r="BM158" s="217" t="s">
        <v>1303</v>
      </c>
    </row>
    <row r="159" s="2" customFormat="1">
      <c r="A159" s="40"/>
      <c r="B159" s="41"/>
      <c r="C159" s="42"/>
      <c r="D159" s="219" t="s">
        <v>153</v>
      </c>
      <c r="E159" s="42"/>
      <c r="F159" s="220" t="s">
        <v>1304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153</v>
      </c>
      <c r="AU159" s="19" t="s">
        <v>81</v>
      </c>
    </row>
    <row r="160" s="2" customFormat="1" ht="16.5" customHeight="1">
      <c r="A160" s="40"/>
      <c r="B160" s="41"/>
      <c r="C160" s="206" t="s">
        <v>250</v>
      </c>
      <c r="D160" s="206" t="s">
        <v>146</v>
      </c>
      <c r="E160" s="207" t="s">
        <v>1305</v>
      </c>
      <c r="F160" s="208" t="s">
        <v>1306</v>
      </c>
      <c r="G160" s="209" t="s">
        <v>149</v>
      </c>
      <c r="H160" s="210">
        <v>234.69999999999999</v>
      </c>
      <c r="I160" s="211"/>
      <c r="J160" s="212">
        <f>ROUND(I160*H160,2)</f>
        <v>0</v>
      </c>
      <c r="K160" s="208" t="s">
        <v>150</v>
      </c>
      <c r="L160" s="46"/>
      <c r="M160" s="213" t="s">
        <v>19</v>
      </c>
      <c r="N160" s="214" t="s">
        <v>42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151</v>
      </c>
      <c r="AT160" s="217" t="s">
        <v>146</v>
      </c>
      <c r="AU160" s="217" t="s">
        <v>81</v>
      </c>
      <c r="AY160" s="19" t="s">
        <v>144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79</v>
      </c>
      <c r="BK160" s="218">
        <f>ROUND(I160*H160,2)</f>
        <v>0</v>
      </c>
      <c r="BL160" s="19" t="s">
        <v>151</v>
      </c>
      <c r="BM160" s="217" t="s">
        <v>1307</v>
      </c>
    </row>
    <row r="161" s="2" customFormat="1">
      <c r="A161" s="40"/>
      <c r="B161" s="41"/>
      <c r="C161" s="42"/>
      <c r="D161" s="219" t="s">
        <v>153</v>
      </c>
      <c r="E161" s="42"/>
      <c r="F161" s="220" t="s">
        <v>1308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153</v>
      </c>
      <c r="AU161" s="19" t="s">
        <v>81</v>
      </c>
    </row>
    <row r="162" s="2" customFormat="1">
      <c r="A162" s="40"/>
      <c r="B162" s="41"/>
      <c r="C162" s="42"/>
      <c r="D162" s="224" t="s">
        <v>155</v>
      </c>
      <c r="E162" s="42"/>
      <c r="F162" s="225" t="s">
        <v>1309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155</v>
      </c>
      <c r="AU162" s="19" t="s">
        <v>81</v>
      </c>
    </row>
    <row r="163" s="2" customFormat="1" ht="24.15" customHeight="1">
      <c r="A163" s="40"/>
      <c r="B163" s="41"/>
      <c r="C163" s="248" t="s">
        <v>258</v>
      </c>
      <c r="D163" s="248" t="s">
        <v>224</v>
      </c>
      <c r="E163" s="249" t="s">
        <v>1310</v>
      </c>
      <c r="F163" s="250" t="s">
        <v>1311</v>
      </c>
      <c r="G163" s="251" t="s">
        <v>149</v>
      </c>
      <c r="H163" s="252">
        <v>258.17000000000002</v>
      </c>
      <c r="I163" s="253"/>
      <c r="J163" s="254">
        <f>ROUND(I163*H163,2)</f>
        <v>0</v>
      </c>
      <c r="K163" s="250" t="s">
        <v>150</v>
      </c>
      <c r="L163" s="255"/>
      <c r="M163" s="256" t="s">
        <v>19</v>
      </c>
      <c r="N163" s="257" t="s">
        <v>42</v>
      </c>
      <c r="O163" s="86"/>
      <c r="P163" s="215">
        <f>O163*H163</f>
        <v>0</v>
      </c>
      <c r="Q163" s="215">
        <v>0.0121</v>
      </c>
      <c r="R163" s="215">
        <f>Q163*H163</f>
        <v>3.1238570000000001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201</v>
      </c>
      <c r="AT163" s="217" t="s">
        <v>224</v>
      </c>
      <c r="AU163" s="217" t="s">
        <v>81</v>
      </c>
      <c r="AY163" s="19" t="s">
        <v>144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79</v>
      </c>
      <c r="BK163" s="218">
        <f>ROUND(I163*H163,2)</f>
        <v>0</v>
      </c>
      <c r="BL163" s="19" t="s">
        <v>151</v>
      </c>
      <c r="BM163" s="217" t="s">
        <v>1312</v>
      </c>
    </row>
    <row r="164" s="2" customFormat="1">
      <c r="A164" s="40"/>
      <c r="B164" s="41"/>
      <c r="C164" s="42"/>
      <c r="D164" s="219" t="s">
        <v>153</v>
      </c>
      <c r="E164" s="42"/>
      <c r="F164" s="220" t="s">
        <v>1311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153</v>
      </c>
      <c r="AU164" s="19" t="s">
        <v>81</v>
      </c>
    </row>
    <row r="165" s="13" customFormat="1">
      <c r="A165" s="13"/>
      <c r="B165" s="226"/>
      <c r="C165" s="227"/>
      <c r="D165" s="219" t="s">
        <v>175</v>
      </c>
      <c r="E165" s="227"/>
      <c r="F165" s="229" t="s">
        <v>1313</v>
      </c>
      <c r="G165" s="227"/>
      <c r="H165" s="230">
        <v>258.17000000000002</v>
      </c>
      <c r="I165" s="231"/>
      <c r="J165" s="227"/>
      <c r="K165" s="227"/>
      <c r="L165" s="232"/>
      <c r="M165" s="233"/>
      <c r="N165" s="234"/>
      <c r="O165" s="234"/>
      <c r="P165" s="234"/>
      <c r="Q165" s="234"/>
      <c r="R165" s="234"/>
      <c r="S165" s="234"/>
      <c r="T165" s="23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6" t="s">
        <v>175</v>
      </c>
      <c r="AU165" s="236" t="s">
        <v>81</v>
      </c>
      <c r="AV165" s="13" t="s">
        <v>81</v>
      </c>
      <c r="AW165" s="13" t="s">
        <v>4</v>
      </c>
      <c r="AX165" s="13" t="s">
        <v>79</v>
      </c>
      <c r="AY165" s="236" t="s">
        <v>144</v>
      </c>
    </row>
    <row r="166" s="12" customFormat="1" ht="22.8" customHeight="1">
      <c r="A166" s="12"/>
      <c r="B166" s="190"/>
      <c r="C166" s="191"/>
      <c r="D166" s="192" t="s">
        <v>70</v>
      </c>
      <c r="E166" s="204" t="s">
        <v>151</v>
      </c>
      <c r="F166" s="204" t="s">
        <v>401</v>
      </c>
      <c r="G166" s="191"/>
      <c r="H166" s="191"/>
      <c r="I166" s="194"/>
      <c r="J166" s="205">
        <f>BK166</f>
        <v>0</v>
      </c>
      <c r="K166" s="191"/>
      <c r="L166" s="196"/>
      <c r="M166" s="197"/>
      <c r="N166" s="198"/>
      <c r="O166" s="198"/>
      <c r="P166" s="199">
        <f>SUM(P167:P190)</f>
        <v>0</v>
      </c>
      <c r="Q166" s="198"/>
      <c r="R166" s="199">
        <f>SUM(R167:R190)</f>
        <v>50.615467949999989</v>
      </c>
      <c r="S166" s="198"/>
      <c r="T166" s="200">
        <f>SUM(T167:T190)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1" t="s">
        <v>79</v>
      </c>
      <c r="AT166" s="202" t="s">
        <v>70</v>
      </c>
      <c r="AU166" s="202" t="s">
        <v>79</v>
      </c>
      <c r="AY166" s="201" t="s">
        <v>144</v>
      </c>
      <c r="BK166" s="203">
        <f>SUM(BK167:BK190)</f>
        <v>0</v>
      </c>
    </row>
    <row r="167" s="2" customFormat="1" ht="16.5" customHeight="1">
      <c r="A167" s="40"/>
      <c r="B167" s="41"/>
      <c r="C167" s="206" t="s">
        <v>266</v>
      </c>
      <c r="D167" s="206" t="s">
        <v>146</v>
      </c>
      <c r="E167" s="207" t="s">
        <v>1314</v>
      </c>
      <c r="F167" s="208" t="s">
        <v>1315</v>
      </c>
      <c r="G167" s="209" t="s">
        <v>204</v>
      </c>
      <c r="H167" s="210">
        <v>0.61799999999999999</v>
      </c>
      <c r="I167" s="211"/>
      <c r="J167" s="212">
        <f>ROUND(I167*H167,2)</f>
        <v>0</v>
      </c>
      <c r="K167" s="208" t="s">
        <v>150</v>
      </c>
      <c r="L167" s="46"/>
      <c r="M167" s="213" t="s">
        <v>19</v>
      </c>
      <c r="N167" s="214" t="s">
        <v>42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151</v>
      </c>
      <c r="AT167" s="217" t="s">
        <v>146</v>
      </c>
      <c r="AU167" s="217" t="s">
        <v>81</v>
      </c>
      <c r="AY167" s="19" t="s">
        <v>144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79</v>
      </c>
      <c r="BK167" s="218">
        <f>ROUND(I167*H167,2)</f>
        <v>0</v>
      </c>
      <c r="BL167" s="19" t="s">
        <v>151</v>
      </c>
      <c r="BM167" s="217" t="s">
        <v>1316</v>
      </c>
    </row>
    <row r="168" s="2" customFormat="1">
      <c r="A168" s="40"/>
      <c r="B168" s="41"/>
      <c r="C168" s="42"/>
      <c r="D168" s="219" t="s">
        <v>153</v>
      </c>
      <c r="E168" s="42"/>
      <c r="F168" s="220" t="s">
        <v>1317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153</v>
      </c>
      <c r="AU168" s="19" t="s">
        <v>81</v>
      </c>
    </row>
    <row r="169" s="2" customFormat="1">
      <c r="A169" s="40"/>
      <c r="B169" s="41"/>
      <c r="C169" s="42"/>
      <c r="D169" s="224" t="s">
        <v>155</v>
      </c>
      <c r="E169" s="42"/>
      <c r="F169" s="225" t="s">
        <v>1318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155</v>
      </c>
      <c r="AU169" s="19" t="s">
        <v>81</v>
      </c>
    </row>
    <row r="170" s="2" customFormat="1" ht="16.5" customHeight="1">
      <c r="A170" s="40"/>
      <c r="B170" s="41"/>
      <c r="C170" s="248" t="s">
        <v>273</v>
      </c>
      <c r="D170" s="248" t="s">
        <v>224</v>
      </c>
      <c r="E170" s="249" t="s">
        <v>1319</v>
      </c>
      <c r="F170" s="250" t="s">
        <v>1320</v>
      </c>
      <c r="G170" s="251" t="s">
        <v>149</v>
      </c>
      <c r="H170" s="252">
        <v>66.150000000000006</v>
      </c>
      <c r="I170" s="253"/>
      <c r="J170" s="254">
        <f>ROUND(I170*H170,2)</f>
        <v>0</v>
      </c>
      <c r="K170" s="250" t="s">
        <v>150</v>
      </c>
      <c r="L170" s="255"/>
      <c r="M170" s="256" t="s">
        <v>19</v>
      </c>
      <c r="N170" s="257" t="s">
        <v>42</v>
      </c>
      <c r="O170" s="86"/>
      <c r="P170" s="215">
        <f>O170*H170</f>
        <v>0</v>
      </c>
      <c r="Q170" s="215">
        <v>0.0099000000000000008</v>
      </c>
      <c r="R170" s="215">
        <f>Q170*H170</f>
        <v>0.65488500000000016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201</v>
      </c>
      <c r="AT170" s="217" t="s">
        <v>224</v>
      </c>
      <c r="AU170" s="217" t="s">
        <v>81</v>
      </c>
      <c r="AY170" s="19" t="s">
        <v>144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79</v>
      </c>
      <c r="BK170" s="218">
        <f>ROUND(I170*H170,2)</f>
        <v>0</v>
      </c>
      <c r="BL170" s="19" t="s">
        <v>151</v>
      </c>
      <c r="BM170" s="217" t="s">
        <v>1321</v>
      </c>
    </row>
    <row r="171" s="2" customFormat="1">
      <c r="A171" s="40"/>
      <c r="B171" s="41"/>
      <c r="C171" s="42"/>
      <c r="D171" s="219" t="s">
        <v>153</v>
      </c>
      <c r="E171" s="42"/>
      <c r="F171" s="220" t="s">
        <v>1320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153</v>
      </c>
      <c r="AU171" s="19" t="s">
        <v>81</v>
      </c>
    </row>
    <row r="172" s="13" customFormat="1">
      <c r="A172" s="13"/>
      <c r="B172" s="226"/>
      <c r="C172" s="227"/>
      <c r="D172" s="219" t="s">
        <v>175</v>
      </c>
      <c r="E172" s="227"/>
      <c r="F172" s="229" t="s">
        <v>1322</v>
      </c>
      <c r="G172" s="227"/>
      <c r="H172" s="230">
        <v>66.150000000000006</v>
      </c>
      <c r="I172" s="231"/>
      <c r="J172" s="227"/>
      <c r="K172" s="227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175</v>
      </c>
      <c r="AU172" s="236" t="s">
        <v>81</v>
      </c>
      <c r="AV172" s="13" t="s">
        <v>81</v>
      </c>
      <c r="AW172" s="13" t="s">
        <v>4</v>
      </c>
      <c r="AX172" s="13" t="s">
        <v>79</v>
      </c>
      <c r="AY172" s="236" t="s">
        <v>144</v>
      </c>
    </row>
    <row r="173" s="2" customFormat="1" ht="16.5" customHeight="1">
      <c r="A173" s="40"/>
      <c r="B173" s="41"/>
      <c r="C173" s="206" t="s">
        <v>280</v>
      </c>
      <c r="D173" s="206" t="s">
        <v>146</v>
      </c>
      <c r="E173" s="207" t="s">
        <v>1323</v>
      </c>
      <c r="F173" s="208" t="s">
        <v>1324</v>
      </c>
      <c r="G173" s="209" t="s">
        <v>171</v>
      </c>
      <c r="H173" s="210">
        <v>17.399999999999999</v>
      </c>
      <c r="I173" s="211"/>
      <c r="J173" s="212">
        <f>ROUND(I173*H173,2)</f>
        <v>0</v>
      </c>
      <c r="K173" s="208" t="s">
        <v>150</v>
      </c>
      <c r="L173" s="46"/>
      <c r="M173" s="213" t="s">
        <v>19</v>
      </c>
      <c r="N173" s="214" t="s">
        <v>42</v>
      </c>
      <c r="O173" s="86"/>
      <c r="P173" s="215">
        <f>O173*H173</f>
        <v>0</v>
      </c>
      <c r="Q173" s="215">
        <v>2.5020099999999998</v>
      </c>
      <c r="R173" s="215">
        <f>Q173*H173</f>
        <v>43.534973999999991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151</v>
      </c>
      <c r="AT173" s="217" t="s">
        <v>146</v>
      </c>
      <c r="AU173" s="217" t="s">
        <v>81</v>
      </c>
      <c r="AY173" s="19" t="s">
        <v>144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79</v>
      </c>
      <c r="BK173" s="218">
        <f>ROUND(I173*H173,2)</f>
        <v>0</v>
      </c>
      <c r="BL173" s="19" t="s">
        <v>151</v>
      </c>
      <c r="BM173" s="217" t="s">
        <v>1325</v>
      </c>
    </row>
    <row r="174" s="2" customFormat="1">
      <c r="A174" s="40"/>
      <c r="B174" s="41"/>
      <c r="C174" s="42"/>
      <c r="D174" s="219" t="s">
        <v>153</v>
      </c>
      <c r="E174" s="42"/>
      <c r="F174" s="220" t="s">
        <v>1326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153</v>
      </c>
      <c r="AU174" s="19" t="s">
        <v>81</v>
      </c>
    </row>
    <row r="175" s="2" customFormat="1">
      <c r="A175" s="40"/>
      <c r="B175" s="41"/>
      <c r="C175" s="42"/>
      <c r="D175" s="224" t="s">
        <v>155</v>
      </c>
      <c r="E175" s="42"/>
      <c r="F175" s="225" t="s">
        <v>1327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155</v>
      </c>
      <c r="AU175" s="19" t="s">
        <v>81</v>
      </c>
    </row>
    <row r="176" s="13" customFormat="1">
      <c r="A176" s="13"/>
      <c r="B176" s="226"/>
      <c r="C176" s="227"/>
      <c r="D176" s="219" t="s">
        <v>175</v>
      </c>
      <c r="E176" s="228" t="s">
        <v>19</v>
      </c>
      <c r="F176" s="229" t="s">
        <v>1328</v>
      </c>
      <c r="G176" s="227"/>
      <c r="H176" s="230">
        <v>17.399999999999999</v>
      </c>
      <c r="I176" s="231"/>
      <c r="J176" s="227"/>
      <c r="K176" s="227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175</v>
      </c>
      <c r="AU176" s="236" t="s">
        <v>81</v>
      </c>
      <c r="AV176" s="13" t="s">
        <v>81</v>
      </c>
      <c r="AW176" s="13" t="s">
        <v>33</v>
      </c>
      <c r="AX176" s="13" t="s">
        <v>79</v>
      </c>
      <c r="AY176" s="236" t="s">
        <v>144</v>
      </c>
    </row>
    <row r="177" s="2" customFormat="1" ht="16.5" customHeight="1">
      <c r="A177" s="40"/>
      <c r="B177" s="41"/>
      <c r="C177" s="206" t="s">
        <v>287</v>
      </c>
      <c r="D177" s="206" t="s">
        <v>146</v>
      </c>
      <c r="E177" s="207" t="s">
        <v>1329</v>
      </c>
      <c r="F177" s="208" t="s">
        <v>1330</v>
      </c>
      <c r="G177" s="209" t="s">
        <v>149</v>
      </c>
      <c r="H177" s="210">
        <v>116</v>
      </c>
      <c r="I177" s="211"/>
      <c r="J177" s="212">
        <f>ROUND(I177*H177,2)</f>
        <v>0</v>
      </c>
      <c r="K177" s="208" t="s">
        <v>150</v>
      </c>
      <c r="L177" s="46"/>
      <c r="M177" s="213" t="s">
        <v>19</v>
      </c>
      <c r="N177" s="214" t="s">
        <v>42</v>
      </c>
      <c r="O177" s="86"/>
      <c r="P177" s="215">
        <f>O177*H177</f>
        <v>0</v>
      </c>
      <c r="Q177" s="215">
        <v>0.01128</v>
      </c>
      <c r="R177" s="215">
        <f>Q177*H177</f>
        <v>1.3084800000000001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151</v>
      </c>
      <c r="AT177" s="217" t="s">
        <v>146</v>
      </c>
      <c r="AU177" s="217" t="s">
        <v>81</v>
      </c>
      <c r="AY177" s="19" t="s">
        <v>144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79</v>
      </c>
      <c r="BK177" s="218">
        <f>ROUND(I177*H177,2)</f>
        <v>0</v>
      </c>
      <c r="BL177" s="19" t="s">
        <v>151</v>
      </c>
      <c r="BM177" s="217" t="s">
        <v>1331</v>
      </c>
    </row>
    <row r="178" s="2" customFormat="1">
      <c r="A178" s="40"/>
      <c r="B178" s="41"/>
      <c r="C178" s="42"/>
      <c r="D178" s="219" t="s">
        <v>153</v>
      </c>
      <c r="E178" s="42"/>
      <c r="F178" s="220" t="s">
        <v>1332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153</v>
      </c>
      <c r="AU178" s="19" t="s">
        <v>81</v>
      </c>
    </row>
    <row r="179" s="2" customFormat="1">
      <c r="A179" s="40"/>
      <c r="B179" s="41"/>
      <c r="C179" s="42"/>
      <c r="D179" s="224" t="s">
        <v>155</v>
      </c>
      <c r="E179" s="42"/>
      <c r="F179" s="225" t="s">
        <v>1333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155</v>
      </c>
      <c r="AU179" s="19" t="s">
        <v>81</v>
      </c>
    </row>
    <row r="180" s="2" customFormat="1" ht="16.5" customHeight="1">
      <c r="A180" s="40"/>
      <c r="B180" s="41"/>
      <c r="C180" s="206" t="s">
        <v>7</v>
      </c>
      <c r="D180" s="206" t="s">
        <v>146</v>
      </c>
      <c r="E180" s="207" t="s">
        <v>1334</v>
      </c>
      <c r="F180" s="208" t="s">
        <v>1335</v>
      </c>
      <c r="G180" s="209" t="s">
        <v>204</v>
      </c>
      <c r="H180" s="210">
        <v>3.4350000000000001</v>
      </c>
      <c r="I180" s="211"/>
      <c r="J180" s="212">
        <f>ROUND(I180*H180,2)</f>
        <v>0</v>
      </c>
      <c r="K180" s="208" t="s">
        <v>150</v>
      </c>
      <c r="L180" s="46"/>
      <c r="M180" s="213" t="s">
        <v>19</v>
      </c>
      <c r="N180" s="214" t="s">
        <v>42</v>
      </c>
      <c r="O180" s="86"/>
      <c r="P180" s="215">
        <f>O180*H180</f>
        <v>0</v>
      </c>
      <c r="Q180" s="215">
        <v>1.06277</v>
      </c>
      <c r="R180" s="215">
        <f>Q180*H180</f>
        <v>3.65061495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151</v>
      </c>
      <c r="AT180" s="217" t="s">
        <v>146</v>
      </c>
      <c r="AU180" s="217" t="s">
        <v>81</v>
      </c>
      <c r="AY180" s="19" t="s">
        <v>144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79</v>
      </c>
      <c r="BK180" s="218">
        <f>ROUND(I180*H180,2)</f>
        <v>0</v>
      </c>
      <c r="BL180" s="19" t="s">
        <v>151</v>
      </c>
      <c r="BM180" s="217" t="s">
        <v>1336</v>
      </c>
    </row>
    <row r="181" s="2" customFormat="1">
      <c r="A181" s="40"/>
      <c r="B181" s="41"/>
      <c r="C181" s="42"/>
      <c r="D181" s="219" t="s">
        <v>153</v>
      </c>
      <c r="E181" s="42"/>
      <c r="F181" s="220" t="s">
        <v>1337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153</v>
      </c>
      <c r="AU181" s="19" t="s">
        <v>81</v>
      </c>
    </row>
    <row r="182" s="2" customFormat="1">
      <c r="A182" s="40"/>
      <c r="B182" s="41"/>
      <c r="C182" s="42"/>
      <c r="D182" s="224" t="s">
        <v>155</v>
      </c>
      <c r="E182" s="42"/>
      <c r="F182" s="225" t="s">
        <v>1338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155</v>
      </c>
      <c r="AU182" s="19" t="s">
        <v>81</v>
      </c>
    </row>
    <row r="183" s="13" customFormat="1">
      <c r="A183" s="13"/>
      <c r="B183" s="226"/>
      <c r="C183" s="227"/>
      <c r="D183" s="219" t="s">
        <v>175</v>
      </c>
      <c r="E183" s="228" t="s">
        <v>19</v>
      </c>
      <c r="F183" s="229" t="s">
        <v>1339</v>
      </c>
      <c r="G183" s="227"/>
      <c r="H183" s="230">
        <v>3.4350000000000001</v>
      </c>
      <c r="I183" s="231"/>
      <c r="J183" s="227"/>
      <c r="K183" s="227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175</v>
      </c>
      <c r="AU183" s="236" t="s">
        <v>81</v>
      </c>
      <c r="AV183" s="13" t="s">
        <v>81</v>
      </c>
      <c r="AW183" s="13" t="s">
        <v>33</v>
      </c>
      <c r="AX183" s="13" t="s">
        <v>79</v>
      </c>
      <c r="AY183" s="236" t="s">
        <v>144</v>
      </c>
    </row>
    <row r="184" s="15" customFormat="1">
      <c r="A184" s="15"/>
      <c r="B184" s="258"/>
      <c r="C184" s="259"/>
      <c r="D184" s="219" t="s">
        <v>175</v>
      </c>
      <c r="E184" s="260" t="s">
        <v>19</v>
      </c>
      <c r="F184" s="261" t="s">
        <v>1340</v>
      </c>
      <c r="G184" s="259"/>
      <c r="H184" s="260" t="s">
        <v>19</v>
      </c>
      <c r="I184" s="262"/>
      <c r="J184" s="259"/>
      <c r="K184" s="259"/>
      <c r="L184" s="263"/>
      <c r="M184" s="264"/>
      <c r="N184" s="265"/>
      <c r="O184" s="265"/>
      <c r="P184" s="265"/>
      <c r="Q184" s="265"/>
      <c r="R184" s="265"/>
      <c r="S184" s="265"/>
      <c r="T184" s="266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7" t="s">
        <v>175</v>
      </c>
      <c r="AU184" s="267" t="s">
        <v>81</v>
      </c>
      <c r="AV184" s="15" t="s">
        <v>79</v>
      </c>
      <c r="AW184" s="15" t="s">
        <v>33</v>
      </c>
      <c r="AX184" s="15" t="s">
        <v>71</v>
      </c>
      <c r="AY184" s="267" t="s">
        <v>144</v>
      </c>
    </row>
    <row r="185" s="2" customFormat="1" ht="16.5" customHeight="1">
      <c r="A185" s="40"/>
      <c r="B185" s="41"/>
      <c r="C185" s="206" t="s">
        <v>299</v>
      </c>
      <c r="D185" s="206" t="s">
        <v>146</v>
      </c>
      <c r="E185" s="207" t="s">
        <v>1341</v>
      </c>
      <c r="F185" s="208" t="s">
        <v>1342</v>
      </c>
      <c r="G185" s="209" t="s">
        <v>149</v>
      </c>
      <c r="H185" s="210">
        <v>126</v>
      </c>
      <c r="I185" s="211"/>
      <c r="J185" s="212">
        <f>ROUND(I185*H185,2)</f>
        <v>0</v>
      </c>
      <c r="K185" s="208" t="s">
        <v>150</v>
      </c>
      <c r="L185" s="46"/>
      <c r="M185" s="213" t="s">
        <v>19</v>
      </c>
      <c r="N185" s="214" t="s">
        <v>42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151</v>
      </c>
      <c r="AT185" s="217" t="s">
        <v>146</v>
      </c>
      <c r="AU185" s="217" t="s">
        <v>81</v>
      </c>
      <c r="AY185" s="19" t="s">
        <v>144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79</v>
      </c>
      <c r="BK185" s="218">
        <f>ROUND(I185*H185,2)</f>
        <v>0</v>
      </c>
      <c r="BL185" s="19" t="s">
        <v>151</v>
      </c>
      <c r="BM185" s="217" t="s">
        <v>1343</v>
      </c>
    </row>
    <row r="186" s="2" customFormat="1">
      <c r="A186" s="40"/>
      <c r="B186" s="41"/>
      <c r="C186" s="42"/>
      <c r="D186" s="219" t="s">
        <v>153</v>
      </c>
      <c r="E186" s="42"/>
      <c r="F186" s="220" t="s">
        <v>1344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153</v>
      </c>
      <c r="AU186" s="19" t="s">
        <v>81</v>
      </c>
    </row>
    <row r="187" s="2" customFormat="1">
      <c r="A187" s="40"/>
      <c r="B187" s="41"/>
      <c r="C187" s="42"/>
      <c r="D187" s="224" t="s">
        <v>155</v>
      </c>
      <c r="E187" s="42"/>
      <c r="F187" s="225" t="s">
        <v>1345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155</v>
      </c>
      <c r="AU187" s="19" t="s">
        <v>81</v>
      </c>
    </row>
    <row r="188" s="2" customFormat="1" ht="24.15" customHeight="1">
      <c r="A188" s="40"/>
      <c r="B188" s="41"/>
      <c r="C188" s="248" t="s">
        <v>309</v>
      </c>
      <c r="D188" s="248" t="s">
        <v>224</v>
      </c>
      <c r="E188" s="249" t="s">
        <v>1346</v>
      </c>
      <c r="F188" s="250" t="s">
        <v>1347</v>
      </c>
      <c r="G188" s="251" t="s">
        <v>149</v>
      </c>
      <c r="H188" s="252">
        <v>129.78</v>
      </c>
      <c r="I188" s="253"/>
      <c r="J188" s="254">
        <f>ROUND(I188*H188,2)</f>
        <v>0</v>
      </c>
      <c r="K188" s="250" t="s">
        <v>150</v>
      </c>
      <c r="L188" s="255"/>
      <c r="M188" s="256" t="s">
        <v>19</v>
      </c>
      <c r="N188" s="257" t="s">
        <v>42</v>
      </c>
      <c r="O188" s="86"/>
      <c r="P188" s="215">
        <f>O188*H188</f>
        <v>0</v>
      </c>
      <c r="Q188" s="215">
        <v>0.011299999999999999</v>
      </c>
      <c r="R188" s="215">
        <f>Q188*H188</f>
        <v>1.4665139999999999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201</v>
      </c>
      <c r="AT188" s="217" t="s">
        <v>224</v>
      </c>
      <c r="AU188" s="217" t="s">
        <v>81</v>
      </c>
      <c r="AY188" s="19" t="s">
        <v>144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79</v>
      </c>
      <c r="BK188" s="218">
        <f>ROUND(I188*H188,2)</f>
        <v>0</v>
      </c>
      <c r="BL188" s="19" t="s">
        <v>151</v>
      </c>
      <c r="BM188" s="217" t="s">
        <v>1348</v>
      </c>
    </row>
    <row r="189" s="2" customFormat="1">
      <c r="A189" s="40"/>
      <c r="B189" s="41"/>
      <c r="C189" s="42"/>
      <c r="D189" s="219" t="s">
        <v>153</v>
      </c>
      <c r="E189" s="42"/>
      <c r="F189" s="220" t="s">
        <v>1347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153</v>
      </c>
      <c r="AU189" s="19" t="s">
        <v>81</v>
      </c>
    </row>
    <row r="190" s="13" customFormat="1">
      <c r="A190" s="13"/>
      <c r="B190" s="226"/>
      <c r="C190" s="227"/>
      <c r="D190" s="219" t="s">
        <v>175</v>
      </c>
      <c r="E190" s="227"/>
      <c r="F190" s="229" t="s">
        <v>1349</v>
      </c>
      <c r="G190" s="227"/>
      <c r="H190" s="230">
        <v>129.78</v>
      </c>
      <c r="I190" s="231"/>
      <c r="J190" s="227"/>
      <c r="K190" s="227"/>
      <c r="L190" s="232"/>
      <c r="M190" s="233"/>
      <c r="N190" s="234"/>
      <c r="O190" s="234"/>
      <c r="P190" s="234"/>
      <c r="Q190" s="234"/>
      <c r="R190" s="234"/>
      <c r="S190" s="234"/>
      <c r="T190" s="23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6" t="s">
        <v>175</v>
      </c>
      <c r="AU190" s="236" t="s">
        <v>81</v>
      </c>
      <c r="AV190" s="13" t="s">
        <v>81</v>
      </c>
      <c r="AW190" s="13" t="s">
        <v>4</v>
      </c>
      <c r="AX190" s="13" t="s">
        <v>79</v>
      </c>
      <c r="AY190" s="236" t="s">
        <v>144</v>
      </c>
    </row>
    <row r="191" s="12" customFormat="1" ht="22.8" customHeight="1">
      <c r="A191" s="12"/>
      <c r="B191" s="190"/>
      <c r="C191" s="191"/>
      <c r="D191" s="192" t="s">
        <v>70</v>
      </c>
      <c r="E191" s="204" t="s">
        <v>209</v>
      </c>
      <c r="F191" s="204" t="s">
        <v>503</v>
      </c>
      <c r="G191" s="191"/>
      <c r="H191" s="191"/>
      <c r="I191" s="194"/>
      <c r="J191" s="205">
        <f>BK191</f>
        <v>0</v>
      </c>
      <c r="K191" s="191"/>
      <c r="L191" s="196"/>
      <c r="M191" s="197"/>
      <c r="N191" s="198"/>
      <c r="O191" s="198"/>
      <c r="P191" s="199">
        <f>SUM(P192:P214)</f>
        <v>0</v>
      </c>
      <c r="Q191" s="198"/>
      <c r="R191" s="199">
        <f>SUM(R192:R214)</f>
        <v>0.02938</v>
      </c>
      <c r="S191" s="198"/>
      <c r="T191" s="200">
        <f>SUM(T192:T214)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01" t="s">
        <v>79</v>
      </c>
      <c r="AT191" s="202" t="s">
        <v>70</v>
      </c>
      <c r="AU191" s="202" t="s">
        <v>79</v>
      </c>
      <c r="AY191" s="201" t="s">
        <v>144</v>
      </c>
      <c r="BK191" s="203">
        <f>SUM(BK192:BK214)</f>
        <v>0</v>
      </c>
    </row>
    <row r="192" s="2" customFormat="1" ht="16.5" customHeight="1">
      <c r="A192" s="40"/>
      <c r="B192" s="41"/>
      <c r="C192" s="206" t="s">
        <v>318</v>
      </c>
      <c r="D192" s="206" t="s">
        <v>146</v>
      </c>
      <c r="E192" s="207" t="s">
        <v>511</v>
      </c>
      <c r="F192" s="208" t="s">
        <v>512</v>
      </c>
      <c r="G192" s="209" t="s">
        <v>165</v>
      </c>
      <c r="H192" s="210">
        <v>90</v>
      </c>
      <c r="I192" s="211"/>
      <c r="J192" s="212">
        <f>ROUND(I192*H192,2)</f>
        <v>0</v>
      </c>
      <c r="K192" s="208" t="s">
        <v>150</v>
      </c>
      <c r="L192" s="46"/>
      <c r="M192" s="213" t="s">
        <v>19</v>
      </c>
      <c r="N192" s="214" t="s">
        <v>42</v>
      </c>
      <c r="O192" s="86"/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151</v>
      </c>
      <c r="AT192" s="217" t="s">
        <v>146</v>
      </c>
      <c r="AU192" s="217" t="s">
        <v>81</v>
      </c>
      <c r="AY192" s="19" t="s">
        <v>144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79</v>
      </c>
      <c r="BK192" s="218">
        <f>ROUND(I192*H192,2)</f>
        <v>0</v>
      </c>
      <c r="BL192" s="19" t="s">
        <v>151</v>
      </c>
      <c r="BM192" s="217" t="s">
        <v>1350</v>
      </c>
    </row>
    <row r="193" s="2" customFormat="1">
      <c r="A193" s="40"/>
      <c r="B193" s="41"/>
      <c r="C193" s="42"/>
      <c r="D193" s="219" t="s">
        <v>153</v>
      </c>
      <c r="E193" s="42"/>
      <c r="F193" s="220" t="s">
        <v>514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153</v>
      </c>
      <c r="AU193" s="19" t="s">
        <v>81</v>
      </c>
    </row>
    <row r="194" s="2" customFormat="1">
      <c r="A194" s="40"/>
      <c r="B194" s="41"/>
      <c r="C194" s="42"/>
      <c r="D194" s="224" t="s">
        <v>155</v>
      </c>
      <c r="E194" s="42"/>
      <c r="F194" s="225" t="s">
        <v>515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155</v>
      </c>
      <c r="AU194" s="19" t="s">
        <v>81</v>
      </c>
    </row>
    <row r="195" s="13" customFormat="1">
      <c r="A195" s="13"/>
      <c r="B195" s="226"/>
      <c r="C195" s="227"/>
      <c r="D195" s="219" t="s">
        <v>175</v>
      </c>
      <c r="E195" s="228" t="s">
        <v>19</v>
      </c>
      <c r="F195" s="229" t="s">
        <v>1351</v>
      </c>
      <c r="G195" s="227"/>
      <c r="H195" s="230">
        <v>90</v>
      </c>
      <c r="I195" s="231"/>
      <c r="J195" s="227"/>
      <c r="K195" s="227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175</v>
      </c>
      <c r="AU195" s="236" t="s">
        <v>81</v>
      </c>
      <c r="AV195" s="13" t="s">
        <v>81</v>
      </c>
      <c r="AW195" s="13" t="s">
        <v>33</v>
      </c>
      <c r="AX195" s="13" t="s">
        <v>79</v>
      </c>
      <c r="AY195" s="236" t="s">
        <v>144</v>
      </c>
    </row>
    <row r="196" s="2" customFormat="1" ht="21.75" customHeight="1">
      <c r="A196" s="40"/>
      <c r="B196" s="41"/>
      <c r="C196" s="206" t="s">
        <v>325</v>
      </c>
      <c r="D196" s="206" t="s">
        <v>146</v>
      </c>
      <c r="E196" s="207" t="s">
        <v>517</v>
      </c>
      <c r="F196" s="208" t="s">
        <v>518</v>
      </c>
      <c r="G196" s="209" t="s">
        <v>149</v>
      </c>
      <c r="H196" s="210">
        <v>324</v>
      </c>
      <c r="I196" s="211"/>
      <c r="J196" s="212">
        <f>ROUND(I196*H196,2)</f>
        <v>0</v>
      </c>
      <c r="K196" s="208" t="s">
        <v>150</v>
      </c>
      <c r="L196" s="46"/>
      <c r="M196" s="213" t="s">
        <v>19</v>
      </c>
      <c r="N196" s="214" t="s">
        <v>42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151</v>
      </c>
      <c r="AT196" s="217" t="s">
        <v>146</v>
      </c>
      <c r="AU196" s="217" t="s">
        <v>81</v>
      </c>
      <c r="AY196" s="19" t="s">
        <v>144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79</v>
      </c>
      <c r="BK196" s="218">
        <f>ROUND(I196*H196,2)</f>
        <v>0</v>
      </c>
      <c r="BL196" s="19" t="s">
        <v>151</v>
      </c>
      <c r="BM196" s="217" t="s">
        <v>1352</v>
      </c>
    </row>
    <row r="197" s="2" customFormat="1">
      <c r="A197" s="40"/>
      <c r="B197" s="41"/>
      <c r="C197" s="42"/>
      <c r="D197" s="219" t="s">
        <v>153</v>
      </c>
      <c r="E197" s="42"/>
      <c r="F197" s="220" t="s">
        <v>520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153</v>
      </c>
      <c r="AU197" s="19" t="s">
        <v>81</v>
      </c>
    </row>
    <row r="198" s="2" customFormat="1">
      <c r="A198" s="40"/>
      <c r="B198" s="41"/>
      <c r="C198" s="42"/>
      <c r="D198" s="224" t="s">
        <v>155</v>
      </c>
      <c r="E198" s="42"/>
      <c r="F198" s="225" t="s">
        <v>521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155</v>
      </c>
      <c r="AU198" s="19" t="s">
        <v>81</v>
      </c>
    </row>
    <row r="199" s="13" customFormat="1">
      <c r="A199" s="13"/>
      <c r="B199" s="226"/>
      <c r="C199" s="227"/>
      <c r="D199" s="219" t="s">
        <v>175</v>
      </c>
      <c r="E199" s="228" t="s">
        <v>19</v>
      </c>
      <c r="F199" s="229" t="s">
        <v>1353</v>
      </c>
      <c r="G199" s="227"/>
      <c r="H199" s="230">
        <v>324</v>
      </c>
      <c r="I199" s="231"/>
      <c r="J199" s="227"/>
      <c r="K199" s="227"/>
      <c r="L199" s="232"/>
      <c r="M199" s="233"/>
      <c r="N199" s="234"/>
      <c r="O199" s="234"/>
      <c r="P199" s="234"/>
      <c r="Q199" s="234"/>
      <c r="R199" s="234"/>
      <c r="S199" s="234"/>
      <c r="T199" s="23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6" t="s">
        <v>175</v>
      </c>
      <c r="AU199" s="236" t="s">
        <v>81</v>
      </c>
      <c r="AV199" s="13" t="s">
        <v>81</v>
      </c>
      <c r="AW199" s="13" t="s">
        <v>33</v>
      </c>
      <c r="AX199" s="13" t="s">
        <v>79</v>
      </c>
      <c r="AY199" s="236" t="s">
        <v>144</v>
      </c>
    </row>
    <row r="200" s="2" customFormat="1" ht="24.15" customHeight="1">
      <c r="A200" s="40"/>
      <c r="B200" s="41"/>
      <c r="C200" s="206" t="s">
        <v>331</v>
      </c>
      <c r="D200" s="206" t="s">
        <v>146</v>
      </c>
      <c r="E200" s="207" t="s">
        <v>524</v>
      </c>
      <c r="F200" s="208" t="s">
        <v>525</v>
      </c>
      <c r="G200" s="209" t="s">
        <v>149</v>
      </c>
      <c r="H200" s="210">
        <v>4536</v>
      </c>
      <c r="I200" s="211"/>
      <c r="J200" s="212">
        <f>ROUND(I200*H200,2)</f>
        <v>0</v>
      </c>
      <c r="K200" s="208" t="s">
        <v>150</v>
      </c>
      <c r="L200" s="46"/>
      <c r="M200" s="213" t="s">
        <v>19</v>
      </c>
      <c r="N200" s="214" t="s">
        <v>42</v>
      </c>
      <c r="O200" s="86"/>
      <c r="P200" s="215">
        <f>O200*H200</f>
        <v>0</v>
      </c>
      <c r="Q200" s="215">
        <v>0</v>
      </c>
      <c r="R200" s="215">
        <f>Q200*H200</f>
        <v>0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151</v>
      </c>
      <c r="AT200" s="217" t="s">
        <v>146</v>
      </c>
      <c r="AU200" s="217" t="s">
        <v>81</v>
      </c>
      <c r="AY200" s="19" t="s">
        <v>144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79</v>
      </c>
      <c r="BK200" s="218">
        <f>ROUND(I200*H200,2)</f>
        <v>0</v>
      </c>
      <c r="BL200" s="19" t="s">
        <v>151</v>
      </c>
      <c r="BM200" s="217" t="s">
        <v>1354</v>
      </c>
    </row>
    <row r="201" s="2" customFormat="1">
      <c r="A201" s="40"/>
      <c r="B201" s="41"/>
      <c r="C201" s="42"/>
      <c r="D201" s="219" t="s">
        <v>153</v>
      </c>
      <c r="E201" s="42"/>
      <c r="F201" s="220" t="s">
        <v>527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153</v>
      </c>
      <c r="AU201" s="19" t="s">
        <v>81</v>
      </c>
    </row>
    <row r="202" s="2" customFormat="1">
      <c r="A202" s="40"/>
      <c r="B202" s="41"/>
      <c r="C202" s="42"/>
      <c r="D202" s="224" t="s">
        <v>155</v>
      </c>
      <c r="E202" s="42"/>
      <c r="F202" s="225" t="s">
        <v>528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155</v>
      </c>
      <c r="AU202" s="19" t="s">
        <v>81</v>
      </c>
    </row>
    <row r="203" s="13" customFormat="1">
      <c r="A203" s="13"/>
      <c r="B203" s="226"/>
      <c r="C203" s="227"/>
      <c r="D203" s="219" t="s">
        <v>175</v>
      </c>
      <c r="E203" s="228" t="s">
        <v>19</v>
      </c>
      <c r="F203" s="229" t="s">
        <v>1355</v>
      </c>
      <c r="G203" s="227"/>
      <c r="H203" s="230">
        <v>4536</v>
      </c>
      <c r="I203" s="231"/>
      <c r="J203" s="227"/>
      <c r="K203" s="227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175</v>
      </c>
      <c r="AU203" s="236" t="s">
        <v>81</v>
      </c>
      <c r="AV203" s="13" t="s">
        <v>81</v>
      </c>
      <c r="AW203" s="13" t="s">
        <v>33</v>
      </c>
      <c r="AX203" s="13" t="s">
        <v>79</v>
      </c>
      <c r="AY203" s="236" t="s">
        <v>144</v>
      </c>
    </row>
    <row r="204" s="2" customFormat="1" ht="24.15" customHeight="1">
      <c r="A204" s="40"/>
      <c r="B204" s="41"/>
      <c r="C204" s="206" t="s">
        <v>338</v>
      </c>
      <c r="D204" s="206" t="s">
        <v>146</v>
      </c>
      <c r="E204" s="207" t="s">
        <v>531</v>
      </c>
      <c r="F204" s="208" t="s">
        <v>532</v>
      </c>
      <c r="G204" s="209" t="s">
        <v>149</v>
      </c>
      <c r="H204" s="210">
        <v>324</v>
      </c>
      <c r="I204" s="211"/>
      <c r="J204" s="212">
        <f>ROUND(I204*H204,2)</f>
        <v>0</v>
      </c>
      <c r="K204" s="208" t="s">
        <v>150</v>
      </c>
      <c r="L204" s="46"/>
      <c r="M204" s="213" t="s">
        <v>19</v>
      </c>
      <c r="N204" s="214" t="s">
        <v>42</v>
      </c>
      <c r="O204" s="86"/>
      <c r="P204" s="215">
        <f>O204*H204</f>
        <v>0</v>
      </c>
      <c r="Q204" s="215">
        <v>0</v>
      </c>
      <c r="R204" s="215">
        <f>Q204*H204</f>
        <v>0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151</v>
      </c>
      <c r="AT204" s="217" t="s">
        <v>146</v>
      </c>
      <c r="AU204" s="217" t="s">
        <v>81</v>
      </c>
      <c r="AY204" s="19" t="s">
        <v>144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79</v>
      </c>
      <c r="BK204" s="218">
        <f>ROUND(I204*H204,2)</f>
        <v>0</v>
      </c>
      <c r="BL204" s="19" t="s">
        <v>151</v>
      </c>
      <c r="BM204" s="217" t="s">
        <v>1356</v>
      </c>
    </row>
    <row r="205" s="2" customFormat="1">
      <c r="A205" s="40"/>
      <c r="B205" s="41"/>
      <c r="C205" s="42"/>
      <c r="D205" s="219" t="s">
        <v>153</v>
      </c>
      <c r="E205" s="42"/>
      <c r="F205" s="220" t="s">
        <v>534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153</v>
      </c>
      <c r="AU205" s="19" t="s">
        <v>81</v>
      </c>
    </row>
    <row r="206" s="2" customFormat="1">
      <c r="A206" s="40"/>
      <c r="B206" s="41"/>
      <c r="C206" s="42"/>
      <c r="D206" s="224" t="s">
        <v>155</v>
      </c>
      <c r="E206" s="42"/>
      <c r="F206" s="225" t="s">
        <v>535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155</v>
      </c>
      <c r="AU206" s="19" t="s">
        <v>81</v>
      </c>
    </row>
    <row r="207" s="2" customFormat="1" ht="16.5" customHeight="1">
      <c r="A207" s="40"/>
      <c r="B207" s="41"/>
      <c r="C207" s="206" t="s">
        <v>345</v>
      </c>
      <c r="D207" s="206" t="s">
        <v>146</v>
      </c>
      <c r="E207" s="207" t="s">
        <v>544</v>
      </c>
      <c r="F207" s="208" t="s">
        <v>545</v>
      </c>
      <c r="G207" s="209" t="s">
        <v>149</v>
      </c>
      <c r="H207" s="210">
        <v>172</v>
      </c>
      <c r="I207" s="211"/>
      <c r="J207" s="212">
        <f>ROUND(I207*H207,2)</f>
        <v>0</v>
      </c>
      <c r="K207" s="208" t="s">
        <v>150</v>
      </c>
      <c r="L207" s="46"/>
      <c r="M207" s="213" t="s">
        <v>19</v>
      </c>
      <c r="N207" s="214" t="s">
        <v>42</v>
      </c>
      <c r="O207" s="86"/>
      <c r="P207" s="215">
        <f>O207*H207</f>
        <v>0</v>
      </c>
      <c r="Q207" s="215">
        <v>3.0000000000000001E-05</v>
      </c>
      <c r="R207" s="215">
        <f>Q207*H207</f>
        <v>0.0051600000000000005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151</v>
      </c>
      <c r="AT207" s="217" t="s">
        <v>146</v>
      </c>
      <c r="AU207" s="217" t="s">
        <v>81</v>
      </c>
      <c r="AY207" s="19" t="s">
        <v>144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79</v>
      </c>
      <c r="BK207" s="218">
        <f>ROUND(I207*H207,2)</f>
        <v>0</v>
      </c>
      <c r="BL207" s="19" t="s">
        <v>151</v>
      </c>
      <c r="BM207" s="217" t="s">
        <v>1357</v>
      </c>
    </row>
    <row r="208" s="2" customFormat="1">
      <c r="A208" s="40"/>
      <c r="B208" s="41"/>
      <c r="C208" s="42"/>
      <c r="D208" s="219" t="s">
        <v>153</v>
      </c>
      <c r="E208" s="42"/>
      <c r="F208" s="220" t="s">
        <v>547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153</v>
      </c>
      <c r="AU208" s="19" t="s">
        <v>81</v>
      </c>
    </row>
    <row r="209" s="2" customFormat="1">
      <c r="A209" s="40"/>
      <c r="B209" s="41"/>
      <c r="C209" s="42"/>
      <c r="D209" s="224" t="s">
        <v>155</v>
      </c>
      <c r="E209" s="42"/>
      <c r="F209" s="225" t="s">
        <v>548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155</v>
      </c>
      <c r="AU209" s="19" t="s">
        <v>81</v>
      </c>
    </row>
    <row r="210" s="2" customFormat="1" ht="16.5" customHeight="1">
      <c r="A210" s="40"/>
      <c r="B210" s="41"/>
      <c r="C210" s="206" t="s">
        <v>355</v>
      </c>
      <c r="D210" s="206" t="s">
        <v>146</v>
      </c>
      <c r="E210" s="207" t="s">
        <v>551</v>
      </c>
      <c r="F210" s="208" t="s">
        <v>552</v>
      </c>
      <c r="G210" s="209" t="s">
        <v>553</v>
      </c>
      <c r="H210" s="210">
        <v>2</v>
      </c>
      <c r="I210" s="211"/>
      <c r="J210" s="212">
        <f>ROUND(I210*H210,2)</f>
        <v>0</v>
      </c>
      <c r="K210" s="208" t="s">
        <v>150</v>
      </c>
      <c r="L210" s="46"/>
      <c r="M210" s="213" t="s">
        <v>19</v>
      </c>
      <c r="N210" s="214" t="s">
        <v>42</v>
      </c>
      <c r="O210" s="86"/>
      <c r="P210" s="215">
        <f>O210*H210</f>
        <v>0</v>
      </c>
      <c r="Q210" s="215">
        <v>0.00011</v>
      </c>
      <c r="R210" s="215">
        <f>Q210*H210</f>
        <v>0.00022000000000000001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151</v>
      </c>
      <c r="AT210" s="217" t="s">
        <v>146</v>
      </c>
      <c r="AU210" s="217" t="s">
        <v>81</v>
      </c>
      <c r="AY210" s="19" t="s">
        <v>144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79</v>
      </c>
      <c r="BK210" s="218">
        <f>ROUND(I210*H210,2)</f>
        <v>0</v>
      </c>
      <c r="BL210" s="19" t="s">
        <v>151</v>
      </c>
      <c r="BM210" s="217" t="s">
        <v>1358</v>
      </c>
    </row>
    <row r="211" s="2" customFormat="1">
      <c r="A211" s="40"/>
      <c r="B211" s="41"/>
      <c r="C211" s="42"/>
      <c r="D211" s="219" t="s">
        <v>153</v>
      </c>
      <c r="E211" s="42"/>
      <c r="F211" s="220" t="s">
        <v>555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153</v>
      </c>
      <c r="AU211" s="19" t="s">
        <v>81</v>
      </c>
    </row>
    <row r="212" s="2" customFormat="1">
      <c r="A212" s="40"/>
      <c r="B212" s="41"/>
      <c r="C212" s="42"/>
      <c r="D212" s="224" t="s">
        <v>155</v>
      </c>
      <c r="E212" s="42"/>
      <c r="F212" s="225" t="s">
        <v>556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155</v>
      </c>
      <c r="AU212" s="19" t="s">
        <v>81</v>
      </c>
    </row>
    <row r="213" s="2" customFormat="1" ht="16.5" customHeight="1">
      <c r="A213" s="40"/>
      <c r="B213" s="41"/>
      <c r="C213" s="248" t="s">
        <v>369</v>
      </c>
      <c r="D213" s="248" t="s">
        <v>224</v>
      </c>
      <c r="E213" s="249" t="s">
        <v>558</v>
      </c>
      <c r="F213" s="250" t="s">
        <v>559</v>
      </c>
      <c r="G213" s="251" t="s">
        <v>553</v>
      </c>
      <c r="H213" s="252">
        <v>2</v>
      </c>
      <c r="I213" s="253"/>
      <c r="J213" s="254">
        <f>ROUND(I213*H213,2)</f>
        <v>0</v>
      </c>
      <c r="K213" s="250" t="s">
        <v>150</v>
      </c>
      <c r="L213" s="255"/>
      <c r="M213" s="256" t="s">
        <v>19</v>
      </c>
      <c r="N213" s="257" t="s">
        <v>42</v>
      </c>
      <c r="O213" s="86"/>
      <c r="P213" s="215">
        <f>O213*H213</f>
        <v>0</v>
      </c>
      <c r="Q213" s="215">
        <v>0.012</v>
      </c>
      <c r="R213" s="215">
        <f>Q213*H213</f>
        <v>0.024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201</v>
      </c>
      <c r="AT213" s="217" t="s">
        <v>224</v>
      </c>
      <c r="AU213" s="217" t="s">
        <v>81</v>
      </c>
      <c r="AY213" s="19" t="s">
        <v>144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79</v>
      </c>
      <c r="BK213" s="218">
        <f>ROUND(I213*H213,2)</f>
        <v>0</v>
      </c>
      <c r="BL213" s="19" t="s">
        <v>151</v>
      </c>
      <c r="BM213" s="217" t="s">
        <v>1359</v>
      </c>
    </row>
    <row r="214" s="2" customFormat="1">
      <c r="A214" s="40"/>
      <c r="B214" s="41"/>
      <c r="C214" s="42"/>
      <c r="D214" s="219" t="s">
        <v>153</v>
      </c>
      <c r="E214" s="42"/>
      <c r="F214" s="220" t="s">
        <v>559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153</v>
      </c>
      <c r="AU214" s="19" t="s">
        <v>81</v>
      </c>
    </row>
    <row r="215" s="12" customFormat="1" ht="22.8" customHeight="1">
      <c r="A215" s="12"/>
      <c r="B215" s="190"/>
      <c r="C215" s="191"/>
      <c r="D215" s="192" t="s">
        <v>70</v>
      </c>
      <c r="E215" s="204" t="s">
        <v>561</v>
      </c>
      <c r="F215" s="204" t="s">
        <v>562</v>
      </c>
      <c r="G215" s="191"/>
      <c r="H215" s="191"/>
      <c r="I215" s="194"/>
      <c r="J215" s="205">
        <f>BK215</f>
        <v>0</v>
      </c>
      <c r="K215" s="191"/>
      <c r="L215" s="196"/>
      <c r="M215" s="197"/>
      <c r="N215" s="198"/>
      <c r="O215" s="198"/>
      <c r="P215" s="199">
        <f>SUM(P216:P228)</f>
        <v>0</v>
      </c>
      <c r="Q215" s="198"/>
      <c r="R215" s="199">
        <f>SUM(R216:R228)</f>
        <v>0</v>
      </c>
      <c r="S215" s="198"/>
      <c r="T215" s="200">
        <f>SUM(T216:T228)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1" t="s">
        <v>79</v>
      </c>
      <c r="AT215" s="202" t="s">
        <v>70</v>
      </c>
      <c r="AU215" s="202" t="s">
        <v>79</v>
      </c>
      <c r="AY215" s="201" t="s">
        <v>144</v>
      </c>
      <c r="BK215" s="203">
        <f>SUM(BK216:BK228)</f>
        <v>0</v>
      </c>
    </row>
    <row r="216" s="2" customFormat="1" ht="16.5" customHeight="1">
      <c r="A216" s="40"/>
      <c r="B216" s="41"/>
      <c r="C216" s="206" t="s">
        <v>375</v>
      </c>
      <c r="D216" s="206" t="s">
        <v>146</v>
      </c>
      <c r="E216" s="207" t="s">
        <v>564</v>
      </c>
      <c r="F216" s="208" t="s">
        <v>565</v>
      </c>
      <c r="G216" s="209" t="s">
        <v>204</v>
      </c>
      <c r="H216" s="210">
        <v>16.023</v>
      </c>
      <c r="I216" s="211"/>
      <c r="J216" s="212">
        <f>ROUND(I216*H216,2)</f>
        <v>0</v>
      </c>
      <c r="K216" s="208" t="s">
        <v>150</v>
      </c>
      <c r="L216" s="46"/>
      <c r="M216" s="213" t="s">
        <v>19</v>
      </c>
      <c r="N216" s="214" t="s">
        <v>42</v>
      </c>
      <c r="O216" s="86"/>
      <c r="P216" s="215">
        <f>O216*H216</f>
        <v>0</v>
      </c>
      <c r="Q216" s="215">
        <v>0</v>
      </c>
      <c r="R216" s="215">
        <f>Q216*H216</f>
        <v>0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151</v>
      </c>
      <c r="AT216" s="217" t="s">
        <v>146</v>
      </c>
      <c r="AU216" s="217" t="s">
        <v>81</v>
      </c>
      <c r="AY216" s="19" t="s">
        <v>144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79</v>
      </c>
      <c r="BK216" s="218">
        <f>ROUND(I216*H216,2)</f>
        <v>0</v>
      </c>
      <c r="BL216" s="19" t="s">
        <v>151</v>
      </c>
      <c r="BM216" s="217" t="s">
        <v>1360</v>
      </c>
    </row>
    <row r="217" s="2" customFormat="1">
      <c r="A217" s="40"/>
      <c r="B217" s="41"/>
      <c r="C217" s="42"/>
      <c r="D217" s="219" t="s">
        <v>153</v>
      </c>
      <c r="E217" s="42"/>
      <c r="F217" s="220" t="s">
        <v>567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153</v>
      </c>
      <c r="AU217" s="19" t="s">
        <v>81</v>
      </c>
    </row>
    <row r="218" s="2" customFormat="1">
      <c r="A218" s="40"/>
      <c r="B218" s="41"/>
      <c r="C218" s="42"/>
      <c r="D218" s="224" t="s">
        <v>155</v>
      </c>
      <c r="E218" s="42"/>
      <c r="F218" s="225" t="s">
        <v>568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155</v>
      </c>
      <c r="AU218" s="19" t="s">
        <v>81</v>
      </c>
    </row>
    <row r="219" s="2" customFormat="1" ht="16.5" customHeight="1">
      <c r="A219" s="40"/>
      <c r="B219" s="41"/>
      <c r="C219" s="206" t="s">
        <v>379</v>
      </c>
      <c r="D219" s="206" t="s">
        <v>146</v>
      </c>
      <c r="E219" s="207" t="s">
        <v>570</v>
      </c>
      <c r="F219" s="208" t="s">
        <v>571</v>
      </c>
      <c r="G219" s="209" t="s">
        <v>204</v>
      </c>
      <c r="H219" s="210">
        <v>60.899999999999999</v>
      </c>
      <c r="I219" s="211"/>
      <c r="J219" s="212">
        <f>ROUND(I219*H219,2)</f>
        <v>0</v>
      </c>
      <c r="K219" s="208" t="s">
        <v>150</v>
      </c>
      <c r="L219" s="46"/>
      <c r="M219" s="213" t="s">
        <v>19</v>
      </c>
      <c r="N219" s="214" t="s">
        <v>42</v>
      </c>
      <c r="O219" s="86"/>
      <c r="P219" s="215">
        <f>O219*H219</f>
        <v>0</v>
      </c>
      <c r="Q219" s="215">
        <v>0</v>
      </c>
      <c r="R219" s="215">
        <f>Q219*H219</f>
        <v>0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151</v>
      </c>
      <c r="AT219" s="217" t="s">
        <v>146</v>
      </c>
      <c r="AU219" s="217" t="s">
        <v>81</v>
      </c>
      <c r="AY219" s="19" t="s">
        <v>144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79</v>
      </c>
      <c r="BK219" s="218">
        <f>ROUND(I219*H219,2)</f>
        <v>0</v>
      </c>
      <c r="BL219" s="19" t="s">
        <v>151</v>
      </c>
      <c r="BM219" s="217" t="s">
        <v>1361</v>
      </c>
    </row>
    <row r="220" s="2" customFormat="1">
      <c r="A220" s="40"/>
      <c r="B220" s="41"/>
      <c r="C220" s="42"/>
      <c r="D220" s="219" t="s">
        <v>153</v>
      </c>
      <c r="E220" s="42"/>
      <c r="F220" s="220" t="s">
        <v>573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153</v>
      </c>
      <c r="AU220" s="19" t="s">
        <v>81</v>
      </c>
    </row>
    <row r="221" s="2" customFormat="1">
      <c r="A221" s="40"/>
      <c r="B221" s="41"/>
      <c r="C221" s="42"/>
      <c r="D221" s="224" t="s">
        <v>155</v>
      </c>
      <c r="E221" s="42"/>
      <c r="F221" s="225" t="s">
        <v>574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155</v>
      </c>
      <c r="AU221" s="19" t="s">
        <v>81</v>
      </c>
    </row>
    <row r="222" s="13" customFormat="1">
      <c r="A222" s="13"/>
      <c r="B222" s="226"/>
      <c r="C222" s="227"/>
      <c r="D222" s="219" t="s">
        <v>175</v>
      </c>
      <c r="E222" s="228" t="s">
        <v>19</v>
      </c>
      <c r="F222" s="229" t="s">
        <v>1362</v>
      </c>
      <c r="G222" s="227"/>
      <c r="H222" s="230">
        <v>60.899999999999999</v>
      </c>
      <c r="I222" s="231"/>
      <c r="J222" s="227"/>
      <c r="K222" s="227"/>
      <c r="L222" s="232"/>
      <c r="M222" s="233"/>
      <c r="N222" s="234"/>
      <c r="O222" s="234"/>
      <c r="P222" s="234"/>
      <c r="Q222" s="234"/>
      <c r="R222" s="234"/>
      <c r="S222" s="234"/>
      <c r="T222" s="23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6" t="s">
        <v>175</v>
      </c>
      <c r="AU222" s="236" t="s">
        <v>81</v>
      </c>
      <c r="AV222" s="13" t="s">
        <v>81</v>
      </c>
      <c r="AW222" s="13" t="s">
        <v>33</v>
      </c>
      <c r="AX222" s="13" t="s">
        <v>79</v>
      </c>
      <c r="AY222" s="236" t="s">
        <v>144</v>
      </c>
    </row>
    <row r="223" s="2" customFormat="1" ht="16.5" customHeight="1">
      <c r="A223" s="40"/>
      <c r="B223" s="41"/>
      <c r="C223" s="206" t="s">
        <v>387</v>
      </c>
      <c r="D223" s="206" t="s">
        <v>146</v>
      </c>
      <c r="E223" s="207" t="s">
        <v>577</v>
      </c>
      <c r="F223" s="208" t="s">
        <v>578</v>
      </c>
      <c r="G223" s="209" t="s">
        <v>204</v>
      </c>
      <c r="H223" s="210">
        <v>16.023</v>
      </c>
      <c r="I223" s="211"/>
      <c r="J223" s="212">
        <f>ROUND(I223*H223,2)</f>
        <v>0</v>
      </c>
      <c r="K223" s="208" t="s">
        <v>150</v>
      </c>
      <c r="L223" s="46"/>
      <c r="M223" s="213" t="s">
        <v>19</v>
      </c>
      <c r="N223" s="214" t="s">
        <v>42</v>
      </c>
      <c r="O223" s="86"/>
      <c r="P223" s="215">
        <f>O223*H223</f>
        <v>0</v>
      </c>
      <c r="Q223" s="215">
        <v>0</v>
      </c>
      <c r="R223" s="215">
        <f>Q223*H223</f>
        <v>0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151</v>
      </c>
      <c r="AT223" s="217" t="s">
        <v>146</v>
      </c>
      <c r="AU223" s="217" t="s">
        <v>81</v>
      </c>
      <c r="AY223" s="19" t="s">
        <v>144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79</v>
      </c>
      <c r="BK223" s="218">
        <f>ROUND(I223*H223,2)</f>
        <v>0</v>
      </c>
      <c r="BL223" s="19" t="s">
        <v>151</v>
      </c>
      <c r="BM223" s="217" t="s">
        <v>1363</v>
      </c>
    </row>
    <row r="224" s="2" customFormat="1">
      <c r="A224" s="40"/>
      <c r="B224" s="41"/>
      <c r="C224" s="42"/>
      <c r="D224" s="219" t="s">
        <v>153</v>
      </c>
      <c r="E224" s="42"/>
      <c r="F224" s="220" t="s">
        <v>580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153</v>
      </c>
      <c r="AU224" s="19" t="s">
        <v>81</v>
      </c>
    </row>
    <row r="225" s="2" customFormat="1">
      <c r="A225" s="40"/>
      <c r="B225" s="41"/>
      <c r="C225" s="42"/>
      <c r="D225" s="224" t="s">
        <v>155</v>
      </c>
      <c r="E225" s="42"/>
      <c r="F225" s="225" t="s">
        <v>581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155</v>
      </c>
      <c r="AU225" s="19" t="s">
        <v>81</v>
      </c>
    </row>
    <row r="226" s="2" customFormat="1" ht="24.15" customHeight="1">
      <c r="A226" s="40"/>
      <c r="B226" s="41"/>
      <c r="C226" s="206" t="s">
        <v>392</v>
      </c>
      <c r="D226" s="206" t="s">
        <v>146</v>
      </c>
      <c r="E226" s="207" t="s">
        <v>583</v>
      </c>
      <c r="F226" s="208" t="s">
        <v>584</v>
      </c>
      <c r="G226" s="209" t="s">
        <v>204</v>
      </c>
      <c r="H226" s="210">
        <v>4.0599999999999996</v>
      </c>
      <c r="I226" s="211"/>
      <c r="J226" s="212">
        <f>ROUND(I226*H226,2)</f>
        <v>0</v>
      </c>
      <c r="K226" s="208" t="s">
        <v>150</v>
      </c>
      <c r="L226" s="46"/>
      <c r="M226" s="213" t="s">
        <v>19</v>
      </c>
      <c r="N226" s="214" t="s">
        <v>42</v>
      </c>
      <c r="O226" s="86"/>
      <c r="P226" s="215">
        <f>O226*H226</f>
        <v>0</v>
      </c>
      <c r="Q226" s="215">
        <v>0</v>
      </c>
      <c r="R226" s="215">
        <f>Q226*H226</f>
        <v>0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151</v>
      </c>
      <c r="AT226" s="217" t="s">
        <v>146</v>
      </c>
      <c r="AU226" s="217" t="s">
        <v>81</v>
      </c>
      <c r="AY226" s="19" t="s">
        <v>144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79</v>
      </c>
      <c r="BK226" s="218">
        <f>ROUND(I226*H226,2)</f>
        <v>0</v>
      </c>
      <c r="BL226" s="19" t="s">
        <v>151</v>
      </c>
      <c r="BM226" s="217" t="s">
        <v>1364</v>
      </c>
    </row>
    <row r="227" s="2" customFormat="1">
      <c r="A227" s="40"/>
      <c r="B227" s="41"/>
      <c r="C227" s="42"/>
      <c r="D227" s="219" t="s">
        <v>153</v>
      </c>
      <c r="E227" s="42"/>
      <c r="F227" s="220" t="s">
        <v>586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153</v>
      </c>
      <c r="AU227" s="19" t="s">
        <v>81</v>
      </c>
    </row>
    <row r="228" s="2" customFormat="1">
      <c r="A228" s="40"/>
      <c r="B228" s="41"/>
      <c r="C228" s="42"/>
      <c r="D228" s="224" t="s">
        <v>155</v>
      </c>
      <c r="E228" s="42"/>
      <c r="F228" s="225" t="s">
        <v>587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155</v>
      </c>
      <c r="AU228" s="19" t="s">
        <v>81</v>
      </c>
    </row>
    <row r="229" s="12" customFormat="1" ht="22.8" customHeight="1">
      <c r="A229" s="12"/>
      <c r="B229" s="190"/>
      <c r="C229" s="191"/>
      <c r="D229" s="192" t="s">
        <v>70</v>
      </c>
      <c r="E229" s="204" t="s">
        <v>588</v>
      </c>
      <c r="F229" s="204" t="s">
        <v>589</v>
      </c>
      <c r="G229" s="191"/>
      <c r="H229" s="191"/>
      <c r="I229" s="194"/>
      <c r="J229" s="205">
        <f>BK229</f>
        <v>0</v>
      </c>
      <c r="K229" s="191"/>
      <c r="L229" s="196"/>
      <c r="M229" s="197"/>
      <c r="N229" s="198"/>
      <c r="O229" s="198"/>
      <c r="P229" s="199">
        <f>SUM(P230:P232)</f>
        <v>0</v>
      </c>
      <c r="Q229" s="198"/>
      <c r="R229" s="199">
        <f>SUM(R230:R232)</f>
        <v>0</v>
      </c>
      <c r="S229" s="198"/>
      <c r="T229" s="200">
        <f>SUM(T230:T232)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01" t="s">
        <v>79</v>
      </c>
      <c r="AT229" s="202" t="s">
        <v>70</v>
      </c>
      <c r="AU229" s="202" t="s">
        <v>79</v>
      </c>
      <c r="AY229" s="201" t="s">
        <v>144</v>
      </c>
      <c r="BK229" s="203">
        <f>SUM(BK230:BK232)</f>
        <v>0</v>
      </c>
    </row>
    <row r="230" s="2" customFormat="1" ht="16.5" customHeight="1">
      <c r="A230" s="40"/>
      <c r="B230" s="41"/>
      <c r="C230" s="206" t="s">
        <v>402</v>
      </c>
      <c r="D230" s="206" t="s">
        <v>146</v>
      </c>
      <c r="E230" s="207" t="s">
        <v>1365</v>
      </c>
      <c r="F230" s="208" t="s">
        <v>1366</v>
      </c>
      <c r="G230" s="209" t="s">
        <v>204</v>
      </c>
      <c r="H230" s="210">
        <v>117.535</v>
      </c>
      <c r="I230" s="211"/>
      <c r="J230" s="212">
        <f>ROUND(I230*H230,2)</f>
        <v>0</v>
      </c>
      <c r="K230" s="208" t="s">
        <v>150</v>
      </c>
      <c r="L230" s="46"/>
      <c r="M230" s="213" t="s">
        <v>19</v>
      </c>
      <c r="N230" s="214" t="s">
        <v>42</v>
      </c>
      <c r="O230" s="86"/>
      <c r="P230" s="215">
        <f>O230*H230</f>
        <v>0</v>
      </c>
      <c r="Q230" s="215">
        <v>0</v>
      </c>
      <c r="R230" s="215">
        <f>Q230*H230</f>
        <v>0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151</v>
      </c>
      <c r="AT230" s="217" t="s">
        <v>146</v>
      </c>
      <c r="AU230" s="217" t="s">
        <v>81</v>
      </c>
      <c r="AY230" s="19" t="s">
        <v>144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79</v>
      </c>
      <c r="BK230" s="218">
        <f>ROUND(I230*H230,2)</f>
        <v>0</v>
      </c>
      <c r="BL230" s="19" t="s">
        <v>151</v>
      </c>
      <c r="BM230" s="217" t="s">
        <v>1367</v>
      </c>
    </row>
    <row r="231" s="2" customFormat="1">
      <c r="A231" s="40"/>
      <c r="B231" s="41"/>
      <c r="C231" s="42"/>
      <c r="D231" s="219" t="s">
        <v>153</v>
      </c>
      <c r="E231" s="42"/>
      <c r="F231" s="220" t="s">
        <v>1368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153</v>
      </c>
      <c r="AU231" s="19" t="s">
        <v>81</v>
      </c>
    </row>
    <row r="232" s="2" customFormat="1">
      <c r="A232" s="40"/>
      <c r="B232" s="41"/>
      <c r="C232" s="42"/>
      <c r="D232" s="224" t="s">
        <v>155</v>
      </c>
      <c r="E232" s="42"/>
      <c r="F232" s="225" t="s">
        <v>1369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155</v>
      </c>
      <c r="AU232" s="19" t="s">
        <v>81</v>
      </c>
    </row>
    <row r="233" s="12" customFormat="1" ht="25.92" customHeight="1">
      <c r="A233" s="12"/>
      <c r="B233" s="190"/>
      <c r="C233" s="191"/>
      <c r="D233" s="192" t="s">
        <v>70</v>
      </c>
      <c r="E233" s="193" t="s">
        <v>596</v>
      </c>
      <c r="F233" s="193" t="s">
        <v>597</v>
      </c>
      <c r="G233" s="191"/>
      <c r="H233" s="191"/>
      <c r="I233" s="194"/>
      <c r="J233" s="195">
        <f>BK233</f>
        <v>0</v>
      </c>
      <c r="K233" s="191"/>
      <c r="L233" s="196"/>
      <c r="M233" s="197"/>
      <c r="N233" s="198"/>
      <c r="O233" s="198"/>
      <c r="P233" s="199">
        <f>P234+P251+P298+P341+P414+P422+P549+P558+P564+P573+P635+P649+P736+P755+P797+P839+P874+P960+P973</f>
        <v>0</v>
      </c>
      <c r="Q233" s="198"/>
      <c r="R233" s="199">
        <f>R234+R251+R298+R341+R414+R422+R549+R558+R564+R573+R635+R649+R736+R755+R797+R839+R874+R960+R973</f>
        <v>25.514079460000005</v>
      </c>
      <c r="S233" s="198"/>
      <c r="T233" s="200">
        <f>T234+T251+T298+T341+T414+T422+T549+T558+T564+T573+T635+T649+T736+T755+T797+T839+T874+T960+T973</f>
        <v>0.0073086000000000002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01" t="s">
        <v>81</v>
      </c>
      <c r="AT233" s="202" t="s">
        <v>70</v>
      </c>
      <c r="AU233" s="202" t="s">
        <v>71</v>
      </c>
      <c r="AY233" s="201" t="s">
        <v>144</v>
      </c>
      <c r="BK233" s="203">
        <f>BK234+BK251+BK298+BK341+BK414+BK422+BK549+BK558+BK564+BK573+BK635+BK649+BK736+BK755+BK797+BK839+BK874+BK960+BK973</f>
        <v>0</v>
      </c>
    </row>
    <row r="234" s="12" customFormat="1" ht="22.8" customHeight="1">
      <c r="A234" s="12"/>
      <c r="B234" s="190"/>
      <c r="C234" s="191"/>
      <c r="D234" s="192" t="s">
        <v>70</v>
      </c>
      <c r="E234" s="204" t="s">
        <v>1370</v>
      </c>
      <c r="F234" s="204" t="s">
        <v>1371</v>
      </c>
      <c r="G234" s="191"/>
      <c r="H234" s="191"/>
      <c r="I234" s="194"/>
      <c r="J234" s="205">
        <f>BK234</f>
        <v>0</v>
      </c>
      <c r="K234" s="191"/>
      <c r="L234" s="196"/>
      <c r="M234" s="197"/>
      <c r="N234" s="198"/>
      <c r="O234" s="198"/>
      <c r="P234" s="199">
        <f>SUM(P235:P250)</f>
        <v>0</v>
      </c>
      <c r="Q234" s="198"/>
      <c r="R234" s="199">
        <f>SUM(R235:R250)</f>
        <v>1.5424633800000001</v>
      </c>
      <c r="S234" s="198"/>
      <c r="T234" s="200">
        <f>SUM(T235:T250)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01" t="s">
        <v>81</v>
      </c>
      <c r="AT234" s="202" t="s">
        <v>70</v>
      </c>
      <c r="AU234" s="202" t="s">
        <v>79</v>
      </c>
      <c r="AY234" s="201" t="s">
        <v>144</v>
      </c>
      <c r="BK234" s="203">
        <f>SUM(BK235:BK250)</f>
        <v>0</v>
      </c>
    </row>
    <row r="235" s="2" customFormat="1" ht="16.5" customHeight="1">
      <c r="A235" s="40"/>
      <c r="B235" s="41"/>
      <c r="C235" s="206" t="s">
        <v>408</v>
      </c>
      <c r="D235" s="206" t="s">
        <v>146</v>
      </c>
      <c r="E235" s="207" t="s">
        <v>1372</v>
      </c>
      <c r="F235" s="208" t="s">
        <v>1373</v>
      </c>
      <c r="G235" s="209" t="s">
        <v>149</v>
      </c>
      <c r="H235" s="210">
        <v>116</v>
      </c>
      <c r="I235" s="211"/>
      <c r="J235" s="212">
        <f>ROUND(I235*H235,2)</f>
        <v>0</v>
      </c>
      <c r="K235" s="208" t="s">
        <v>150</v>
      </c>
      <c r="L235" s="46"/>
      <c r="M235" s="213" t="s">
        <v>19</v>
      </c>
      <c r="N235" s="214" t="s">
        <v>42</v>
      </c>
      <c r="O235" s="86"/>
      <c r="P235" s="215">
        <f>O235*H235</f>
        <v>0</v>
      </c>
      <c r="Q235" s="215">
        <v>0</v>
      </c>
      <c r="R235" s="215">
        <f>Q235*H235</f>
        <v>0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258</v>
      </c>
      <c r="AT235" s="217" t="s">
        <v>146</v>
      </c>
      <c r="AU235" s="217" t="s">
        <v>81</v>
      </c>
      <c r="AY235" s="19" t="s">
        <v>144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79</v>
      </c>
      <c r="BK235" s="218">
        <f>ROUND(I235*H235,2)</f>
        <v>0</v>
      </c>
      <c r="BL235" s="19" t="s">
        <v>258</v>
      </c>
      <c r="BM235" s="217" t="s">
        <v>1374</v>
      </c>
    </row>
    <row r="236" s="2" customFormat="1">
      <c r="A236" s="40"/>
      <c r="B236" s="41"/>
      <c r="C236" s="42"/>
      <c r="D236" s="219" t="s">
        <v>153</v>
      </c>
      <c r="E236" s="42"/>
      <c r="F236" s="220" t="s">
        <v>1375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153</v>
      </c>
      <c r="AU236" s="19" t="s">
        <v>81</v>
      </c>
    </row>
    <row r="237" s="2" customFormat="1">
      <c r="A237" s="40"/>
      <c r="B237" s="41"/>
      <c r="C237" s="42"/>
      <c r="D237" s="224" t="s">
        <v>155</v>
      </c>
      <c r="E237" s="42"/>
      <c r="F237" s="225" t="s">
        <v>1376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155</v>
      </c>
      <c r="AU237" s="19" t="s">
        <v>81</v>
      </c>
    </row>
    <row r="238" s="2" customFormat="1" ht="16.5" customHeight="1">
      <c r="A238" s="40"/>
      <c r="B238" s="41"/>
      <c r="C238" s="248" t="s">
        <v>414</v>
      </c>
      <c r="D238" s="248" t="s">
        <v>224</v>
      </c>
      <c r="E238" s="249" t="s">
        <v>1377</v>
      </c>
      <c r="F238" s="250" t="s">
        <v>1378</v>
      </c>
      <c r="G238" s="251" t="s">
        <v>149</v>
      </c>
      <c r="H238" s="252">
        <v>243.59999999999999</v>
      </c>
      <c r="I238" s="253"/>
      <c r="J238" s="254">
        <f>ROUND(I238*H238,2)</f>
        <v>0</v>
      </c>
      <c r="K238" s="250" t="s">
        <v>150</v>
      </c>
      <c r="L238" s="255"/>
      <c r="M238" s="256" t="s">
        <v>19</v>
      </c>
      <c r="N238" s="257" t="s">
        <v>42</v>
      </c>
      <c r="O238" s="86"/>
      <c r="P238" s="215">
        <f>O238*H238</f>
        <v>0</v>
      </c>
      <c r="Q238" s="215">
        <v>0.0060000000000000001</v>
      </c>
      <c r="R238" s="215">
        <f>Q238*H238</f>
        <v>1.4616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379</v>
      </c>
      <c r="AT238" s="217" t="s">
        <v>224</v>
      </c>
      <c r="AU238" s="217" t="s">
        <v>81</v>
      </c>
      <c r="AY238" s="19" t="s">
        <v>144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79</v>
      </c>
      <c r="BK238" s="218">
        <f>ROUND(I238*H238,2)</f>
        <v>0</v>
      </c>
      <c r="BL238" s="19" t="s">
        <v>258</v>
      </c>
      <c r="BM238" s="217" t="s">
        <v>1379</v>
      </c>
    </row>
    <row r="239" s="2" customFormat="1">
      <c r="A239" s="40"/>
      <c r="B239" s="41"/>
      <c r="C239" s="42"/>
      <c r="D239" s="219" t="s">
        <v>153</v>
      </c>
      <c r="E239" s="42"/>
      <c r="F239" s="220" t="s">
        <v>1378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153</v>
      </c>
      <c r="AU239" s="19" t="s">
        <v>81</v>
      </c>
    </row>
    <row r="240" s="13" customFormat="1">
      <c r="A240" s="13"/>
      <c r="B240" s="226"/>
      <c r="C240" s="227"/>
      <c r="D240" s="219" t="s">
        <v>175</v>
      </c>
      <c r="E240" s="227"/>
      <c r="F240" s="229" t="s">
        <v>1380</v>
      </c>
      <c r="G240" s="227"/>
      <c r="H240" s="230">
        <v>243.59999999999999</v>
      </c>
      <c r="I240" s="231"/>
      <c r="J240" s="227"/>
      <c r="K240" s="227"/>
      <c r="L240" s="232"/>
      <c r="M240" s="233"/>
      <c r="N240" s="234"/>
      <c r="O240" s="234"/>
      <c r="P240" s="234"/>
      <c r="Q240" s="234"/>
      <c r="R240" s="234"/>
      <c r="S240" s="234"/>
      <c r="T240" s="23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6" t="s">
        <v>175</v>
      </c>
      <c r="AU240" s="236" t="s">
        <v>81</v>
      </c>
      <c r="AV240" s="13" t="s">
        <v>81</v>
      </c>
      <c r="AW240" s="13" t="s">
        <v>4</v>
      </c>
      <c r="AX240" s="13" t="s">
        <v>79</v>
      </c>
      <c r="AY240" s="236" t="s">
        <v>144</v>
      </c>
    </row>
    <row r="241" s="2" customFormat="1" ht="16.5" customHeight="1">
      <c r="A241" s="40"/>
      <c r="B241" s="41"/>
      <c r="C241" s="206" t="s">
        <v>421</v>
      </c>
      <c r="D241" s="206" t="s">
        <v>146</v>
      </c>
      <c r="E241" s="207" t="s">
        <v>1381</v>
      </c>
      <c r="F241" s="208" t="s">
        <v>1382</v>
      </c>
      <c r="G241" s="209" t="s">
        <v>149</v>
      </c>
      <c r="H241" s="210">
        <v>177.90000000000001</v>
      </c>
      <c r="I241" s="211"/>
      <c r="J241" s="212">
        <f>ROUND(I241*H241,2)</f>
        <v>0</v>
      </c>
      <c r="K241" s="208" t="s">
        <v>150</v>
      </c>
      <c r="L241" s="46"/>
      <c r="M241" s="213" t="s">
        <v>19</v>
      </c>
      <c r="N241" s="214" t="s">
        <v>42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258</v>
      </c>
      <c r="AT241" s="217" t="s">
        <v>146</v>
      </c>
      <c r="AU241" s="217" t="s">
        <v>81</v>
      </c>
      <c r="AY241" s="19" t="s">
        <v>144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79</v>
      </c>
      <c r="BK241" s="218">
        <f>ROUND(I241*H241,2)</f>
        <v>0</v>
      </c>
      <c r="BL241" s="19" t="s">
        <v>258</v>
      </c>
      <c r="BM241" s="217" t="s">
        <v>1383</v>
      </c>
    </row>
    <row r="242" s="2" customFormat="1">
      <c r="A242" s="40"/>
      <c r="B242" s="41"/>
      <c r="C242" s="42"/>
      <c r="D242" s="219" t="s">
        <v>153</v>
      </c>
      <c r="E242" s="42"/>
      <c r="F242" s="220" t="s">
        <v>1384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153</v>
      </c>
      <c r="AU242" s="19" t="s">
        <v>81</v>
      </c>
    </row>
    <row r="243" s="2" customFormat="1">
      <c r="A243" s="40"/>
      <c r="B243" s="41"/>
      <c r="C243" s="42"/>
      <c r="D243" s="224" t="s">
        <v>155</v>
      </c>
      <c r="E243" s="42"/>
      <c r="F243" s="225" t="s">
        <v>1385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155</v>
      </c>
      <c r="AU243" s="19" t="s">
        <v>81</v>
      </c>
    </row>
    <row r="244" s="13" customFormat="1">
      <c r="A244" s="13"/>
      <c r="B244" s="226"/>
      <c r="C244" s="227"/>
      <c r="D244" s="219" t="s">
        <v>175</v>
      </c>
      <c r="E244" s="228" t="s">
        <v>19</v>
      </c>
      <c r="F244" s="229" t="s">
        <v>1386</v>
      </c>
      <c r="G244" s="227"/>
      <c r="H244" s="230">
        <v>177.90000000000001</v>
      </c>
      <c r="I244" s="231"/>
      <c r="J244" s="227"/>
      <c r="K244" s="227"/>
      <c r="L244" s="232"/>
      <c r="M244" s="233"/>
      <c r="N244" s="234"/>
      <c r="O244" s="234"/>
      <c r="P244" s="234"/>
      <c r="Q244" s="234"/>
      <c r="R244" s="234"/>
      <c r="S244" s="234"/>
      <c r="T244" s="235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6" t="s">
        <v>175</v>
      </c>
      <c r="AU244" s="236" t="s">
        <v>81</v>
      </c>
      <c r="AV244" s="13" t="s">
        <v>81</v>
      </c>
      <c r="AW244" s="13" t="s">
        <v>33</v>
      </c>
      <c r="AX244" s="13" t="s">
        <v>79</v>
      </c>
      <c r="AY244" s="236" t="s">
        <v>144</v>
      </c>
    </row>
    <row r="245" s="2" customFormat="1" ht="16.5" customHeight="1">
      <c r="A245" s="40"/>
      <c r="B245" s="41"/>
      <c r="C245" s="248" t="s">
        <v>427</v>
      </c>
      <c r="D245" s="248" t="s">
        <v>224</v>
      </c>
      <c r="E245" s="249" t="s">
        <v>1387</v>
      </c>
      <c r="F245" s="250" t="s">
        <v>1388</v>
      </c>
      <c r="G245" s="251" t="s">
        <v>149</v>
      </c>
      <c r="H245" s="252">
        <v>207.34200000000001</v>
      </c>
      <c r="I245" s="253"/>
      <c r="J245" s="254">
        <f>ROUND(I245*H245,2)</f>
        <v>0</v>
      </c>
      <c r="K245" s="250" t="s">
        <v>150</v>
      </c>
      <c r="L245" s="255"/>
      <c r="M245" s="256" t="s">
        <v>19</v>
      </c>
      <c r="N245" s="257" t="s">
        <v>42</v>
      </c>
      <c r="O245" s="86"/>
      <c r="P245" s="215">
        <f>O245*H245</f>
        <v>0</v>
      </c>
      <c r="Q245" s="215">
        <v>0.00038999999999999999</v>
      </c>
      <c r="R245" s="215">
        <f>Q245*H245</f>
        <v>0.080863379999999999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379</v>
      </c>
      <c r="AT245" s="217" t="s">
        <v>224</v>
      </c>
      <c r="AU245" s="217" t="s">
        <v>81</v>
      </c>
      <c r="AY245" s="19" t="s">
        <v>144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79</v>
      </c>
      <c r="BK245" s="218">
        <f>ROUND(I245*H245,2)</f>
        <v>0</v>
      </c>
      <c r="BL245" s="19" t="s">
        <v>258</v>
      </c>
      <c r="BM245" s="217" t="s">
        <v>1389</v>
      </c>
    </row>
    <row r="246" s="2" customFormat="1">
      <c r="A246" s="40"/>
      <c r="B246" s="41"/>
      <c r="C246" s="42"/>
      <c r="D246" s="219" t="s">
        <v>153</v>
      </c>
      <c r="E246" s="42"/>
      <c r="F246" s="220" t="s">
        <v>1388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153</v>
      </c>
      <c r="AU246" s="19" t="s">
        <v>81</v>
      </c>
    </row>
    <row r="247" s="13" customFormat="1">
      <c r="A247" s="13"/>
      <c r="B247" s="226"/>
      <c r="C247" s="227"/>
      <c r="D247" s="219" t="s">
        <v>175</v>
      </c>
      <c r="E247" s="227"/>
      <c r="F247" s="229" t="s">
        <v>1390</v>
      </c>
      <c r="G247" s="227"/>
      <c r="H247" s="230">
        <v>207.34200000000001</v>
      </c>
      <c r="I247" s="231"/>
      <c r="J247" s="227"/>
      <c r="K247" s="227"/>
      <c r="L247" s="232"/>
      <c r="M247" s="233"/>
      <c r="N247" s="234"/>
      <c r="O247" s="234"/>
      <c r="P247" s="234"/>
      <c r="Q247" s="234"/>
      <c r="R247" s="234"/>
      <c r="S247" s="234"/>
      <c r="T247" s="23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6" t="s">
        <v>175</v>
      </c>
      <c r="AU247" s="236" t="s">
        <v>81</v>
      </c>
      <c r="AV247" s="13" t="s">
        <v>81</v>
      </c>
      <c r="AW247" s="13" t="s">
        <v>4</v>
      </c>
      <c r="AX247" s="13" t="s">
        <v>79</v>
      </c>
      <c r="AY247" s="236" t="s">
        <v>144</v>
      </c>
    </row>
    <row r="248" s="2" customFormat="1" ht="16.5" customHeight="1">
      <c r="A248" s="40"/>
      <c r="B248" s="41"/>
      <c r="C248" s="206" t="s">
        <v>433</v>
      </c>
      <c r="D248" s="206" t="s">
        <v>146</v>
      </c>
      <c r="E248" s="207" t="s">
        <v>1391</v>
      </c>
      <c r="F248" s="208" t="s">
        <v>1392</v>
      </c>
      <c r="G248" s="209" t="s">
        <v>204</v>
      </c>
      <c r="H248" s="210">
        <v>1.542</v>
      </c>
      <c r="I248" s="211"/>
      <c r="J248" s="212">
        <f>ROUND(I248*H248,2)</f>
        <v>0</v>
      </c>
      <c r="K248" s="208" t="s">
        <v>150</v>
      </c>
      <c r="L248" s="46"/>
      <c r="M248" s="213" t="s">
        <v>19</v>
      </c>
      <c r="N248" s="214" t="s">
        <v>42</v>
      </c>
      <c r="O248" s="86"/>
      <c r="P248" s="215">
        <f>O248*H248</f>
        <v>0</v>
      </c>
      <c r="Q248" s="215">
        <v>0</v>
      </c>
      <c r="R248" s="215">
        <f>Q248*H248</f>
        <v>0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258</v>
      </c>
      <c r="AT248" s="217" t="s">
        <v>146</v>
      </c>
      <c r="AU248" s="217" t="s">
        <v>81</v>
      </c>
      <c r="AY248" s="19" t="s">
        <v>144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79</v>
      </c>
      <c r="BK248" s="218">
        <f>ROUND(I248*H248,2)</f>
        <v>0</v>
      </c>
      <c r="BL248" s="19" t="s">
        <v>258</v>
      </c>
      <c r="BM248" s="217" t="s">
        <v>1393</v>
      </c>
    </row>
    <row r="249" s="2" customFormat="1">
      <c r="A249" s="40"/>
      <c r="B249" s="41"/>
      <c r="C249" s="42"/>
      <c r="D249" s="219" t="s">
        <v>153</v>
      </c>
      <c r="E249" s="42"/>
      <c r="F249" s="220" t="s">
        <v>1394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153</v>
      </c>
      <c r="AU249" s="19" t="s">
        <v>81</v>
      </c>
    </row>
    <row r="250" s="2" customFormat="1">
      <c r="A250" s="40"/>
      <c r="B250" s="41"/>
      <c r="C250" s="42"/>
      <c r="D250" s="224" t="s">
        <v>155</v>
      </c>
      <c r="E250" s="42"/>
      <c r="F250" s="225" t="s">
        <v>1395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155</v>
      </c>
      <c r="AU250" s="19" t="s">
        <v>81</v>
      </c>
    </row>
    <row r="251" s="12" customFormat="1" ht="22.8" customHeight="1">
      <c r="A251" s="12"/>
      <c r="B251" s="190"/>
      <c r="C251" s="191"/>
      <c r="D251" s="192" t="s">
        <v>70</v>
      </c>
      <c r="E251" s="204" t="s">
        <v>666</v>
      </c>
      <c r="F251" s="204" t="s">
        <v>667</v>
      </c>
      <c r="G251" s="191"/>
      <c r="H251" s="191"/>
      <c r="I251" s="194"/>
      <c r="J251" s="205">
        <f>BK251</f>
        <v>0</v>
      </c>
      <c r="K251" s="191"/>
      <c r="L251" s="196"/>
      <c r="M251" s="197"/>
      <c r="N251" s="198"/>
      <c r="O251" s="198"/>
      <c r="P251" s="199">
        <f>SUM(P252:P297)</f>
        <v>0</v>
      </c>
      <c r="Q251" s="198"/>
      <c r="R251" s="199">
        <f>SUM(R252:R297)</f>
        <v>0.098199999999999996</v>
      </c>
      <c r="S251" s="198"/>
      <c r="T251" s="200">
        <f>SUM(T252:T297)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01" t="s">
        <v>81</v>
      </c>
      <c r="AT251" s="202" t="s">
        <v>70</v>
      </c>
      <c r="AU251" s="202" t="s">
        <v>79</v>
      </c>
      <c r="AY251" s="201" t="s">
        <v>144</v>
      </c>
      <c r="BK251" s="203">
        <f>SUM(BK252:BK297)</f>
        <v>0</v>
      </c>
    </row>
    <row r="252" s="2" customFormat="1" ht="16.5" customHeight="1">
      <c r="A252" s="40"/>
      <c r="B252" s="41"/>
      <c r="C252" s="206" t="s">
        <v>439</v>
      </c>
      <c r="D252" s="206" t="s">
        <v>146</v>
      </c>
      <c r="E252" s="207" t="s">
        <v>1396</v>
      </c>
      <c r="F252" s="208" t="s">
        <v>1397</v>
      </c>
      <c r="G252" s="209" t="s">
        <v>165</v>
      </c>
      <c r="H252" s="210">
        <v>5</v>
      </c>
      <c r="I252" s="211"/>
      <c r="J252" s="212">
        <f>ROUND(I252*H252,2)</f>
        <v>0</v>
      </c>
      <c r="K252" s="208" t="s">
        <v>150</v>
      </c>
      <c r="L252" s="46"/>
      <c r="M252" s="213" t="s">
        <v>19</v>
      </c>
      <c r="N252" s="214" t="s">
        <v>42</v>
      </c>
      <c r="O252" s="86"/>
      <c r="P252" s="215">
        <f>O252*H252</f>
        <v>0</v>
      </c>
      <c r="Q252" s="215">
        <v>0.00142</v>
      </c>
      <c r="R252" s="215">
        <f>Q252*H252</f>
        <v>0.0071000000000000004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258</v>
      </c>
      <c r="AT252" s="217" t="s">
        <v>146</v>
      </c>
      <c r="AU252" s="217" t="s">
        <v>81</v>
      </c>
      <c r="AY252" s="19" t="s">
        <v>144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79</v>
      </c>
      <c r="BK252" s="218">
        <f>ROUND(I252*H252,2)</f>
        <v>0</v>
      </c>
      <c r="BL252" s="19" t="s">
        <v>258</v>
      </c>
      <c r="BM252" s="217" t="s">
        <v>1398</v>
      </c>
    </row>
    <row r="253" s="2" customFormat="1">
      <c r="A253" s="40"/>
      <c r="B253" s="41"/>
      <c r="C253" s="42"/>
      <c r="D253" s="219" t="s">
        <v>153</v>
      </c>
      <c r="E253" s="42"/>
      <c r="F253" s="220" t="s">
        <v>1399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153</v>
      </c>
      <c r="AU253" s="19" t="s">
        <v>81</v>
      </c>
    </row>
    <row r="254" s="2" customFormat="1">
      <c r="A254" s="40"/>
      <c r="B254" s="41"/>
      <c r="C254" s="42"/>
      <c r="D254" s="224" t="s">
        <v>155</v>
      </c>
      <c r="E254" s="42"/>
      <c r="F254" s="225" t="s">
        <v>1400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155</v>
      </c>
      <c r="AU254" s="19" t="s">
        <v>81</v>
      </c>
    </row>
    <row r="255" s="2" customFormat="1" ht="16.5" customHeight="1">
      <c r="A255" s="40"/>
      <c r="B255" s="41"/>
      <c r="C255" s="206" t="s">
        <v>446</v>
      </c>
      <c r="D255" s="206" t="s">
        <v>146</v>
      </c>
      <c r="E255" s="207" t="s">
        <v>1401</v>
      </c>
      <c r="F255" s="208" t="s">
        <v>1402</v>
      </c>
      <c r="G255" s="209" t="s">
        <v>165</v>
      </c>
      <c r="H255" s="210">
        <v>7</v>
      </c>
      <c r="I255" s="211"/>
      <c r="J255" s="212">
        <f>ROUND(I255*H255,2)</f>
        <v>0</v>
      </c>
      <c r="K255" s="208" t="s">
        <v>150</v>
      </c>
      <c r="L255" s="46"/>
      <c r="M255" s="213" t="s">
        <v>19</v>
      </c>
      <c r="N255" s="214" t="s">
        <v>42</v>
      </c>
      <c r="O255" s="86"/>
      <c r="P255" s="215">
        <f>O255*H255</f>
        <v>0</v>
      </c>
      <c r="Q255" s="215">
        <v>0.00197</v>
      </c>
      <c r="R255" s="215">
        <f>Q255*H255</f>
        <v>0.01379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258</v>
      </c>
      <c r="AT255" s="217" t="s">
        <v>146</v>
      </c>
      <c r="AU255" s="217" t="s">
        <v>81</v>
      </c>
      <c r="AY255" s="19" t="s">
        <v>144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79</v>
      </c>
      <c r="BK255" s="218">
        <f>ROUND(I255*H255,2)</f>
        <v>0</v>
      </c>
      <c r="BL255" s="19" t="s">
        <v>258</v>
      </c>
      <c r="BM255" s="217" t="s">
        <v>1403</v>
      </c>
    </row>
    <row r="256" s="2" customFormat="1">
      <c r="A256" s="40"/>
      <c r="B256" s="41"/>
      <c r="C256" s="42"/>
      <c r="D256" s="219" t="s">
        <v>153</v>
      </c>
      <c r="E256" s="42"/>
      <c r="F256" s="220" t="s">
        <v>1404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153</v>
      </c>
      <c r="AU256" s="19" t="s">
        <v>81</v>
      </c>
    </row>
    <row r="257" s="2" customFormat="1">
      <c r="A257" s="40"/>
      <c r="B257" s="41"/>
      <c r="C257" s="42"/>
      <c r="D257" s="224" t="s">
        <v>155</v>
      </c>
      <c r="E257" s="42"/>
      <c r="F257" s="225" t="s">
        <v>1405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155</v>
      </c>
      <c r="AU257" s="19" t="s">
        <v>81</v>
      </c>
    </row>
    <row r="258" s="2" customFormat="1" ht="16.5" customHeight="1">
      <c r="A258" s="40"/>
      <c r="B258" s="41"/>
      <c r="C258" s="206" t="s">
        <v>452</v>
      </c>
      <c r="D258" s="206" t="s">
        <v>146</v>
      </c>
      <c r="E258" s="207" t="s">
        <v>1406</v>
      </c>
      <c r="F258" s="208" t="s">
        <v>1407</v>
      </c>
      <c r="G258" s="209" t="s">
        <v>165</v>
      </c>
      <c r="H258" s="210">
        <v>15</v>
      </c>
      <c r="I258" s="211"/>
      <c r="J258" s="212">
        <f>ROUND(I258*H258,2)</f>
        <v>0</v>
      </c>
      <c r="K258" s="208" t="s">
        <v>150</v>
      </c>
      <c r="L258" s="46"/>
      <c r="M258" s="213" t="s">
        <v>19</v>
      </c>
      <c r="N258" s="214" t="s">
        <v>42</v>
      </c>
      <c r="O258" s="86"/>
      <c r="P258" s="215">
        <f>O258*H258</f>
        <v>0</v>
      </c>
      <c r="Q258" s="215">
        <v>0.0030400000000000002</v>
      </c>
      <c r="R258" s="215">
        <f>Q258*H258</f>
        <v>0.045600000000000002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258</v>
      </c>
      <c r="AT258" s="217" t="s">
        <v>146</v>
      </c>
      <c r="AU258" s="217" t="s">
        <v>81</v>
      </c>
      <c r="AY258" s="19" t="s">
        <v>144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79</v>
      </c>
      <c r="BK258" s="218">
        <f>ROUND(I258*H258,2)</f>
        <v>0</v>
      </c>
      <c r="BL258" s="19" t="s">
        <v>258</v>
      </c>
      <c r="BM258" s="217" t="s">
        <v>1408</v>
      </c>
    </row>
    <row r="259" s="2" customFormat="1">
      <c r="A259" s="40"/>
      <c r="B259" s="41"/>
      <c r="C259" s="42"/>
      <c r="D259" s="219" t="s">
        <v>153</v>
      </c>
      <c r="E259" s="42"/>
      <c r="F259" s="220" t="s">
        <v>1409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153</v>
      </c>
      <c r="AU259" s="19" t="s">
        <v>81</v>
      </c>
    </row>
    <row r="260" s="2" customFormat="1">
      <c r="A260" s="40"/>
      <c r="B260" s="41"/>
      <c r="C260" s="42"/>
      <c r="D260" s="224" t="s">
        <v>155</v>
      </c>
      <c r="E260" s="42"/>
      <c r="F260" s="225" t="s">
        <v>1410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155</v>
      </c>
      <c r="AU260" s="19" t="s">
        <v>81</v>
      </c>
    </row>
    <row r="261" s="2" customFormat="1" ht="16.5" customHeight="1">
      <c r="A261" s="40"/>
      <c r="B261" s="41"/>
      <c r="C261" s="206" t="s">
        <v>459</v>
      </c>
      <c r="D261" s="206" t="s">
        <v>146</v>
      </c>
      <c r="E261" s="207" t="s">
        <v>1411</v>
      </c>
      <c r="F261" s="208" t="s">
        <v>1412</v>
      </c>
      <c r="G261" s="209" t="s">
        <v>165</v>
      </c>
      <c r="H261" s="210">
        <v>12</v>
      </c>
      <c r="I261" s="211"/>
      <c r="J261" s="212">
        <f>ROUND(I261*H261,2)</f>
        <v>0</v>
      </c>
      <c r="K261" s="208" t="s">
        <v>150</v>
      </c>
      <c r="L261" s="46"/>
      <c r="M261" s="213" t="s">
        <v>19</v>
      </c>
      <c r="N261" s="214" t="s">
        <v>42</v>
      </c>
      <c r="O261" s="86"/>
      <c r="P261" s="215">
        <f>O261*H261</f>
        <v>0</v>
      </c>
      <c r="Q261" s="215">
        <v>0.0012999999999999999</v>
      </c>
      <c r="R261" s="215">
        <f>Q261*H261</f>
        <v>0.015599999999999999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258</v>
      </c>
      <c r="AT261" s="217" t="s">
        <v>146</v>
      </c>
      <c r="AU261" s="217" t="s">
        <v>81</v>
      </c>
      <c r="AY261" s="19" t="s">
        <v>144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79</v>
      </c>
      <c r="BK261" s="218">
        <f>ROUND(I261*H261,2)</f>
        <v>0</v>
      </c>
      <c r="BL261" s="19" t="s">
        <v>258</v>
      </c>
      <c r="BM261" s="217" t="s">
        <v>1413</v>
      </c>
    </row>
    <row r="262" s="2" customFormat="1">
      <c r="A262" s="40"/>
      <c r="B262" s="41"/>
      <c r="C262" s="42"/>
      <c r="D262" s="219" t="s">
        <v>153</v>
      </c>
      <c r="E262" s="42"/>
      <c r="F262" s="220" t="s">
        <v>1414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153</v>
      </c>
      <c r="AU262" s="19" t="s">
        <v>81</v>
      </c>
    </row>
    <row r="263" s="2" customFormat="1">
      <c r="A263" s="40"/>
      <c r="B263" s="41"/>
      <c r="C263" s="42"/>
      <c r="D263" s="224" t="s">
        <v>155</v>
      </c>
      <c r="E263" s="42"/>
      <c r="F263" s="225" t="s">
        <v>1415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155</v>
      </c>
      <c r="AU263" s="19" t="s">
        <v>81</v>
      </c>
    </row>
    <row r="264" s="2" customFormat="1" ht="16.5" customHeight="1">
      <c r="A264" s="40"/>
      <c r="B264" s="41"/>
      <c r="C264" s="206" t="s">
        <v>465</v>
      </c>
      <c r="D264" s="206" t="s">
        <v>146</v>
      </c>
      <c r="E264" s="207" t="s">
        <v>1416</v>
      </c>
      <c r="F264" s="208" t="s">
        <v>1417</v>
      </c>
      <c r="G264" s="209" t="s">
        <v>165</v>
      </c>
      <c r="H264" s="210">
        <v>5</v>
      </c>
      <c r="I264" s="211"/>
      <c r="J264" s="212">
        <f>ROUND(I264*H264,2)</f>
        <v>0</v>
      </c>
      <c r="K264" s="208" t="s">
        <v>150</v>
      </c>
      <c r="L264" s="46"/>
      <c r="M264" s="213" t="s">
        <v>19</v>
      </c>
      <c r="N264" s="214" t="s">
        <v>42</v>
      </c>
      <c r="O264" s="86"/>
      <c r="P264" s="215">
        <f>O264*H264</f>
        <v>0</v>
      </c>
      <c r="Q264" s="215">
        <v>0.00042999999999999999</v>
      </c>
      <c r="R264" s="215">
        <f>Q264*H264</f>
        <v>0.00215</v>
      </c>
      <c r="S264" s="215">
        <v>0</v>
      </c>
      <c r="T264" s="216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258</v>
      </c>
      <c r="AT264" s="217" t="s">
        <v>146</v>
      </c>
      <c r="AU264" s="217" t="s">
        <v>81</v>
      </c>
      <c r="AY264" s="19" t="s">
        <v>144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9" t="s">
        <v>79</v>
      </c>
      <c r="BK264" s="218">
        <f>ROUND(I264*H264,2)</f>
        <v>0</v>
      </c>
      <c r="BL264" s="19" t="s">
        <v>258</v>
      </c>
      <c r="BM264" s="217" t="s">
        <v>1418</v>
      </c>
    </row>
    <row r="265" s="2" customFormat="1">
      <c r="A265" s="40"/>
      <c r="B265" s="41"/>
      <c r="C265" s="42"/>
      <c r="D265" s="219" t="s">
        <v>153</v>
      </c>
      <c r="E265" s="42"/>
      <c r="F265" s="220" t="s">
        <v>1419</v>
      </c>
      <c r="G265" s="42"/>
      <c r="H265" s="42"/>
      <c r="I265" s="221"/>
      <c r="J265" s="42"/>
      <c r="K265" s="42"/>
      <c r="L265" s="46"/>
      <c r="M265" s="222"/>
      <c r="N265" s="223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153</v>
      </c>
      <c r="AU265" s="19" t="s">
        <v>81</v>
      </c>
    </row>
    <row r="266" s="2" customFormat="1">
      <c r="A266" s="40"/>
      <c r="B266" s="41"/>
      <c r="C266" s="42"/>
      <c r="D266" s="224" t="s">
        <v>155</v>
      </c>
      <c r="E266" s="42"/>
      <c r="F266" s="225" t="s">
        <v>1420</v>
      </c>
      <c r="G266" s="42"/>
      <c r="H266" s="42"/>
      <c r="I266" s="221"/>
      <c r="J266" s="42"/>
      <c r="K266" s="42"/>
      <c r="L266" s="46"/>
      <c r="M266" s="222"/>
      <c r="N266" s="223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155</v>
      </c>
      <c r="AU266" s="19" t="s">
        <v>81</v>
      </c>
    </row>
    <row r="267" s="2" customFormat="1" ht="16.5" customHeight="1">
      <c r="A267" s="40"/>
      <c r="B267" s="41"/>
      <c r="C267" s="206" t="s">
        <v>471</v>
      </c>
      <c r="D267" s="206" t="s">
        <v>146</v>
      </c>
      <c r="E267" s="207" t="s">
        <v>1421</v>
      </c>
      <c r="F267" s="208" t="s">
        <v>1422</v>
      </c>
      <c r="G267" s="209" t="s">
        <v>165</v>
      </c>
      <c r="H267" s="210">
        <v>10</v>
      </c>
      <c r="I267" s="211"/>
      <c r="J267" s="212">
        <f>ROUND(I267*H267,2)</f>
        <v>0</v>
      </c>
      <c r="K267" s="208" t="s">
        <v>150</v>
      </c>
      <c r="L267" s="46"/>
      <c r="M267" s="213" t="s">
        <v>19</v>
      </c>
      <c r="N267" s="214" t="s">
        <v>42</v>
      </c>
      <c r="O267" s="86"/>
      <c r="P267" s="215">
        <f>O267*H267</f>
        <v>0</v>
      </c>
      <c r="Q267" s="215">
        <v>0.00050000000000000001</v>
      </c>
      <c r="R267" s="215">
        <f>Q267*H267</f>
        <v>0.0050000000000000001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258</v>
      </c>
      <c r="AT267" s="217" t="s">
        <v>146</v>
      </c>
      <c r="AU267" s="217" t="s">
        <v>81</v>
      </c>
      <c r="AY267" s="19" t="s">
        <v>144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79</v>
      </c>
      <c r="BK267" s="218">
        <f>ROUND(I267*H267,2)</f>
        <v>0</v>
      </c>
      <c r="BL267" s="19" t="s">
        <v>258</v>
      </c>
      <c r="BM267" s="217" t="s">
        <v>1423</v>
      </c>
    </row>
    <row r="268" s="2" customFormat="1">
      <c r="A268" s="40"/>
      <c r="B268" s="41"/>
      <c r="C268" s="42"/>
      <c r="D268" s="219" t="s">
        <v>153</v>
      </c>
      <c r="E268" s="42"/>
      <c r="F268" s="220" t="s">
        <v>1424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153</v>
      </c>
      <c r="AU268" s="19" t="s">
        <v>81</v>
      </c>
    </row>
    <row r="269" s="2" customFormat="1">
      <c r="A269" s="40"/>
      <c r="B269" s="41"/>
      <c r="C269" s="42"/>
      <c r="D269" s="224" t="s">
        <v>155</v>
      </c>
      <c r="E269" s="42"/>
      <c r="F269" s="225" t="s">
        <v>1425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155</v>
      </c>
      <c r="AU269" s="19" t="s">
        <v>81</v>
      </c>
    </row>
    <row r="270" s="2" customFormat="1" ht="16.5" customHeight="1">
      <c r="A270" s="40"/>
      <c r="B270" s="41"/>
      <c r="C270" s="206" t="s">
        <v>477</v>
      </c>
      <c r="D270" s="206" t="s">
        <v>146</v>
      </c>
      <c r="E270" s="207" t="s">
        <v>1426</v>
      </c>
      <c r="F270" s="208" t="s">
        <v>1427</v>
      </c>
      <c r="G270" s="209" t="s">
        <v>165</v>
      </c>
      <c r="H270" s="210">
        <v>5</v>
      </c>
      <c r="I270" s="211"/>
      <c r="J270" s="212">
        <f>ROUND(I270*H270,2)</f>
        <v>0</v>
      </c>
      <c r="K270" s="208" t="s">
        <v>150</v>
      </c>
      <c r="L270" s="46"/>
      <c r="M270" s="213" t="s">
        <v>19</v>
      </c>
      <c r="N270" s="214" t="s">
        <v>42</v>
      </c>
      <c r="O270" s="86"/>
      <c r="P270" s="215">
        <f>O270*H270</f>
        <v>0</v>
      </c>
      <c r="Q270" s="215">
        <v>0.0015299999999999999</v>
      </c>
      <c r="R270" s="215">
        <f>Q270*H270</f>
        <v>0.0076499999999999997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258</v>
      </c>
      <c r="AT270" s="217" t="s">
        <v>146</v>
      </c>
      <c r="AU270" s="217" t="s">
        <v>81</v>
      </c>
      <c r="AY270" s="19" t="s">
        <v>144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79</v>
      </c>
      <c r="BK270" s="218">
        <f>ROUND(I270*H270,2)</f>
        <v>0</v>
      </c>
      <c r="BL270" s="19" t="s">
        <v>258</v>
      </c>
      <c r="BM270" s="217" t="s">
        <v>1428</v>
      </c>
    </row>
    <row r="271" s="2" customFormat="1">
      <c r="A271" s="40"/>
      <c r="B271" s="41"/>
      <c r="C271" s="42"/>
      <c r="D271" s="219" t="s">
        <v>153</v>
      </c>
      <c r="E271" s="42"/>
      <c r="F271" s="220" t="s">
        <v>1429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153</v>
      </c>
      <c r="AU271" s="19" t="s">
        <v>81</v>
      </c>
    </row>
    <row r="272" s="2" customFormat="1">
      <c r="A272" s="40"/>
      <c r="B272" s="41"/>
      <c r="C272" s="42"/>
      <c r="D272" s="224" t="s">
        <v>155</v>
      </c>
      <c r="E272" s="42"/>
      <c r="F272" s="225" t="s">
        <v>1430</v>
      </c>
      <c r="G272" s="42"/>
      <c r="H272" s="42"/>
      <c r="I272" s="221"/>
      <c r="J272" s="42"/>
      <c r="K272" s="42"/>
      <c r="L272" s="46"/>
      <c r="M272" s="222"/>
      <c r="N272" s="223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155</v>
      </c>
      <c r="AU272" s="19" t="s">
        <v>81</v>
      </c>
    </row>
    <row r="273" s="2" customFormat="1" ht="16.5" customHeight="1">
      <c r="A273" s="40"/>
      <c r="B273" s="41"/>
      <c r="C273" s="206" t="s">
        <v>484</v>
      </c>
      <c r="D273" s="206" t="s">
        <v>146</v>
      </c>
      <c r="E273" s="207" t="s">
        <v>1431</v>
      </c>
      <c r="F273" s="208" t="s">
        <v>1432</v>
      </c>
      <c r="G273" s="209" t="s">
        <v>553</v>
      </c>
      <c r="H273" s="210">
        <v>3</v>
      </c>
      <c r="I273" s="211"/>
      <c r="J273" s="212">
        <f>ROUND(I273*H273,2)</f>
        <v>0</v>
      </c>
      <c r="K273" s="208" t="s">
        <v>150</v>
      </c>
      <c r="L273" s="46"/>
      <c r="M273" s="213" t="s">
        <v>19</v>
      </c>
      <c r="N273" s="214" t="s">
        <v>42</v>
      </c>
      <c r="O273" s="86"/>
      <c r="P273" s="215">
        <f>O273*H273</f>
        <v>0</v>
      </c>
      <c r="Q273" s="215">
        <v>0</v>
      </c>
      <c r="R273" s="215">
        <f>Q273*H273</f>
        <v>0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258</v>
      </c>
      <c r="AT273" s="217" t="s">
        <v>146</v>
      </c>
      <c r="AU273" s="217" t="s">
        <v>81</v>
      </c>
      <c r="AY273" s="19" t="s">
        <v>144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79</v>
      </c>
      <c r="BK273" s="218">
        <f>ROUND(I273*H273,2)</f>
        <v>0</v>
      </c>
      <c r="BL273" s="19" t="s">
        <v>258</v>
      </c>
      <c r="BM273" s="217" t="s">
        <v>1433</v>
      </c>
    </row>
    <row r="274" s="2" customFormat="1">
      <c r="A274" s="40"/>
      <c r="B274" s="41"/>
      <c r="C274" s="42"/>
      <c r="D274" s="219" t="s">
        <v>153</v>
      </c>
      <c r="E274" s="42"/>
      <c r="F274" s="220" t="s">
        <v>1434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153</v>
      </c>
      <c r="AU274" s="19" t="s">
        <v>81</v>
      </c>
    </row>
    <row r="275" s="2" customFormat="1">
      <c r="A275" s="40"/>
      <c r="B275" s="41"/>
      <c r="C275" s="42"/>
      <c r="D275" s="224" t="s">
        <v>155</v>
      </c>
      <c r="E275" s="42"/>
      <c r="F275" s="225" t="s">
        <v>1435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155</v>
      </c>
      <c r="AU275" s="19" t="s">
        <v>81</v>
      </c>
    </row>
    <row r="276" s="2" customFormat="1" ht="16.5" customHeight="1">
      <c r="A276" s="40"/>
      <c r="B276" s="41"/>
      <c r="C276" s="206" t="s">
        <v>490</v>
      </c>
      <c r="D276" s="206" t="s">
        <v>146</v>
      </c>
      <c r="E276" s="207" t="s">
        <v>1436</v>
      </c>
      <c r="F276" s="208" t="s">
        <v>1437</v>
      </c>
      <c r="G276" s="209" t="s">
        <v>553</v>
      </c>
      <c r="H276" s="210">
        <v>11</v>
      </c>
      <c r="I276" s="211"/>
      <c r="J276" s="212">
        <f>ROUND(I276*H276,2)</f>
        <v>0</v>
      </c>
      <c r="K276" s="208" t="s">
        <v>150</v>
      </c>
      <c r="L276" s="46"/>
      <c r="M276" s="213" t="s">
        <v>19</v>
      </c>
      <c r="N276" s="214" t="s">
        <v>42</v>
      </c>
      <c r="O276" s="86"/>
      <c r="P276" s="215">
        <f>O276*H276</f>
        <v>0</v>
      </c>
      <c r="Q276" s="215">
        <v>0</v>
      </c>
      <c r="R276" s="215">
        <f>Q276*H276</f>
        <v>0</v>
      </c>
      <c r="S276" s="215">
        <v>0</v>
      </c>
      <c r="T276" s="216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258</v>
      </c>
      <c r="AT276" s="217" t="s">
        <v>146</v>
      </c>
      <c r="AU276" s="217" t="s">
        <v>81</v>
      </c>
      <c r="AY276" s="19" t="s">
        <v>144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9" t="s">
        <v>79</v>
      </c>
      <c r="BK276" s="218">
        <f>ROUND(I276*H276,2)</f>
        <v>0</v>
      </c>
      <c r="BL276" s="19" t="s">
        <v>258</v>
      </c>
      <c r="BM276" s="217" t="s">
        <v>1438</v>
      </c>
    </row>
    <row r="277" s="2" customFormat="1">
      <c r="A277" s="40"/>
      <c r="B277" s="41"/>
      <c r="C277" s="42"/>
      <c r="D277" s="219" t="s">
        <v>153</v>
      </c>
      <c r="E277" s="42"/>
      <c r="F277" s="220" t="s">
        <v>1439</v>
      </c>
      <c r="G277" s="42"/>
      <c r="H277" s="42"/>
      <c r="I277" s="221"/>
      <c r="J277" s="42"/>
      <c r="K277" s="42"/>
      <c r="L277" s="46"/>
      <c r="M277" s="222"/>
      <c r="N277" s="223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153</v>
      </c>
      <c r="AU277" s="19" t="s">
        <v>81</v>
      </c>
    </row>
    <row r="278" s="2" customFormat="1">
      <c r="A278" s="40"/>
      <c r="B278" s="41"/>
      <c r="C278" s="42"/>
      <c r="D278" s="224" t="s">
        <v>155</v>
      </c>
      <c r="E278" s="42"/>
      <c r="F278" s="225" t="s">
        <v>1440</v>
      </c>
      <c r="G278" s="42"/>
      <c r="H278" s="42"/>
      <c r="I278" s="221"/>
      <c r="J278" s="42"/>
      <c r="K278" s="42"/>
      <c r="L278" s="46"/>
      <c r="M278" s="222"/>
      <c r="N278" s="223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155</v>
      </c>
      <c r="AU278" s="19" t="s">
        <v>81</v>
      </c>
    </row>
    <row r="279" s="2" customFormat="1" ht="16.5" customHeight="1">
      <c r="A279" s="40"/>
      <c r="B279" s="41"/>
      <c r="C279" s="206" t="s">
        <v>496</v>
      </c>
      <c r="D279" s="206" t="s">
        <v>146</v>
      </c>
      <c r="E279" s="207" t="s">
        <v>1441</v>
      </c>
      <c r="F279" s="208" t="s">
        <v>1442</v>
      </c>
      <c r="G279" s="209" t="s">
        <v>553</v>
      </c>
      <c r="H279" s="210">
        <v>4</v>
      </c>
      <c r="I279" s="211"/>
      <c r="J279" s="212">
        <f>ROUND(I279*H279,2)</f>
        <v>0</v>
      </c>
      <c r="K279" s="208" t="s">
        <v>150</v>
      </c>
      <c r="L279" s="46"/>
      <c r="M279" s="213" t="s">
        <v>19</v>
      </c>
      <c r="N279" s="214" t="s">
        <v>42</v>
      </c>
      <c r="O279" s="86"/>
      <c r="P279" s="215">
        <f>O279*H279</f>
        <v>0</v>
      </c>
      <c r="Q279" s="215">
        <v>0</v>
      </c>
      <c r="R279" s="215">
        <f>Q279*H279</f>
        <v>0</v>
      </c>
      <c r="S279" s="215">
        <v>0</v>
      </c>
      <c r="T279" s="216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7" t="s">
        <v>258</v>
      </c>
      <c r="AT279" s="217" t="s">
        <v>146</v>
      </c>
      <c r="AU279" s="217" t="s">
        <v>81</v>
      </c>
      <c r="AY279" s="19" t="s">
        <v>144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9" t="s">
        <v>79</v>
      </c>
      <c r="BK279" s="218">
        <f>ROUND(I279*H279,2)</f>
        <v>0</v>
      </c>
      <c r="BL279" s="19" t="s">
        <v>258</v>
      </c>
      <c r="BM279" s="217" t="s">
        <v>1443</v>
      </c>
    </row>
    <row r="280" s="2" customFormat="1">
      <c r="A280" s="40"/>
      <c r="B280" s="41"/>
      <c r="C280" s="42"/>
      <c r="D280" s="219" t="s">
        <v>153</v>
      </c>
      <c r="E280" s="42"/>
      <c r="F280" s="220" t="s">
        <v>1444</v>
      </c>
      <c r="G280" s="42"/>
      <c r="H280" s="42"/>
      <c r="I280" s="221"/>
      <c r="J280" s="42"/>
      <c r="K280" s="42"/>
      <c r="L280" s="46"/>
      <c r="M280" s="222"/>
      <c r="N280" s="223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153</v>
      </c>
      <c r="AU280" s="19" t="s">
        <v>81</v>
      </c>
    </row>
    <row r="281" s="2" customFormat="1">
      <c r="A281" s="40"/>
      <c r="B281" s="41"/>
      <c r="C281" s="42"/>
      <c r="D281" s="224" t="s">
        <v>155</v>
      </c>
      <c r="E281" s="42"/>
      <c r="F281" s="225" t="s">
        <v>1445</v>
      </c>
      <c r="G281" s="42"/>
      <c r="H281" s="42"/>
      <c r="I281" s="221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155</v>
      </c>
      <c r="AU281" s="19" t="s">
        <v>81</v>
      </c>
    </row>
    <row r="282" s="2" customFormat="1" ht="16.5" customHeight="1">
      <c r="A282" s="40"/>
      <c r="B282" s="41"/>
      <c r="C282" s="206" t="s">
        <v>504</v>
      </c>
      <c r="D282" s="206" t="s">
        <v>146</v>
      </c>
      <c r="E282" s="207" t="s">
        <v>1446</v>
      </c>
      <c r="F282" s="208" t="s">
        <v>1447</v>
      </c>
      <c r="G282" s="209" t="s">
        <v>553</v>
      </c>
      <c r="H282" s="210">
        <v>3</v>
      </c>
      <c r="I282" s="211"/>
      <c r="J282" s="212">
        <f>ROUND(I282*H282,2)</f>
        <v>0</v>
      </c>
      <c r="K282" s="208" t="s">
        <v>150</v>
      </c>
      <c r="L282" s="46"/>
      <c r="M282" s="213" t="s">
        <v>19</v>
      </c>
      <c r="N282" s="214" t="s">
        <v>42</v>
      </c>
      <c r="O282" s="86"/>
      <c r="P282" s="215">
        <f>O282*H282</f>
        <v>0</v>
      </c>
      <c r="Q282" s="215">
        <v>0.00034000000000000002</v>
      </c>
      <c r="R282" s="215">
        <f>Q282*H282</f>
        <v>0.0010200000000000001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258</v>
      </c>
      <c r="AT282" s="217" t="s">
        <v>146</v>
      </c>
      <c r="AU282" s="217" t="s">
        <v>81</v>
      </c>
      <c r="AY282" s="19" t="s">
        <v>144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79</v>
      </c>
      <c r="BK282" s="218">
        <f>ROUND(I282*H282,2)</f>
        <v>0</v>
      </c>
      <c r="BL282" s="19" t="s">
        <v>258</v>
      </c>
      <c r="BM282" s="217" t="s">
        <v>1448</v>
      </c>
    </row>
    <row r="283" s="2" customFormat="1">
      <c r="A283" s="40"/>
      <c r="B283" s="41"/>
      <c r="C283" s="42"/>
      <c r="D283" s="219" t="s">
        <v>153</v>
      </c>
      <c r="E283" s="42"/>
      <c r="F283" s="220" t="s">
        <v>1449</v>
      </c>
      <c r="G283" s="42"/>
      <c r="H283" s="42"/>
      <c r="I283" s="221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153</v>
      </c>
      <c r="AU283" s="19" t="s">
        <v>81</v>
      </c>
    </row>
    <row r="284" s="2" customFormat="1">
      <c r="A284" s="40"/>
      <c r="B284" s="41"/>
      <c r="C284" s="42"/>
      <c r="D284" s="224" t="s">
        <v>155</v>
      </c>
      <c r="E284" s="42"/>
      <c r="F284" s="225" t="s">
        <v>1450</v>
      </c>
      <c r="G284" s="42"/>
      <c r="H284" s="42"/>
      <c r="I284" s="221"/>
      <c r="J284" s="42"/>
      <c r="K284" s="42"/>
      <c r="L284" s="46"/>
      <c r="M284" s="222"/>
      <c r="N284" s="223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155</v>
      </c>
      <c r="AU284" s="19" t="s">
        <v>81</v>
      </c>
    </row>
    <row r="285" s="2" customFormat="1" ht="16.5" customHeight="1">
      <c r="A285" s="40"/>
      <c r="B285" s="41"/>
      <c r="C285" s="206" t="s">
        <v>510</v>
      </c>
      <c r="D285" s="206" t="s">
        <v>146</v>
      </c>
      <c r="E285" s="207" t="s">
        <v>1451</v>
      </c>
      <c r="F285" s="208" t="s">
        <v>1452</v>
      </c>
      <c r="G285" s="209" t="s">
        <v>553</v>
      </c>
      <c r="H285" s="210">
        <v>1</v>
      </c>
      <c r="I285" s="211"/>
      <c r="J285" s="212">
        <f>ROUND(I285*H285,2)</f>
        <v>0</v>
      </c>
      <c r="K285" s="208" t="s">
        <v>150</v>
      </c>
      <c r="L285" s="46"/>
      <c r="M285" s="213" t="s">
        <v>19</v>
      </c>
      <c r="N285" s="214" t="s">
        <v>42</v>
      </c>
      <c r="O285" s="86"/>
      <c r="P285" s="215">
        <f>O285*H285</f>
        <v>0</v>
      </c>
      <c r="Q285" s="215">
        <v>0.00029</v>
      </c>
      <c r="R285" s="215">
        <f>Q285*H285</f>
        <v>0.00029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258</v>
      </c>
      <c r="AT285" s="217" t="s">
        <v>146</v>
      </c>
      <c r="AU285" s="217" t="s">
        <v>81</v>
      </c>
      <c r="AY285" s="19" t="s">
        <v>144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79</v>
      </c>
      <c r="BK285" s="218">
        <f>ROUND(I285*H285,2)</f>
        <v>0</v>
      </c>
      <c r="BL285" s="19" t="s">
        <v>258</v>
      </c>
      <c r="BM285" s="217" t="s">
        <v>1453</v>
      </c>
    </row>
    <row r="286" s="2" customFormat="1">
      <c r="A286" s="40"/>
      <c r="B286" s="41"/>
      <c r="C286" s="42"/>
      <c r="D286" s="219" t="s">
        <v>153</v>
      </c>
      <c r="E286" s="42"/>
      <c r="F286" s="220" t="s">
        <v>1454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153</v>
      </c>
      <c r="AU286" s="19" t="s">
        <v>81</v>
      </c>
    </row>
    <row r="287" s="2" customFormat="1">
      <c r="A287" s="40"/>
      <c r="B287" s="41"/>
      <c r="C287" s="42"/>
      <c r="D287" s="224" t="s">
        <v>155</v>
      </c>
      <c r="E287" s="42"/>
      <c r="F287" s="225" t="s">
        <v>1455</v>
      </c>
      <c r="G287" s="42"/>
      <c r="H287" s="42"/>
      <c r="I287" s="221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155</v>
      </c>
      <c r="AU287" s="19" t="s">
        <v>81</v>
      </c>
    </row>
    <row r="288" s="2" customFormat="1" ht="16.5" customHeight="1">
      <c r="A288" s="40"/>
      <c r="B288" s="41"/>
      <c r="C288" s="206" t="s">
        <v>516</v>
      </c>
      <c r="D288" s="206" t="s">
        <v>146</v>
      </c>
      <c r="E288" s="207" t="s">
        <v>1456</v>
      </c>
      <c r="F288" s="208" t="s">
        <v>1457</v>
      </c>
      <c r="G288" s="209" t="s">
        <v>165</v>
      </c>
      <c r="H288" s="210">
        <v>44</v>
      </c>
      <c r="I288" s="211"/>
      <c r="J288" s="212">
        <f>ROUND(I288*H288,2)</f>
        <v>0</v>
      </c>
      <c r="K288" s="208" t="s">
        <v>150</v>
      </c>
      <c r="L288" s="46"/>
      <c r="M288" s="213" t="s">
        <v>19</v>
      </c>
      <c r="N288" s="214" t="s">
        <v>42</v>
      </c>
      <c r="O288" s="86"/>
      <c r="P288" s="215">
        <f>O288*H288</f>
        <v>0</v>
      </c>
      <c r="Q288" s="215">
        <v>0</v>
      </c>
      <c r="R288" s="215">
        <f>Q288*H288</f>
        <v>0</v>
      </c>
      <c r="S288" s="215">
        <v>0</v>
      </c>
      <c r="T288" s="21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258</v>
      </c>
      <c r="AT288" s="217" t="s">
        <v>146</v>
      </c>
      <c r="AU288" s="217" t="s">
        <v>81</v>
      </c>
      <c r="AY288" s="19" t="s">
        <v>144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9" t="s">
        <v>79</v>
      </c>
      <c r="BK288" s="218">
        <f>ROUND(I288*H288,2)</f>
        <v>0</v>
      </c>
      <c r="BL288" s="19" t="s">
        <v>258</v>
      </c>
      <c r="BM288" s="217" t="s">
        <v>1458</v>
      </c>
    </row>
    <row r="289" s="2" customFormat="1">
      <c r="A289" s="40"/>
      <c r="B289" s="41"/>
      <c r="C289" s="42"/>
      <c r="D289" s="219" t="s">
        <v>153</v>
      </c>
      <c r="E289" s="42"/>
      <c r="F289" s="220" t="s">
        <v>1459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153</v>
      </c>
      <c r="AU289" s="19" t="s">
        <v>81</v>
      </c>
    </row>
    <row r="290" s="2" customFormat="1">
      <c r="A290" s="40"/>
      <c r="B290" s="41"/>
      <c r="C290" s="42"/>
      <c r="D290" s="224" t="s">
        <v>155</v>
      </c>
      <c r="E290" s="42"/>
      <c r="F290" s="225" t="s">
        <v>1460</v>
      </c>
      <c r="G290" s="42"/>
      <c r="H290" s="42"/>
      <c r="I290" s="221"/>
      <c r="J290" s="42"/>
      <c r="K290" s="42"/>
      <c r="L290" s="46"/>
      <c r="M290" s="222"/>
      <c r="N290" s="223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155</v>
      </c>
      <c r="AU290" s="19" t="s">
        <v>81</v>
      </c>
    </row>
    <row r="291" s="13" customFormat="1">
      <c r="A291" s="13"/>
      <c r="B291" s="226"/>
      <c r="C291" s="227"/>
      <c r="D291" s="219" t="s">
        <v>175</v>
      </c>
      <c r="E291" s="228" t="s">
        <v>19</v>
      </c>
      <c r="F291" s="229" t="s">
        <v>1461</v>
      </c>
      <c r="G291" s="227"/>
      <c r="H291" s="230">
        <v>44</v>
      </c>
      <c r="I291" s="231"/>
      <c r="J291" s="227"/>
      <c r="K291" s="227"/>
      <c r="L291" s="232"/>
      <c r="M291" s="233"/>
      <c r="N291" s="234"/>
      <c r="O291" s="234"/>
      <c r="P291" s="234"/>
      <c r="Q291" s="234"/>
      <c r="R291" s="234"/>
      <c r="S291" s="234"/>
      <c r="T291" s="23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6" t="s">
        <v>175</v>
      </c>
      <c r="AU291" s="236" t="s">
        <v>81</v>
      </c>
      <c r="AV291" s="13" t="s">
        <v>81</v>
      </c>
      <c r="AW291" s="13" t="s">
        <v>33</v>
      </c>
      <c r="AX291" s="13" t="s">
        <v>79</v>
      </c>
      <c r="AY291" s="236" t="s">
        <v>144</v>
      </c>
    </row>
    <row r="292" s="2" customFormat="1" ht="16.5" customHeight="1">
      <c r="A292" s="40"/>
      <c r="B292" s="41"/>
      <c r="C292" s="206" t="s">
        <v>523</v>
      </c>
      <c r="D292" s="206" t="s">
        <v>146</v>
      </c>
      <c r="E292" s="207" t="s">
        <v>1462</v>
      </c>
      <c r="F292" s="208" t="s">
        <v>1463</v>
      </c>
      <c r="G292" s="209" t="s">
        <v>165</v>
      </c>
      <c r="H292" s="210">
        <v>15</v>
      </c>
      <c r="I292" s="211"/>
      <c r="J292" s="212">
        <f>ROUND(I292*H292,2)</f>
        <v>0</v>
      </c>
      <c r="K292" s="208" t="s">
        <v>150</v>
      </c>
      <c r="L292" s="46"/>
      <c r="M292" s="213" t="s">
        <v>19</v>
      </c>
      <c r="N292" s="214" t="s">
        <v>42</v>
      </c>
      <c r="O292" s="86"/>
      <c r="P292" s="215">
        <f>O292*H292</f>
        <v>0</v>
      </c>
      <c r="Q292" s="215">
        <v>0</v>
      </c>
      <c r="R292" s="215">
        <f>Q292*H292</f>
        <v>0</v>
      </c>
      <c r="S292" s="215">
        <v>0</v>
      </c>
      <c r="T292" s="216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7" t="s">
        <v>258</v>
      </c>
      <c r="AT292" s="217" t="s">
        <v>146</v>
      </c>
      <c r="AU292" s="217" t="s">
        <v>81</v>
      </c>
      <c r="AY292" s="19" t="s">
        <v>144</v>
      </c>
      <c r="BE292" s="218">
        <f>IF(N292="základní",J292,0)</f>
        <v>0</v>
      </c>
      <c r="BF292" s="218">
        <f>IF(N292="snížená",J292,0)</f>
        <v>0</v>
      </c>
      <c r="BG292" s="218">
        <f>IF(N292="zákl. přenesená",J292,0)</f>
        <v>0</v>
      </c>
      <c r="BH292" s="218">
        <f>IF(N292="sníž. přenesená",J292,0)</f>
        <v>0</v>
      </c>
      <c r="BI292" s="218">
        <f>IF(N292="nulová",J292,0)</f>
        <v>0</v>
      </c>
      <c r="BJ292" s="19" t="s">
        <v>79</v>
      </c>
      <c r="BK292" s="218">
        <f>ROUND(I292*H292,2)</f>
        <v>0</v>
      </c>
      <c r="BL292" s="19" t="s">
        <v>258</v>
      </c>
      <c r="BM292" s="217" t="s">
        <v>1464</v>
      </c>
    </row>
    <row r="293" s="2" customFormat="1">
      <c r="A293" s="40"/>
      <c r="B293" s="41"/>
      <c r="C293" s="42"/>
      <c r="D293" s="219" t="s">
        <v>153</v>
      </c>
      <c r="E293" s="42"/>
      <c r="F293" s="220" t="s">
        <v>1465</v>
      </c>
      <c r="G293" s="42"/>
      <c r="H293" s="42"/>
      <c r="I293" s="221"/>
      <c r="J293" s="42"/>
      <c r="K293" s="42"/>
      <c r="L293" s="46"/>
      <c r="M293" s="222"/>
      <c r="N293" s="223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153</v>
      </c>
      <c r="AU293" s="19" t="s">
        <v>81</v>
      </c>
    </row>
    <row r="294" s="2" customFormat="1">
      <c r="A294" s="40"/>
      <c r="B294" s="41"/>
      <c r="C294" s="42"/>
      <c r="D294" s="224" t="s">
        <v>155</v>
      </c>
      <c r="E294" s="42"/>
      <c r="F294" s="225" t="s">
        <v>1466</v>
      </c>
      <c r="G294" s="42"/>
      <c r="H294" s="42"/>
      <c r="I294" s="221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155</v>
      </c>
      <c r="AU294" s="19" t="s">
        <v>81</v>
      </c>
    </row>
    <row r="295" s="2" customFormat="1" ht="16.5" customHeight="1">
      <c r="A295" s="40"/>
      <c r="B295" s="41"/>
      <c r="C295" s="206" t="s">
        <v>530</v>
      </c>
      <c r="D295" s="206" t="s">
        <v>146</v>
      </c>
      <c r="E295" s="207" t="s">
        <v>675</v>
      </c>
      <c r="F295" s="208" t="s">
        <v>676</v>
      </c>
      <c r="G295" s="209" t="s">
        <v>204</v>
      </c>
      <c r="H295" s="210">
        <v>0.098000000000000004</v>
      </c>
      <c r="I295" s="211"/>
      <c r="J295" s="212">
        <f>ROUND(I295*H295,2)</f>
        <v>0</v>
      </c>
      <c r="K295" s="208" t="s">
        <v>150</v>
      </c>
      <c r="L295" s="46"/>
      <c r="M295" s="213" t="s">
        <v>19</v>
      </c>
      <c r="N295" s="214" t="s">
        <v>42</v>
      </c>
      <c r="O295" s="86"/>
      <c r="P295" s="215">
        <f>O295*H295</f>
        <v>0</v>
      </c>
      <c r="Q295" s="215">
        <v>0</v>
      </c>
      <c r="R295" s="215">
        <f>Q295*H295</f>
        <v>0</v>
      </c>
      <c r="S295" s="215">
        <v>0</v>
      </c>
      <c r="T295" s="216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7" t="s">
        <v>258</v>
      </c>
      <c r="AT295" s="217" t="s">
        <v>146</v>
      </c>
      <c r="AU295" s="217" t="s">
        <v>81</v>
      </c>
      <c r="AY295" s="19" t="s">
        <v>144</v>
      </c>
      <c r="BE295" s="218">
        <f>IF(N295="základní",J295,0)</f>
        <v>0</v>
      </c>
      <c r="BF295" s="218">
        <f>IF(N295="snížená",J295,0)</f>
        <v>0</v>
      </c>
      <c r="BG295" s="218">
        <f>IF(N295="zákl. přenesená",J295,0)</f>
        <v>0</v>
      </c>
      <c r="BH295" s="218">
        <f>IF(N295="sníž. přenesená",J295,0)</f>
        <v>0</v>
      </c>
      <c r="BI295" s="218">
        <f>IF(N295="nulová",J295,0)</f>
        <v>0</v>
      </c>
      <c r="BJ295" s="19" t="s">
        <v>79</v>
      </c>
      <c r="BK295" s="218">
        <f>ROUND(I295*H295,2)</f>
        <v>0</v>
      </c>
      <c r="BL295" s="19" t="s">
        <v>258</v>
      </c>
      <c r="BM295" s="217" t="s">
        <v>1467</v>
      </c>
    </row>
    <row r="296" s="2" customFormat="1">
      <c r="A296" s="40"/>
      <c r="B296" s="41"/>
      <c r="C296" s="42"/>
      <c r="D296" s="219" t="s">
        <v>153</v>
      </c>
      <c r="E296" s="42"/>
      <c r="F296" s="220" t="s">
        <v>678</v>
      </c>
      <c r="G296" s="42"/>
      <c r="H296" s="42"/>
      <c r="I296" s="221"/>
      <c r="J296" s="42"/>
      <c r="K296" s="42"/>
      <c r="L296" s="46"/>
      <c r="M296" s="222"/>
      <c r="N296" s="223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153</v>
      </c>
      <c r="AU296" s="19" t="s">
        <v>81</v>
      </c>
    </row>
    <row r="297" s="2" customFormat="1">
      <c r="A297" s="40"/>
      <c r="B297" s="41"/>
      <c r="C297" s="42"/>
      <c r="D297" s="224" t="s">
        <v>155</v>
      </c>
      <c r="E297" s="42"/>
      <c r="F297" s="225" t="s">
        <v>679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155</v>
      </c>
      <c r="AU297" s="19" t="s">
        <v>81</v>
      </c>
    </row>
    <row r="298" s="12" customFormat="1" ht="22.8" customHeight="1">
      <c r="A298" s="12"/>
      <c r="B298" s="190"/>
      <c r="C298" s="191"/>
      <c r="D298" s="192" t="s">
        <v>70</v>
      </c>
      <c r="E298" s="204" t="s">
        <v>1468</v>
      </c>
      <c r="F298" s="204" t="s">
        <v>1469</v>
      </c>
      <c r="G298" s="191"/>
      <c r="H298" s="191"/>
      <c r="I298" s="194"/>
      <c r="J298" s="205">
        <f>BK298</f>
        <v>0</v>
      </c>
      <c r="K298" s="191"/>
      <c r="L298" s="196"/>
      <c r="M298" s="197"/>
      <c r="N298" s="198"/>
      <c r="O298" s="198"/>
      <c r="P298" s="199">
        <f>SUM(P299:P340)</f>
        <v>0</v>
      </c>
      <c r="Q298" s="198"/>
      <c r="R298" s="199">
        <f>SUM(R299:R340)</f>
        <v>0.060560000000000003</v>
      </c>
      <c r="S298" s="198"/>
      <c r="T298" s="200">
        <f>SUM(T299:T340)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01" t="s">
        <v>81</v>
      </c>
      <c r="AT298" s="202" t="s">
        <v>70</v>
      </c>
      <c r="AU298" s="202" t="s">
        <v>79</v>
      </c>
      <c r="AY298" s="201" t="s">
        <v>144</v>
      </c>
      <c r="BK298" s="203">
        <f>SUM(BK299:BK340)</f>
        <v>0</v>
      </c>
    </row>
    <row r="299" s="2" customFormat="1" ht="16.5" customHeight="1">
      <c r="A299" s="40"/>
      <c r="B299" s="41"/>
      <c r="C299" s="206" t="s">
        <v>536</v>
      </c>
      <c r="D299" s="206" t="s">
        <v>146</v>
      </c>
      <c r="E299" s="207" t="s">
        <v>1470</v>
      </c>
      <c r="F299" s="208" t="s">
        <v>1471</v>
      </c>
      <c r="G299" s="209" t="s">
        <v>165</v>
      </c>
      <c r="H299" s="210">
        <v>28</v>
      </c>
      <c r="I299" s="211"/>
      <c r="J299" s="212">
        <f>ROUND(I299*H299,2)</f>
        <v>0</v>
      </c>
      <c r="K299" s="208" t="s">
        <v>150</v>
      </c>
      <c r="L299" s="46"/>
      <c r="M299" s="213" t="s">
        <v>19</v>
      </c>
      <c r="N299" s="214" t="s">
        <v>42</v>
      </c>
      <c r="O299" s="86"/>
      <c r="P299" s="215">
        <f>O299*H299</f>
        <v>0</v>
      </c>
      <c r="Q299" s="215">
        <v>0.00075000000000000002</v>
      </c>
      <c r="R299" s="215">
        <f>Q299*H299</f>
        <v>0.021000000000000001</v>
      </c>
      <c r="S299" s="215">
        <v>0</v>
      </c>
      <c r="T299" s="216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7" t="s">
        <v>258</v>
      </c>
      <c r="AT299" s="217" t="s">
        <v>146</v>
      </c>
      <c r="AU299" s="217" t="s">
        <v>81</v>
      </c>
      <c r="AY299" s="19" t="s">
        <v>144</v>
      </c>
      <c r="BE299" s="218">
        <f>IF(N299="základní",J299,0)</f>
        <v>0</v>
      </c>
      <c r="BF299" s="218">
        <f>IF(N299="snížená",J299,0)</f>
        <v>0</v>
      </c>
      <c r="BG299" s="218">
        <f>IF(N299="zákl. přenesená",J299,0)</f>
        <v>0</v>
      </c>
      <c r="BH299" s="218">
        <f>IF(N299="sníž. přenesená",J299,0)</f>
        <v>0</v>
      </c>
      <c r="BI299" s="218">
        <f>IF(N299="nulová",J299,0)</f>
        <v>0</v>
      </c>
      <c r="BJ299" s="19" t="s">
        <v>79</v>
      </c>
      <c r="BK299" s="218">
        <f>ROUND(I299*H299,2)</f>
        <v>0</v>
      </c>
      <c r="BL299" s="19" t="s">
        <v>258</v>
      </c>
      <c r="BM299" s="217" t="s">
        <v>1472</v>
      </c>
    </row>
    <row r="300" s="2" customFormat="1">
      <c r="A300" s="40"/>
      <c r="B300" s="41"/>
      <c r="C300" s="42"/>
      <c r="D300" s="219" t="s">
        <v>153</v>
      </c>
      <c r="E300" s="42"/>
      <c r="F300" s="220" t="s">
        <v>1473</v>
      </c>
      <c r="G300" s="42"/>
      <c r="H300" s="42"/>
      <c r="I300" s="221"/>
      <c r="J300" s="42"/>
      <c r="K300" s="42"/>
      <c r="L300" s="46"/>
      <c r="M300" s="222"/>
      <c r="N300" s="223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153</v>
      </c>
      <c r="AU300" s="19" t="s">
        <v>81</v>
      </c>
    </row>
    <row r="301" s="2" customFormat="1">
      <c r="A301" s="40"/>
      <c r="B301" s="41"/>
      <c r="C301" s="42"/>
      <c r="D301" s="224" t="s">
        <v>155</v>
      </c>
      <c r="E301" s="42"/>
      <c r="F301" s="225" t="s">
        <v>1474</v>
      </c>
      <c r="G301" s="42"/>
      <c r="H301" s="42"/>
      <c r="I301" s="221"/>
      <c r="J301" s="42"/>
      <c r="K301" s="42"/>
      <c r="L301" s="46"/>
      <c r="M301" s="222"/>
      <c r="N301" s="223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155</v>
      </c>
      <c r="AU301" s="19" t="s">
        <v>81</v>
      </c>
    </row>
    <row r="302" s="2" customFormat="1" ht="16.5" customHeight="1">
      <c r="A302" s="40"/>
      <c r="B302" s="41"/>
      <c r="C302" s="206" t="s">
        <v>543</v>
      </c>
      <c r="D302" s="206" t="s">
        <v>146</v>
      </c>
      <c r="E302" s="207" t="s">
        <v>1475</v>
      </c>
      <c r="F302" s="208" t="s">
        <v>1476</v>
      </c>
      <c r="G302" s="209" t="s">
        <v>165</v>
      </c>
      <c r="H302" s="210">
        <v>15</v>
      </c>
      <c r="I302" s="211"/>
      <c r="J302" s="212">
        <f>ROUND(I302*H302,2)</f>
        <v>0</v>
      </c>
      <c r="K302" s="208" t="s">
        <v>150</v>
      </c>
      <c r="L302" s="46"/>
      <c r="M302" s="213" t="s">
        <v>19</v>
      </c>
      <c r="N302" s="214" t="s">
        <v>42</v>
      </c>
      <c r="O302" s="86"/>
      <c r="P302" s="215">
        <f>O302*H302</f>
        <v>0</v>
      </c>
      <c r="Q302" s="215">
        <v>0.00115</v>
      </c>
      <c r="R302" s="215">
        <f>Q302*H302</f>
        <v>0.017250000000000001</v>
      </c>
      <c r="S302" s="215">
        <v>0</v>
      </c>
      <c r="T302" s="216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7" t="s">
        <v>258</v>
      </c>
      <c r="AT302" s="217" t="s">
        <v>146</v>
      </c>
      <c r="AU302" s="217" t="s">
        <v>81</v>
      </c>
      <c r="AY302" s="19" t="s">
        <v>144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9" t="s">
        <v>79</v>
      </c>
      <c r="BK302" s="218">
        <f>ROUND(I302*H302,2)</f>
        <v>0</v>
      </c>
      <c r="BL302" s="19" t="s">
        <v>258</v>
      </c>
      <c r="BM302" s="217" t="s">
        <v>1477</v>
      </c>
    </row>
    <row r="303" s="2" customFormat="1">
      <c r="A303" s="40"/>
      <c r="B303" s="41"/>
      <c r="C303" s="42"/>
      <c r="D303" s="219" t="s">
        <v>153</v>
      </c>
      <c r="E303" s="42"/>
      <c r="F303" s="220" t="s">
        <v>1478</v>
      </c>
      <c r="G303" s="42"/>
      <c r="H303" s="42"/>
      <c r="I303" s="221"/>
      <c r="J303" s="42"/>
      <c r="K303" s="42"/>
      <c r="L303" s="46"/>
      <c r="M303" s="222"/>
      <c r="N303" s="223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153</v>
      </c>
      <c r="AU303" s="19" t="s">
        <v>81</v>
      </c>
    </row>
    <row r="304" s="2" customFormat="1">
      <c r="A304" s="40"/>
      <c r="B304" s="41"/>
      <c r="C304" s="42"/>
      <c r="D304" s="224" t="s">
        <v>155</v>
      </c>
      <c r="E304" s="42"/>
      <c r="F304" s="225" t="s">
        <v>1479</v>
      </c>
      <c r="G304" s="42"/>
      <c r="H304" s="42"/>
      <c r="I304" s="221"/>
      <c r="J304" s="42"/>
      <c r="K304" s="42"/>
      <c r="L304" s="46"/>
      <c r="M304" s="222"/>
      <c r="N304" s="223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155</v>
      </c>
      <c r="AU304" s="19" t="s">
        <v>81</v>
      </c>
    </row>
    <row r="305" s="2" customFormat="1" ht="16.5" customHeight="1">
      <c r="A305" s="40"/>
      <c r="B305" s="41"/>
      <c r="C305" s="206" t="s">
        <v>550</v>
      </c>
      <c r="D305" s="206" t="s">
        <v>146</v>
      </c>
      <c r="E305" s="207" t="s">
        <v>1480</v>
      </c>
      <c r="F305" s="208" t="s">
        <v>1481</v>
      </c>
      <c r="G305" s="209" t="s">
        <v>165</v>
      </c>
      <c r="H305" s="210">
        <v>10</v>
      </c>
      <c r="I305" s="211"/>
      <c r="J305" s="212">
        <f>ROUND(I305*H305,2)</f>
        <v>0</v>
      </c>
      <c r="K305" s="208" t="s">
        <v>150</v>
      </c>
      <c r="L305" s="46"/>
      <c r="M305" s="213" t="s">
        <v>19</v>
      </c>
      <c r="N305" s="214" t="s">
        <v>42</v>
      </c>
      <c r="O305" s="86"/>
      <c r="P305" s="215">
        <f>O305*H305</f>
        <v>0</v>
      </c>
      <c r="Q305" s="215">
        <v>0.0012999999999999999</v>
      </c>
      <c r="R305" s="215">
        <f>Q305*H305</f>
        <v>0.012999999999999999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258</v>
      </c>
      <c r="AT305" s="217" t="s">
        <v>146</v>
      </c>
      <c r="AU305" s="217" t="s">
        <v>81</v>
      </c>
      <c r="AY305" s="19" t="s">
        <v>144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79</v>
      </c>
      <c r="BK305" s="218">
        <f>ROUND(I305*H305,2)</f>
        <v>0</v>
      </c>
      <c r="BL305" s="19" t="s">
        <v>258</v>
      </c>
      <c r="BM305" s="217" t="s">
        <v>1482</v>
      </c>
    </row>
    <row r="306" s="2" customFormat="1">
      <c r="A306" s="40"/>
      <c r="B306" s="41"/>
      <c r="C306" s="42"/>
      <c r="D306" s="219" t="s">
        <v>153</v>
      </c>
      <c r="E306" s="42"/>
      <c r="F306" s="220" t="s">
        <v>1483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153</v>
      </c>
      <c r="AU306" s="19" t="s">
        <v>81</v>
      </c>
    </row>
    <row r="307" s="2" customFormat="1">
      <c r="A307" s="40"/>
      <c r="B307" s="41"/>
      <c r="C307" s="42"/>
      <c r="D307" s="224" t="s">
        <v>155</v>
      </c>
      <c r="E307" s="42"/>
      <c r="F307" s="225" t="s">
        <v>1484</v>
      </c>
      <c r="G307" s="42"/>
      <c r="H307" s="42"/>
      <c r="I307" s="221"/>
      <c r="J307" s="42"/>
      <c r="K307" s="42"/>
      <c r="L307" s="46"/>
      <c r="M307" s="222"/>
      <c r="N307" s="223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155</v>
      </c>
      <c r="AU307" s="19" t="s">
        <v>81</v>
      </c>
    </row>
    <row r="308" s="2" customFormat="1" ht="21.75" customHeight="1">
      <c r="A308" s="40"/>
      <c r="B308" s="41"/>
      <c r="C308" s="206" t="s">
        <v>557</v>
      </c>
      <c r="D308" s="206" t="s">
        <v>146</v>
      </c>
      <c r="E308" s="207" t="s">
        <v>1485</v>
      </c>
      <c r="F308" s="208" t="s">
        <v>1486</v>
      </c>
      <c r="G308" s="209" t="s">
        <v>165</v>
      </c>
      <c r="H308" s="210">
        <v>28</v>
      </c>
      <c r="I308" s="211"/>
      <c r="J308" s="212">
        <f>ROUND(I308*H308,2)</f>
        <v>0</v>
      </c>
      <c r="K308" s="208" t="s">
        <v>150</v>
      </c>
      <c r="L308" s="46"/>
      <c r="M308" s="213" t="s">
        <v>19</v>
      </c>
      <c r="N308" s="214" t="s">
        <v>42</v>
      </c>
      <c r="O308" s="86"/>
      <c r="P308" s="215">
        <f>O308*H308</f>
        <v>0</v>
      </c>
      <c r="Q308" s="215">
        <v>4.0000000000000003E-05</v>
      </c>
      <c r="R308" s="215">
        <f>Q308*H308</f>
        <v>0.0011200000000000001</v>
      </c>
      <c r="S308" s="215">
        <v>0</v>
      </c>
      <c r="T308" s="216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7" t="s">
        <v>258</v>
      </c>
      <c r="AT308" s="217" t="s">
        <v>146</v>
      </c>
      <c r="AU308" s="217" t="s">
        <v>81</v>
      </c>
      <c r="AY308" s="19" t="s">
        <v>144</v>
      </c>
      <c r="BE308" s="218">
        <f>IF(N308="základní",J308,0)</f>
        <v>0</v>
      </c>
      <c r="BF308" s="218">
        <f>IF(N308="snížená",J308,0)</f>
        <v>0</v>
      </c>
      <c r="BG308" s="218">
        <f>IF(N308="zákl. přenesená",J308,0)</f>
        <v>0</v>
      </c>
      <c r="BH308" s="218">
        <f>IF(N308="sníž. přenesená",J308,0)</f>
        <v>0</v>
      </c>
      <c r="BI308" s="218">
        <f>IF(N308="nulová",J308,0)</f>
        <v>0</v>
      </c>
      <c r="BJ308" s="19" t="s">
        <v>79</v>
      </c>
      <c r="BK308" s="218">
        <f>ROUND(I308*H308,2)</f>
        <v>0</v>
      </c>
      <c r="BL308" s="19" t="s">
        <v>258</v>
      </c>
      <c r="BM308" s="217" t="s">
        <v>1487</v>
      </c>
    </row>
    <row r="309" s="2" customFormat="1">
      <c r="A309" s="40"/>
      <c r="B309" s="41"/>
      <c r="C309" s="42"/>
      <c r="D309" s="219" t="s">
        <v>153</v>
      </c>
      <c r="E309" s="42"/>
      <c r="F309" s="220" t="s">
        <v>1488</v>
      </c>
      <c r="G309" s="42"/>
      <c r="H309" s="42"/>
      <c r="I309" s="221"/>
      <c r="J309" s="42"/>
      <c r="K309" s="42"/>
      <c r="L309" s="46"/>
      <c r="M309" s="222"/>
      <c r="N309" s="223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153</v>
      </c>
      <c r="AU309" s="19" t="s">
        <v>81</v>
      </c>
    </row>
    <row r="310" s="2" customFormat="1">
      <c r="A310" s="40"/>
      <c r="B310" s="41"/>
      <c r="C310" s="42"/>
      <c r="D310" s="224" t="s">
        <v>155</v>
      </c>
      <c r="E310" s="42"/>
      <c r="F310" s="225" t="s">
        <v>1489</v>
      </c>
      <c r="G310" s="42"/>
      <c r="H310" s="42"/>
      <c r="I310" s="221"/>
      <c r="J310" s="42"/>
      <c r="K310" s="42"/>
      <c r="L310" s="46"/>
      <c r="M310" s="222"/>
      <c r="N310" s="223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155</v>
      </c>
      <c r="AU310" s="19" t="s">
        <v>81</v>
      </c>
    </row>
    <row r="311" s="2" customFormat="1" ht="24.15" customHeight="1">
      <c r="A311" s="40"/>
      <c r="B311" s="41"/>
      <c r="C311" s="206" t="s">
        <v>563</v>
      </c>
      <c r="D311" s="206" t="s">
        <v>146</v>
      </c>
      <c r="E311" s="207" t="s">
        <v>1490</v>
      </c>
      <c r="F311" s="208" t="s">
        <v>1491</v>
      </c>
      <c r="G311" s="209" t="s">
        <v>165</v>
      </c>
      <c r="H311" s="210">
        <v>25</v>
      </c>
      <c r="I311" s="211"/>
      <c r="J311" s="212">
        <f>ROUND(I311*H311,2)</f>
        <v>0</v>
      </c>
      <c r="K311" s="208" t="s">
        <v>150</v>
      </c>
      <c r="L311" s="46"/>
      <c r="M311" s="213" t="s">
        <v>19</v>
      </c>
      <c r="N311" s="214" t="s">
        <v>42</v>
      </c>
      <c r="O311" s="86"/>
      <c r="P311" s="215">
        <f>O311*H311</f>
        <v>0</v>
      </c>
      <c r="Q311" s="215">
        <v>8.0000000000000007E-05</v>
      </c>
      <c r="R311" s="215">
        <f>Q311*H311</f>
        <v>0.002</v>
      </c>
      <c r="S311" s="215">
        <v>0</v>
      </c>
      <c r="T311" s="216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7" t="s">
        <v>258</v>
      </c>
      <c r="AT311" s="217" t="s">
        <v>146</v>
      </c>
      <c r="AU311" s="217" t="s">
        <v>81</v>
      </c>
      <c r="AY311" s="19" t="s">
        <v>144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9" t="s">
        <v>79</v>
      </c>
      <c r="BK311" s="218">
        <f>ROUND(I311*H311,2)</f>
        <v>0</v>
      </c>
      <c r="BL311" s="19" t="s">
        <v>258</v>
      </c>
      <c r="BM311" s="217" t="s">
        <v>1492</v>
      </c>
    </row>
    <row r="312" s="2" customFormat="1">
      <c r="A312" s="40"/>
      <c r="B312" s="41"/>
      <c r="C312" s="42"/>
      <c r="D312" s="219" t="s">
        <v>153</v>
      </c>
      <c r="E312" s="42"/>
      <c r="F312" s="220" t="s">
        <v>1493</v>
      </c>
      <c r="G312" s="42"/>
      <c r="H312" s="42"/>
      <c r="I312" s="221"/>
      <c r="J312" s="42"/>
      <c r="K312" s="42"/>
      <c r="L312" s="46"/>
      <c r="M312" s="222"/>
      <c r="N312" s="223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153</v>
      </c>
      <c r="AU312" s="19" t="s">
        <v>81</v>
      </c>
    </row>
    <row r="313" s="2" customFormat="1">
      <c r="A313" s="40"/>
      <c r="B313" s="41"/>
      <c r="C313" s="42"/>
      <c r="D313" s="224" t="s">
        <v>155</v>
      </c>
      <c r="E313" s="42"/>
      <c r="F313" s="225" t="s">
        <v>1494</v>
      </c>
      <c r="G313" s="42"/>
      <c r="H313" s="42"/>
      <c r="I313" s="221"/>
      <c r="J313" s="42"/>
      <c r="K313" s="42"/>
      <c r="L313" s="46"/>
      <c r="M313" s="222"/>
      <c r="N313" s="223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155</v>
      </c>
      <c r="AU313" s="19" t="s">
        <v>81</v>
      </c>
    </row>
    <row r="314" s="2" customFormat="1" ht="16.5" customHeight="1">
      <c r="A314" s="40"/>
      <c r="B314" s="41"/>
      <c r="C314" s="206" t="s">
        <v>569</v>
      </c>
      <c r="D314" s="206" t="s">
        <v>146</v>
      </c>
      <c r="E314" s="207" t="s">
        <v>1495</v>
      </c>
      <c r="F314" s="208" t="s">
        <v>1496</v>
      </c>
      <c r="G314" s="209" t="s">
        <v>553</v>
      </c>
      <c r="H314" s="210">
        <v>25</v>
      </c>
      <c r="I314" s="211"/>
      <c r="J314" s="212">
        <f>ROUND(I314*H314,2)</f>
        <v>0</v>
      </c>
      <c r="K314" s="208" t="s">
        <v>150</v>
      </c>
      <c r="L314" s="46"/>
      <c r="M314" s="213" t="s">
        <v>19</v>
      </c>
      <c r="N314" s="214" t="s">
        <v>42</v>
      </c>
      <c r="O314" s="86"/>
      <c r="P314" s="215">
        <f>O314*H314</f>
        <v>0</v>
      </c>
      <c r="Q314" s="215">
        <v>0</v>
      </c>
      <c r="R314" s="215">
        <f>Q314*H314</f>
        <v>0</v>
      </c>
      <c r="S314" s="215">
        <v>0</v>
      </c>
      <c r="T314" s="216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7" t="s">
        <v>258</v>
      </c>
      <c r="AT314" s="217" t="s">
        <v>146</v>
      </c>
      <c r="AU314" s="217" t="s">
        <v>81</v>
      </c>
      <c r="AY314" s="19" t="s">
        <v>144</v>
      </c>
      <c r="BE314" s="218">
        <f>IF(N314="základní",J314,0)</f>
        <v>0</v>
      </c>
      <c r="BF314" s="218">
        <f>IF(N314="snížená",J314,0)</f>
        <v>0</v>
      </c>
      <c r="BG314" s="218">
        <f>IF(N314="zákl. přenesená",J314,0)</f>
        <v>0</v>
      </c>
      <c r="BH314" s="218">
        <f>IF(N314="sníž. přenesená",J314,0)</f>
        <v>0</v>
      </c>
      <c r="BI314" s="218">
        <f>IF(N314="nulová",J314,0)</f>
        <v>0</v>
      </c>
      <c r="BJ314" s="19" t="s">
        <v>79</v>
      </c>
      <c r="BK314" s="218">
        <f>ROUND(I314*H314,2)</f>
        <v>0</v>
      </c>
      <c r="BL314" s="19" t="s">
        <v>258</v>
      </c>
      <c r="BM314" s="217" t="s">
        <v>1497</v>
      </c>
    </row>
    <row r="315" s="2" customFormat="1">
      <c r="A315" s="40"/>
      <c r="B315" s="41"/>
      <c r="C315" s="42"/>
      <c r="D315" s="219" t="s">
        <v>153</v>
      </c>
      <c r="E315" s="42"/>
      <c r="F315" s="220" t="s">
        <v>1498</v>
      </c>
      <c r="G315" s="42"/>
      <c r="H315" s="42"/>
      <c r="I315" s="221"/>
      <c r="J315" s="42"/>
      <c r="K315" s="42"/>
      <c r="L315" s="46"/>
      <c r="M315" s="222"/>
      <c r="N315" s="223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153</v>
      </c>
      <c r="AU315" s="19" t="s">
        <v>81</v>
      </c>
    </row>
    <row r="316" s="2" customFormat="1">
      <c r="A316" s="40"/>
      <c r="B316" s="41"/>
      <c r="C316" s="42"/>
      <c r="D316" s="224" t="s">
        <v>155</v>
      </c>
      <c r="E316" s="42"/>
      <c r="F316" s="225" t="s">
        <v>1499</v>
      </c>
      <c r="G316" s="42"/>
      <c r="H316" s="42"/>
      <c r="I316" s="221"/>
      <c r="J316" s="42"/>
      <c r="K316" s="42"/>
      <c r="L316" s="46"/>
      <c r="M316" s="222"/>
      <c r="N316" s="223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155</v>
      </c>
      <c r="AU316" s="19" t="s">
        <v>81</v>
      </c>
    </row>
    <row r="317" s="2" customFormat="1" ht="16.5" customHeight="1">
      <c r="A317" s="40"/>
      <c r="B317" s="41"/>
      <c r="C317" s="206" t="s">
        <v>576</v>
      </c>
      <c r="D317" s="206" t="s">
        <v>146</v>
      </c>
      <c r="E317" s="207" t="s">
        <v>1500</v>
      </c>
      <c r="F317" s="208" t="s">
        <v>1501</v>
      </c>
      <c r="G317" s="209" t="s">
        <v>553</v>
      </c>
      <c r="H317" s="210">
        <v>15</v>
      </c>
      <c r="I317" s="211"/>
      <c r="J317" s="212">
        <f>ROUND(I317*H317,2)</f>
        <v>0</v>
      </c>
      <c r="K317" s="208" t="s">
        <v>150</v>
      </c>
      <c r="L317" s="46"/>
      <c r="M317" s="213" t="s">
        <v>19</v>
      </c>
      <c r="N317" s="214" t="s">
        <v>42</v>
      </c>
      <c r="O317" s="86"/>
      <c r="P317" s="215">
        <f>O317*H317</f>
        <v>0</v>
      </c>
      <c r="Q317" s="215">
        <v>0.00012999999999999999</v>
      </c>
      <c r="R317" s="215">
        <f>Q317*H317</f>
        <v>0.0019499999999999999</v>
      </c>
      <c r="S317" s="215">
        <v>0</v>
      </c>
      <c r="T317" s="216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7" t="s">
        <v>258</v>
      </c>
      <c r="AT317" s="217" t="s">
        <v>146</v>
      </c>
      <c r="AU317" s="217" t="s">
        <v>81</v>
      </c>
      <c r="AY317" s="19" t="s">
        <v>144</v>
      </c>
      <c r="BE317" s="218">
        <f>IF(N317="základní",J317,0)</f>
        <v>0</v>
      </c>
      <c r="BF317" s="218">
        <f>IF(N317="snížená",J317,0)</f>
        <v>0</v>
      </c>
      <c r="BG317" s="218">
        <f>IF(N317="zákl. přenesená",J317,0)</f>
        <v>0</v>
      </c>
      <c r="BH317" s="218">
        <f>IF(N317="sníž. přenesená",J317,0)</f>
        <v>0</v>
      </c>
      <c r="BI317" s="218">
        <f>IF(N317="nulová",J317,0)</f>
        <v>0</v>
      </c>
      <c r="BJ317" s="19" t="s">
        <v>79</v>
      </c>
      <c r="BK317" s="218">
        <f>ROUND(I317*H317,2)</f>
        <v>0</v>
      </c>
      <c r="BL317" s="19" t="s">
        <v>258</v>
      </c>
      <c r="BM317" s="217" t="s">
        <v>1502</v>
      </c>
    </row>
    <row r="318" s="2" customFormat="1">
      <c r="A318" s="40"/>
      <c r="B318" s="41"/>
      <c r="C318" s="42"/>
      <c r="D318" s="219" t="s">
        <v>153</v>
      </c>
      <c r="E318" s="42"/>
      <c r="F318" s="220" t="s">
        <v>1503</v>
      </c>
      <c r="G318" s="42"/>
      <c r="H318" s="42"/>
      <c r="I318" s="221"/>
      <c r="J318" s="42"/>
      <c r="K318" s="42"/>
      <c r="L318" s="46"/>
      <c r="M318" s="222"/>
      <c r="N318" s="223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153</v>
      </c>
      <c r="AU318" s="19" t="s">
        <v>81</v>
      </c>
    </row>
    <row r="319" s="2" customFormat="1">
      <c r="A319" s="40"/>
      <c r="B319" s="41"/>
      <c r="C319" s="42"/>
      <c r="D319" s="224" t="s">
        <v>155</v>
      </c>
      <c r="E319" s="42"/>
      <c r="F319" s="225" t="s">
        <v>1504</v>
      </c>
      <c r="G319" s="42"/>
      <c r="H319" s="42"/>
      <c r="I319" s="221"/>
      <c r="J319" s="42"/>
      <c r="K319" s="42"/>
      <c r="L319" s="46"/>
      <c r="M319" s="222"/>
      <c r="N319" s="223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155</v>
      </c>
      <c r="AU319" s="19" t="s">
        <v>81</v>
      </c>
    </row>
    <row r="320" s="2" customFormat="1" ht="16.5" customHeight="1">
      <c r="A320" s="40"/>
      <c r="B320" s="41"/>
      <c r="C320" s="206" t="s">
        <v>582</v>
      </c>
      <c r="D320" s="206" t="s">
        <v>146</v>
      </c>
      <c r="E320" s="207" t="s">
        <v>1505</v>
      </c>
      <c r="F320" s="208" t="s">
        <v>1506</v>
      </c>
      <c r="G320" s="209" t="s">
        <v>1121</v>
      </c>
      <c r="H320" s="210">
        <v>4</v>
      </c>
      <c r="I320" s="211"/>
      <c r="J320" s="212">
        <f>ROUND(I320*H320,2)</f>
        <v>0</v>
      </c>
      <c r="K320" s="208" t="s">
        <v>150</v>
      </c>
      <c r="L320" s="46"/>
      <c r="M320" s="213" t="s">
        <v>19</v>
      </c>
      <c r="N320" s="214" t="s">
        <v>42</v>
      </c>
      <c r="O320" s="86"/>
      <c r="P320" s="215">
        <f>O320*H320</f>
        <v>0</v>
      </c>
      <c r="Q320" s="215">
        <v>0.00025000000000000001</v>
      </c>
      <c r="R320" s="215">
        <f>Q320*H320</f>
        <v>0.001</v>
      </c>
      <c r="S320" s="215">
        <v>0</v>
      </c>
      <c r="T320" s="216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7" t="s">
        <v>258</v>
      </c>
      <c r="AT320" s="217" t="s">
        <v>146</v>
      </c>
      <c r="AU320" s="217" t="s">
        <v>81</v>
      </c>
      <c r="AY320" s="19" t="s">
        <v>144</v>
      </c>
      <c r="BE320" s="218">
        <f>IF(N320="základní",J320,0)</f>
        <v>0</v>
      </c>
      <c r="BF320" s="218">
        <f>IF(N320="snížená",J320,0)</f>
        <v>0</v>
      </c>
      <c r="BG320" s="218">
        <f>IF(N320="zákl. přenesená",J320,0)</f>
        <v>0</v>
      </c>
      <c r="BH320" s="218">
        <f>IF(N320="sníž. přenesená",J320,0)</f>
        <v>0</v>
      </c>
      <c r="BI320" s="218">
        <f>IF(N320="nulová",J320,0)</f>
        <v>0</v>
      </c>
      <c r="BJ320" s="19" t="s">
        <v>79</v>
      </c>
      <c r="BK320" s="218">
        <f>ROUND(I320*H320,2)</f>
        <v>0</v>
      </c>
      <c r="BL320" s="19" t="s">
        <v>258</v>
      </c>
      <c r="BM320" s="217" t="s">
        <v>1507</v>
      </c>
    </row>
    <row r="321" s="2" customFormat="1">
      <c r="A321" s="40"/>
      <c r="B321" s="41"/>
      <c r="C321" s="42"/>
      <c r="D321" s="219" t="s">
        <v>153</v>
      </c>
      <c r="E321" s="42"/>
      <c r="F321" s="220" t="s">
        <v>1508</v>
      </c>
      <c r="G321" s="42"/>
      <c r="H321" s="42"/>
      <c r="I321" s="221"/>
      <c r="J321" s="42"/>
      <c r="K321" s="42"/>
      <c r="L321" s="46"/>
      <c r="M321" s="222"/>
      <c r="N321" s="223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153</v>
      </c>
      <c r="AU321" s="19" t="s">
        <v>81</v>
      </c>
    </row>
    <row r="322" s="2" customFormat="1">
      <c r="A322" s="40"/>
      <c r="B322" s="41"/>
      <c r="C322" s="42"/>
      <c r="D322" s="224" t="s">
        <v>155</v>
      </c>
      <c r="E322" s="42"/>
      <c r="F322" s="225" t="s">
        <v>1509</v>
      </c>
      <c r="G322" s="42"/>
      <c r="H322" s="42"/>
      <c r="I322" s="221"/>
      <c r="J322" s="42"/>
      <c r="K322" s="42"/>
      <c r="L322" s="46"/>
      <c r="M322" s="222"/>
      <c r="N322" s="223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155</v>
      </c>
      <c r="AU322" s="19" t="s">
        <v>81</v>
      </c>
    </row>
    <row r="323" s="2" customFormat="1" ht="16.5" customHeight="1">
      <c r="A323" s="40"/>
      <c r="B323" s="41"/>
      <c r="C323" s="206" t="s">
        <v>590</v>
      </c>
      <c r="D323" s="206" t="s">
        <v>146</v>
      </c>
      <c r="E323" s="207" t="s">
        <v>1510</v>
      </c>
      <c r="F323" s="208" t="s">
        <v>1511</v>
      </c>
      <c r="G323" s="209" t="s">
        <v>553</v>
      </c>
      <c r="H323" s="210">
        <v>1</v>
      </c>
      <c r="I323" s="211"/>
      <c r="J323" s="212">
        <f>ROUND(I323*H323,2)</f>
        <v>0</v>
      </c>
      <c r="K323" s="208" t="s">
        <v>150</v>
      </c>
      <c r="L323" s="46"/>
      <c r="M323" s="213" t="s">
        <v>19</v>
      </c>
      <c r="N323" s="214" t="s">
        <v>42</v>
      </c>
      <c r="O323" s="86"/>
      <c r="P323" s="215">
        <f>O323*H323</f>
        <v>0</v>
      </c>
      <c r="Q323" s="215">
        <v>0.00056999999999999998</v>
      </c>
      <c r="R323" s="215">
        <f>Q323*H323</f>
        <v>0.00056999999999999998</v>
      </c>
      <c r="S323" s="215">
        <v>0</v>
      </c>
      <c r="T323" s="216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7" t="s">
        <v>258</v>
      </c>
      <c r="AT323" s="217" t="s">
        <v>146</v>
      </c>
      <c r="AU323" s="217" t="s">
        <v>81</v>
      </c>
      <c r="AY323" s="19" t="s">
        <v>144</v>
      </c>
      <c r="BE323" s="218">
        <f>IF(N323="základní",J323,0)</f>
        <v>0</v>
      </c>
      <c r="BF323" s="218">
        <f>IF(N323="snížená",J323,0)</f>
        <v>0</v>
      </c>
      <c r="BG323" s="218">
        <f>IF(N323="zákl. přenesená",J323,0)</f>
        <v>0</v>
      </c>
      <c r="BH323" s="218">
        <f>IF(N323="sníž. přenesená",J323,0)</f>
        <v>0</v>
      </c>
      <c r="BI323" s="218">
        <f>IF(N323="nulová",J323,0)</f>
        <v>0</v>
      </c>
      <c r="BJ323" s="19" t="s">
        <v>79</v>
      </c>
      <c r="BK323" s="218">
        <f>ROUND(I323*H323,2)</f>
        <v>0</v>
      </c>
      <c r="BL323" s="19" t="s">
        <v>258</v>
      </c>
      <c r="BM323" s="217" t="s">
        <v>1512</v>
      </c>
    </row>
    <row r="324" s="2" customFormat="1">
      <c r="A324" s="40"/>
      <c r="B324" s="41"/>
      <c r="C324" s="42"/>
      <c r="D324" s="219" t="s">
        <v>153</v>
      </c>
      <c r="E324" s="42"/>
      <c r="F324" s="220" t="s">
        <v>1513</v>
      </c>
      <c r="G324" s="42"/>
      <c r="H324" s="42"/>
      <c r="I324" s="221"/>
      <c r="J324" s="42"/>
      <c r="K324" s="42"/>
      <c r="L324" s="46"/>
      <c r="M324" s="222"/>
      <c r="N324" s="223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153</v>
      </c>
      <c r="AU324" s="19" t="s">
        <v>81</v>
      </c>
    </row>
    <row r="325" s="2" customFormat="1">
      <c r="A325" s="40"/>
      <c r="B325" s="41"/>
      <c r="C325" s="42"/>
      <c r="D325" s="224" t="s">
        <v>155</v>
      </c>
      <c r="E325" s="42"/>
      <c r="F325" s="225" t="s">
        <v>1514</v>
      </c>
      <c r="G325" s="42"/>
      <c r="H325" s="42"/>
      <c r="I325" s="221"/>
      <c r="J325" s="42"/>
      <c r="K325" s="42"/>
      <c r="L325" s="46"/>
      <c r="M325" s="222"/>
      <c r="N325" s="223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155</v>
      </c>
      <c r="AU325" s="19" t="s">
        <v>81</v>
      </c>
    </row>
    <row r="326" s="2" customFormat="1" ht="16.5" customHeight="1">
      <c r="A326" s="40"/>
      <c r="B326" s="41"/>
      <c r="C326" s="206" t="s">
        <v>600</v>
      </c>
      <c r="D326" s="206" t="s">
        <v>146</v>
      </c>
      <c r="E326" s="207" t="s">
        <v>1515</v>
      </c>
      <c r="F326" s="208" t="s">
        <v>1516</v>
      </c>
      <c r="G326" s="209" t="s">
        <v>553</v>
      </c>
      <c r="H326" s="210">
        <v>1</v>
      </c>
      <c r="I326" s="211"/>
      <c r="J326" s="212">
        <f>ROUND(I326*H326,2)</f>
        <v>0</v>
      </c>
      <c r="K326" s="208" t="s">
        <v>150</v>
      </c>
      <c r="L326" s="46"/>
      <c r="M326" s="213" t="s">
        <v>19</v>
      </c>
      <c r="N326" s="214" t="s">
        <v>42</v>
      </c>
      <c r="O326" s="86"/>
      <c r="P326" s="215">
        <f>O326*H326</f>
        <v>0</v>
      </c>
      <c r="Q326" s="215">
        <v>0.00072000000000000005</v>
      </c>
      <c r="R326" s="215">
        <f>Q326*H326</f>
        <v>0.00072000000000000005</v>
      </c>
      <c r="S326" s="215">
        <v>0</v>
      </c>
      <c r="T326" s="216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17" t="s">
        <v>258</v>
      </c>
      <c r="AT326" s="217" t="s">
        <v>146</v>
      </c>
      <c r="AU326" s="217" t="s">
        <v>81</v>
      </c>
      <c r="AY326" s="19" t="s">
        <v>144</v>
      </c>
      <c r="BE326" s="218">
        <f>IF(N326="základní",J326,0)</f>
        <v>0</v>
      </c>
      <c r="BF326" s="218">
        <f>IF(N326="snížená",J326,0)</f>
        <v>0</v>
      </c>
      <c r="BG326" s="218">
        <f>IF(N326="zákl. přenesená",J326,0)</f>
        <v>0</v>
      </c>
      <c r="BH326" s="218">
        <f>IF(N326="sníž. přenesená",J326,0)</f>
        <v>0</v>
      </c>
      <c r="BI326" s="218">
        <f>IF(N326="nulová",J326,0)</f>
        <v>0</v>
      </c>
      <c r="BJ326" s="19" t="s">
        <v>79</v>
      </c>
      <c r="BK326" s="218">
        <f>ROUND(I326*H326,2)</f>
        <v>0</v>
      </c>
      <c r="BL326" s="19" t="s">
        <v>258</v>
      </c>
      <c r="BM326" s="217" t="s">
        <v>1517</v>
      </c>
    </row>
    <row r="327" s="2" customFormat="1">
      <c r="A327" s="40"/>
      <c r="B327" s="41"/>
      <c r="C327" s="42"/>
      <c r="D327" s="219" t="s">
        <v>153</v>
      </c>
      <c r="E327" s="42"/>
      <c r="F327" s="220" t="s">
        <v>1518</v>
      </c>
      <c r="G327" s="42"/>
      <c r="H327" s="42"/>
      <c r="I327" s="221"/>
      <c r="J327" s="42"/>
      <c r="K327" s="42"/>
      <c r="L327" s="46"/>
      <c r="M327" s="222"/>
      <c r="N327" s="223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153</v>
      </c>
      <c r="AU327" s="19" t="s">
        <v>81</v>
      </c>
    </row>
    <row r="328" s="2" customFormat="1">
      <c r="A328" s="40"/>
      <c r="B328" s="41"/>
      <c r="C328" s="42"/>
      <c r="D328" s="224" t="s">
        <v>155</v>
      </c>
      <c r="E328" s="42"/>
      <c r="F328" s="225" t="s">
        <v>1519</v>
      </c>
      <c r="G328" s="42"/>
      <c r="H328" s="42"/>
      <c r="I328" s="221"/>
      <c r="J328" s="42"/>
      <c r="K328" s="42"/>
      <c r="L328" s="46"/>
      <c r="M328" s="222"/>
      <c r="N328" s="223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155</v>
      </c>
      <c r="AU328" s="19" t="s">
        <v>81</v>
      </c>
    </row>
    <row r="329" s="2" customFormat="1" ht="16.5" customHeight="1">
      <c r="A329" s="40"/>
      <c r="B329" s="41"/>
      <c r="C329" s="206" t="s">
        <v>607</v>
      </c>
      <c r="D329" s="206" t="s">
        <v>146</v>
      </c>
      <c r="E329" s="207" t="s">
        <v>1520</v>
      </c>
      <c r="F329" s="208" t="s">
        <v>1521</v>
      </c>
      <c r="G329" s="209" t="s">
        <v>553</v>
      </c>
      <c r="H329" s="210">
        <v>3</v>
      </c>
      <c r="I329" s="211"/>
      <c r="J329" s="212">
        <f>ROUND(I329*H329,2)</f>
        <v>0</v>
      </c>
      <c r="K329" s="208" t="s">
        <v>150</v>
      </c>
      <c r="L329" s="46"/>
      <c r="M329" s="213" t="s">
        <v>19</v>
      </c>
      <c r="N329" s="214" t="s">
        <v>42</v>
      </c>
      <c r="O329" s="86"/>
      <c r="P329" s="215">
        <f>O329*H329</f>
        <v>0</v>
      </c>
      <c r="Q329" s="215">
        <v>0.00012</v>
      </c>
      <c r="R329" s="215">
        <f>Q329*H329</f>
        <v>0.00036000000000000002</v>
      </c>
      <c r="S329" s="215">
        <v>0</v>
      </c>
      <c r="T329" s="216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7" t="s">
        <v>258</v>
      </c>
      <c r="AT329" s="217" t="s">
        <v>146</v>
      </c>
      <c r="AU329" s="217" t="s">
        <v>81</v>
      </c>
      <c r="AY329" s="19" t="s">
        <v>144</v>
      </c>
      <c r="BE329" s="218">
        <f>IF(N329="základní",J329,0)</f>
        <v>0</v>
      </c>
      <c r="BF329" s="218">
        <f>IF(N329="snížená",J329,0)</f>
        <v>0</v>
      </c>
      <c r="BG329" s="218">
        <f>IF(N329="zákl. přenesená",J329,0)</f>
        <v>0</v>
      </c>
      <c r="BH329" s="218">
        <f>IF(N329="sníž. přenesená",J329,0)</f>
        <v>0</v>
      </c>
      <c r="BI329" s="218">
        <f>IF(N329="nulová",J329,0)</f>
        <v>0</v>
      </c>
      <c r="BJ329" s="19" t="s">
        <v>79</v>
      </c>
      <c r="BK329" s="218">
        <f>ROUND(I329*H329,2)</f>
        <v>0</v>
      </c>
      <c r="BL329" s="19" t="s">
        <v>258</v>
      </c>
      <c r="BM329" s="217" t="s">
        <v>1522</v>
      </c>
    </row>
    <row r="330" s="2" customFormat="1">
      <c r="A330" s="40"/>
      <c r="B330" s="41"/>
      <c r="C330" s="42"/>
      <c r="D330" s="219" t="s">
        <v>153</v>
      </c>
      <c r="E330" s="42"/>
      <c r="F330" s="220" t="s">
        <v>1523</v>
      </c>
      <c r="G330" s="42"/>
      <c r="H330" s="42"/>
      <c r="I330" s="221"/>
      <c r="J330" s="42"/>
      <c r="K330" s="42"/>
      <c r="L330" s="46"/>
      <c r="M330" s="222"/>
      <c r="N330" s="223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153</v>
      </c>
      <c r="AU330" s="19" t="s">
        <v>81</v>
      </c>
    </row>
    <row r="331" s="2" customFormat="1">
      <c r="A331" s="40"/>
      <c r="B331" s="41"/>
      <c r="C331" s="42"/>
      <c r="D331" s="224" t="s">
        <v>155</v>
      </c>
      <c r="E331" s="42"/>
      <c r="F331" s="225" t="s">
        <v>1524</v>
      </c>
      <c r="G331" s="42"/>
      <c r="H331" s="42"/>
      <c r="I331" s="221"/>
      <c r="J331" s="42"/>
      <c r="K331" s="42"/>
      <c r="L331" s="46"/>
      <c r="M331" s="222"/>
      <c r="N331" s="223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155</v>
      </c>
      <c r="AU331" s="19" t="s">
        <v>81</v>
      </c>
    </row>
    <row r="332" s="2" customFormat="1" ht="16.5" customHeight="1">
      <c r="A332" s="40"/>
      <c r="B332" s="41"/>
      <c r="C332" s="206" t="s">
        <v>612</v>
      </c>
      <c r="D332" s="206" t="s">
        <v>146</v>
      </c>
      <c r="E332" s="207" t="s">
        <v>1525</v>
      </c>
      <c r="F332" s="208" t="s">
        <v>1526</v>
      </c>
      <c r="G332" s="209" t="s">
        <v>165</v>
      </c>
      <c r="H332" s="210">
        <v>53</v>
      </c>
      <c r="I332" s="211"/>
      <c r="J332" s="212">
        <f>ROUND(I332*H332,2)</f>
        <v>0</v>
      </c>
      <c r="K332" s="208" t="s">
        <v>150</v>
      </c>
      <c r="L332" s="46"/>
      <c r="M332" s="213" t="s">
        <v>19</v>
      </c>
      <c r="N332" s="214" t="s">
        <v>42</v>
      </c>
      <c r="O332" s="86"/>
      <c r="P332" s="215">
        <f>O332*H332</f>
        <v>0</v>
      </c>
      <c r="Q332" s="215">
        <v>1.0000000000000001E-05</v>
      </c>
      <c r="R332" s="215">
        <f>Q332*H332</f>
        <v>0.00053000000000000009</v>
      </c>
      <c r="S332" s="215">
        <v>0</v>
      </c>
      <c r="T332" s="216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17" t="s">
        <v>258</v>
      </c>
      <c r="AT332" s="217" t="s">
        <v>146</v>
      </c>
      <c r="AU332" s="217" t="s">
        <v>81</v>
      </c>
      <c r="AY332" s="19" t="s">
        <v>144</v>
      </c>
      <c r="BE332" s="218">
        <f>IF(N332="základní",J332,0)</f>
        <v>0</v>
      </c>
      <c r="BF332" s="218">
        <f>IF(N332="snížená",J332,0)</f>
        <v>0</v>
      </c>
      <c r="BG332" s="218">
        <f>IF(N332="zákl. přenesená",J332,0)</f>
        <v>0</v>
      </c>
      <c r="BH332" s="218">
        <f>IF(N332="sníž. přenesená",J332,0)</f>
        <v>0</v>
      </c>
      <c r="BI332" s="218">
        <f>IF(N332="nulová",J332,0)</f>
        <v>0</v>
      </c>
      <c r="BJ332" s="19" t="s">
        <v>79</v>
      </c>
      <c r="BK332" s="218">
        <f>ROUND(I332*H332,2)</f>
        <v>0</v>
      </c>
      <c r="BL332" s="19" t="s">
        <v>258</v>
      </c>
      <c r="BM332" s="217" t="s">
        <v>1527</v>
      </c>
    </row>
    <row r="333" s="2" customFormat="1">
      <c r="A333" s="40"/>
      <c r="B333" s="41"/>
      <c r="C333" s="42"/>
      <c r="D333" s="219" t="s">
        <v>153</v>
      </c>
      <c r="E333" s="42"/>
      <c r="F333" s="220" t="s">
        <v>1528</v>
      </c>
      <c r="G333" s="42"/>
      <c r="H333" s="42"/>
      <c r="I333" s="221"/>
      <c r="J333" s="42"/>
      <c r="K333" s="42"/>
      <c r="L333" s="46"/>
      <c r="M333" s="222"/>
      <c r="N333" s="223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153</v>
      </c>
      <c r="AU333" s="19" t="s">
        <v>81</v>
      </c>
    </row>
    <row r="334" s="2" customFormat="1">
      <c r="A334" s="40"/>
      <c r="B334" s="41"/>
      <c r="C334" s="42"/>
      <c r="D334" s="224" t="s">
        <v>155</v>
      </c>
      <c r="E334" s="42"/>
      <c r="F334" s="225" t="s">
        <v>1529</v>
      </c>
      <c r="G334" s="42"/>
      <c r="H334" s="42"/>
      <c r="I334" s="221"/>
      <c r="J334" s="42"/>
      <c r="K334" s="42"/>
      <c r="L334" s="46"/>
      <c r="M334" s="222"/>
      <c r="N334" s="223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155</v>
      </c>
      <c r="AU334" s="19" t="s">
        <v>81</v>
      </c>
    </row>
    <row r="335" s="2" customFormat="1" ht="16.5" customHeight="1">
      <c r="A335" s="40"/>
      <c r="B335" s="41"/>
      <c r="C335" s="206" t="s">
        <v>618</v>
      </c>
      <c r="D335" s="206" t="s">
        <v>146</v>
      </c>
      <c r="E335" s="207" t="s">
        <v>1530</v>
      </c>
      <c r="F335" s="208" t="s">
        <v>1531</v>
      </c>
      <c r="G335" s="209" t="s">
        <v>165</v>
      </c>
      <c r="H335" s="210">
        <v>53</v>
      </c>
      <c r="I335" s="211"/>
      <c r="J335" s="212">
        <f>ROUND(I335*H335,2)</f>
        <v>0</v>
      </c>
      <c r="K335" s="208" t="s">
        <v>150</v>
      </c>
      <c r="L335" s="46"/>
      <c r="M335" s="213" t="s">
        <v>19</v>
      </c>
      <c r="N335" s="214" t="s">
        <v>42</v>
      </c>
      <c r="O335" s="86"/>
      <c r="P335" s="215">
        <f>O335*H335</f>
        <v>0</v>
      </c>
      <c r="Q335" s="215">
        <v>2.0000000000000002E-05</v>
      </c>
      <c r="R335" s="215">
        <f>Q335*H335</f>
        <v>0.0010600000000000002</v>
      </c>
      <c r="S335" s="215">
        <v>0</v>
      </c>
      <c r="T335" s="216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17" t="s">
        <v>258</v>
      </c>
      <c r="AT335" s="217" t="s">
        <v>146</v>
      </c>
      <c r="AU335" s="217" t="s">
        <v>81</v>
      </c>
      <c r="AY335" s="19" t="s">
        <v>144</v>
      </c>
      <c r="BE335" s="218">
        <f>IF(N335="základní",J335,0)</f>
        <v>0</v>
      </c>
      <c r="BF335" s="218">
        <f>IF(N335="snížená",J335,0)</f>
        <v>0</v>
      </c>
      <c r="BG335" s="218">
        <f>IF(N335="zákl. přenesená",J335,0)</f>
        <v>0</v>
      </c>
      <c r="BH335" s="218">
        <f>IF(N335="sníž. přenesená",J335,0)</f>
        <v>0</v>
      </c>
      <c r="BI335" s="218">
        <f>IF(N335="nulová",J335,0)</f>
        <v>0</v>
      </c>
      <c r="BJ335" s="19" t="s">
        <v>79</v>
      </c>
      <c r="BK335" s="218">
        <f>ROUND(I335*H335,2)</f>
        <v>0</v>
      </c>
      <c r="BL335" s="19" t="s">
        <v>258</v>
      </c>
      <c r="BM335" s="217" t="s">
        <v>1532</v>
      </c>
    </row>
    <row r="336" s="2" customFormat="1">
      <c r="A336" s="40"/>
      <c r="B336" s="41"/>
      <c r="C336" s="42"/>
      <c r="D336" s="219" t="s">
        <v>153</v>
      </c>
      <c r="E336" s="42"/>
      <c r="F336" s="220" t="s">
        <v>1533</v>
      </c>
      <c r="G336" s="42"/>
      <c r="H336" s="42"/>
      <c r="I336" s="221"/>
      <c r="J336" s="42"/>
      <c r="K336" s="42"/>
      <c r="L336" s="46"/>
      <c r="M336" s="222"/>
      <c r="N336" s="223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153</v>
      </c>
      <c r="AU336" s="19" t="s">
        <v>81</v>
      </c>
    </row>
    <row r="337" s="2" customFormat="1">
      <c r="A337" s="40"/>
      <c r="B337" s="41"/>
      <c r="C337" s="42"/>
      <c r="D337" s="224" t="s">
        <v>155</v>
      </c>
      <c r="E337" s="42"/>
      <c r="F337" s="225" t="s">
        <v>1534</v>
      </c>
      <c r="G337" s="42"/>
      <c r="H337" s="42"/>
      <c r="I337" s="221"/>
      <c r="J337" s="42"/>
      <c r="K337" s="42"/>
      <c r="L337" s="46"/>
      <c r="M337" s="222"/>
      <c r="N337" s="223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155</v>
      </c>
      <c r="AU337" s="19" t="s">
        <v>81</v>
      </c>
    </row>
    <row r="338" s="2" customFormat="1" ht="16.5" customHeight="1">
      <c r="A338" s="40"/>
      <c r="B338" s="41"/>
      <c r="C338" s="206" t="s">
        <v>620</v>
      </c>
      <c r="D338" s="206" t="s">
        <v>146</v>
      </c>
      <c r="E338" s="207" t="s">
        <v>1535</v>
      </c>
      <c r="F338" s="208" t="s">
        <v>1536</v>
      </c>
      <c r="G338" s="209" t="s">
        <v>204</v>
      </c>
      <c r="H338" s="210">
        <v>0.060999999999999999</v>
      </c>
      <c r="I338" s="211"/>
      <c r="J338" s="212">
        <f>ROUND(I338*H338,2)</f>
        <v>0</v>
      </c>
      <c r="K338" s="208" t="s">
        <v>150</v>
      </c>
      <c r="L338" s="46"/>
      <c r="M338" s="213" t="s">
        <v>19</v>
      </c>
      <c r="N338" s="214" t="s">
        <v>42</v>
      </c>
      <c r="O338" s="86"/>
      <c r="P338" s="215">
        <f>O338*H338</f>
        <v>0</v>
      </c>
      <c r="Q338" s="215">
        <v>0</v>
      </c>
      <c r="R338" s="215">
        <f>Q338*H338</f>
        <v>0</v>
      </c>
      <c r="S338" s="215">
        <v>0</v>
      </c>
      <c r="T338" s="216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17" t="s">
        <v>258</v>
      </c>
      <c r="AT338" s="217" t="s">
        <v>146</v>
      </c>
      <c r="AU338" s="217" t="s">
        <v>81</v>
      </c>
      <c r="AY338" s="19" t="s">
        <v>144</v>
      </c>
      <c r="BE338" s="218">
        <f>IF(N338="základní",J338,0)</f>
        <v>0</v>
      </c>
      <c r="BF338" s="218">
        <f>IF(N338="snížená",J338,0)</f>
        <v>0</v>
      </c>
      <c r="BG338" s="218">
        <f>IF(N338="zákl. přenesená",J338,0)</f>
        <v>0</v>
      </c>
      <c r="BH338" s="218">
        <f>IF(N338="sníž. přenesená",J338,0)</f>
        <v>0</v>
      </c>
      <c r="BI338" s="218">
        <f>IF(N338="nulová",J338,0)</f>
        <v>0</v>
      </c>
      <c r="BJ338" s="19" t="s">
        <v>79</v>
      </c>
      <c r="BK338" s="218">
        <f>ROUND(I338*H338,2)</f>
        <v>0</v>
      </c>
      <c r="BL338" s="19" t="s">
        <v>258</v>
      </c>
      <c r="BM338" s="217" t="s">
        <v>1537</v>
      </c>
    </row>
    <row r="339" s="2" customFormat="1">
      <c r="A339" s="40"/>
      <c r="B339" s="41"/>
      <c r="C339" s="42"/>
      <c r="D339" s="219" t="s">
        <v>153</v>
      </c>
      <c r="E339" s="42"/>
      <c r="F339" s="220" t="s">
        <v>1538</v>
      </c>
      <c r="G339" s="42"/>
      <c r="H339" s="42"/>
      <c r="I339" s="221"/>
      <c r="J339" s="42"/>
      <c r="K339" s="42"/>
      <c r="L339" s="46"/>
      <c r="M339" s="222"/>
      <c r="N339" s="223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153</v>
      </c>
      <c r="AU339" s="19" t="s">
        <v>81</v>
      </c>
    </row>
    <row r="340" s="2" customFormat="1">
      <c r="A340" s="40"/>
      <c r="B340" s="41"/>
      <c r="C340" s="42"/>
      <c r="D340" s="224" t="s">
        <v>155</v>
      </c>
      <c r="E340" s="42"/>
      <c r="F340" s="225" t="s">
        <v>1539</v>
      </c>
      <c r="G340" s="42"/>
      <c r="H340" s="42"/>
      <c r="I340" s="221"/>
      <c r="J340" s="42"/>
      <c r="K340" s="42"/>
      <c r="L340" s="46"/>
      <c r="M340" s="222"/>
      <c r="N340" s="223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155</v>
      </c>
      <c r="AU340" s="19" t="s">
        <v>81</v>
      </c>
    </row>
    <row r="341" s="12" customFormat="1" ht="22.8" customHeight="1">
      <c r="A341" s="12"/>
      <c r="B341" s="190"/>
      <c r="C341" s="191"/>
      <c r="D341" s="192" t="s">
        <v>70</v>
      </c>
      <c r="E341" s="204" t="s">
        <v>1540</v>
      </c>
      <c r="F341" s="204" t="s">
        <v>1541</v>
      </c>
      <c r="G341" s="191"/>
      <c r="H341" s="191"/>
      <c r="I341" s="194"/>
      <c r="J341" s="205">
        <f>BK341</f>
        <v>0</v>
      </c>
      <c r="K341" s="191"/>
      <c r="L341" s="196"/>
      <c r="M341" s="197"/>
      <c r="N341" s="198"/>
      <c r="O341" s="198"/>
      <c r="P341" s="199">
        <f>SUM(P342:P413)</f>
        <v>0</v>
      </c>
      <c r="Q341" s="198"/>
      <c r="R341" s="199">
        <f>SUM(R342:R413)</f>
        <v>0.6373399999999998</v>
      </c>
      <c r="S341" s="198"/>
      <c r="T341" s="200">
        <f>SUM(T342:T413)</f>
        <v>0</v>
      </c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R341" s="201" t="s">
        <v>81</v>
      </c>
      <c r="AT341" s="202" t="s">
        <v>70</v>
      </c>
      <c r="AU341" s="202" t="s">
        <v>79</v>
      </c>
      <c r="AY341" s="201" t="s">
        <v>144</v>
      </c>
      <c r="BK341" s="203">
        <f>SUM(BK342:BK413)</f>
        <v>0</v>
      </c>
    </row>
    <row r="342" s="2" customFormat="1" ht="16.5" customHeight="1">
      <c r="A342" s="40"/>
      <c r="B342" s="41"/>
      <c r="C342" s="206" t="s">
        <v>629</v>
      </c>
      <c r="D342" s="206" t="s">
        <v>146</v>
      </c>
      <c r="E342" s="207" t="s">
        <v>1542</v>
      </c>
      <c r="F342" s="208" t="s">
        <v>1543</v>
      </c>
      <c r="G342" s="209" t="s">
        <v>685</v>
      </c>
      <c r="H342" s="210">
        <v>3</v>
      </c>
      <c r="I342" s="211"/>
      <c r="J342" s="212">
        <f>ROUND(I342*H342,2)</f>
        <v>0</v>
      </c>
      <c r="K342" s="208" t="s">
        <v>150</v>
      </c>
      <c r="L342" s="46"/>
      <c r="M342" s="213" t="s">
        <v>19</v>
      </c>
      <c r="N342" s="214" t="s">
        <v>42</v>
      </c>
      <c r="O342" s="86"/>
      <c r="P342" s="215">
        <f>O342*H342</f>
        <v>0</v>
      </c>
      <c r="Q342" s="215">
        <v>0.029440000000000001</v>
      </c>
      <c r="R342" s="215">
        <f>Q342*H342</f>
        <v>0.08832000000000001</v>
      </c>
      <c r="S342" s="215">
        <v>0</v>
      </c>
      <c r="T342" s="216">
        <f>S342*H342</f>
        <v>0</v>
      </c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217" t="s">
        <v>258</v>
      </c>
      <c r="AT342" s="217" t="s">
        <v>146</v>
      </c>
      <c r="AU342" s="217" t="s">
        <v>81</v>
      </c>
      <c r="AY342" s="19" t="s">
        <v>144</v>
      </c>
      <c r="BE342" s="218">
        <f>IF(N342="základní",J342,0)</f>
        <v>0</v>
      </c>
      <c r="BF342" s="218">
        <f>IF(N342="snížená",J342,0)</f>
        <v>0</v>
      </c>
      <c r="BG342" s="218">
        <f>IF(N342="zákl. přenesená",J342,0)</f>
        <v>0</v>
      </c>
      <c r="BH342" s="218">
        <f>IF(N342="sníž. přenesená",J342,0)</f>
        <v>0</v>
      </c>
      <c r="BI342" s="218">
        <f>IF(N342="nulová",J342,0)</f>
        <v>0</v>
      </c>
      <c r="BJ342" s="19" t="s">
        <v>79</v>
      </c>
      <c r="BK342" s="218">
        <f>ROUND(I342*H342,2)</f>
        <v>0</v>
      </c>
      <c r="BL342" s="19" t="s">
        <v>258</v>
      </c>
      <c r="BM342" s="217" t="s">
        <v>1544</v>
      </c>
    </row>
    <row r="343" s="2" customFormat="1">
      <c r="A343" s="40"/>
      <c r="B343" s="41"/>
      <c r="C343" s="42"/>
      <c r="D343" s="219" t="s">
        <v>153</v>
      </c>
      <c r="E343" s="42"/>
      <c r="F343" s="220" t="s">
        <v>1545</v>
      </c>
      <c r="G343" s="42"/>
      <c r="H343" s="42"/>
      <c r="I343" s="221"/>
      <c r="J343" s="42"/>
      <c r="K343" s="42"/>
      <c r="L343" s="46"/>
      <c r="M343" s="222"/>
      <c r="N343" s="223"/>
      <c r="O343" s="86"/>
      <c r="P343" s="86"/>
      <c r="Q343" s="86"/>
      <c r="R343" s="86"/>
      <c r="S343" s="86"/>
      <c r="T343" s="87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19" t="s">
        <v>153</v>
      </c>
      <c r="AU343" s="19" t="s">
        <v>81</v>
      </c>
    </row>
    <row r="344" s="2" customFormat="1">
      <c r="A344" s="40"/>
      <c r="B344" s="41"/>
      <c r="C344" s="42"/>
      <c r="D344" s="224" t="s">
        <v>155</v>
      </c>
      <c r="E344" s="42"/>
      <c r="F344" s="225" t="s">
        <v>1546</v>
      </c>
      <c r="G344" s="42"/>
      <c r="H344" s="42"/>
      <c r="I344" s="221"/>
      <c r="J344" s="42"/>
      <c r="K344" s="42"/>
      <c r="L344" s="46"/>
      <c r="M344" s="222"/>
      <c r="N344" s="223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155</v>
      </c>
      <c r="AU344" s="19" t="s">
        <v>81</v>
      </c>
    </row>
    <row r="345" s="2" customFormat="1" ht="21.75" customHeight="1">
      <c r="A345" s="40"/>
      <c r="B345" s="41"/>
      <c r="C345" s="206" t="s">
        <v>632</v>
      </c>
      <c r="D345" s="206" t="s">
        <v>146</v>
      </c>
      <c r="E345" s="207" t="s">
        <v>1547</v>
      </c>
      <c r="F345" s="208" t="s">
        <v>1548</v>
      </c>
      <c r="G345" s="209" t="s">
        <v>685</v>
      </c>
      <c r="H345" s="210">
        <v>1</v>
      </c>
      <c r="I345" s="211"/>
      <c r="J345" s="212">
        <f>ROUND(I345*H345,2)</f>
        <v>0</v>
      </c>
      <c r="K345" s="208" t="s">
        <v>150</v>
      </c>
      <c r="L345" s="46"/>
      <c r="M345" s="213" t="s">
        <v>19</v>
      </c>
      <c r="N345" s="214" t="s">
        <v>42</v>
      </c>
      <c r="O345" s="86"/>
      <c r="P345" s="215">
        <f>O345*H345</f>
        <v>0</v>
      </c>
      <c r="Q345" s="215">
        <v>0.013820000000000001</v>
      </c>
      <c r="R345" s="215">
        <f>Q345*H345</f>
        <v>0.013820000000000001</v>
      </c>
      <c r="S345" s="215">
        <v>0</v>
      </c>
      <c r="T345" s="216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17" t="s">
        <v>258</v>
      </c>
      <c r="AT345" s="217" t="s">
        <v>146</v>
      </c>
      <c r="AU345" s="217" t="s">
        <v>81</v>
      </c>
      <c r="AY345" s="19" t="s">
        <v>144</v>
      </c>
      <c r="BE345" s="218">
        <f>IF(N345="základní",J345,0)</f>
        <v>0</v>
      </c>
      <c r="BF345" s="218">
        <f>IF(N345="snížená",J345,0)</f>
        <v>0</v>
      </c>
      <c r="BG345" s="218">
        <f>IF(N345="zákl. přenesená",J345,0)</f>
        <v>0</v>
      </c>
      <c r="BH345" s="218">
        <f>IF(N345="sníž. přenesená",J345,0)</f>
        <v>0</v>
      </c>
      <c r="BI345" s="218">
        <f>IF(N345="nulová",J345,0)</f>
        <v>0</v>
      </c>
      <c r="BJ345" s="19" t="s">
        <v>79</v>
      </c>
      <c r="BK345" s="218">
        <f>ROUND(I345*H345,2)</f>
        <v>0</v>
      </c>
      <c r="BL345" s="19" t="s">
        <v>258</v>
      </c>
      <c r="BM345" s="217" t="s">
        <v>1549</v>
      </c>
    </row>
    <row r="346" s="2" customFormat="1">
      <c r="A346" s="40"/>
      <c r="B346" s="41"/>
      <c r="C346" s="42"/>
      <c r="D346" s="219" t="s">
        <v>153</v>
      </c>
      <c r="E346" s="42"/>
      <c r="F346" s="220" t="s">
        <v>1550</v>
      </c>
      <c r="G346" s="42"/>
      <c r="H346" s="42"/>
      <c r="I346" s="221"/>
      <c r="J346" s="42"/>
      <c r="K346" s="42"/>
      <c r="L346" s="46"/>
      <c r="M346" s="222"/>
      <c r="N346" s="223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153</v>
      </c>
      <c r="AU346" s="19" t="s">
        <v>81</v>
      </c>
    </row>
    <row r="347" s="2" customFormat="1">
      <c r="A347" s="40"/>
      <c r="B347" s="41"/>
      <c r="C347" s="42"/>
      <c r="D347" s="224" t="s">
        <v>155</v>
      </c>
      <c r="E347" s="42"/>
      <c r="F347" s="225" t="s">
        <v>1551</v>
      </c>
      <c r="G347" s="42"/>
      <c r="H347" s="42"/>
      <c r="I347" s="221"/>
      <c r="J347" s="42"/>
      <c r="K347" s="42"/>
      <c r="L347" s="46"/>
      <c r="M347" s="222"/>
      <c r="N347" s="223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155</v>
      </c>
      <c r="AU347" s="19" t="s">
        <v>81</v>
      </c>
    </row>
    <row r="348" s="2" customFormat="1" ht="16.5" customHeight="1">
      <c r="A348" s="40"/>
      <c r="B348" s="41"/>
      <c r="C348" s="206" t="s">
        <v>638</v>
      </c>
      <c r="D348" s="206" t="s">
        <v>146</v>
      </c>
      <c r="E348" s="207" t="s">
        <v>1552</v>
      </c>
      <c r="F348" s="208" t="s">
        <v>1553</v>
      </c>
      <c r="G348" s="209" t="s">
        <v>685</v>
      </c>
      <c r="H348" s="210">
        <v>5</v>
      </c>
      <c r="I348" s="211"/>
      <c r="J348" s="212">
        <f>ROUND(I348*H348,2)</f>
        <v>0</v>
      </c>
      <c r="K348" s="208" t="s">
        <v>150</v>
      </c>
      <c r="L348" s="46"/>
      <c r="M348" s="213" t="s">
        <v>19</v>
      </c>
      <c r="N348" s="214" t="s">
        <v>42</v>
      </c>
      <c r="O348" s="86"/>
      <c r="P348" s="215">
        <f>O348*H348</f>
        <v>0</v>
      </c>
      <c r="Q348" s="215">
        <v>0.021229999999999999</v>
      </c>
      <c r="R348" s="215">
        <f>Q348*H348</f>
        <v>0.10614999999999999</v>
      </c>
      <c r="S348" s="215">
        <v>0</v>
      </c>
      <c r="T348" s="216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17" t="s">
        <v>258</v>
      </c>
      <c r="AT348" s="217" t="s">
        <v>146</v>
      </c>
      <c r="AU348" s="217" t="s">
        <v>81</v>
      </c>
      <c r="AY348" s="19" t="s">
        <v>144</v>
      </c>
      <c r="BE348" s="218">
        <f>IF(N348="základní",J348,0)</f>
        <v>0</v>
      </c>
      <c r="BF348" s="218">
        <f>IF(N348="snížená",J348,0)</f>
        <v>0</v>
      </c>
      <c r="BG348" s="218">
        <f>IF(N348="zákl. přenesená",J348,0)</f>
        <v>0</v>
      </c>
      <c r="BH348" s="218">
        <f>IF(N348="sníž. přenesená",J348,0)</f>
        <v>0</v>
      </c>
      <c r="BI348" s="218">
        <f>IF(N348="nulová",J348,0)</f>
        <v>0</v>
      </c>
      <c r="BJ348" s="19" t="s">
        <v>79</v>
      </c>
      <c r="BK348" s="218">
        <f>ROUND(I348*H348,2)</f>
        <v>0</v>
      </c>
      <c r="BL348" s="19" t="s">
        <v>258</v>
      </c>
      <c r="BM348" s="217" t="s">
        <v>1554</v>
      </c>
    </row>
    <row r="349" s="2" customFormat="1">
      <c r="A349" s="40"/>
      <c r="B349" s="41"/>
      <c r="C349" s="42"/>
      <c r="D349" s="219" t="s">
        <v>153</v>
      </c>
      <c r="E349" s="42"/>
      <c r="F349" s="220" t="s">
        <v>1555</v>
      </c>
      <c r="G349" s="42"/>
      <c r="H349" s="42"/>
      <c r="I349" s="221"/>
      <c r="J349" s="42"/>
      <c r="K349" s="42"/>
      <c r="L349" s="46"/>
      <c r="M349" s="222"/>
      <c r="N349" s="223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153</v>
      </c>
      <c r="AU349" s="19" t="s">
        <v>81</v>
      </c>
    </row>
    <row r="350" s="2" customFormat="1">
      <c r="A350" s="40"/>
      <c r="B350" s="41"/>
      <c r="C350" s="42"/>
      <c r="D350" s="224" t="s">
        <v>155</v>
      </c>
      <c r="E350" s="42"/>
      <c r="F350" s="225" t="s">
        <v>1556</v>
      </c>
      <c r="G350" s="42"/>
      <c r="H350" s="42"/>
      <c r="I350" s="221"/>
      <c r="J350" s="42"/>
      <c r="K350" s="42"/>
      <c r="L350" s="46"/>
      <c r="M350" s="222"/>
      <c r="N350" s="223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155</v>
      </c>
      <c r="AU350" s="19" t="s">
        <v>81</v>
      </c>
    </row>
    <row r="351" s="2" customFormat="1" ht="16.5" customHeight="1">
      <c r="A351" s="40"/>
      <c r="B351" s="41"/>
      <c r="C351" s="206" t="s">
        <v>640</v>
      </c>
      <c r="D351" s="206" t="s">
        <v>146</v>
      </c>
      <c r="E351" s="207" t="s">
        <v>1557</v>
      </c>
      <c r="F351" s="208" t="s">
        <v>1558</v>
      </c>
      <c r="G351" s="209" t="s">
        <v>685</v>
      </c>
      <c r="H351" s="210">
        <v>2</v>
      </c>
      <c r="I351" s="211"/>
      <c r="J351" s="212">
        <f>ROUND(I351*H351,2)</f>
        <v>0</v>
      </c>
      <c r="K351" s="208" t="s">
        <v>150</v>
      </c>
      <c r="L351" s="46"/>
      <c r="M351" s="213" t="s">
        <v>19</v>
      </c>
      <c r="N351" s="214" t="s">
        <v>42</v>
      </c>
      <c r="O351" s="86"/>
      <c r="P351" s="215">
        <f>O351*H351</f>
        <v>0</v>
      </c>
      <c r="Q351" s="215">
        <v>0.01274</v>
      </c>
      <c r="R351" s="215">
        <f>Q351*H351</f>
        <v>0.025479999999999999</v>
      </c>
      <c r="S351" s="215">
        <v>0</v>
      </c>
      <c r="T351" s="216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7" t="s">
        <v>258</v>
      </c>
      <c r="AT351" s="217" t="s">
        <v>146</v>
      </c>
      <c r="AU351" s="217" t="s">
        <v>81</v>
      </c>
      <c r="AY351" s="19" t="s">
        <v>144</v>
      </c>
      <c r="BE351" s="218">
        <f>IF(N351="základní",J351,0)</f>
        <v>0</v>
      </c>
      <c r="BF351" s="218">
        <f>IF(N351="snížená",J351,0)</f>
        <v>0</v>
      </c>
      <c r="BG351" s="218">
        <f>IF(N351="zákl. přenesená",J351,0)</f>
        <v>0</v>
      </c>
      <c r="BH351" s="218">
        <f>IF(N351="sníž. přenesená",J351,0)</f>
        <v>0</v>
      </c>
      <c r="BI351" s="218">
        <f>IF(N351="nulová",J351,0)</f>
        <v>0</v>
      </c>
      <c r="BJ351" s="19" t="s">
        <v>79</v>
      </c>
      <c r="BK351" s="218">
        <f>ROUND(I351*H351,2)</f>
        <v>0</v>
      </c>
      <c r="BL351" s="19" t="s">
        <v>258</v>
      </c>
      <c r="BM351" s="217" t="s">
        <v>1559</v>
      </c>
    </row>
    <row r="352" s="2" customFormat="1">
      <c r="A352" s="40"/>
      <c r="B352" s="41"/>
      <c r="C352" s="42"/>
      <c r="D352" s="219" t="s">
        <v>153</v>
      </c>
      <c r="E352" s="42"/>
      <c r="F352" s="220" t="s">
        <v>1560</v>
      </c>
      <c r="G352" s="42"/>
      <c r="H352" s="42"/>
      <c r="I352" s="221"/>
      <c r="J352" s="42"/>
      <c r="K352" s="42"/>
      <c r="L352" s="46"/>
      <c r="M352" s="222"/>
      <c r="N352" s="223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153</v>
      </c>
      <c r="AU352" s="19" t="s">
        <v>81</v>
      </c>
    </row>
    <row r="353" s="2" customFormat="1">
      <c r="A353" s="40"/>
      <c r="B353" s="41"/>
      <c r="C353" s="42"/>
      <c r="D353" s="224" t="s">
        <v>155</v>
      </c>
      <c r="E353" s="42"/>
      <c r="F353" s="225" t="s">
        <v>1561</v>
      </c>
      <c r="G353" s="42"/>
      <c r="H353" s="42"/>
      <c r="I353" s="221"/>
      <c r="J353" s="42"/>
      <c r="K353" s="42"/>
      <c r="L353" s="46"/>
      <c r="M353" s="222"/>
      <c r="N353" s="223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155</v>
      </c>
      <c r="AU353" s="19" t="s">
        <v>81</v>
      </c>
    </row>
    <row r="354" s="2" customFormat="1" ht="16.5" customHeight="1">
      <c r="A354" s="40"/>
      <c r="B354" s="41"/>
      <c r="C354" s="206" t="s">
        <v>646</v>
      </c>
      <c r="D354" s="206" t="s">
        <v>146</v>
      </c>
      <c r="E354" s="207" t="s">
        <v>1562</v>
      </c>
      <c r="F354" s="208" t="s">
        <v>1563</v>
      </c>
      <c r="G354" s="209" t="s">
        <v>685</v>
      </c>
      <c r="H354" s="210">
        <v>1</v>
      </c>
      <c r="I354" s="211"/>
      <c r="J354" s="212">
        <f>ROUND(I354*H354,2)</f>
        <v>0</v>
      </c>
      <c r="K354" s="208" t="s">
        <v>150</v>
      </c>
      <c r="L354" s="46"/>
      <c r="M354" s="213" t="s">
        <v>19</v>
      </c>
      <c r="N354" s="214" t="s">
        <v>42</v>
      </c>
      <c r="O354" s="86"/>
      <c r="P354" s="215">
        <f>O354*H354</f>
        <v>0</v>
      </c>
      <c r="Q354" s="215">
        <v>0.014970000000000001</v>
      </c>
      <c r="R354" s="215">
        <f>Q354*H354</f>
        <v>0.014970000000000001</v>
      </c>
      <c r="S354" s="215">
        <v>0</v>
      </c>
      <c r="T354" s="216">
        <f>S354*H354</f>
        <v>0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217" t="s">
        <v>258</v>
      </c>
      <c r="AT354" s="217" t="s">
        <v>146</v>
      </c>
      <c r="AU354" s="217" t="s">
        <v>81</v>
      </c>
      <c r="AY354" s="19" t="s">
        <v>144</v>
      </c>
      <c r="BE354" s="218">
        <f>IF(N354="základní",J354,0)</f>
        <v>0</v>
      </c>
      <c r="BF354" s="218">
        <f>IF(N354="snížená",J354,0)</f>
        <v>0</v>
      </c>
      <c r="BG354" s="218">
        <f>IF(N354="zákl. přenesená",J354,0)</f>
        <v>0</v>
      </c>
      <c r="BH354" s="218">
        <f>IF(N354="sníž. přenesená",J354,0)</f>
        <v>0</v>
      </c>
      <c r="BI354" s="218">
        <f>IF(N354="nulová",J354,0)</f>
        <v>0</v>
      </c>
      <c r="BJ354" s="19" t="s">
        <v>79</v>
      </c>
      <c r="BK354" s="218">
        <f>ROUND(I354*H354,2)</f>
        <v>0</v>
      </c>
      <c r="BL354" s="19" t="s">
        <v>258</v>
      </c>
      <c r="BM354" s="217" t="s">
        <v>1564</v>
      </c>
    </row>
    <row r="355" s="2" customFormat="1">
      <c r="A355" s="40"/>
      <c r="B355" s="41"/>
      <c r="C355" s="42"/>
      <c r="D355" s="219" t="s">
        <v>153</v>
      </c>
      <c r="E355" s="42"/>
      <c r="F355" s="220" t="s">
        <v>1565</v>
      </c>
      <c r="G355" s="42"/>
      <c r="H355" s="42"/>
      <c r="I355" s="221"/>
      <c r="J355" s="42"/>
      <c r="K355" s="42"/>
      <c r="L355" s="46"/>
      <c r="M355" s="222"/>
      <c r="N355" s="223"/>
      <c r="O355" s="86"/>
      <c r="P355" s="86"/>
      <c r="Q355" s="86"/>
      <c r="R355" s="86"/>
      <c r="S355" s="86"/>
      <c r="T355" s="87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9" t="s">
        <v>153</v>
      </c>
      <c r="AU355" s="19" t="s">
        <v>81</v>
      </c>
    </row>
    <row r="356" s="2" customFormat="1">
      <c r="A356" s="40"/>
      <c r="B356" s="41"/>
      <c r="C356" s="42"/>
      <c r="D356" s="224" t="s">
        <v>155</v>
      </c>
      <c r="E356" s="42"/>
      <c r="F356" s="225" t="s">
        <v>1566</v>
      </c>
      <c r="G356" s="42"/>
      <c r="H356" s="42"/>
      <c r="I356" s="221"/>
      <c r="J356" s="42"/>
      <c r="K356" s="42"/>
      <c r="L356" s="46"/>
      <c r="M356" s="222"/>
      <c r="N356" s="223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155</v>
      </c>
      <c r="AU356" s="19" t="s">
        <v>81</v>
      </c>
    </row>
    <row r="357" s="2" customFormat="1" ht="21.75" customHeight="1">
      <c r="A357" s="40"/>
      <c r="B357" s="41"/>
      <c r="C357" s="206" t="s">
        <v>651</v>
      </c>
      <c r="D357" s="206" t="s">
        <v>146</v>
      </c>
      <c r="E357" s="207" t="s">
        <v>1567</v>
      </c>
      <c r="F357" s="208" t="s">
        <v>1568</v>
      </c>
      <c r="G357" s="209" t="s">
        <v>685</v>
      </c>
      <c r="H357" s="210">
        <v>2</v>
      </c>
      <c r="I357" s="211"/>
      <c r="J357" s="212">
        <f>ROUND(I357*H357,2)</f>
        <v>0</v>
      </c>
      <c r="K357" s="208" t="s">
        <v>150</v>
      </c>
      <c r="L357" s="46"/>
      <c r="M357" s="213" t="s">
        <v>19</v>
      </c>
      <c r="N357" s="214" t="s">
        <v>42</v>
      </c>
      <c r="O357" s="86"/>
      <c r="P357" s="215">
        <f>O357*H357</f>
        <v>0</v>
      </c>
      <c r="Q357" s="215">
        <v>0.028080000000000001</v>
      </c>
      <c r="R357" s="215">
        <f>Q357*H357</f>
        <v>0.056160000000000002</v>
      </c>
      <c r="S357" s="215">
        <v>0</v>
      </c>
      <c r="T357" s="216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17" t="s">
        <v>258</v>
      </c>
      <c r="AT357" s="217" t="s">
        <v>146</v>
      </c>
      <c r="AU357" s="217" t="s">
        <v>81</v>
      </c>
      <c r="AY357" s="19" t="s">
        <v>144</v>
      </c>
      <c r="BE357" s="218">
        <f>IF(N357="základní",J357,0)</f>
        <v>0</v>
      </c>
      <c r="BF357" s="218">
        <f>IF(N357="snížená",J357,0)</f>
        <v>0</v>
      </c>
      <c r="BG357" s="218">
        <f>IF(N357="zákl. přenesená",J357,0)</f>
        <v>0</v>
      </c>
      <c r="BH357" s="218">
        <f>IF(N357="sníž. přenesená",J357,0)</f>
        <v>0</v>
      </c>
      <c r="BI357" s="218">
        <f>IF(N357="nulová",J357,0)</f>
        <v>0</v>
      </c>
      <c r="BJ357" s="19" t="s">
        <v>79</v>
      </c>
      <c r="BK357" s="218">
        <f>ROUND(I357*H357,2)</f>
        <v>0</v>
      </c>
      <c r="BL357" s="19" t="s">
        <v>258</v>
      </c>
      <c r="BM357" s="217" t="s">
        <v>1569</v>
      </c>
    </row>
    <row r="358" s="2" customFormat="1">
      <c r="A358" s="40"/>
      <c r="B358" s="41"/>
      <c r="C358" s="42"/>
      <c r="D358" s="219" t="s">
        <v>153</v>
      </c>
      <c r="E358" s="42"/>
      <c r="F358" s="220" t="s">
        <v>1570</v>
      </c>
      <c r="G358" s="42"/>
      <c r="H358" s="42"/>
      <c r="I358" s="221"/>
      <c r="J358" s="42"/>
      <c r="K358" s="42"/>
      <c r="L358" s="46"/>
      <c r="M358" s="222"/>
      <c r="N358" s="223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9" t="s">
        <v>153</v>
      </c>
      <c r="AU358" s="19" t="s">
        <v>81</v>
      </c>
    </row>
    <row r="359" s="2" customFormat="1">
      <c r="A359" s="40"/>
      <c r="B359" s="41"/>
      <c r="C359" s="42"/>
      <c r="D359" s="224" t="s">
        <v>155</v>
      </c>
      <c r="E359" s="42"/>
      <c r="F359" s="225" t="s">
        <v>1571</v>
      </c>
      <c r="G359" s="42"/>
      <c r="H359" s="42"/>
      <c r="I359" s="221"/>
      <c r="J359" s="42"/>
      <c r="K359" s="42"/>
      <c r="L359" s="46"/>
      <c r="M359" s="222"/>
      <c r="N359" s="223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155</v>
      </c>
      <c r="AU359" s="19" t="s">
        <v>81</v>
      </c>
    </row>
    <row r="360" s="2" customFormat="1" ht="21.75" customHeight="1">
      <c r="A360" s="40"/>
      <c r="B360" s="41"/>
      <c r="C360" s="206" t="s">
        <v>657</v>
      </c>
      <c r="D360" s="206" t="s">
        <v>146</v>
      </c>
      <c r="E360" s="207" t="s">
        <v>1572</v>
      </c>
      <c r="F360" s="208" t="s">
        <v>1573</v>
      </c>
      <c r="G360" s="209" t="s">
        <v>685</v>
      </c>
      <c r="H360" s="210">
        <v>1</v>
      </c>
      <c r="I360" s="211"/>
      <c r="J360" s="212">
        <f>ROUND(I360*H360,2)</f>
        <v>0</v>
      </c>
      <c r="K360" s="208" t="s">
        <v>150</v>
      </c>
      <c r="L360" s="46"/>
      <c r="M360" s="213" t="s">
        <v>19</v>
      </c>
      <c r="N360" s="214" t="s">
        <v>42</v>
      </c>
      <c r="O360" s="86"/>
      <c r="P360" s="215">
        <f>O360*H360</f>
        <v>0</v>
      </c>
      <c r="Q360" s="215">
        <v>0.033099999999999997</v>
      </c>
      <c r="R360" s="215">
        <f>Q360*H360</f>
        <v>0.033099999999999997</v>
      </c>
      <c r="S360" s="215">
        <v>0</v>
      </c>
      <c r="T360" s="216">
        <f>S360*H360</f>
        <v>0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17" t="s">
        <v>258</v>
      </c>
      <c r="AT360" s="217" t="s">
        <v>146</v>
      </c>
      <c r="AU360" s="217" t="s">
        <v>81</v>
      </c>
      <c r="AY360" s="19" t="s">
        <v>144</v>
      </c>
      <c r="BE360" s="218">
        <f>IF(N360="základní",J360,0)</f>
        <v>0</v>
      </c>
      <c r="BF360" s="218">
        <f>IF(N360="snížená",J360,0)</f>
        <v>0</v>
      </c>
      <c r="BG360" s="218">
        <f>IF(N360="zákl. přenesená",J360,0)</f>
        <v>0</v>
      </c>
      <c r="BH360" s="218">
        <f>IF(N360="sníž. přenesená",J360,0)</f>
        <v>0</v>
      </c>
      <c r="BI360" s="218">
        <f>IF(N360="nulová",J360,0)</f>
        <v>0</v>
      </c>
      <c r="BJ360" s="19" t="s">
        <v>79</v>
      </c>
      <c r="BK360" s="218">
        <f>ROUND(I360*H360,2)</f>
        <v>0</v>
      </c>
      <c r="BL360" s="19" t="s">
        <v>258</v>
      </c>
      <c r="BM360" s="217" t="s">
        <v>1574</v>
      </c>
    </row>
    <row r="361" s="2" customFormat="1">
      <c r="A361" s="40"/>
      <c r="B361" s="41"/>
      <c r="C361" s="42"/>
      <c r="D361" s="219" t="s">
        <v>153</v>
      </c>
      <c r="E361" s="42"/>
      <c r="F361" s="220" t="s">
        <v>1575</v>
      </c>
      <c r="G361" s="42"/>
      <c r="H361" s="42"/>
      <c r="I361" s="221"/>
      <c r="J361" s="42"/>
      <c r="K361" s="42"/>
      <c r="L361" s="46"/>
      <c r="M361" s="222"/>
      <c r="N361" s="223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153</v>
      </c>
      <c r="AU361" s="19" t="s">
        <v>81</v>
      </c>
    </row>
    <row r="362" s="2" customFormat="1">
      <c r="A362" s="40"/>
      <c r="B362" s="41"/>
      <c r="C362" s="42"/>
      <c r="D362" s="224" t="s">
        <v>155</v>
      </c>
      <c r="E362" s="42"/>
      <c r="F362" s="225" t="s">
        <v>1576</v>
      </c>
      <c r="G362" s="42"/>
      <c r="H362" s="42"/>
      <c r="I362" s="221"/>
      <c r="J362" s="42"/>
      <c r="K362" s="42"/>
      <c r="L362" s="46"/>
      <c r="M362" s="222"/>
      <c r="N362" s="223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19" t="s">
        <v>155</v>
      </c>
      <c r="AU362" s="19" t="s">
        <v>81</v>
      </c>
    </row>
    <row r="363" s="2" customFormat="1" ht="16.5" customHeight="1">
      <c r="A363" s="40"/>
      <c r="B363" s="41"/>
      <c r="C363" s="206" t="s">
        <v>660</v>
      </c>
      <c r="D363" s="206" t="s">
        <v>146</v>
      </c>
      <c r="E363" s="207" t="s">
        <v>1577</v>
      </c>
      <c r="F363" s="208" t="s">
        <v>1578</v>
      </c>
      <c r="G363" s="209" t="s">
        <v>685</v>
      </c>
      <c r="H363" s="210">
        <v>2</v>
      </c>
      <c r="I363" s="211"/>
      <c r="J363" s="212">
        <f>ROUND(I363*H363,2)</f>
        <v>0</v>
      </c>
      <c r="K363" s="208" t="s">
        <v>150</v>
      </c>
      <c r="L363" s="46"/>
      <c r="M363" s="213" t="s">
        <v>19</v>
      </c>
      <c r="N363" s="214" t="s">
        <v>42</v>
      </c>
      <c r="O363" s="86"/>
      <c r="P363" s="215">
        <f>O363*H363</f>
        <v>0</v>
      </c>
      <c r="Q363" s="215">
        <v>0.020619999999999999</v>
      </c>
      <c r="R363" s="215">
        <f>Q363*H363</f>
        <v>0.041239999999999999</v>
      </c>
      <c r="S363" s="215">
        <v>0</v>
      </c>
      <c r="T363" s="216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7" t="s">
        <v>258</v>
      </c>
      <c r="AT363" s="217" t="s">
        <v>146</v>
      </c>
      <c r="AU363" s="217" t="s">
        <v>81</v>
      </c>
      <c r="AY363" s="19" t="s">
        <v>144</v>
      </c>
      <c r="BE363" s="218">
        <f>IF(N363="základní",J363,0)</f>
        <v>0</v>
      </c>
      <c r="BF363" s="218">
        <f>IF(N363="snížená",J363,0)</f>
        <v>0</v>
      </c>
      <c r="BG363" s="218">
        <f>IF(N363="zákl. přenesená",J363,0)</f>
        <v>0</v>
      </c>
      <c r="BH363" s="218">
        <f>IF(N363="sníž. přenesená",J363,0)</f>
        <v>0</v>
      </c>
      <c r="BI363" s="218">
        <f>IF(N363="nulová",J363,0)</f>
        <v>0</v>
      </c>
      <c r="BJ363" s="19" t="s">
        <v>79</v>
      </c>
      <c r="BK363" s="218">
        <f>ROUND(I363*H363,2)</f>
        <v>0</v>
      </c>
      <c r="BL363" s="19" t="s">
        <v>258</v>
      </c>
      <c r="BM363" s="217" t="s">
        <v>1579</v>
      </c>
    </row>
    <row r="364" s="2" customFormat="1">
      <c r="A364" s="40"/>
      <c r="B364" s="41"/>
      <c r="C364" s="42"/>
      <c r="D364" s="219" t="s">
        <v>153</v>
      </c>
      <c r="E364" s="42"/>
      <c r="F364" s="220" t="s">
        <v>1580</v>
      </c>
      <c r="G364" s="42"/>
      <c r="H364" s="42"/>
      <c r="I364" s="221"/>
      <c r="J364" s="42"/>
      <c r="K364" s="42"/>
      <c r="L364" s="46"/>
      <c r="M364" s="222"/>
      <c r="N364" s="223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153</v>
      </c>
      <c r="AU364" s="19" t="s">
        <v>81</v>
      </c>
    </row>
    <row r="365" s="2" customFormat="1">
      <c r="A365" s="40"/>
      <c r="B365" s="41"/>
      <c r="C365" s="42"/>
      <c r="D365" s="224" t="s">
        <v>155</v>
      </c>
      <c r="E365" s="42"/>
      <c r="F365" s="225" t="s">
        <v>1581</v>
      </c>
      <c r="G365" s="42"/>
      <c r="H365" s="42"/>
      <c r="I365" s="221"/>
      <c r="J365" s="42"/>
      <c r="K365" s="42"/>
      <c r="L365" s="46"/>
      <c r="M365" s="222"/>
      <c r="N365" s="223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155</v>
      </c>
      <c r="AU365" s="19" t="s">
        <v>81</v>
      </c>
    </row>
    <row r="366" s="2" customFormat="1" ht="16.5" customHeight="1">
      <c r="A366" s="40"/>
      <c r="B366" s="41"/>
      <c r="C366" s="206" t="s">
        <v>668</v>
      </c>
      <c r="D366" s="206" t="s">
        <v>146</v>
      </c>
      <c r="E366" s="207" t="s">
        <v>1582</v>
      </c>
      <c r="F366" s="208" t="s">
        <v>1583</v>
      </c>
      <c r="G366" s="209" t="s">
        <v>685</v>
      </c>
      <c r="H366" s="210">
        <v>1</v>
      </c>
      <c r="I366" s="211"/>
      <c r="J366" s="212">
        <f>ROUND(I366*H366,2)</f>
        <v>0</v>
      </c>
      <c r="K366" s="208" t="s">
        <v>150</v>
      </c>
      <c r="L366" s="46"/>
      <c r="M366" s="213" t="s">
        <v>19</v>
      </c>
      <c r="N366" s="214" t="s">
        <v>42</v>
      </c>
      <c r="O366" s="86"/>
      <c r="P366" s="215">
        <f>O366*H366</f>
        <v>0</v>
      </c>
      <c r="Q366" s="215">
        <v>0.02264</v>
      </c>
      <c r="R366" s="215">
        <f>Q366*H366</f>
        <v>0.02264</v>
      </c>
      <c r="S366" s="215">
        <v>0</v>
      </c>
      <c r="T366" s="216">
        <f>S366*H366</f>
        <v>0</v>
      </c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R366" s="217" t="s">
        <v>258</v>
      </c>
      <c r="AT366" s="217" t="s">
        <v>146</v>
      </c>
      <c r="AU366" s="217" t="s">
        <v>81</v>
      </c>
      <c r="AY366" s="19" t="s">
        <v>144</v>
      </c>
      <c r="BE366" s="218">
        <f>IF(N366="základní",J366,0)</f>
        <v>0</v>
      </c>
      <c r="BF366" s="218">
        <f>IF(N366="snížená",J366,0)</f>
        <v>0</v>
      </c>
      <c r="BG366" s="218">
        <f>IF(N366="zákl. přenesená",J366,0)</f>
        <v>0</v>
      </c>
      <c r="BH366" s="218">
        <f>IF(N366="sníž. přenesená",J366,0)</f>
        <v>0</v>
      </c>
      <c r="BI366" s="218">
        <f>IF(N366="nulová",J366,0)</f>
        <v>0</v>
      </c>
      <c r="BJ366" s="19" t="s">
        <v>79</v>
      </c>
      <c r="BK366" s="218">
        <f>ROUND(I366*H366,2)</f>
        <v>0</v>
      </c>
      <c r="BL366" s="19" t="s">
        <v>258</v>
      </c>
      <c r="BM366" s="217" t="s">
        <v>1584</v>
      </c>
    </row>
    <row r="367" s="2" customFormat="1">
      <c r="A367" s="40"/>
      <c r="B367" s="41"/>
      <c r="C367" s="42"/>
      <c r="D367" s="219" t="s">
        <v>153</v>
      </c>
      <c r="E367" s="42"/>
      <c r="F367" s="220" t="s">
        <v>1585</v>
      </c>
      <c r="G367" s="42"/>
      <c r="H367" s="42"/>
      <c r="I367" s="221"/>
      <c r="J367" s="42"/>
      <c r="K367" s="42"/>
      <c r="L367" s="46"/>
      <c r="M367" s="222"/>
      <c r="N367" s="223"/>
      <c r="O367" s="86"/>
      <c r="P367" s="86"/>
      <c r="Q367" s="86"/>
      <c r="R367" s="86"/>
      <c r="S367" s="86"/>
      <c r="T367" s="87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T367" s="19" t="s">
        <v>153</v>
      </c>
      <c r="AU367" s="19" t="s">
        <v>81</v>
      </c>
    </row>
    <row r="368" s="2" customFormat="1">
      <c r="A368" s="40"/>
      <c r="B368" s="41"/>
      <c r="C368" s="42"/>
      <c r="D368" s="224" t="s">
        <v>155</v>
      </c>
      <c r="E368" s="42"/>
      <c r="F368" s="225" t="s">
        <v>1586</v>
      </c>
      <c r="G368" s="42"/>
      <c r="H368" s="42"/>
      <c r="I368" s="221"/>
      <c r="J368" s="42"/>
      <c r="K368" s="42"/>
      <c r="L368" s="46"/>
      <c r="M368" s="222"/>
      <c r="N368" s="223"/>
      <c r="O368" s="86"/>
      <c r="P368" s="86"/>
      <c r="Q368" s="86"/>
      <c r="R368" s="86"/>
      <c r="S368" s="86"/>
      <c r="T368" s="87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T368" s="19" t="s">
        <v>155</v>
      </c>
      <c r="AU368" s="19" t="s">
        <v>81</v>
      </c>
    </row>
    <row r="369" s="2" customFormat="1" ht="16.5" customHeight="1">
      <c r="A369" s="40"/>
      <c r="B369" s="41"/>
      <c r="C369" s="206" t="s">
        <v>674</v>
      </c>
      <c r="D369" s="206" t="s">
        <v>146</v>
      </c>
      <c r="E369" s="207" t="s">
        <v>1587</v>
      </c>
      <c r="F369" s="208" t="s">
        <v>1588</v>
      </c>
      <c r="G369" s="209" t="s">
        <v>685</v>
      </c>
      <c r="H369" s="210">
        <v>1</v>
      </c>
      <c r="I369" s="211"/>
      <c r="J369" s="212">
        <f>ROUND(I369*H369,2)</f>
        <v>0</v>
      </c>
      <c r="K369" s="208" t="s">
        <v>150</v>
      </c>
      <c r="L369" s="46"/>
      <c r="M369" s="213" t="s">
        <v>19</v>
      </c>
      <c r="N369" s="214" t="s">
        <v>42</v>
      </c>
      <c r="O369" s="86"/>
      <c r="P369" s="215">
        <f>O369*H369</f>
        <v>0</v>
      </c>
      <c r="Q369" s="215">
        <v>0.00055999999999999995</v>
      </c>
      <c r="R369" s="215">
        <f>Q369*H369</f>
        <v>0.00055999999999999995</v>
      </c>
      <c r="S369" s="215">
        <v>0</v>
      </c>
      <c r="T369" s="216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17" t="s">
        <v>258</v>
      </c>
      <c r="AT369" s="217" t="s">
        <v>146</v>
      </c>
      <c r="AU369" s="217" t="s">
        <v>81</v>
      </c>
      <c r="AY369" s="19" t="s">
        <v>144</v>
      </c>
      <c r="BE369" s="218">
        <f>IF(N369="základní",J369,0)</f>
        <v>0</v>
      </c>
      <c r="BF369" s="218">
        <f>IF(N369="snížená",J369,0)</f>
        <v>0</v>
      </c>
      <c r="BG369" s="218">
        <f>IF(N369="zákl. přenesená",J369,0)</f>
        <v>0</v>
      </c>
      <c r="BH369" s="218">
        <f>IF(N369="sníž. přenesená",J369,0)</f>
        <v>0</v>
      </c>
      <c r="BI369" s="218">
        <f>IF(N369="nulová",J369,0)</f>
        <v>0</v>
      </c>
      <c r="BJ369" s="19" t="s">
        <v>79</v>
      </c>
      <c r="BK369" s="218">
        <f>ROUND(I369*H369,2)</f>
        <v>0</v>
      </c>
      <c r="BL369" s="19" t="s">
        <v>258</v>
      </c>
      <c r="BM369" s="217" t="s">
        <v>1589</v>
      </c>
    </row>
    <row r="370" s="2" customFormat="1">
      <c r="A370" s="40"/>
      <c r="B370" s="41"/>
      <c r="C370" s="42"/>
      <c r="D370" s="219" t="s">
        <v>153</v>
      </c>
      <c r="E370" s="42"/>
      <c r="F370" s="220" t="s">
        <v>1590</v>
      </c>
      <c r="G370" s="42"/>
      <c r="H370" s="42"/>
      <c r="I370" s="221"/>
      <c r="J370" s="42"/>
      <c r="K370" s="42"/>
      <c r="L370" s="46"/>
      <c r="M370" s="222"/>
      <c r="N370" s="223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153</v>
      </c>
      <c r="AU370" s="19" t="s">
        <v>81</v>
      </c>
    </row>
    <row r="371" s="2" customFormat="1">
      <c r="A371" s="40"/>
      <c r="B371" s="41"/>
      <c r="C371" s="42"/>
      <c r="D371" s="224" t="s">
        <v>155</v>
      </c>
      <c r="E371" s="42"/>
      <c r="F371" s="225" t="s">
        <v>1591</v>
      </c>
      <c r="G371" s="42"/>
      <c r="H371" s="42"/>
      <c r="I371" s="221"/>
      <c r="J371" s="42"/>
      <c r="K371" s="42"/>
      <c r="L371" s="46"/>
      <c r="M371" s="222"/>
      <c r="N371" s="223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155</v>
      </c>
      <c r="AU371" s="19" t="s">
        <v>81</v>
      </c>
    </row>
    <row r="372" s="2" customFormat="1" ht="16.5" customHeight="1">
      <c r="A372" s="40"/>
      <c r="B372" s="41"/>
      <c r="C372" s="248" t="s">
        <v>682</v>
      </c>
      <c r="D372" s="248" t="s">
        <v>224</v>
      </c>
      <c r="E372" s="249" t="s">
        <v>1592</v>
      </c>
      <c r="F372" s="250" t="s">
        <v>1593</v>
      </c>
      <c r="G372" s="251" t="s">
        <v>553</v>
      </c>
      <c r="H372" s="252">
        <v>1</v>
      </c>
      <c r="I372" s="253"/>
      <c r="J372" s="254">
        <f>ROUND(I372*H372,2)</f>
        <v>0</v>
      </c>
      <c r="K372" s="250" t="s">
        <v>150</v>
      </c>
      <c r="L372" s="255"/>
      <c r="M372" s="256" t="s">
        <v>19</v>
      </c>
      <c r="N372" s="257" t="s">
        <v>42</v>
      </c>
      <c r="O372" s="86"/>
      <c r="P372" s="215">
        <f>O372*H372</f>
        <v>0</v>
      </c>
      <c r="Q372" s="215">
        <v>0.0044999999999999997</v>
      </c>
      <c r="R372" s="215">
        <f>Q372*H372</f>
        <v>0.0044999999999999997</v>
      </c>
      <c r="S372" s="215">
        <v>0</v>
      </c>
      <c r="T372" s="216">
        <f>S372*H372</f>
        <v>0</v>
      </c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R372" s="217" t="s">
        <v>379</v>
      </c>
      <c r="AT372" s="217" t="s">
        <v>224</v>
      </c>
      <c r="AU372" s="217" t="s">
        <v>81</v>
      </c>
      <c r="AY372" s="19" t="s">
        <v>144</v>
      </c>
      <c r="BE372" s="218">
        <f>IF(N372="základní",J372,0)</f>
        <v>0</v>
      </c>
      <c r="BF372" s="218">
        <f>IF(N372="snížená",J372,0)</f>
        <v>0</v>
      </c>
      <c r="BG372" s="218">
        <f>IF(N372="zákl. přenesená",J372,0)</f>
        <v>0</v>
      </c>
      <c r="BH372" s="218">
        <f>IF(N372="sníž. přenesená",J372,0)</f>
        <v>0</v>
      </c>
      <c r="BI372" s="218">
        <f>IF(N372="nulová",J372,0)</f>
        <v>0</v>
      </c>
      <c r="BJ372" s="19" t="s">
        <v>79</v>
      </c>
      <c r="BK372" s="218">
        <f>ROUND(I372*H372,2)</f>
        <v>0</v>
      </c>
      <c r="BL372" s="19" t="s">
        <v>258</v>
      </c>
      <c r="BM372" s="217" t="s">
        <v>1594</v>
      </c>
    </row>
    <row r="373" s="2" customFormat="1">
      <c r="A373" s="40"/>
      <c r="B373" s="41"/>
      <c r="C373" s="42"/>
      <c r="D373" s="219" t="s">
        <v>153</v>
      </c>
      <c r="E373" s="42"/>
      <c r="F373" s="220" t="s">
        <v>1593</v>
      </c>
      <c r="G373" s="42"/>
      <c r="H373" s="42"/>
      <c r="I373" s="221"/>
      <c r="J373" s="42"/>
      <c r="K373" s="42"/>
      <c r="L373" s="46"/>
      <c r="M373" s="222"/>
      <c r="N373" s="223"/>
      <c r="O373" s="86"/>
      <c r="P373" s="86"/>
      <c r="Q373" s="86"/>
      <c r="R373" s="86"/>
      <c r="S373" s="86"/>
      <c r="T373" s="87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T373" s="19" t="s">
        <v>153</v>
      </c>
      <c r="AU373" s="19" t="s">
        <v>81</v>
      </c>
    </row>
    <row r="374" s="2" customFormat="1" ht="16.5" customHeight="1">
      <c r="A374" s="40"/>
      <c r="B374" s="41"/>
      <c r="C374" s="206" t="s">
        <v>687</v>
      </c>
      <c r="D374" s="206" t="s">
        <v>146</v>
      </c>
      <c r="E374" s="207" t="s">
        <v>1595</v>
      </c>
      <c r="F374" s="208" t="s">
        <v>1596</v>
      </c>
      <c r="G374" s="209" t="s">
        <v>685</v>
      </c>
      <c r="H374" s="210">
        <v>1</v>
      </c>
      <c r="I374" s="211"/>
      <c r="J374" s="212">
        <f>ROUND(I374*H374,2)</f>
        <v>0</v>
      </c>
      <c r="K374" s="208" t="s">
        <v>150</v>
      </c>
      <c r="L374" s="46"/>
      <c r="M374" s="213" t="s">
        <v>19</v>
      </c>
      <c r="N374" s="214" t="s">
        <v>42</v>
      </c>
      <c r="O374" s="86"/>
      <c r="P374" s="215">
        <f>O374*H374</f>
        <v>0</v>
      </c>
      <c r="Q374" s="215">
        <v>0.01525</v>
      </c>
      <c r="R374" s="215">
        <f>Q374*H374</f>
        <v>0.01525</v>
      </c>
      <c r="S374" s="215">
        <v>0</v>
      </c>
      <c r="T374" s="216">
        <f>S374*H374</f>
        <v>0</v>
      </c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R374" s="217" t="s">
        <v>258</v>
      </c>
      <c r="AT374" s="217" t="s">
        <v>146</v>
      </c>
      <c r="AU374" s="217" t="s">
        <v>81</v>
      </c>
      <c r="AY374" s="19" t="s">
        <v>144</v>
      </c>
      <c r="BE374" s="218">
        <f>IF(N374="základní",J374,0)</f>
        <v>0</v>
      </c>
      <c r="BF374" s="218">
        <f>IF(N374="snížená",J374,0)</f>
        <v>0</v>
      </c>
      <c r="BG374" s="218">
        <f>IF(N374="zákl. přenesená",J374,0)</f>
        <v>0</v>
      </c>
      <c r="BH374" s="218">
        <f>IF(N374="sníž. přenesená",J374,0)</f>
        <v>0</v>
      </c>
      <c r="BI374" s="218">
        <f>IF(N374="nulová",J374,0)</f>
        <v>0</v>
      </c>
      <c r="BJ374" s="19" t="s">
        <v>79</v>
      </c>
      <c r="BK374" s="218">
        <f>ROUND(I374*H374,2)</f>
        <v>0</v>
      </c>
      <c r="BL374" s="19" t="s">
        <v>258</v>
      </c>
      <c r="BM374" s="217" t="s">
        <v>1597</v>
      </c>
    </row>
    <row r="375" s="2" customFormat="1">
      <c r="A375" s="40"/>
      <c r="B375" s="41"/>
      <c r="C375" s="42"/>
      <c r="D375" s="219" t="s">
        <v>153</v>
      </c>
      <c r="E375" s="42"/>
      <c r="F375" s="220" t="s">
        <v>1598</v>
      </c>
      <c r="G375" s="42"/>
      <c r="H375" s="42"/>
      <c r="I375" s="221"/>
      <c r="J375" s="42"/>
      <c r="K375" s="42"/>
      <c r="L375" s="46"/>
      <c r="M375" s="222"/>
      <c r="N375" s="223"/>
      <c r="O375" s="86"/>
      <c r="P375" s="86"/>
      <c r="Q375" s="86"/>
      <c r="R375" s="86"/>
      <c r="S375" s="86"/>
      <c r="T375" s="87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T375" s="19" t="s">
        <v>153</v>
      </c>
      <c r="AU375" s="19" t="s">
        <v>81</v>
      </c>
    </row>
    <row r="376" s="2" customFormat="1">
      <c r="A376" s="40"/>
      <c r="B376" s="41"/>
      <c r="C376" s="42"/>
      <c r="D376" s="224" t="s">
        <v>155</v>
      </c>
      <c r="E376" s="42"/>
      <c r="F376" s="225" t="s">
        <v>1599</v>
      </c>
      <c r="G376" s="42"/>
      <c r="H376" s="42"/>
      <c r="I376" s="221"/>
      <c r="J376" s="42"/>
      <c r="K376" s="42"/>
      <c r="L376" s="46"/>
      <c r="M376" s="222"/>
      <c r="N376" s="223"/>
      <c r="O376" s="86"/>
      <c r="P376" s="86"/>
      <c r="Q376" s="86"/>
      <c r="R376" s="86"/>
      <c r="S376" s="86"/>
      <c r="T376" s="87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T376" s="19" t="s">
        <v>155</v>
      </c>
      <c r="AU376" s="19" t="s">
        <v>81</v>
      </c>
    </row>
    <row r="377" s="2" customFormat="1" ht="16.5" customHeight="1">
      <c r="A377" s="40"/>
      <c r="B377" s="41"/>
      <c r="C377" s="206" t="s">
        <v>691</v>
      </c>
      <c r="D377" s="206" t="s">
        <v>146</v>
      </c>
      <c r="E377" s="207" t="s">
        <v>1600</v>
      </c>
      <c r="F377" s="208" t="s">
        <v>1601</v>
      </c>
      <c r="G377" s="209" t="s">
        <v>685</v>
      </c>
      <c r="H377" s="210">
        <v>3</v>
      </c>
      <c r="I377" s="211"/>
      <c r="J377" s="212">
        <f>ROUND(I377*H377,2)</f>
        <v>0</v>
      </c>
      <c r="K377" s="208" t="s">
        <v>150</v>
      </c>
      <c r="L377" s="46"/>
      <c r="M377" s="213" t="s">
        <v>19</v>
      </c>
      <c r="N377" s="214" t="s">
        <v>42</v>
      </c>
      <c r="O377" s="86"/>
      <c r="P377" s="215">
        <f>O377*H377</f>
        <v>0</v>
      </c>
      <c r="Q377" s="215">
        <v>0.063339999999999994</v>
      </c>
      <c r="R377" s="215">
        <f>Q377*H377</f>
        <v>0.19001999999999997</v>
      </c>
      <c r="S377" s="215">
        <v>0</v>
      </c>
      <c r="T377" s="216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17" t="s">
        <v>258</v>
      </c>
      <c r="AT377" s="217" t="s">
        <v>146</v>
      </c>
      <c r="AU377" s="217" t="s">
        <v>81</v>
      </c>
      <c r="AY377" s="19" t="s">
        <v>144</v>
      </c>
      <c r="BE377" s="218">
        <f>IF(N377="základní",J377,0)</f>
        <v>0</v>
      </c>
      <c r="BF377" s="218">
        <f>IF(N377="snížená",J377,0)</f>
        <v>0</v>
      </c>
      <c r="BG377" s="218">
        <f>IF(N377="zákl. přenesená",J377,0)</f>
        <v>0</v>
      </c>
      <c r="BH377" s="218">
        <f>IF(N377="sníž. přenesená",J377,0)</f>
        <v>0</v>
      </c>
      <c r="BI377" s="218">
        <f>IF(N377="nulová",J377,0)</f>
        <v>0</v>
      </c>
      <c r="BJ377" s="19" t="s">
        <v>79</v>
      </c>
      <c r="BK377" s="218">
        <f>ROUND(I377*H377,2)</f>
        <v>0</v>
      </c>
      <c r="BL377" s="19" t="s">
        <v>258</v>
      </c>
      <c r="BM377" s="217" t="s">
        <v>1602</v>
      </c>
    </row>
    <row r="378" s="2" customFormat="1">
      <c r="A378" s="40"/>
      <c r="B378" s="41"/>
      <c r="C378" s="42"/>
      <c r="D378" s="219" t="s">
        <v>153</v>
      </c>
      <c r="E378" s="42"/>
      <c r="F378" s="220" t="s">
        <v>1603</v>
      </c>
      <c r="G378" s="42"/>
      <c r="H378" s="42"/>
      <c r="I378" s="221"/>
      <c r="J378" s="42"/>
      <c r="K378" s="42"/>
      <c r="L378" s="46"/>
      <c r="M378" s="222"/>
      <c r="N378" s="223"/>
      <c r="O378" s="86"/>
      <c r="P378" s="86"/>
      <c r="Q378" s="86"/>
      <c r="R378" s="86"/>
      <c r="S378" s="86"/>
      <c r="T378" s="87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19" t="s">
        <v>153</v>
      </c>
      <c r="AU378" s="19" t="s">
        <v>81</v>
      </c>
    </row>
    <row r="379" s="2" customFormat="1">
      <c r="A379" s="40"/>
      <c r="B379" s="41"/>
      <c r="C379" s="42"/>
      <c r="D379" s="224" t="s">
        <v>155</v>
      </c>
      <c r="E379" s="42"/>
      <c r="F379" s="225" t="s">
        <v>1604</v>
      </c>
      <c r="G379" s="42"/>
      <c r="H379" s="42"/>
      <c r="I379" s="221"/>
      <c r="J379" s="42"/>
      <c r="K379" s="42"/>
      <c r="L379" s="46"/>
      <c r="M379" s="222"/>
      <c r="N379" s="223"/>
      <c r="O379" s="86"/>
      <c r="P379" s="86"/>
      <c r="Q379" s="86"/>
      <c r="R379" s="86"/>
      <c r="S379" s="86"/>
      <c r="T379" s="87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T379" s="19" t="s">
        <v>155</v>
      </c>
      <c r="AU379" s="19" t="s">
        <v>81</v>
      </c>
    </row>
    <row r="380" s="2" customFormat="1" ht="16.5" customHeight="1">
      <c r="A380" s="40"/>
      <c r="B380" s="41"/>
      <c r="C380" s="206" t="s">
        <v>699</v>
      </c>
      <c r="D380" s="206" t="s">
        <v>146</v>
      </c>
      <c r="E380" s="207" t="s">
        <v>1605</v>
      </c>
      <c r="F380" s="208" t="s">
        <v>1606</v>
      </c>
      <c r="G380" s="209" t="s">
        <v>685</v>
      </c>
      <c r="H380" s="210">
        <v>16</v>
      </c>
      <c r="I380" s="211"/>
      <c r="J380" s="212">
        <f>ROUND(I380*H380,2)</f>
        <v>0</v>
      </c>
      <c r="K380" s="208" t="s">
        <v>150</v>
      </c>
      <c r="L380" s="46"/>
      <c r="M380" s="213" t="s">
        <v>19</v>
      </c>
      <c r="N380" s="214" t="s">
        <v>42</v>
      </c>
      <c r="O380" s="86"/>
      <c r="P380" s="215">
        <f>O380*H380</f>
        <v>0</v>
      </c>
      <c r="Q380" s="215">
        <v>0.00024000000000000001</v>
      </c>
      <c r="R380" s="215">
        <f>Q380*H380</f>
        <v>0.0038400000000000001</v>
      </c>
      <c r="S380" s="215">
        <v>0</v>
      </c>
      <c r="T380" s="216">
        <f>S380*H380</f>
        <v>0</v>
      </c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R380" s="217" t="s">
        <v>258</v>
      </c>
      <c r="AT380" s="217" t="s">
        <v>146</v>
      </c>
      <c r="AU380" s="217" t="s">
        <v>81</v>
      </c>
      <c r="AY380" s="19" t="s">
        <v>144</v>
      </c>
      <c r="BE380" s="218">
        <f>IF(N380="základní",J380,0)</f>
        <v>0</v>
      </c>
      <c r="BF380" s="218">
        <f>IF(N380="snížená",J380,0)</f>
        <v>0</v>
      </c>
      <c r="BG380" s="218">
        <f>IF(N380="zákl. přenesená",J380,0)</f>
        <v>0</v>
      </c>
      <c r="BH380" s="218">
        <f>IF(N380="sníž. přenesená",J380,0)</f>
        <v>0</v>
      </c>
      <c r="BI380" s="218">
        <f>IF(N380="nulová",J380,0)</f>
        <v>0</v>
      </c>
      <c r="BJ380" s="19" t="s">
        <v>79</v>
      </c>
      <c r="BK380" s="218">
        <f>ROUND(I380*H380,2)</f>
        <v>0</v>
      </c>
      <c r="BL380" s="19" t="s">
        <v>258</v>
      </c>
      <c r="BM380" s="217" t="s">
        <v>1607</v>
      </c>
    </row>
    <row r="381" s="2" customFormat="1">
      <c r="A381" s="40"/>
      <c r="B381" s="41"/>
      <c r="C381" s="42"/>
      <c r="D381" s="219" t="s">
        <v>153</v>
      </c>
      <c r="E381" s="42"/>
      <c r="F381" s="220" t="s">
        <v>1608</v>
      </c>
      <c r="G381" s="42"/>
      <c r="H381" s="42"/>
      <c r="I381" s="221"/>
      <c r="J381" s="42"/>
      <c r="K381" s="42"/>
      <c r="L381" s="46"/>
      <c r="M381" s="222"/>
      <c r="N381" s="223"/>
      <c r="O381" s="86"/>
      <c r="P381" s="86"/>
      <c r="Q381" s="86"/>
      <c r="R381" s="86"/>
      <c r="S381" s="86"/>
      <c r="T381" s="87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T381" s="19" t="s">
        <v>153</v>
      </c>
      <c r="AU381" s="19" t="s">
        <v>81</v>
      </c>
    </row>
    <row r="382" s="2" customFormat="1">
      <c r="A382" s="40"/>
      <c r="B382" s="41"/>
      <c r="C382" s="42"/>
      <c r="D382" s="224" t="s">
        <v>155</v>
      </c>
      <c r="E382" s="42"/>
      <c r="F382" s="225" t="s">
        <v>1609</v>
      </c>
      <c r="G382" s="42"/>
      <c r="H382" s="42"/>
      <c r="I382" s="221"/>
      <c r="J382" s="42"/>
      <c r="K382" s="42"/>
      <c r="L382" s="46"/>
      <c r="M382" s="222"/>
      <c r="N382" s="223"/>
      <c r="O382" s="86"/>
      <c r="P382" s="86"/>
      <c r="Q382" s="86"/>
      <c r="R382" s="86"/>
      <c r="S382" s="86"/>
      <c r="T382" s="87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19" t="s">
        <v>155</v>
      </c>
      <c r="AU382" s="19" t="s">
        <v>81</v>
      </c>
    </row>
    <row r="383" s="2" customFormat="1" ht="16.5" customHeight="1">
      <c r="A383" s="40"/>
      <c r="B383" s="41"/>
      <c r="C383" s="206" t="s">
        <v>705</v>
      </c>
      <c r="D383" s="206" t="s">
        <v>146</v>
      </c>
      <c r="E383" s="207" t="s">
        <v>1610</v>
      </c>
      <c r="F383" s="208" t="s">
        <v>1611</v>
      </c>
      <c r="G383" s="209" t="s">
        <v>685</v>
      </c>
      <c r="H383" s="210">
        <v>1</v>
      </c>
      <c r="I383" s="211"/>
      <c r="J383" s="212">
        <f>ROUND(I383*H383,2)</f>
        <v>0</v>
      </c>
      <c r="K383" s="208" t="s">
        <v>150</v>
      </c>
      <c r="L383" s="46"/>
      <c r="M383" s="213" t="s">
        <v>19</v>
      </c>
      <c r="N383" s="214" t="s">
        <v>42</v>
      </c>
      <c r="O383" s="86"/>
      <c r="P383" s="215">
        <f>O383*H383</f>
        <v>0</v>
      </c>
      <c r="Q383" s="215">
        <v>0.0019599999999999999</v>
      </c>
      <c r="R383" s="215">
        <f>Q383*H383</f>
        <v>0.0019599999999999999</v>
      </c>
      <c r="S383" s="215">
        <v>0</v>
      </c>
      <c r="T383" s="216">
        <f>S383*H383</f>
        <v>0</v>
      </c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R383" s="217" t="s">
        <v>258</v>
      </c>
      <c r="AT383" s="217" t="s">
        <v>146</v>
      </c>
      <c r="AU383" s="217" t="s">
        <v>81</v>
      </c>
      <c r="AY383" s="19" t="s">
        <v>144</v>
      </c>
      <c r="BE383" s="218">
        <f>IF(N383="základní",J383,0)</f>
        <v>0</v>
      </c>
      <c r="BF383" s="218">
        <f>IF(N383="snížená",J383,0)</f>
        <v>0</v>
      </c>
      <c r="BG383" s="218">
        <f>IF(N383="zákl. přenesená",J383,0)</f>
        <v>0</v>
      </c>
      <c r="BH383" s="218">
        <f>IF(N383="sníž. přenesená",J383,0)</f>
        <v>0</v>
      </c>
      <c r="BI383" s="218">
        <f>IF(N383="nulová",J383,0)</f>
        <v>0</v>
      </c>
      <c r="BJ383" s="19" t="s">
        <v>79</v>
      </c>
      <c r="BK383" s="218">
        <f>ROUND(I383*H383,2)</f>
        <v>0</v>
      </c>
      <c r="BL383" s="19" t="s">
        <v>258</v>
      </c>
      <c r="BM383" s="217" t="s">
        <v>1612</v>
      </c>
    </row>
    <row r="384" s="2" customFormat="1">
      <c r="A384" s="40"/>
      <c r="B384" s="41"/>
      <c r="C384" s="42"/>
      <c r="D384" s="219" t="s">
        <v>153</v>
      </c>
      <c r="E384" s="42"/>
      <c r="F384" s="220" t="s">
        <v>1613</v>
      </c>
      <c r="G384" s="42"/>
      <c r="H384" s="42"/>
      <c r="I384" s="221"/>
      <c r="J384" s="42"/>
      <c r="K384" s="42"/>
      <c r="L384" s="46"/>
      <c r="M384" s="222"/>
      <c r="N384" s="223"/>
      <c r="O384" s="86"/>
      <c r="P384" s="86"/>
      <c r="Q384" s="86"/>
      <c r="R384" s="86"/>
      <c r="S384" s="86"/>
      <c r="T384" s="87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T384" s="19" t="s">
        <v>153</v>
      </c>
      <c r="AU384" s="19" t="s">
        <v>81</v>
      </c>
    </row>
    <row r="385" s="2" customFormat="1">
      <c r="A385" s="40"/>
      <c r="B385" s="41"/>
      <c r="C385" s="42"/>
      <c r="D385" s="224" t="s">
        <v>155</v>
      </c>
      <c r="E385" s="42"/>
      <c r="F385" s="225" t="s">
        <v>1614</v>
      </c>
      <c r="G385" s="42"/>
      <c r="H385" s="42"/>
      <c r="I385" s="221"/>
      <c r="J385" s="42"/>
      <c r="K385" s="42"/>
      <c r="L385" s="46"/>
      <c r="M385" s="222"/>
      <c r="N385" s="223"/>
      <c r="O385" s="86"/>
      <c r="P385" s="86"/>
      <c r="Q385" s="86"/>
      <c r="R385" s="86"/>
      <c r="S385" s="86"/>
      <c r="T385" s="87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19" t="s">
        <v>155</v>
      </c>
      <c r="AU385" s="19" t="s">
        <v>81</v>
      </c>
    </row>
    <row r="386" s="2" customFormat="1">
      <c r="A386" s="40"/>
      <c r="B386" s="41"/>
      <c r="C386" s="42"/>
      <c r="D386" s="219" t="s">
        <v>385</v>
      </c>
      <c r="E386" s="42"/>
      <c r="F386" s="268" t="s">
        <v>1615</v>
      </c>
      <c r="G386" s="42"/>
      <c r="H386" s="42"/>
      <c r="I386" s="221"/>
      <c r="J386" s="42"/>
      <c r="K386" s="42"/>
      <c r="L386" s="46"/>
      <c r="M386" s="222"/>
      <c r="N386" s="223"/>
      <c r="O386" s="86"/>
      <c r="P386" s="86"/>
      <c r="Q386" s="86"/>
      <c r="R386" s="86"/>
      <c r="S386" s="86"/>
      <c r="T386" s="87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T386" s="19" t="s">
        <v>385</v>
      </c>
      <c r="AU386" s="19" t="s">
        <v>81</v>
      </c>
    </row>
    <row r="387" s="2" customFormat="1" ht="16.5" customHeight="1">
      <c r="A387" s="40"/>
      <c r="B387" s="41"/>
      <c r="C387" s="206" t="s">
        <v>710</v>
      </c>
      <c r="D387" s="206" t="s">
        <v>146</v>
      </c>
      <c r="E387" s="207" t="s">
        <v>1616</v>
      </c>
      <c r="F387" s="208" t="s">
        <v>1617</v>
      </c>
      <c r="G387" s="209" t="s">
        <v>685</v>
      </c>
      <c r="H387" s="210">
        <v>1</v>
      </c>
      <c r="I387" s="211"/>
      <c r="J387" s="212">
        <f>ROUND(I387*H387,2)</f>
        <v>0</v>
      </c>
      <c r="K387" s="208" t="s">
        <v>150</v>
      </c>
      <c r="L387" s="46"/>
      <c r="M387" s="213" t="s">
        <v>19</v>
      </c>
      <c r="N387" s="214" t="s">
        <v>42</v>
      </c>
      <c r="O387" s="86"/>
      <c r="P387" s="215">
        <f>O387*H387</f>
        <v>0</v>
      </c>
      <c r="Q387" s="215">
        <v>0.0018</v>
      </c>
      <c r="R387" s="215">
        <f>Q387*H387</f>
        <v>0.0018</v>
      </c>
      <c r="S387" s="215">
        <v>0</v>
      </c>
      <c r="T387" s="216">
        <f>S387*H387</f>
        <v>0</v>
      </c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R387" s="217" t="s">
        <v>258</v>
      </c>
      <c r="AT387" s="217" t="s">
        <v>146</v>
      </c>
      <c r="AU387" s="217" t="s">
        <v>81</v>
      </c>
      <c r="AY387" s="19" t="s">
        <v>144</v>
      </c>
      <c r="BE387" s="218">
        <f>IF(N387="základní",J387,0)</f>
        <v>0</v>
      </c>
      <c r="BF387" s="218">
        <f>IF(N387="snížená",J387,0)</f>
        <v>0</v>
      </c>
      <c r="BG387" s="218">
        <f>IF(N387="zákl. přenesená",J387,0)</f>
        <v>0</v>
      </c>
      <c r="BH387" s="218">
        <f>IF(N387="sníž. přenesená",J387,0)</f>
        <v>0</v>
      </c>
      <c r="BI387" s="218">
        <f>IF(N387="nulová",J387,0)</f>
        <v>0</v>
      </c>
      <c r="BJ387" s="19" t="s">
        <v>79</v>
      </c>
      <c r="BK387" s="218">
        <f>ROUND(I387*H387,2)</f>
        <v>0</v>
      </c>
      <c r="BL387" s="19" t="s">
        <v>258</v>
      </c>
      <c r="BM387" s="217" t="s">
        <v>1618</v>
      </c>
    </row>
    <row r="388" s="2" customFormat="1">
      <c r="A388" s="40"/>
      <c r="B388" s="41"/>
      <c r="C388" s="42"/>
      <c r="D388" s="219" t="s">
        <v>153</v>
      </c>
      <c r="E388" s="42"/>
      <c r="F388" s="220" t="s">
        <v>1619</v>
      </c>
      <c r="G388" s="42"/>
      <c r="H388" s="42"/>
      <c r="I388" s="221"/>
      <c r="J388" s="42"/>
      <c r="K388" s="42"/>
      <c r="L388" s="46"/>
      <c r="M388" s="222"/>
      <c r="N388" s="223"/>
      <c r="O388" s="86"/>
      <c r="P388" s="86"/>
      <c r="Q388" s="86"/>
      <c r="R388" s="86"/>
      <c r="S388" s="86"/>
      <c r="T388" s="87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T388" s="19" t="s">
        <v>153</v>
      </c>
      <c r="AU388" s="19" t="s">
        <v>81</v>
      </c>
    </row>
    <row r="389" s="2" customFormat="1">
      <c r="A389" s="40"/>
      <c r="B389" s="41"/>
      <c r="C389" s="42"/>
      <c r="D389" s="224" t="s">
        <v>155</v>
      </c>
      <c r="E389" s="42"/>
      <c r="F389" s="225" t="s">
        <v>1620</v>
      </c>
      <c r="G389" s="42"/>
      <c r="H389" s="42"/>
      <c r="I389" s="221"/>
      <c r="J389" s="42"/>
      <c r="K389" s="42"/>
      <c r="L389" s="46"/>
      <c r="M389" s="222"/>
      <c r="N389" s="223"/>
      <c r="O389" s="86"/>
      <c r="P389" s="86"/>
      <c r="Q389" s="86"/>
      <c r="R389" s="86"/>
      <c r="S389" s="86"/>
      <c r="T389" s="87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T389" s="19" t="s">
        <v>155</v>
      </c>
      <c r="AU389" s="19" t="s">
        <v>81</v>
      </c>
    </row>
    <row r="390" s="2" customFormat="1" ht="16.5" customHeight="1">
      <c r="A390" s="40"/>
      <c r="B390" s="41"/>
      <c r="C390" s="206" t="s">
        <v>716</v>
      </c>
      <c r="D390" s="206" t="s">
        <v>146</v>
      </c>
      <c r="E390" s="207" t="s">
        <v>1621</v>
      </c>
      <c r="F390" s="208" t="s">
        <v>1622</v>
      </c>
      <c r="G390" s="209" t="s">
        <v>685</v>
      </c>
      <c r="H390" s="210">
        <v>5</v>
      </c>
      <c r="I390" s="211"/>
      <c r="J390" s="212">
        <f>ROUND(I390*H390,2)</f>
        <v>0</v>
      </c>
      <c r="K390" s="208" t="s">
        <v>150</v>
      </c>
      <c r="L390" s="46"/>
      <c r="M390" s="213" t="s">
        <v>19</v>
      </c>
      <c r="N390" s="214" t="s">
        <v>42</v>
      </c>
      <c r="O390" s="86"/>
      <c r="P390" s="215">
        <f>O390*H390</f>
        <v>0</v>
      </c>
      <c r="Q390" s="215">
        <v>0.0015399999999999999</v>
      </c>
      <c r="R390" s="215">
        <f>Q390*H390</f>
        <v>0.0076999999999999994</v>
      </c>
      <c r="S390" s="215">
        <v>0</v>
      </c>
      <c r="T390" s="216">
        <f>S390*H390</f>
        <v>0</v>
      </c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217" t="s">
        <v>258</v>
      </c>
      <c r="AT390" s="217" t="s">
        <v>146</v>
      </c>
      <c r="AU390" s="217" t="s">
        <v>81</v>
      </c>
      <c r="AY390" s="19" t="s">
        <v>144</v>
      </c>
      <c r="BE390" s="218">
        <f>IF(N390="základní",J390,0)</f>
        <v>0</v>
      </c>
      <c r="BF390" s="218">
        <f>IF(N390="snížená",J390,0)</f>
        <v>0</v>
      </c>
      <c r="BG390" s="218">
        <f>IF(N390="zákl. přenesená",J390,0)</f>
        <v>0</v>
      </c>
      <c r="BH390" s="218">
        <f>IF(N390="sníž. přenesená",J390,0)</f>
        <v>0</v>
      </c>
      <c r="BI390" s="218">
        <f>IF(N390="nulová",J390,0)</f>
        <v>0</v>
      </c>
      <c r="BJ390" s="19" t="s">
        <v>79</v>
      </c>
      <c r="BK390" s="218">
        <f>ROUND(I390*H390,2)</f>
        <v>0</v>
      </c>
      <c r="BL390" s="19" t="s">
        <v>258</v>
      </c>
      <c r="BM390" s="217" t="s">
        <v>1623</v>
      </c>
    </row>
    <row r="391" s="2" customFormat="1">
      <c r="A391" s="40"/>
      <c r="B391" s="41"/>
      <c r="C391" s="42"/>
      <c r="D391" s="219" t="s">
        <v>153</v>
      </c>
      <c r="E391" s="42"/>
      <c r="F391" s="220" t="s">
        <v>1624</v>
      </c>
      <c r="G391" s="42"/>
      <c r="H391" s="42"/>
      <c r="I391" s="221"/>
      <c r="J391" s="42"/>
      <c r="K391" s="42"/>
      <c r="L391" s="46"/>
      <c r="M391" s="222"/>
      <c r="N391" s="223"/>
      <c r="O391" s="86"/>
      <c r="P391" s="86"/>
      <c r="Q391" s="86"/>
      <c r="R391" s="86"/>
      <c r="S391" s="86"/>
      <c r="T391" s="87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T391" s="19" t="s">
        <v>153</v>
      </c>
      <c r="AU391" s="19" t="s">
        <v>81</v>
      </c>
    </row>
    <row r="392" s="2" customFormat="1">
      <c r="A392" s="40"/>
      <c r="B392" s="41"/>
      <c r="C392" s="42"/>
      <c r="D392" s="224" t="s">
        <v>155</v>
      </c>
      <c r="E392" s="42"/>
      <c r="F392" s="225" t="s">
        <v>1625</v>
      </c>
      <c r="G392" s="42"/>
      <c r="H392" s="42"/>
      <c r="I392" s="221"/>
      <c r="J392" s="42"/>
      <c r="K392" s="42"/>
      <c r="L392" s="46"/>
      <c r="M392" s="222"/>
      <c r="N392" s="223"/>
      <c r="O392" s="86"/>
      <c r="P392" s="86"/>
      <c r="Q392" s="86"/>
      <c r="R392" s="86"/>
      <c r="S392" s="86"/>
      <c r="T392" s="87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T392" s="19" t="s">
        <v>155</v>
      </c>
      <c r="AU392" s="19" t="s">
        <v>81</v>
      </c>
    </row>
    <row r="393" s="2" customFormat="1" ht="16.5" customHeight="1">
      <c r="A393" s="40"/>
      <c r="B393" s="41"/>
      <c r="C393" s="206" t="s">
        <v>720</v>
      </c>
      <c r="D393" s="206" t="s">
        <v>146</v>
      </c>
      <c r="E393" s="207" t="s">
        <v>1626</v>
      </c>
      <c r="F393" s="208" t="s">
        <v>1627</v>
      </c>
      <c r="G393" s="209" t="s">
        <v>685</v>
      </c>
      <c r="H393" s="210">
        <v>3</v>
      </c>
      <c r="I393" s="211"/>
      <c r="J393" s="212">
        <f>ROUND(I393*H393,2)</f>
        <v>0</v>
      </c>
      <c r="K393" s="208" t="s">
        <v>150</v>
      </c>
      <c r="L393" s="46"/>
      <c r="M393" s="213" t="s">
        <v>19</v>
      </c>
      <c r="N393" s="214" t="s">
        <v>42</v>
      </c>
      <c r="O393" s="86"/>
      <c r="P393" s="215">
        <f>O393*H393</f>
        <v>0</v>
      </c>
      <c r="Q393" s="215">
        <v>0.0018400000000000001</v>
      </c>
      <c r="R393" s="215">
        <f>Q393*H393</f>
        <v>0.0055200000000000006</v>
      </c>
      <c r="S393" s="215">
        <v>0</v>
      </c>
      <c r="T393" s="216">
        <f>S393*H393</f>
        <v>0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217" t="s">
        <v>258</v>
      </c>
      <c r="AT393" s="217" t="s">
        <v>146</v>
      </c>
      <c r="AU393" s="217" t="s">
        <v>81</v>
      </c>
      <c r="AY393" s="19" t="s">
        <v>144</v>
      </c>
      <c r="BE393" s="218">
        <f>IF(N393="základní",J393,0)</f>
        <v>0</v>
      </c>
      <c r="BF393" s="218">
        <f>IF(N393="snížená",J393,0)</f>
        <v>0</v>
      </c>
      <c r="BG393" s="218">
        <f>IF(N393="zákl. přenesená",J393,0)</f>
        <v>0</v>
      </c>
      <c r="BH393" s="218">
        <f>IF(N393="sníž. přenesená",J393,0)</f>
        <v>0</v>
      </c>
      <c r="BI393" s="218">
        <f>IF(N393="nulová",J393,0)</f>
        <v>0</v>
      </c>
      <c r="BJ393" s="19" t="s">
        <v>79</v>
      </c>
      <c r="BK393" s="218">
        <f>ROUND(I393*H393,2)</f>
        <v>0</v>
      </c>
      <c r="BL393" s="19" t="s">
        <v>258</v>
      </c>
      <c r="BM393" s="217" t="s">
        <v>1628</v>
      </c>
    </row>
    <row r="394" s="2" customFormat="1">
      <c r="A394" s="40"/>
      <c r="B394" s="41"/>
      <c r="C394" s="42"/>
      <c r="D394" s="219" t="s">
        <v>153</v>
      </c>
      <c r="E394" s="42"/>
      <c r="F394" s="220" t="s">
        <v>1629</v>
      </c>
      <c r="G394" s="42"/>
      <c r="H394" s="42"/>
      <c r="I394" s="221"/>
      <c r="J394" s="42"/>
      <c r="K394" s="42"/>
      <c r="L394" s="46"/>
      <c r="M394" s="222"/>
      <c r="N394" s="223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9" t="s">
        <v>153</v>
      </c>
      <c r="AU394" s="19" t="s">
        <v>81</v>
      </c>
    </row>
    <row r="395" s="2" customFormat="1">
      <c r="A395" s="40"/>
      <c r="B395" s="41"/>
      <c r="C395" s="42"/>
      <c r="D395" s="224" t="s">
        <v>155</v>
      </c>
      <c r="E395" s="42"/>
      <c r="F395" s="225" t="s">
        <v>1630</v>
      </c>
      <c r="G395" s="42"/>
      <c r="H395" s="42"/>
      <c r="I395" s="221"/>
      <c r="J395" s="42"/>
      <c r="K395" s="42"/>
      <c r="L395" s="46"/>
      <c r="M395" s="222"/>
      <c r="N395" s="223"/>
      <c r="O395" s="86"/>
      <c r="P395" s="86"/>
      <c r="Q395" s="86"/>
      <c r="R395" s="86"/>
      <c r="S395" s="86"/>
      <c r="T395" s="87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T395" s="19" t="s">
        <v>155</v>
      </c>
      <c r="AU395" s="19" t="s">
        <v>81</v>
      </c>
    </row>
    <row r="396" s="2" customFormat="1" ht="16.5" customHeight="1">
      <c r="A396" s="40"/>
      <c r="B396" s="41"/>
      <c r="C396" s="206" t="s">
        <v>726</v>
      </c>
      <c r="D396" s="206" t="s">
        <v>146</v>
      </c>
      <c r="E396" s="207" t="s">
        <v>1631</v>
      </c>
      <c r="F396" s="208" t="s">
        <v>1632</v>
      </c>
      <c r="G396" s="209" t="s">
        <v>553</v>
      </c>
      <c r="H396" s="210">
        <v>1</v>
      </c>
      <c r="I396" s="211"/>
      <c r="J396" s="212">
        <f>ROUND(I396*H396,2)</f>
        <v>0</v>
      </c>
      <c r="K396" s="208" t="s">
        <v>150</v>
      </c>
      <c r="L396" s="46"/>
      <c r="M396" s="213" t="s">
        <v>19</v>
      </c>
      <c r="N396" s="214" t="s">
        <v>42</v>
      </c>
      <c r="O396" s="86"/>
      <c r="P396" s="215">
        <f>O396*H396</f>
        <v>0</v>
      </c>
      <c r="Q396" s="215">
        <v>0.00036000000000000002</v>
      </c>
      <c r="R396" s="215">
        <f>Q396*H396</f>
        <v>0.00036000000000000002</v>
      </c>
      <c r="S396" s="215">
        <v>0</v>
      </c>
      <c r="T396" s="216">
        <f>S396*H396</f>
        <v>0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17" t="s">
        <v>258</v>
      </c>
      <c r="AT396" s="217" t="s">
        <v>146</v>
      </c>
      <c r="AU396" s="217" t="s">
        <v>81</v>
      </c>
      <c r="AY396" s="19" t="s">
        <v>144</v>
      </c>
      <c r="BE396" s="218">
        <f>IF(N396="základní",J396,0)</f>
        <v>0</v>
      </c>
      <c r="BF396" s="218">
        <f>IF(N396="snížená",J396,0)</f>
        <v>0</v>
      </c>
      <c r="BG396" s="218">
        <f>IF(N396="zákl. přenesená",J396,0)</f>
        <v>0</v>
      </c>
      <c r="BH396" s="218">
        <f>IF(N396="sníž. přenesená",J396,0)</f>
        <v>0</v>
      </c>
      <c r="BI396" s="218">
        <f>IF(N396="nulová",J396,0)</f>
        <v>0</v>
      </c>
      <c r="BJ396" s="19" t="s">
        <v>79</v>
      </c>
      <c r="BK396" s="218">
        <f>ROUND(I396*H396,2)</f>
        <v>0</v>
      </c>
      <c r="BL396" s="19" t="s">
        <v>258</v>
      </c>
      <c r="BM396" s="217" t="s">
        <v>1633</v>
      </c>
    </row>
    <row r="397" s="2" customFormat="1">
      <c r="A397" s="40"/>
      <c r="B397" s="41"/>
      <c r="C397" s="42"/>
      <c r="D397" s="219" t="s">
        <v>153</v>
      </c>
      <c r="E397" s="42"/>
      <c r="F397" s="220" t="s">
        <v>1634</v>
      </c>
      <c r="G397" s="42"/>
      <c r="H397" s="42"/>
      <c r="I397" s="221"/>
      <c r="J397" s="42"/>
      <c r="K397" s="42"/>
      <c r="L397" s="46"/>
      <c r="M397" s="222"/>
      <c r="N397" s="223"/>
      <c r="O397" s="86"/>
      <c r="P397" s="86"/>
      <c r="Q397" s="86"/>
      <c r="R397" s="86"/>
      <c r="S397" s="86"/>
      <c r="T397" s="87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T397" s="19" t="s">
        <v>153</v>
      </c>
      <c r="AU397" s="19" t="s">
        <v>81</v>
      </c>
    </row>
    <row r="398" s="2" customFormat="1">
      <c r="A398" s="40"/>
      <c r="B398" s="41"/>
      <c r="C398" s="42"/>
      <c r="D398" s="224" t="s">
        <v>155</v>
      </c>
      <c r="E398" s="42"/>
      <c r="F398" s="225" t="s">
        <v>1635</v>
      </c>
      <c r="G398" s="42"/>
      <c r="H398" s="42"/>
      <c r="I398" s="221"/>
      <c r="J398" s="42"/>
      <c r="K398" s="42"/>
      <c r="L398" s="46"/>
      <c r="M398" s="222"/>
      <c r="N398" s="223"/>
      <c r="O398" s="86"/>
      <c r="P398" s="86"/>
      <c r="Q398" s="86"/>
      <c r="R398" s="86"/>
      <c r="S398" s="86"/>
      <c r="T398" s="87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T398" s="19" t="s">
        <v>155</v>
      </c>
      <c r="AU398" s="19" t="s">
        <v>81</v>
      </c>
    </row>
    <row r="399" s="2" customFormat="1" ht="16.5" customHeight="1">
      <c r="A399" s="40"/>
      <c r="B399" s="41"/>
      <c r="C399" s="206" t="s">
        <v>730</v>
      </c>
      <c r="D399" s="206" t="s">
        <v>146</v>
      </c>
      <c r="E399" s="207" t="s">
        <v>1636</v>
      </c>
      <c r="F399" s="208" t="s">
        <v>1637</v>
      </c>
      <c r="G399" s="209" t="s">
        <v>553</v>
      </c>
      <c r="H399" s="210">
        <v>5</v>
      </c>
      <c r="I399" s="211"/>
      <c r="J399" s="212">
        <f>ROUND(I399*H399,2)</f>
        <v>0</v>
      </c>
      <c r="K399" s="208" t="s">
        <v>150</v>
      </c>
      <c r="L399" s="46"/>
      <c r="M399" s="213" t="s">
        <v>19</v>
      </c>
      <c r="N399" s="214" t="s">
        <v>42</v>
      </c>
      <c r="O399" s="86"/>
      <c r="P399" s="215">
        <f>O399*H399</f>
        <v>0</v>
      </c>
      <c r="Q399" s="215">
        <v>0.00013999999999999999</v>
      </c>
      <c r="R399" s="215">
        <f>Q399*H399</f>
        <v>0.00069999999999999988</v>
      </c>
      <c r="S399" s="215">
        <v>0</v>
      </c>
      <c r="T399" s="216">
        <f>S399*H399</f>
        <v>0</v>
      </c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R399" s="217" t="s">
        <v>258</v>
      </c>
      <c r="AT399" s="217" t="s">
        <v>146</v>
      </c>
      <c r="AU399" s="217" t="s">
        <v>81</v>
      </c>
      <c r="AY399" s="19" t="s">
        <v>144</v>
      </c>
      <c r="BE399" s="218">
        <f>IF(N399="základní",J399,0)</f>
        <v>0</v>
      </c>
      <c r="BF399" s="218">
        <f>IF(N399="snížená",J399,0)</f>
        <v>0</v>
      </c>
      <c r="BG399" s="218">
        <f>IF(N399="zákl. přenesená",J399,0)</f>
        <v>0</v>
      </c>
      <c r="BH399" s="218">
        <f>IF(N399="sníž. přenesená",J399,0)</f>
        <v>0</v>
      </c>
      <c r="BI399" s="218">
        <f>IF(N399="nulová",J399,0)</f>
        <v>0</v>
      </c>
      <c r="BJ399" s="19" t="s">
        <v>79</v>
      </c>
      <c r="BK399" s="218">
        <f>ROUND(I399*H399,2)</f>
        <v>0</v>
      </c>
      <c r="BL399" s="19" t="s">
        <v>258</v>
      </c>
      <c r="BM399" s="217" t="s">
        <v>1638</v>
      </c>
    </row>
    <row r="400" s="2" customFormat="1">
      <c r="A400" s="40"/>
      <c r="B400" s="41"/>
      <c r="C400" s="42"/>
      <c r="D400" s="219" t="s">
        <v>153</v>
      </c>
      <c r="E400" s="42"/>
      <c r="F400" s="220" t="s">
        <v>1639</v>
      </c>
      <c r="G400" s="42"/>
      <c r="H400" s="42"/>
      <c r="I400" s="221"/>
      <c r="J400" s="42"/>
      <c r="K400" s="42"/>
      <c r="L400" s="46"/>
      <c r="M400" s="222"/>
      <c r="N400" s="223"/>
      <c r="O400" s="86"/>
      <c r="P400" s="86"/>
      <c r="Q400" s="86"/>
      <c r="R400" s="86"/>
      <c r="S400" s="86"/>
      <c r="T400" s="87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T400" s="19" t="s">
        <v>153</v>
      </c>
      <c r="AU400" s="19" t="s">
        <v>81</v>
      </c>
    </row>
    <row r="401" s="2" customFormat="1">
      <c r="A401" s="40"/>
      <c r="B401" s="41"/>
      <c r="C401" s="42"/>
      <c r="D401" s="224" t="s">
        <v>155</v>
      </c>
      <c r="E401" s="42"/>
      <c r="F401" s="225" t="s">
        <v>1640</v>
      </c>
      <c r="G401" s="42"/>
      <c r="H401" s="42"/>
      <c r="I401" s="221"/>
      <c r="J401" s="42"/>
      <c r="K401" s="42"/>
      <c r="L401" s="46"/>
      <c r="M401" s="222"/>
      <c r="N401" s="223"/>
      <c r="O401" s="86"/>
      <c r="P401" s="86"/>
      <c r="Q401" s="86"/>
      <c r="R401" s="86"/>
      <c r="S401" s="86"/>
      <c r="T401" s="87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T401" s="19" t="s">
        <v>155</v>
      </c>
      <c r="AU401" s="19" t="s">
        <v>81</v>
      </c>
    </row>
    <row r="402" s="2" customFormat="1" ht="16.5" customHeight="1">
      <c r="A402" s="40"/>
      <c r="B402" s="41"/>
      <c r="C402" s="206" t="s">
        <v>736</v>
      </c>
      <c r="D402" s="206" t="s">
        <v>146</v>
      </c>
      <c r="E402" s="207" t="s">
        <v>1641</v>
      </c>
      <c r="F402" s="208" t="s">
        <v>1642</v>
      </c>
      <c r="G402" s="209" t="s">
        <v>553</v>
      </c>
      <c r="H402" s="210">
        <v>3</v>
      </c>
      <c r="I402" s="211"/>
      <c r="J402" s="212">
        <f>ROUND(I402*H402,2)</f>
        <v>0</v>
      </c>
      <c r="K402" s="208" t="s">
        <v>150</v>
      </c>
      <c r="L402" s="46"/>
      <c r="M402" s="213" t="s">
        <v>19</v>
      </c>
      <c r="N402" s="214" t="s">
        <v>42</v>
      </c>
      <c r="O402" s="86"/>
      <c r="P402" s="215">
        <f>O402*H402</f>
        <v>0</v>
      </c>
      <c r="Q402" s="215">
        <v>0.00024000000000000001</v>
      </c>
      <c r="R402" s="215">
        <f>Q402*H402</f>
        <v>0.00072000000000000005</v>
      </c>
      <c r="S402" s="215">
        <v>0</v>
      </c>
      <c r="T402" s="216">
        <f>S402*H402</f>
        <v>0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217" t="s">
        <v>258</v>
      </c>
      <c r="AT402" s="217" t="s">
        <v>146</v>
      </c>
      <c r="AU402" s="217" t="s">
        <v>81</v>
      </c>
      <c r="AY402" s="19" t="s">
        <v>144</v>
      </c>
      <c r="BE402" s="218">
        <f>IF(N402="základní",J402,0)</f>
        <v>0</v>
      </c>
      <c r="BF402" s="218">
        <f>IF(N402="snížená",J402,0)</f>
        <v>0</v>
      </c>
      <c r="BG402" s="218">
        <f>IF(N402="zákl. přenesená",J402,0)</f>
        <v>0</v>
      </c>
      <c r="BH402" s="218">
        <f>IF(N402="sníž. přenesená",J402,0)</f>
        <v>0</v>
      </c>
      <c r="BI402" s="218">
        <f>IF(N402="nulová",J402,0)</f>
        <v>0</v>
      </c>
      <c r="BJ402" s="19" t="s">
        <v>79</v>
      </c>
      <c r="BK402" s="218">
        <f>ROUND(I402*H402,2)</f>
        <v>0</v>
      </c>
      <c r="BL402" s="19" t="s">
        <v>258</v>
      </c>
      <c r="BM402" s="217" t="s">
        <v>1643</v>
      </c>
    </row>
    <row r="403" s="2" customFormat="1">
      <c r="A403" s="40"/>
      <c r="B403" s="41"/>
      <c r="C403" s="42"/>
      <c r="D403" s="219" t="s">
        <v>153</v>
      </c>
      <c r="E403" s="42"/>
      <c r="F403" s="220" t="s">
        <v>1644</v>
      </c>
      <c r="G403" s="42"/>
      <c r="H403" s="42"/>
      <c r="I403" s="221"/>
      <c r="J403" s="42"/>
      <c r="K403" s="42"/>
      <c r="L403" s="46"/>
      <c r="M403" s="222"/>
      <c r="N403" s="223"/>
      <c r="O403" s="86"/>
      <c r="P403" s="86"/>
      <c r="Q403" s="86"/>
      <c r="R403" s="86"/>
      <c r="S403" s="86"/>
      <c r="T403" s="87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19" t="s">
        <v>153</v>
      </c>
      <c r="AU403" s="19" t="s">
        <v>81</v>
      </c>
    </row>
    <row r="404" s="2" customFormat="1">
      <c r="A404" s="40"/>
      <c r="B404" s="41"/>
      <c r="C404" s="42"/>
      <c r="D404" s="224" t="s">
        <v>155</v>
      </c>
      <c r="E404" s="42"/>
      <c r="F404" s="225" t="s">
        <v>1645</v>
      </c>
      <c r="G404" s="42"/>
      <c r="H404" s="42"/>
      <c r="I404" s="221"/>
      <c r="J404" s="42"/>
      <c r="K404" s="42"/>
      <c r="L404" s="46"/>
      <c r="M404" s="222"/>
      <c r="N404" s="223"/>
      <c r="O404" s="86"/>
      <c r="P404" s="86"/>
      <c r="Q404" s="86"/>
      <c r="R404" s="86"/>
      <c r="S404" s="86"/>
      <c r="T404" s="87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T404" s="19" t="s">
        <v>155</v>
      </c>
      <c r="AU404" s="19" t="s">
        <v>81</v>
      </c>
    </row>
    <row r="405" s="2" customFormat="1" ht="16.5" customHeight="1">
      <c r="A405" s="40"/>
      <c r="B405" s="41"/>
      <c r="C405" s="206" t="s">
        <v>741</v>
      </c>
      <c r="D405" s="206" t="s">
        <v>146</v>
      </c>
      <c r="E405" s="207" t="s">
        <v>1646</v>
      </c>
      <c r="F405" s="208" t="s">
        <v>1647</v>
      </c>
      <c r="G405" s="209" t="s">
        <v>553</v>
      </c>
      <c r="H405" s="210">
        <v>1</v>
      </c>
      <c r="I405" s="211"/>
      <c r="J405" s="212">
        <f>ROUND(I405*H405,2)</f>
        <v>0</v>
      </c>
      <c r="K405" s="208" t="s">
        <v>150</v>
      </c>
      <c r="L405" s="46"/>
      <c r="M405" s="213" t="s">
        <v>19</v>
      </c>
      <c r="N405" s="214" t="s">
        <v>42</v>
      </c>
      <c r="O405" s="86"/>
      <c r="P405" s="215">
        <f>O405*H405</f>
        <v>0</v>
      </c>
      <c r="Q405" s="215">
        <v>0.00027999999999999998</v>
      </c>
      <c r="R405" s="215">
        <f>Q405*H405</f>
        <v>0.00027999999999999998</v>
      </c>
      <c r="S405" s="215">
        <v>0</v>
      </c>
      <c r="T405" s="216">
        <f>S405*H405</f>
        <v>0</v>
      </c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217" t="s">
        <v>258</v>
      </c>
      <c r="AT405" s="217" t="s">
        <v>146</v>
      </c>
      <c r="AU405" s="217" t="s">
        <v>81</v>
      </c>
      <c r="AY405" s="19" t="s">
        <v>144</v>
      </c>
      <c r="BE405" s="218">
        <f>IF(N405="základní",J405,0)</f>
        <v>0</v>
      </c>
      <c r="BF405" s="218">
        <f>IF(N405="snížená",J405,0)</f>
        <v>0</v>
      </c>
      <c r="BG405" s="218">
        <f>IF(N405="zákl. přenesená",J405,0)</f>
        <v>0</v>
      </c>
      <c r="BH405" s="218">
        <f>IF(N405="sníž. přenesená",J405,0)</f>
        <v>0</v>
      </c>
      <c r="BI405" s="218">
        <f>IF(N405="nulová",J405,0)</f>
        <v>0</v>
      </c>
      <c r="BJ405" s="19" t="s">
        <v>79</v>
      </c>
      <c r="BK405" s="218">
        <f>ROUND(I405*H405,2)</f>
        <v>0</v>
      </c>
      <c r="BL405" s="19" t="s">
        <v>258</v>
      </c>
      <c r="BM405" s="217" t="s">
        <v>1648</v>
      </c>
    </row>
    <row r="406" s="2" customFormat="1">
      <c r="A406" s="40"/>
      <c r="B406" s="41"/>
      <c r="C406" s="42"/>
      <c r="D406" s="219" t="s">
        <v>153</v>
      </c>
      <c r="E406" s="42"/>
      <c r="F406" s="220" t="s">
        <v>1649</v>
      </c>
      <c r="G406" s="42"/>
      <c r="H406" s="42"/>
      <c r="I406" s="221"/>
      <c r="J406" s="42"/>
      <c r="K406" s="42"/>
      <c r="L406" s="46"/>
      <c r="M406" s="222"/>
      <c r="N406" s="223"/>
      <c r="O406" s="86"/>
      <c r="P406" s="86"/>
      <c r="Q406" s="86"/>
      <c r="R406" s="86"/>
      <c r="S406" s="86"/>
      <c r="T406" s="87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T406" s="19" t="s">
        <v>153</v>
      </c>
      <c r="AU406" s="19" t="s">
        <v>81</v>
      </c>
    </row>
    <row r="407" s="2" customFormat="1">
      <c r="A407" s="40"/>
      <c r="B407" s="41"/>
      <c r="C407" s="42"/>
      <c r="D407" s="224" t="s">
        <v>155</v>
      </c>
      <c r="E407" s="42"/>
      <c r="F407" s="225" t="s">
        <v>1650</v>
      </c>
      <c r="G407" s="42"/>
      <c r="H407" s="42"/>
      <c r="I407" s="221"/>
      <c r="J407" s="42"/>
      <c r="K407" s="42"/>
      <c r="L407" s="46"/>
      <c r="M407" s="222"/>
      <c r="N407" s="223"/>
      <c r="O407" s="86"/>
      <c r="P407" s="86"/>
      <c r="Q407" s="86"/>
      <c r="R407" s="86"/>
      <c r="S407" s="86"/>
      <c r="T407" s="87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T407" s="19" t="s">
        <v>155</v>
      </c>
      <c r="AU407" s="19" t="s">
        <v>81</v>
      </c>
    </row>
    <row r="408" s="2" customFormat="1" ht="16.5" customHeight="1">
      <c r="A408" s="40"/>
      <c r="B408" s="41"/>
      <c r="C408" s="206" t="s">
        <v>747</v>
      </c>
      <c r="D408" s="206" t="s">
        <v>146</v>
      </c>
      <c r="E408" s="207" t="s">
        <v>1651</v>
      </c>
      <c r="F408" s="208" t="s">
        <v>1652</v>
      </c>
      <c r="G408" s="209" t="s">
        <v>553</v>
      </c>
      <c r="H408" s="210">
        <v>3</v>
      </c>
      <c r="I408" s="211"/>
      <c r="J408" s="212">
        <f>ROUND(I408*H408,2)</f>
        <v>0</v>
      </c>
      <c r="K408" s="208" t="s">
        <v>150</v>
      </c>
      <c r="L408" s="46"/>
      <c r="M408" s="213" t="s">
        <v>19</v>
      </c>
      <c r="N408" s="214" t="s">
        <v>42</v>
      </c>
      <c r="O408" s="86"/>
      <c r="P408" s="215">
        <f>O408*H408</f>
        <v>0</v>
      </c>
      <c r="Q408" s="215">
        <v>0.00075000000000000002</v>
      </c>
      <c r="R408" s="215">
        <f>Q408*H408</f>
        <v>0.0022500000000000003</v>
      </c>
      <c r="S408" s="215">
        <v>0</v>
      </c>
      <c r="T408" s="216">
        <f>S408*H408</f>
        <v>0</v>
      </c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R408" s="217" t="s">
        <v>258</v>
      </c>
      <c r="AT408" s="217" t="s">
        <v>146</v>
      </c>
      <c r="AU408" s="217" t="s">
        <v>81</v>
      </c>
      <c r="AY408" s="19" t="s">
        <v>144</v>
      </c>
      <c r="BE408" s="218">
        <f>IF(N408="základní",J408,0)</f>
        <v>0</v>
      </c>
      <c r="BF408" s="218">
        <f>IF(N408="snížená",J408,0)</f>
        <v>0</v>
      </c>
      <c r="BG408" s="218">
        <f>IF(N408="zákl. přenesená",J408,0)</f>
        <v>0</v>
      </c>
      <c r="BH408" s="218">
        <f>IF(N408="sníž. přenesená",J408,0)</f>
        <v>0</v>
      </c>
      <c r="BI408" s="218">
        <f>IF(N408="nulová",J408,0)</f>
        <v>0</v>
      </c>
      <c r="BJ408" s="19" t="s">
        <v>79</v>
      </c>
      <c r="BK408" s="218">
        <f>ROUND(I408*H408,2)</f>
        <v>0</v>
      </c>
      <c r="BL408" s="19" t="s">
        <v>258</v>
      </c>
      <c r="BM408" s="217" t="s">
        <v>1653</v>
      </c>
    </row>
    <row r="409" s="2" customFormat="1">
      <c r="A409" s="40"/>
      <c r="B409" s="41"/>
      <c r="C409" s="42"/>
      <c r="D409" s="219" t="s">
        <v>153</v>
      </c>
      <c r="E409" s="42"/>
      <c r="F409" s="220" t="s">
        <v>1654</v>
      </c>
      <c r="G409" s="42"/>
      <c r="H409" s="42"/>
      <c r="I409" s="221"/>
      <c r="J409" s="42"/>
      <c r="K409" s="42"/>
      <c r="L409" s="46"/>
      <c r="M409" s="222"/>
      <c r="N409" s="223"/>
      <c r="O409" s="86"/>
      <c r="P409" s="86"/>
      <c r="Q409" s="86"/>
      <c r="R409" s="86"/>
      <c r="S409" s="86"/>
      <c r="T409" s="87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T409" s="19" t="s">
        <v>153</v>
      </c>
      <c r="AU409" s="19" t="s">
        <v>81</v>
      </c>
    </row>
    <row r="410" s="2" customFormat="1">
      <c r="A410" s="40"/>
      <c r="B410" s="41"/>
      <c r="C410" s="42"/>
      <c r="D410" s="224" t="s">
        <v>155</v>
      </c>
      <c r="E410" s="42"/>
      <c r="F410" s="225" t="s">
        <v>1655</v>
      </c>
      <c r="G410" s="42"/>
      <c r="H410" s="42"/>
      <c r="I410" s="221"/>
      <c r="J410" s="42"/>
      <c r="K410" s="42"/>
      <c r="L410" s="46"/>
      <c r="M410" s="222"/>
      <c r="N410" s="223"/>
      <c r="O410" s="86"/>
      <c r="P410" s="86"/>
      <c r="Q410" s="86"/>
      <c r="R410" s="86"/>
      <c r="S410" s="86"/>
      <c r="T410" s="87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T410" s="19" t="s">
        <v>155</v>
      </c>
      <c r="AU410" s="19" t="s">
        <v>81</v>
      </c>
    </row>
    <row r="411" s="2" customFormat="1" ht="16.5" customHeight="1">
      <c r="A411" s="40"/>
      <c r="B411" s="41"/>
      <c r="C411" s="206" t="s">
        <v>752</v>
      </c>
      <c r="D411" s="206" t="s">
        <v>146</v>
      </c>
      <c r="E411" s="207" t="s">
        <v>1656</v>
      </c>
      <c r="F411" s="208" t="s">
        <v>1657</v>
      </c>
      <c r="G411" s="209" t="s">
        <v>204</v>
      </c>
      <c r="H411" s="210">
        <v>0.63700000000000001</v>
      </c>
      <c r="I411" s="211"/>
      <c r="J411" s="212">
        <f>ROUND(I411*H411,2)</f>
        <v>0</v>
      </c>
      <c r="K411" s="208" t="s">
        <v>150</v>
      </c>
      <c r="L411" s="46"/>
      <c r="M411" s="213" t="s">
        <v>19</v>
      </c>
      <c r="N411" s="214" t="s">
        <v>42</v>
      </c>
      <c r="O411" s="86"/>
      <c r="P411" s="215">
        <f>O411*H411</f>
        <v>0</v>
      </c>
      <c r="Q411" s="215">
        <v>0</v>
      </c>
      <c r="R411" s="215">
        <f>Q411*H411</f>
        <v>0</v>
      </c>
      <c r="S411" s="215">
        <v>0</v>
      </c>
      <c r="T411" s="216">
        <f>S411*H411</f>
        <v>0</v>
      </c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R411" s="217" t="s">
        <v>258</v>
      </c>
      <c r="AT411" s="217" t="s">
        <v>146</v>
      </c>
      <c r="AU411" s="217" t="s">
        <v>81</v>
      </c>
      <c r="AY411" s="19" t="s">
        <v>144</v>
      </c>
      <c r="BE411" s="218">
        <f>IF(N411="základní",J411,0)</f>
        <v>0</v>
      </c>
      <c r="BF411" s="218">
        <f>IF(N411="snížená",J411,0)</f>
        <v>0</v>
      </c>
      <c r="BG411" s="218">
        <f>IF(N411="zákl. přenesená",J411,0)</f>
        <v>0</v>
      </c>
      <c r="BH411" s="218">
        <f>IF(N411="sníž. přenesená",J411,0)</f>
        <v>0</v>
      </c>
      <c r="BI411" s="218">
        <f>IF(N411="nulová",J411,0)</f>
        <v>0</v>
      </c>
      <c r="BJ411" s="19" t="s">
        <v>79</v>
      </c>
      <c r="BK411" s="218">
        <f>ROUND(I411*H411,2)</f>
        <v>0</v>
      </c>
      <c r="BL411" s="19" t="s">
        <v>258</v>
      </c>
      <c r="BM411" s="217" t="s">
        <v>1658</v>
      </c>
    </row>
    <row r="412" s="2" customFormat="1">
      <c r="A412" s="40"/>
      <c r="B412" s="41"/>
      <c r="C412" s="42"/>
      <c r="D412" s="219" t="s">
        <v>153</v>
      </c>
      <c r="E412" s="42"/>
      <c r="F412" s="220" t="s">
        <v>1659</v>
      </c>
      <c r="G412" s="42"/>
      <c r="H412" s="42"/>
      <c r="I412" s="221"/>
      <c r="J412" s="42"/>
      <c r="K412" s="42"/>
      <c r="L412" s="46"/>
      <c r="M412" s="222"/>
      <c r="N412" s="223"/>
      <c r="O412" s="86"/>
      <c r="P412" s="86"/>
      <c r="Q412" s="86"/>
      <c r="R412" s="86"/>
      <c r="S412" s="86"/>
      <c r="T412" s="87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T412" s="19" t="s">
        <v>153</v>
      </c>
      <c r="AU412" s="19" t="s">
        <v>81</v>
      </c>
    </row>
    <row r="413" s="2" customFormat="1">
      <c r="A413" s="40"/>
      <c r="B413" s="41"/>
      <c r="C413" s="42"/>
      <c r="D413" s="224" t="s">
        <v>155</v>
      </c>
      <c r="E413" s="42"/>
      <c r="F413" s="225" t="s">
        <v>1660</v>
      </c>
      <c r="G413" s="42"/>
      <c r="H413" s="42"/>
      <c r="I413" s="221"/>
      <c r="J413" s="42"/>
      <c r="K413" s="42"/>
      <c r="L413" s="46"/>
      <c r="M413" s="222"/>
      <c r="N413" s="223"/>
      <c r="O413" s="86"/>
      <c r="P413" s="86"/>
      <c r="Q413" s="86"/>
      <c r="R413" s="86"/>
      <c r="S413" s="86"/>
      <c r="T413" s="87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T413" s="19" t="s">
        <v>155</v>
      </c>
      <c r="AU413" s="19" t="s">
        <v>81</v>
      </c>
    </row>
    <row r="414" s="12" customFormat="1" ht="22.8" customHeight="1">
      <c r="A414" s="12"/>
      <c r="B414" s="190"/>
      <c r="C414" s="191"/>
      <c r="D414" s="192" t="s">
        <v>70</v>
      </c>
      <c r="E414" s="204" t="s">
        <v>1661</v>
      </c>
      <c r="F414" s="204" t="s">
        <v>1662</v>
      </c>
      <c r="G414" s="191"/>
      <c r="H414" s="191"/>
      <c r="I414" s="194"/>
      <c r="J414" s="205">
        <f>BK414</f>
        <v>0</v>
      </c>
      <c r="K414" s="191"/>
      <c r="L414" s="196"/>
      <c r="M414" s="197"/>
      <c r="N414" s="198"/>
      <c r="O414" s="198"/>
      <c r="P414" s="199">
        <f>SUM(P415:P421)</f>
        <v>0</v>
      </c>
      <c r="Q414" s="198"/>
      <c r="R414" s="199">
        <f>SUM(R415:R421)</f>
        <v>0.26100000000000001</v>
      </c>
      <c r="S414" s="198"/>
      <c r="T414" s="200">
        <f>SUM(T415:T421)</f>
        <v>0</v>
      </c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201" t="s">
        <v>81</v>
      </c>
      <c r="AT414" s="202" t="s">
        <v>70</v>
      </c>
      <c r="AU414" s="202" t="s">
        <v>79</v>
      </c>
      <c r="AY414" s="201" t="s">
        <v>144</v>
      </c>
      <c r="BK414" s="203">
        <f>SUM(BK415:BK421)</f>
        <v>0</v>
      </c>
    </row>
    <row r="415" s="2" customFormat="1" ht="16.5" customHeight="1">
      <c r="A415" s="40"/>
      <c r="B415" s="41"/>
      <c r="C415" s="206" t="s">
        <v>758</v>
      </c>
      <c r="D415" s="206" t="s">
        <v>146</v>
      </c>
      <c r="E415" s="207" t="s">
        <v>1663</v>
      </c>
      <c r="F415" s="208" t="s">
        <v>1664</v>
      </c>
      <c r="G415" s="209" t="s">
        <v>553</v>
      </c>
      <c r="H415" s="210">
        <v>6</v>
      </c>
      <c r="I415" s="211"/>
      <c r="J415" s="212">
        <f>ROUND(I415*H415,2)</f>
        <v>0</v>
      </c>
      <c r="K415" s="208" t="s">
        <v>19</v>
      </c>
      <c r="L415" s="46"/>
      <c r="M415" s="213" t="s">
        <v>19</v>
      </c>
      <c r="N415" s="214" t="s">
        <v>42</v>
      </c>
      <c r="O415" s="86"/>
      <c r="P415" s="215">
        <f>O415*H415</f>
        <v>0</v>
      </c>
      <c r="Q415" s="215">
        <v>0.014</v>
      </c>
      <c r="R415" s="215">
        <f>Q415*H415</f>
        <v>0.084000000000000005</v>
      </c>
      <c r="S415" s="215">
        <v>0</v>
      </c>
      <c r="T415" s="216">
        <f>S415*H415</f>
        <v>0</v>
      </c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R415" s="217" t="s">
        <v>258</v>
      </c>
      <c r="AT415" s="217" t="s">
        <v>146</v>
      </c>
      <c r="AU415" s="217" t="s">
        <v>81</v>
      </c>
      <c r="AY415" s="19" t="s">
        <v>144</v>
      </c>
      <c r="BE415" s="218">
        <f>IF(N415="základní",J415,0)</f>
        <v>0</v>
      </c>
      <c r="BF415" s="218">
        <f>IF(N415="snížená",J415,0)</f>
        <v>0</v>
      </c>
      <c r="BG415" s="218">
        <f>IF(N415="zákl. přenesená",J415,0)</f>
        <v>0</v>
      </c>
      <c r="BH415" s="218">
        <f>IF(N415="sníž. přenesená",J415,0)</f>
        <v>0</v>
      </c>
      <c r="BI415" s="218">
        <f>IF(N415="nulová",J415,0)</f>
        <v>0</v>
      </c>
      <c r="BJ415" s="19" t="s">
        <v>79</v>
      </c>
      <c r="BK415" s="218">
        <f>ROUND(I415*H415,2)</f>
        <v>0</v>
      </c>
      <c r="BL415" s="19" t="s">
        <v>258</v>
      </c>
      <c r="BM415" s="217" t="s">
        <v>1665</v>
      </c>
    </row>
    <row r="416" s="2" customFormat="1">
      <c r="A416" s="40"/>
      <c r="B416" s="41"/>
      <c r="C416" s="42"/>
      <c r="D416" s="219" t="s">
        <v>153</v>
      </c>
      <c r="E416" s="42"/>
      <c r="F416" s="220" t="s">
        <v>1666</v>
      </c>
      <c r="G416" s="42"/>
      <c r="H416" s="42"/>
      <c r="I416" s="221"/>
      <c r="J416" s="42"/>
      <c r="K416" s="42"/>
      <c r="L416" s="46"/>
      <c r="M416" s="222"/>
      <c r="N416" s="223"/>
      <c r="O416" s="86"/>
      <c r="P416" s="86"/>
      <c r="Q416" s="86"/>
      <c r="R416" s="86"/>
      <c r="S416" s="86"/>
      <c r="T416" s="87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T416" s="19" t="s">
        <v>153</v>
      </c>
      <c r="AU416" s="19" t="s">
        <v>81</v>
      </c>
    </row>
    <row r="417" s="2" customFormat="1" ht="16.5" customHeight="1">
      <c r="A417" s="40"/>
      <c r="B417" s="41"/>
      <c r="C417" s="206" t="s">
        <v>763</v>
      </c>
      <c r="D417" s="206" t="s">
        <v>146</v>
      </c>
      <c r="E417" s="207" t="s">
        <v>1667</v>
      </c>
      <c r="F417" s="208" t="s">
        <v>1668</v>
      </c>
      <c r="G417" s="209" t="s">
        <v>553</v>
      </c>
      <c r="H417" s="210">
        <v>10</v>
      </c>
      <c r="I417" s="211"/>
      <c r="J417" s="212">
        <f>ROUND(I417*H417,2)</f>
        <v>0</v>
      </c>
      <c r="K417" s="208" t="s">
        <v>19</v>
      </c>
      <c r="L417" s="46"/>
      <c r="M417" s="213" t="s">
        <v>19</v>
      </c>
      <c r="N417" s="214" t="s">
        <v>42</v>
      </c>
      <c r="O417" s="86"/>
      <c r="P417" s="215">
        <f>O417*H417</f>
        <v>0</v>
      </c>
      <c r="Q417" s="215">
        <v>0.0177</v>
      </c>
      <c r="R417" s="215">
        <f>Q417*H417</f>
        <v>0.17699999999999999</v>
      </c>
      <c r="S417" s="215">
        <v>0</v>
      </c>
      <c r="T417" s="216">
        <f>S417*H417</f>
        <v>0</v>
      </c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R417" s="217" t="s">
        <v>258</v>
      </c>
      <c r="AT417" s="217" t="s">
        <v>146</v>
      </c>
      <c r="AU417" s="217" t="s">
        <v>81</v>
      </c>
      <c r="AY417" s="19" t="s">
        <v>144</v>
      </c>
      <c r="BE417" s="218">
        <f>IF(N417="základní",J417,0)</f>
        <v>0</v>
      </c>
      <c r="BF417" s="218">
        <f>IF(N417="snížená",J417,0)</f>
        <v>0</v>
      </c>
      <c r="BG417" s="218">
        <f>IF(N417="zákl. přenesená",J417,0)</f>
        <v>0</v>
      </c>
      <c r="BH417" s="218">
        <f>IF(N417="sníž. přenesená",J417,0)</f>
        <v>0</v>
      </c>
      <c r="BI417" s="218">
        <f>IF(N417="nulová",J417,0)</f>
        <v>0</v>
      </c>
      <c r="BJ417" s="19" t="s">
        <v>79</v>
      </c>
      <c r="BK417" s="218">
        <f>ROUND(I417*H417,2)</f>
        <v>0</v>
      </c>
      <c r="BL417" s="19" t="s">
        <v>258</v>
      </c>
      <c r="BM417" s="217" t="s">
        <v>1669</v>
      </c>
    </row>
    <row r="418" s="2" customFormat="1">
      <c r="A418" s="40"/>
      <c r="B418" s="41"/>
      <c r="C418" s="42"/>
      <c r="D418" s="219" t="s">
        <v>153</v>
      </c>
      <c r="E418" s="42"/>
      <c r="F418" s="220" t="s">
        <v>1670</v>
      </c>
      <c r="G418" s="42"/>
      <c r="H418" s="42"/>
      <c r="I418" s="221"/>
      <c r="J418" s="42"/>
      <c r="K418" s="42"/>
      <c r="L418" s="46"/>
      <c r="M418" s="222"/>
      <c r="N418" s="223"/>
      <c r="O418" s="86"/>
      <c r="P418" s="86"/>
      <c r="Q418" s="86"/>
      <c r="R418" s="86"/>
      <c r="S418" s="86"/>
      <c r="T418" s="87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T418" s="19" t="s">
        <v>153</v>
      </c>
      <c r="AU418" s="19" t="s">
        <v>81</v>
      </c>
    </row>
    <row r="419" s="2" customFormat="1" ht="16.5" customHeight="1">
      <c r="A419" s="40"/>
      <c r="B419" s="41"/>
      <c r="C419" s="206" t="s">
        <v>769</v>
      </c>
      <c r="D419" s="206" t="s">
        <v>146</v>
      </c>
      <c r="E419" s="207" t="s">
        <v>1671</v>
      </c>
      <c r="F419" s="208" t="s">
        <v>1672</v>
      </c>
      <c r="G419" s="209" t="s">
        <v>204</v>
      </c>
      <c r="H419" s="210">
        <v>0.26100000000000001</v>
      </c>
      <c r="I419" s="211"/>
      <c r="J419" s="212">
        <f>ROUND(I419*H419,2)</f>
        <v>0</v>
      </c>
      <c r="K419" s="208" t="s">
        <v>150</v>
      </c>
      <c r="L419" s="46"/>
      <c r="M419" s="213" t="s">
        <v>19</v>
      </c>
      <c r="N419" s="214" t="s">
        <v>42</v>
      </c>
      <c r="O419" s="86"/>
      <c r="P419" s="215">
        <f>O419*H419</f>
        <v>0</v>
      </c>
      <c r="Q419" s="215">
        <v>0</v>
      </c>
      <c r="R419" s="215">
        <f>Q419*H419</f>
        <v>0</v>
      </c>
      <c r="S419" s="215">
        <v>0</v>
      </c>
      <c r="T419" s="216">
        <f>S419*H419</f>
        <v>0</v>
      </c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R419" s="217" t="s">
        <v>258</v>
      </c>
      <c r="AT419" s="217" t="s">
        <v>146</v>
      </c>
      <c r="AU419" s="217" t="s">
        <v>81</v>
      </c>
      <c r="AY419" s="19" t="s">
        <v>144</v>
      </c>
      <c r="BE419" s="218">
        <f>IF(N419="základní",J419,0)</f>
        <v>0</v>
      </c>
      <c r="BF419" s="218">
        <f>IF(N419="snížená",J419,0)</f>
        <v>0</v>
      </c>
      <c r="BG419" s="218">
        <f>IF(N419="zákl. přenesená",J419,0)</f>
        <v>0</v>
      </c>
      <c r="BH419" s="218">
        <f>IF(N419="sníž. přenesená",J419,0)</f>
        <v>0</v>
      </c>
      <c r="BI419" s="218">
        <f>IF(N419="nulová",J419,0)</f>
        <v>0</v>
      </c>
      <c r="BJ419" s="19" t="s">
        <v>79</v>
      </c>
      <c r="BK419" s="218">
        <f>ROUND(I419*H419,2)</f>
        <v>0</v>
      </c>
      <c r="BL419" s="19" t="s">
        <v>258</v>
      </c>
      <c r="BM419" s="217" t="s">
        <v>1673</v>
      </c>
    </row>
    <row r="420" s="2" customFormat="1">
      <c r="A420" s="40"/>
      <c r="B420" s="41"/>
      <c r="C420" s="42"/>
      <c r="D420" s="219" t="s">
        <v>153</v>
      </c>
      <c r="E420" s="42"/>
      <c r="F420" s="220" t="s">
        <v>1674</v>
      </c>
      <c r="G420" s="42"/>
      <c r="H420" s="42"/>
      <c r="I420" s="221"/>
      <c r="J420" s="42"/>
      <c r="K420" s="42"/>
      <c r="L420" s="46"/>
      <c r="M420" s="222"/>
      <c r="N420" s="223"/>
      <c r="O420" s="86"/>
      <c r="P420" s="86"/>
      <c r="Q420" s="86"/>
      <c r="R420" s="86"/>
      <c r="S420" s="86"/>
      <c r="T420" s="87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T420" s="19" t="s">
        <v>153</v>
      </c>
      <c r="AU420" s="19" t="s">
        <v>81</v>
      </c>
    </row>
    <row r="421" s="2" customFormat="1">
      <c r="A421" s="40"/>
      <c r="B421" s="41"/>
      <c r="C421" s="42"/>
      <c r="D421" s="224" t="s">
        <v>155</v>
      </c>
      <c r="E421" s="42"/>
      <c r="F421" s="225" t="s">
        <v>1675</v>
      </c>
      <c r="G421" s="42"/>
      <c r="H421" s="42"/>
      <c r="I421" s="221"/>
      <c r="J421" s="42"/>
      <c r="K421" s="42"/>
      <c r="L421" s="46"/>
      <c r="M421" s="222"/>
      <c r="N421" s="223"/>
      <c r="O421" s="86"/>
      <c r="P421" s="86"/>
      <c r="Q421" s="86"/>
      <c r="R421" s="86"/>
      <c r="S421" s="86"/>
      <c r="T421" s="87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T421" s="19" t="s">
        <v>155</v>
      </c>
      <c r="AU421" s="19" t="s">
        <v>81</v>
      </c>
    </row>
    <row r="422" s="12" customFormat="1" ht="22.8" customHeight="1">
      <c r="A422" s="12"/>
      <c r="B422" s="190"/>
      <c r="C422" s="191"/>
      <c r="D422" s="192" t="s">
        <v>70</v>
      </c>
      <c r="E422" s="204" t="s">
        <v>697</v>
      </c>
      <c r="F422" s="204" t="s">
        <v>698</v>
      </c>
      <c r="G422" s="191"/>
      <c r="H422" s="191"/>
      <c r="I422" s="194"/>
      <c r="J422" s="205">
        <f>BK422</f>
        <v>0</v>
      </c>
      <c r="K422" s="191"/>
      <c r="L422" s="196"/>
      <c r="M422" s="197"/>
      <c r="N422" s="198"/>
      <c r="O422" s="198"/>
      <c r="P422" s="199">
        <f>SUM(P423:P548)</f>
        <v>0</v>
      </c>
      <c r="Q422" s="198"/>
      <c r="R422" s="199">
        <f>SUM(R423:R548)</f>
        <v>0.32067499999999993</v>
      </c>
      <c r="S422" s="198"/>
      <c r="T422" s="200">
        <f>SUM(T423:T548)</f>
        <v>0</v>
      </c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R422" s="201" t="s">
        <v>81</v>
      </c>
      <c r="AT422" s="202" t="s">
        <v>70</v>
      </c>
      <c r="AU422" s="202" t="s">
        <v>79</v>
      </c>
      <c r="AY422" s="201" t="s">
        <v>144</v>
      </c>
      <c r="BK422" s="203">
        <f>SUM(BK423:BK548)</f>
        <v>0</v>
      </c>
    </row>
    <row r="423" s="2" customFormat="1" ht="16.5" customHeight="1">
      <c r="A423" s="40"/>
      <c r="B423" s="41"/>
      <c r="C423" s="206" t="s">
        <v>774</v>
      </c>
      <c r="D423" s="206" t="s">
        <v>146</v>
      </c>
      <c r="E423" s="207" t="s">
        <v>1676</v>
      </c>
      <c r="F423" s="208" t="s">
        <v>1677</v>
      </c>
      <c r="G423" s="209" t="s">
        <v>165</v>
      </c>
      <c r="H423" s="210">
        <v>180</v>
      </c>
      <c r="I423" s="211"/>
      <c r="J423" s="212">
        <f>ROUND(I423*H423,2)</f>
        <v>0</v>
      </c>
      <c r="K423" s="208" t="s">
        <v>150</v>
      </c>
      <c r="L423" s="46"/>
      <c r="M423" s="213" t="s">
        <v>19</v>
      </c>
      <c r="N423" s="214" t="s">
        <v>42</v>
      </c>
      <c r="O423" s="86"/>
      <c r="P423" s="215">
        <f>O423*H423</f>
        <v>0</v>
      </c>
      <c r="Q423" s="215">
        <v>0</v>
      </c>
      <c r="R423" s="215">
        <f>Q423*H423</f>
        <v>0</v>
      </c>
      <c r="S423" s="215">
        <v>0</v>
      </c>
      <c r="T423" s="216">
        <f>S423*H423</f>
        <v>0</v>
      </c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R423" s="217" t="s">
        <v>258</v>
      </c>
      <c r="AT423" s="217" t="s">
        <v>146</v>
      </c>
      <c r="AU423" s="217" t="s">
        <v>81</v>
      </c>
      <c r="AY423" s="19" t="s">
        <v>144</v>
      </c>
      <c r="BE423" s="218">
        <f>IF(N423="základní",J423,0)</f>
        <v>0</v>
      </c>
      <c r="BF423" s="218">
        <f>IF(N423="snížená",J423,0)</f>
        <v>0</v>
      </c>
      <c r="BG423" s="218">
        <f>IF(N423="zákl. přenesená",J423,0)</f>
        <v>0</v>
      </c>
      <c r="BH423" s="218">
        <f>IF(N423="sníž. přenesená",J423,0)</f>
        <v>0</v>
      </c>
      <c r="BI423" s="218">
        <f>IF(N423="nulová",J423,0)</f>
        <v>0</v>
      </c>
      <c r="BJ423" s="19" t="s">
        <v>79</v>
      </c>
      <c r="BK423" s="218">
        <f>ROUND(I423*H423,2)</f>
        <v>0</v>
      </c>
      <c r="BL423" s="19" t="s">
        <v>258</v>
      </c>
      <c r="BM423" s="217" t="s">
        <v>1678</v>
      </c>
    </row>
    <row r="424" s="2" customFormat="1">
      <c r="A424" s="40"/>
      <c r="B424" s="41"/>
      <c r="C424" s="42"/>
      <c r="D424" s="219" t="s">
        <v>153</v>
      </c>
      <c r="E424" s="42"/>
      <c r="F424" s="220" t="s">
        <v>1679</v>
      </c>
      <c r="G424" s="42"/>
      <c r="H424" s="42"/>
      <c r="I424" s="221"/>
      <c r="J424" s="42"/>
      <c r="K424" s="42"/>
      <c r="L424" s="46"/>
      <c r="M424" s="222"/>
      <c r="N424" s="223"/>
      <c r="O424" s="86"/>
      <c r="P424" s="86"/>
      <c r="Q424" s="86"/>
      <c r="R424" s="86"/>
      <c r="S424" s="86"/>
      <c r="T424" s="87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T424" s="19" t="s">
        <v>153</v>
      </c>
      <c r="AU424" s="19" t="s">
        <v>81</v>
      </c>
    </row>
    <row r="425" s="2" customFormat="1">
      <c r="A425" s="40"/>
      <c r="B425" s="41"/>
      <c r="C425" s="42"/>
      <c r="D425" s="224" t="s">
        <v>155</v>
      </c>
      <c r="E425" s="42"/>
      <c r="F425" s="225" t="s">
        <v>1680</v>
      </c>
      <c r="G425" s="42"/>
      <c r="H425" s="42"/>
      <c r="I425" s="221"/>
      <c r="J425" s="42"/>
      <c r="K425" s="42"/>
      <c r="L425" s="46"/>
      <c r="M425" s="222"/>
      <c r="N425" s="223"/>
      <c r="O425" s="86"/>
      <c r="P425" s="86"/>
      <c r="Q425" s="86"/>
      <c r="R425" s="86"/>
      <c r="S425" s="86"/>
      <c r="T425" s="87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T425" s="19" t="s">
        <v>155</v>
      </c>
      <c r="AU425" s="19" t="s">
        <v>81</v>
      </c>
    </row>
    <row r="426" s="2" customFormat="1" ht="16.5" customHeight="1">
      <c r="A426" s="40"/>
      <c r="B426" s="41"/>
      <c r="C426" s="248" t="s">
        <v>780</v>
      </c>
      <c r="D426" s="248" t="s">
        <v>224</v>
      </c>
      <c r="E426" s="249" t="s">
        <v>1681</v>
      </c>
      <c r="F426" s="250" t="s">
        <v>1682</v>
      </c>
      <c r="G426" s="251" t="s">
        <v>165</v>
      </c>
      <c r="H426" s="252">
        <v>189</v>
      </c>
      <c r="I426" s="253"/>
      <c r="J426" s="254">
        <f>ROUND(I426*H426,2)</f>
        <v>0</v>
      </c>
      <c r="K426" s="250" t="s">
        <v>150</v>
      </c>
      <c r="L426" s="255"/>
      <c r="M426" s="256" t="s">
        <v>19</v>
      </c>
      <c r="N426" s="257" t="s">
        <v>42</v>
      </c>
      <c r="O426" s="86"/>
      <c r="P426" s="215">
        <f>O426*H426</f>
        <v>0</v>
      </c>
      <c r="Q426" s="215">
        <v>0.00018000000000000001</v>
      </c>
      <c r="R426" s="215">
        <f>Q426*H426</f>
        <v>0.034020000000000002</v>
      </c>
      <c r="S426" s="215">
        <v>0</v>
      </c>
      <c r="T426" s="216">
        <f>S426*H426</f>
        <v>0</v>
      </c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R426" s="217" t="s">
        <v>379</v>
      </c>
      <c r="AT426" s="217" t="s">
        <v>224</v>
      </c>
      <c r="AU426" s="217" t="s">
        <v>81</v>
      </c>
      <c r="AY426" s="19" t="s">
        <v>144</v>
      </c>
      <c r="BE426" s="218">
        <f>IF(N426="základní",J426,0)</f>
        <v>0</v>
      </c>
      <c r="BF426" s="218">
        <f>IF(N426="snížená",J426,0)</f>
        <v>0</v>
      </c>
      <c r="BG426" s="218">
        <f>IF(N426="zákl. přenesená",J426,0)</f>
        <v>0</v>
      </c>
      <c r="BH426" s="218">
        <f>IF(N426="sníž. přenesená",J426,0)</f>
        <v>0</v>
      </c>
      <c r="BI426" s="218">
        <f>IF(N426="nulová",J426,0)</f>
        <v>0</v>
      </c>
      <c r="BJ426" s="19" t="s">
        <v>79</v>
      </c>
      <c r="BK426" s="218">
        <f>ROUND(I426*H426,2)</f>
        <v>0</v>
      </c>
      <c r="BL426" s="19" t="s">
        <v>258</v>
      </c>
      <c r="BM426" s="217" t="s">
        <v>1683</v>
      </c>
    </row>
    <row r="427" s="2" customFormat="1">
      <c r="A427" s="40"/>
      <c r="B427" s="41"/>
      <c r="C427" s="42"/>
      <c r="D427" s="219" t="s">
        <v>153</v>
      </c>
      <c r="E427" s="42"/>
      <c r="F427" s="220" t="s">
        <v>1682</v>
      </c>
      <c r="G427" s="42"/>
      <c r="H427" s="42"/>
      <c r="I427" s="221"/>
      <c r="J427" s="42"/>
      <c r="K427" s="42"/>
      <c r="L427" s="46"/>
      <c r="M427" s="222"/>
      <c r="N427" s="223"/>
      <c r="O427" s="86"/>
      <c r="P427" s="86"/>
      <c r="Q427" s="86"/>
      <c r="R427" s="86"/>
      <c r="S427" s="86"/>
      <c r="T427" s="87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T427" s="19" t="s">
        <v>153</v>
      </c>
      <c r="AU427" s="19" t="s">
        <v>81</v>
      </c>
    </row>
    <row r="428" s="13" customFormat="1">
      <c r="A428" s="13"/>
      <c r="B428" s="226"/>
      <c r="C428" s="227"/>
      <c r="D428" s="219" t="s">
        <v>175</v>
      </c>
      <c r="E428" s="227"/>
      <c r="F428" s="229" t="s">
        <v>1684</v>
      </c>
      <c r="G428" s="227"/>
      <c r="H428" s="230">
        <v>189</v>
      </c>
      <c r="I428" s="231"/>
      <c r="J428" s="227"/>
      <c r="K428" s="227"/>
      <c r="L428" s="232"/>
      <c r="M428" s="233"/>
      <c r="N428" s="234"/>
      <c r="O428" s="234"/>
      <c r="P428" s="234"/>
      <c r="Q428" s="234"/>
      <c r="R428" s="234"/>
      <c r="S428" s="234"/>
      <c r="T428" s="235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6" t="s">
        <v>175</v>
      </c>
      <c r="AU428" s="236" t="s">
        <v>81</v>
      </c>
      <c r="AV428" s="13" t="s">
        <v>81</v>
      </c>
      <c r="AW428" s="13" t="s">
        <v>4</v>
      </c>
      <c r="AX428" s="13" t="s">
        <v>79</v>
      </c>
      <c r="AY428" s="236" t="s">
        <v>144</v>
      </c>
    </row>
    <row r="429" s="2" customFormat="1" ht="16.5" customHeight="1">
      <c r="A429" s="40"/>
      <c r="B429" s="41"/>
      <c r="C429" s="206" t="s">
        <v>785</v>
      </c>
      <c r="D429" s="206" t="s">
        <v>146</v>
      </c>
      <c r="E429" s="207" t="s">
        <v>1685</v>
      </c>
      <c r="F429" s="208" t="s">
        <v>1686</v>
      </c>
      <c r="G429" s="209" t="s">
        <v>553</v>
      </c>
      <c r="H429" s="210">
        <v>36</v>
      </c>
      <c r="I429" s="211"/>
      <c r="J429" s="212">
        <f>ROUND(I429*H429,2)</f>
        <v>0</v>
      </c>
      <c r="K429" s="208" t="s">
        <v>150</v>
      </c>
      <c r="L429" s="46"/>
      <c r="M429" s="213" t="s">
        <v>19</v>
      </c>
      <c r="N429" s="214" t="s">
        <v>42</v>
      </c>
      <c r="O429" s="86"/>
      <c r="P429" s="215">
        <f>O429*H429</f>
        <v>0</v>
      </c>
      <c r="Q429" s="215">
        <v>0</v>
      </c>
      <c r="R429" s="215">
        <f>Q429*H429</f>
        <v>0</v>
      </c>
      <c r="S429" s="215">
        <v>0</v>
      </c>
      <c r="T429" s="216">
        <f>S429*H429</f>
        <v>0</v>
      </c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R429" s="217" t="s">
        <v>258</v>
      </c>
      <c r="AT429" s="217" t="s">
        <v>146</v>
      </c>
      <c r="AU429" s="217" t="s">
        <v>81</v>
      </c>
      <c r="AY429" s="19" t="s">
        <v>144</v>
      </c>
      <c r="BE429" s="218">
        <f>IF(N429="základní",J429,0)</f>
        <v>0</v>
      </c>
      <c r="BF429" s="218">
        <f>IF(N429="snížená",J429,0)</f>
        <v>0</v>
      </c>
      <c r="BG429" s="218">
        <f>IF(N429="zákl. přenesená",J429,0)</f>
        <v>0</v>
      </c>
      <c r="BH429" s="218">
        <f>IF(N429="sníž. přenesená",J429,0)</f>
        <v>0</v>
      </c>
      <c r="BI429" s="218">
        <f>IF(N429="nulová",J429,0)</f>
        <v>0</v>
      </c>
      <c r="BJ429" s="19" t="s">
        <v>79</v>
      </c>
      <c r="BK429" s="218">
        <f>ROUND(I429*H429,2)</f>
        <v>0</v>
      </c>
      <c r="BL429" s="19" t="s">
        <v>258</v>
      </c>
      <c r="BM429" s="217" t="s">
        <v>1687</v>
      </c>
    </row>
    <row r="430" s="2" customFormat="1">
      <c r="A430" s="40"/>
      <c r="B430" s="41"/>
      <c r="C430" s="42"/>
      <c r="D430" s="219" t="s">
        <v>153</v>
      </c>
      <c r="E430" s="42"/>
      <c r="F430" s="220" t="s">
        <v>1688</v>
      </c>
      <c r="G430" s="42"/>
      <c r="H430" s="42"/>
      <c r="I430" s="221"/>
      <c r="J430" s="42"/>
      <c r="K430" s="42"/>
      <c r="L430" s="46"/>
      <c r="M430" s="222"/>
      <c r="N430" s="223"/>
      <c r="O430" s="86"/>
      <c r="P430" s="86"/>
      <c r="Q430" s="86"/>
      <c r="R430" s="86"/>
      <c r="S430" s="86"/>
      <c r="T430" s="87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T430" s="19" t="s">
        <v>153</v>
      </c>
      <c r="AU430" s="19" t="s">
        <v>81</v>
      </c>
    </row>
    <row r="431" s="2" customFormat="1">
      <c r="A431" s="40"/>
      <c r="B431" s="41"/>
      <c r="C431" s="42"/>
      <c r="D431" s="224" t="s">
        <v>155</v>
      </c>
      <c r="E431" s="42"/>
      <c r="F431" s="225" t="s">
        <v>1689</v>
      </c>
      <c r="G431" s="42"/>
      <c r="H431" s="42"/>
      <c r="I431" s="221"/>
      <c r="J431" s="42"/>
      <c r="K431" s="42"/>
      <c r="L431" s="46"/>
      <c r="M431" s="222"/>
      <c r="N431" s="223"/>
      <c r="O431" s="86"/>
      <c r="P431" s="86"/>
      <c r="Q431" s="86"/>
      <c r="R431" s="86"/>
      <c r="S431" s="86"/>
      <c r="T431" s="87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T431" s="19" t="s">
        <v>155</v>
      </c>
      <c r="AU431" s="19" t="s">
        <v>81</v>
      </c>
    </row>
    <row r="432" s="2" customFormat="1" ht="16.5" customHeight="1">
      <c r="A432" s="40"/>
      <c r="B432" s="41"/>
      <c r="C432" s="248" t="s">
        <v>791</v>
      </c>
      <c r="D432" s="248" t="s">
        <v>224</v>
      </c>
      <c r="E432" s="249" t="s">
        <v>1690</v>
      </c>
      <c r="F432" s="250" t="s">
        <v>1691</v>
      </c>
      <c r="G432" s="251" t="s">
        <v>553</v>
      </c>
      <c r="H432" s="252">
        <v>36</v>
      </c>
      <c r="I432" s="253"/>
      <c r="J432" s="254">
        <f>ROUND(I432*H432,2)</f>
        <v>0</v>
      </c>
      <c r="K432" s="250" t="s">
        <v>150</v>
      </c>
      <c r="L432" s="255"/>
      <c r="M432" s="256" t="s">
        <v>19</v>
      </c>
      <c r="N432" s="257" t="s">
        <v>42</v>
      </c>
      <c r="O432" s="86"/>
      <c r="P432" s="215">
        <f>O432*H432</f>
        <v>0</v>
      </c>
      <c r="Q432" s="215">
        <v>0.00016000000000000001</v>
      </c>
      <c r="R432" s="215">
        <f>Q432*H432</f>
        <v>0.0057600000000000004</v>
      </c>
      <c r="S432" s="215">
        <v>0</v>
      </c>
      <c r="T432" s="216">
        <f>S432*H432</f>
        <v>0</v>
      </c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R432" s="217" t="s">
        <v>379</v>
      </c>
      <c r="AT432" s="217" t="s">
        <v>224</v>
      </c>
      <c r="AU432" s="217" t="s">
        <v>81</v>
      </c>
      <c r="AY432" s="19" t="s">
        <v>144</v>
      </c>
      <c r="BE432" s="218">
        <f>IF(N432="základní",J432,0)</f>
        <v>0</v>
      </c>
      <c r="BF432" s="218">
        <f>IF(N432="snížená",J432,0)</f>
        <v>0</v>
      </c>
      <c r="BG432" s="218">
        <f>IF(N432="zákl. přenesená",J432,0)</f>
        <v>0</v>
      </c>
      <c r="BH432" s="218">
        <f>IF(N432="sníž. přenesená",J432,0)</f>
        <v>0</v>
      </c>
      <c r="BI432" s="218">
        <f>IF(N432="nulová",J432,0)</f>
        <v>0</v>
      </c>
      <c r="BJ432" s="19" t="s">
        <v>79</v>
      </c>
      <c r="BK432" s="218">
        <f>ROUND(I432*H432,2)</f>
        <v>0</v>
      </c>
      <c r="BL432" s="19" t="s">
        <v>258</v>
      </c>
      <c r="BM432" s="217" t="s">
        <v>1692</v>
      </c>
    </row>
    <row r="433" s="2" customFormat="1">
      <c r="A433" s="40"/>
      <c r="B433" s="41"/>
      <c r="C433" s="42"/>
      <c r="D433" s="219" t="s">
        <v>153</v>
      </c>
      <c r="E433" s="42"/>
      <c r="F433" s="220" t="s">
        <v>1691</v>
      </c>
      <c r="G433" s="42"/>
      <c r="H433" s="42"/>
      <c r="I433" s="221"/>
      <c r="J433" s="42"/>
      <c r="K433" s="42"/>
      <c r="L433" s="46"/>
      <c r="M433" s="222"/>
      <c r="N433" s="223"/>
      <c r="O433" s="86"/>
      <c r="P433" s="86"/>
      <c r="Q433" s="86"/>
      <c r="R433" s="86"/>
      <c r="S433" s="86"/>
      <c r="T433" s="87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T433" s="19" t="s">
        <v>153</v>
      </c>
      <c r="AU433" s="19" t="s">
        <v>81</v>
      </c>
    </row>
    <row r="434" s="2" customFormat="1" ht="16.5" customHeight="1">
      <c r="A434" s="40"/>
      <c r="B434" s="41"/>
      <c r="C434" s="206" t="s">
        <v>797</v>
      </c>
      <c r="D434" s="206" t="s">
        <v>146</v>
      </c>
      <c r="E434" s="207" t="s">
        <v>1693</v>
      </c>
      <c r="F434" s="208" t="s">
        <v>1694</v>
      </c>
      <c r="G434" s="209" t="s">
        <v>553</v>
      </c>
      <c r="H434" s="210">
        <v>65</v>
      </c>
      <c r="I434" s="211"/>
      <c r="J434" s="212">
        <f>ROUND(I434*H434,2)</f>
        <v>0</v>
      </c>
      <c r="K434" s="208" t="s">
        <v>150</v>
      </c>
      <c r="L434" s="46"/>
      <c r="M434" s="213" t="s">
        <v>19</v>
      </c>
      <c r="N434" s="214" t="s">
        <v>42</v>
      </c>
      <c r="O434" s="86"/>
      <c r="P434" s="215">
        <f>O434*H434</f>
        <v>0</v>
      </c>
      <c r="Q434" s="215">
        <v>0</v>
      </c>
      <c r="R434" s="215">
        <f>Q434*H434</f>
        <v>0</v>
      </c>
      <c r="S434" s="215">
        <v>0</v>
      </c>
      <c r="T434" s="216">
        <f>S434*H434</f>
        <v>0</v>
      </c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R434" s="217" t="s">
        <v>258</v>
      </c>
      <c r="AT434" s="217" t="s">
        <v>146</v>
      </c>
      <c r="AU434" s="217" t="s">
        <v>81</v>
      </c>
      <c r="AY434" s="19" t="s">
        <v>144</v>
      </c>
      <c r="BE434" s="218">
        <f>IF(N434="základní",J434,0)</f>
        <v>0</v>
      </c>
      <c r="BF434" s="218">
        <f>IF(N434="snížená",J434,0)</f>
        <v>0</v>
      </c>
      <c r="BG434" s="218">
        <f>IF(N434="zákl. přenesená",J434,0)</f>
        <v>0</v>
      </c>
      <c r="BH434" s="218">
        <f>IF(N434="sníž. přenesená",J434,0)</f>
        <v>0</v>
      </c>
      <c r="BI434" s="218">
        <f>IF(N434="nulová",J434,0)</f>
        <v>0</v>
      </c>
      <c r="BJ434" s="19" t="s">
        <v>79</v>
      </c>
      <c r="BK434" s="218">
        <f>ROUND(I434*H434,2)</f>
        <v>0</v>
      </c>
      <c r="BL434" s="19" t="s">
        <v>258</v>
      </c>
      <c r="BM434" s="217" t="s">
        <v>1695</v>
      </c>
    </row>
    <row r="435" s="2" customFormat="1">
      <c r="A435" s="40"/>
      <c r="B435" s="41"/>
      <c r="C435" s="42"/>
      <c r="D435" s="219" t="s">
        <v>153</v>
      </c>
      <c r="E435" s="42"/>
      <c r="F435" s="220" t="s">
        <v>1696</v>
      </c>
      <c r="G435" s="42"/>
      <c r="H435" s="42"/>
      <c r="I435" s="221"/>
      <c r="J435" s="42"/>
      <c r="K435" s="42"/>
      <c r="L435" s="46"/>
      <c r="M435" s="222"/>
      <c r="N435" s="223"/>
      <c r="O435" s="86"/>
      <c r="P435" s="86"/>
      <c r="Q435" s="86"/>
      <c r="R435" s="86"/>
      <c r="S435" s="86"/>
      <c r="T435" s="87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T435" s="19" t="s">
        <v>153</v>
      </c>
      <c r="AU435" s="19" t="s">
        <v>81</v>
      </c>
    </row>
    <row r="436" s="2" customFormat="1">
      <c r="A436" s="40"/>
      <c r="B436" s="41"/>
      <c r="C436" s="42"/>
      <c r="D436" s="224" t="s">
        <v>155</v>
      </c>
      <c r="E436" s="42"/>
      <c r="F436" s="225" t="s">
        <v>1697</v>
      </c>
      <c r="G436" s="42"/>
      <c r="H436" s="42"/>
      <c r="I436" s="221"/>
      <c r="J436" s="42"/>
      <c r="K436" s="42"/>
      <c r="L436" s="46"/>
      <c r="M436" s="222"/>
      <c r="N436" s="223"/>
      <c r="O436" s="86"/>
      <c r="P436" s="86"/>
      <c r="Q436" s="86"/>
      <c r="R436" s="86"/>
      <c r="S436" s="86"/>
      <c r="T436" s="87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T436" s="19" t="s">
        <v>155</v>
      </c>
      <c r="AU436" s="19" t="s">
        <v>81</v>
      </c>
    </row>
    <row r="437" s="2" customFormat="1" ht="16.5" customHeight="1">
      <c r="A437" s="40"/>
      <c r="B437" s="41"/>
      <c r="C437" s="248" t="s">
        <v>803</v>
      </c>
      <c r="D437" s="248" t="s">
        <v>224</v>
      </c>
      <c r="E437" s="249" t="s">
        <v>1698</v>
      </c>
      <c r="F437" s="250" t="s">
        <v>1699</v>
      </c>
      <c r="G437" s="251" t="s">
        <v>553</v>
      </c>
      <c r="H437" s="252">
        <v>65</v>
      </c>
      <c r="I437" s="253"/>
      <c r="J437" s="254">
        <f>ROUND(I437*H437,2)</f>
        <v>0</v>
      </c>
      <c r="K437" s="250" t="s">
        <v>150</v>
      </c>
      <c r="L437" s="255"/>
      <c r="M437" s="256" t="s">
        <v>19</v>
      </c>
      <c r="N437" s="257" t="s">
        <v>42</v>
      </c>
      <c r="O437" s="86"/>
      <c r="P437" s="215">
        <f>O437*H437</f>
        <v>0</v>
      </c>
      <c r="Q437" s="215">
        <v>3.0000000000000001E-05</v>
      </c>
      <c r="R437" s="215">
        <f>Q437*H437</f>
        <v>0.0019500000000000001</v>
      </c>
      <c r="S437" s="215">
        <v>0</v>
      </c>
      <c r="T437" s="216">
        <f>S437*H437</f>
        <v>0</v>
      </c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R437" s="217" t="s">
        <v>379</v>
      </c>
      <c r="AT437" s="217" t="s">
        <v>224</v>
      </c>
      <c r="AU437" s="217" t="s">
        <v>81</v>
      </c>
      <c r="AY437" s="19" t="s">
        <v>144</v>
      </c>
      <c r="BE437" s="218">
        <f>IF(N437="základní",J437,0)</f>
        <v>0</v>
      </c>
      <c r="BF437" s="218">
        <f>IF(N437="snížená",J437,0)</f>
        <v>0</v>
      </c>
      <c r="BG437" s="218">
        <f>IF(N437="zákl. přenesená",J437,0)</f>
        <v>0</v>
      </c>
      <c r="BH437" s="218">
        <f>IF(N437="sníž. přenesená",J437,0)</f>
        <v>0</v>
      </c>
      <c r="BI437" s="218">
        <f>IF(N437="nulová",J437,0)</f>
        <v>0</v>
      </c>
      <c r="BJ437" s="19" t="s">
        <v>79</v>
      </c>
      <c r="BK437" s="218">
        <f>ROUND(I437*H437,2)</f>
        <v>0</v>
      </c>
      <c r="BL437" s="19" t="s">
        <v>258</v>
      </c>
      <c r="BM437" s="217" t="s">
        <v>1700</v>
      </c>
    </row>
    <row r="438" s="2" customFormat="1">
      <c r="A438" s="40"/>
      <c r="B438" s="41"/>
      <c r="C438" s="42"/>
      <c r="D438" s="219" t="s">
        <v>153</v>
      </c>
      <c r="E438" s="42"/>
      <c r="F438" s="220" t="s">
        <v>1699</v>
      </c>
      <c r="G438" s="42"/>
      <c r="H438" s="42"/>
      <c r="I438" s="221"/>
      <c r="J438" s="42"/>
      <c r="K438" s="42"/>
      <c r="L438" s="46"/>
      <c r="M438" s="222"/>
      <c r="N438" s="223"/>
      <c r="O438" s="86"/>
      <c r="P438" s="86"/>
      <c r="Q438" s="86"/>
      <c r="R438" s="86"/>
      <c r="S438" s="86"/>
      <c r="T438" s="87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T438" s="19" t="s">
        <v>153</v>
      </c>
      <c r="AU438" s="19" t="s">
        <v>81</v>
      </c>
    </row>
    <row r="439" s="2" customFormat="1" ht="16.5" customHeight="1">
      <c r="A439" s="40"/>
      <c r="B439" s="41"/>
      <c r="C439" s="206" t="s">
        <v>809</v>
      </c>
      <c r="D439" s="206" t="s">
        <v>146</v>
      </c>
      <c r="E439" s="207" t="s">
        <v>731</v>
      </c>
      <c r="F439" s="208" t="s">
        <v>732</v>
      </c>
      <c r="G439" s="209" t="s">
        <v>165</v>
      </c>
      <c r="H439" s="210">
        <v>80</v>
      </c>
      <c r="I439" s="211"/>
      <c r="J439" s="212">
        <f>ROUND(I439*H439,2)</f>
        <v>0</v>
      </c>
      <c r="K439" s="208" t="s">
        <v>150</v>
      </c>
      <c r="L439" s="46"/>
      <c r="M439" s="213" t="s">
        <v>19</v>
      </c>
      <c r="N439" s="214" t="s">
        <v>42</v>
      </c>
      <c r="O439" s="86"/>
      <c r="P439" s="215">
        <f>O439*H439</f>
        <v>0</v>
      </c>
      <c r="Q439" s="215">
        <v>0</v>
      </c>
      <c r="R439" s="215">
        <f>Q439*H439</f>
        <v>0</v>
      </c>
      <c r="S439" s="215">
        <v>0</v>
      </c>
      <c r="T439" s="216">
        <f>S439*H439</f>
        <v>0</v>
      </c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R439" s="217" t="s">
        <v>258</v>
      </c>
      <c r="AT439" s="217" t="s">
        <v>146</v>
      </c>
      <c r="AU439" s="217" t="s">
        <v>81</v>
      </c>
      <c r="AY439" s="19" t="s">
        <v>144</v>
      </c>
      <c r="BE439" s="218">
        <f>IF(N439="základní",J439,0)</f>
        <v>0</v>
      </c>
      <c r="BF439" s="218">
        <f>IF(N439="snížená",J439,0)</f>
        <v>0</v>
      </c>
      <c r="BG439" s="218">
        <f>IF(N439="zákl. přenesená",J439,0)</f>
        <v>0</v>
      </c>
      <c r="BH439" s="218">
        <f>IF(N439="sníž. přenesená",J439,0)</f>
        <v>0</v>
      </c>
      <c r="BI439" s="218">
        <f>IF(N439="nulová",J439,0)</f>
        <v>0</v>
      </c>
      <c r="BJ439" s="19" t="s">
        <v>79</v>
      </c>
      <c r="BK439" s="218">
        <f>ROUND(I439*H439,2)</f>
        <v>0</v>
      </c>
      <c r="BL439" s="19" t="s">
        <v>258</v>
      </c>
      <c r="BM439" s="217" t="s">
        <v>1701</v>
      </c>
    </row>
    <row r="440" s="2" customFormat="1">
      <c r="A440" s="40"/>
      <c r="B440" s="41"/>
      <c r="C440" s="42"/>
      <c r="D440" s="219" t="s">
        <v>153</v>
      </c>
      <c r="E440" s="42"/>
      <c r="F440" s="220" t="s">
        <v>734</v>
      </c>
      <c r="G440" s="42"/>
      <c r="H440" s="42"/>
      <c r="I440" s="221"/>
      <c r="J440" s="42"/>
      <c r="K440" s="42"/>
      <c r="L440" s="46"/>
      <c r="M440" s="222"/>
      <c r="N440" s="223"/>
      <c r="O440" s="86"/>
      <c r="P440" s="86"/>
      <c r="Q440" s="86"/>
      <c r="R440" s="86"/>
      <c r="S440" s="86"/>
      <c r="T440" s="87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T440" s="19" t="s">
        <v>153</v>
      </c>
      <c r="AU440" s="19" t="s">
        <v>81</v>
      </c>
    </row>
    <row r="441" s="2" customFormat="1">
      <c r="A441" s="40"/>
      <c r="B441" s="41"/>
      <c r="C441" s="42"/>
      <c r="D441" s="224" t="s">
        <v>155</v>
      </c>
      <c r="E441" s="42"/>
      <c r="F441" s="225" t="s">
        <v>735</v>
      </c>
      <c r="G441" s="42"/>
      <c r="H441" s="42"/>
      <c r="I441" s="221"/>
      <c r="J441" s="42"/>
      <c r="K441" s="42"/>
      <c r="L441" s="46"/>
      <c r="M441" s="222"/>
      <c r="N441" s="223"/>
      <c r="O441" s="86"/>
      <c r="P441" s="86"/>
      <c r="Q441" s="86"/>
      <c r="R441" s="86"/>
      <c r="S441" s="86"/>
      <c r="T441" s="87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T441" s="19" t="s">
        <v>155</v>
      </c>
      <c r="AU441" s="19" t="s">
        <v>81</v>
      </c>
    </row>
    <row r="442" s="2" customFormat="1" ht="16.5" customHeight="1">
      <c r="A442" s="40"/>
      <c r="B442" s="41"/>
      <c r="C442" s="248" t="s">
        <v>815</v>
      </c>
      <c r="D442" s="248" t="s">
        <v>224</v>
      </c>
      <c r="E442" s="249" t="s">
        <v>737</v>
      </c>
      <c r="F442" s="250" t="s">
        <v>738</v>
      </c>
      <c r="G442" s="251" t="s">
        <v>165</v>
      </c>
      <c r="H442" s="252">
        <v>92</v>
      </c>
      <c r="I442" s="253"/>
      <c r="J442" s="254">
        <f>ROUND(I442*H442,2)</f>
        <v>0</v>
      </c>
      <c r="K442" s="250" t="s">
        <v>150</v>
      </c>
      <c r="L442" s="255"/>
      <c r="M442" s="256" t="s">
        <v>19</v>
      </c>
      <c r="N442" s="257" t="s">
        <v>42</v>
      </c>
      <c r="O442" s="86"/>
      <c r="P442" s="215">
        <f>O442*H442</f>
        <v>0</v>
      </c>
      <c r="Q442" s="215">
        <v>6.9999999999999994E-05</v>
      </c>
      <c r="R442" s="215">
        <f>Q442*H442</f>
        <v>0.0064399999999999995</v>
      </c>
      <c r="S442" s="215">
        <v>0</v>
      </c>
      <c r="T442" s="216">
        <f>S442*H442</f>
        <v>0</v>
      </c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R442" s="217" t="s">
        <v>379</v>
      </c>
      <c r="AT442" s="217" t="s">
        <v>224</v>
      </c>
      <c r="AU442" s="217" t="s">
        <v>81</v>
      </c>
      <c r="AY442" s="19" t="s">
        <v>144</v>
      </c>
      <c r="BE442" s="218">
        <f>IF(N442="základní",J442,0)</f>
        <v>0</v>
      </c>
      <c r="BF442" s="218">
        <f>IF(N442="snížená",J442,0)</f>
        <v>0</v>
      </c>
      <c r="BG442" s="218">
        <f>IF(N442="zákl. přenesená",J442,0)</f>
        <v>0</v>
      </c>
      <c r="BH442" s="218">
        <f>IF(N442="sníž. přenesená",J442,0)</f>
        <v>0</v>
      </c>
      <c r="BI442" s="218">
        <f>IF(N442="nulová",J442,0)</f>
        <v>0</v>
      </c>
      <c r="BJ442" s="19" t="s">
        <v>79</v>
      </c>
      <c r="BK442" s="218">
        <f>ROUND(I442*H442,2)</f>
        <v>0</v>
      </c>
      <c r="BL442" s="19" t="s">
        <v>258</v>
      </c>
      <c r="BM442" s="217" t="s">
        <v>1702</v>
      </c>
    </row>
    <row r="443" s="2" customFormat="1">
      <c r="A443" s="40"/>
      <c r="B443" s="41"/>
      <c r="C443" s="42"/>
      <c r="D443" s="219" t="s">
        <v>153</v>
      </c>
      <c r="E443" s="42"/>
      <c r="F443" s="220" t="s">
        <v>738</v>
      </c>
      <c r="G443" s="42"/>
      <c r="H443" s="42"/>
      <c r="I443" s="221"/>
      <c r="J443" s="42"/>
      <c r="K443" s="42"/>
      <c r="L443" s="46"/>
      <c r="M443" s="222"/>
      <c r="N443" s="223"/>
      <c r="O443" s="86"/>
      <c r="P443" s="86"/>
      <c r="Q443" s="86"/>
      <c r="R443" s="86"/>
      <c r="S443" s="86"/>
      <c r="T443" s="87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T443" s="19" t="s">
        <v>153</v>
      </c>
      <c r="AU443" s="19" t="s">
        <v>81</v>
      </c>
    </row>
    <row r="444" s="13" customFormat="1">
      <c r="A444" s="13"/>
      <c r="B444" s="226"/>
      <c r="C444" s="227"/>
      <c r="D444" s="219" t="s">
        <v>175</v>
      </c>
      <c r="E444" s="227"/>
      <c r="F444" s="229" t="s">
        <v>784</v>
      </c>
      <c r="G444" s="227"/>
      <c r="H444" s="230">
        <v>92</v>
      </c>
      <c r="I444" s="231"/>
      <c r="J444" s="227"/>
      <c r="K444" s="227"/>
      <c r="L444" s="232"/>
      <c r="M444" s="233"/>
      <c r="N444" s="234"/>
      <c r="O444" s="234"/>
      <c r="P444" s="234"/>
      <c r="Q444" s="234"/>
      <c r="R444" s="234"/>
      <c r="S444" s="234"/>
      <c r="T444" s="235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6" t="s">
        <v>175</v>
      </c>
      <c r="AU444" s="236" t="s">
        <v>81</v>
      </c>
      <c r="AV444" s="13" t="s">
        <v>81</v>
      </c>
      <c r="AW444" s="13" t="s">
        <v>4</v>
      </c>
      <c r="AX444" s="13" t="s">
        <v>79</v>
      </c>
      <c r="AY444" s="236" t="s">
        <v>144</v>
      </c>
    </row>
    <row r="445" s="2" customFormat="1" ht="16.5" customHeight="1">
      <c r="A445" s="40"/>
      <c r="B445" s="41"/>
      <c r="C445" s="206" t="s">
        <v>821</v>
      </c>
      <c r="D445" s="206" t="s">
        <v>146</v>
      </c>
      <c r="E445" s="207" t="s">
        <v>742</v>
      </c>
      <c r="F445" s="208" t="s">
        <v>743</v>
      </c>
      <c r="G445" s="209" t="s">
        <v>165</v>
      </c>
      <c r="H445" s="210">
        <v>5</v>
      </c>
      <c r="I445" s="211"/>
      <c r="J445" s="212">
        <f>ROUND(I445*H445,2)</f>
        <v>0</v>
      </c>
      <c r="K445" s="208" t="s">
        <v>150</v>
      </c>
      <c r="L445" s="46"/>
      <c r="M445" s="213" t="s">
        <v>19</v>
      </c>
      <c r="N445" s="214" t="s">
        <v>42</v>
      </c>
      <c r="O445" s="86"/>
      <c r="P445" s="215">
        <f>O445*H445</f>
        <v>0</v>
      </c>
      <c r="Q445" s="215">
        <v>0</v>
      </c>
      <c r="R445" s="215">
        <f>Q445*H445</f>
        <v>0</v>
      </c>
      <c r="S445" s="215">
        <v>0</v>
      </c>
      <c r="T445" s="216">
        <f>S445*H445</f>
        <v>0</v>
      </c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R445" s="217" t="s">
        <v>258</v>
      </c>
      <c r="AT445" s="217" t="s">
        <v>146</v>
      </c>
      <c r="AU445" s="217" t="s">
        <v>81</v>
      </c>
      <c r="AY445" s="19" t="s">
        <v>144</v>
      </c>
      <c r="BE445" s="218">
        <f>IF(N445="základní",J445,0)</f>
        <v>0</v>
      </c>
      <c r="BF445" s="218">
        <f>IF(N445="snížená",J445,0)</f>
        <v>0</v>
      </c>
      <c r="BG445" s="218">
        <f>IF(N445="zákl. přenesená",J445,0)</f>
        <v>0</v>
      </c>
      <c r="BH445" s="218">
        <f>IF(N445="sníž. přenesená",J445,0)</f>
        <v>0</v>
      </c>
      <c r="BI445" s="218">
        <f>IF(N445="nulová",J445,0)</f>
        <v>0</v>
      </c>
      <c r="BJ445" s="19" t="s">
        <v>79</v>
      </c>
      <c r="BK445" s="218">
        <f>ROUND(I445*H445,2)</f>
        <v>0</v>
      </c>
      <c r="BL445" s="19" t="s">
        <v>258</v>
      </c>
      <c r="BM445" s="217" t="s">
        <v>1703</v>
      </c>
    </row>
    <row r="446" s="2" customFormat="1">
      <c r="A446" s="40"/>
      <c r="B446" s="41"/>
      <c r="C446" s="42"/>
      <c r="D446" s="219" t="s">
        <v>153</v>
      </c>
      <c r="E446" s="42"/>
      <c r="F446" s="220" t="s">
        <v>745</v>
      </c>
      <c r="G446" s="42"/>
      <c r="H446" s="42"/>
      <c r="I446" s="221"/>
      <c r="J446" s="42"/>
      <c r="K446" s="42"/>
      <c r="L446" s="46"/>
      <c r="M446" s="222"/>
      <c r="N446" s="223"/>
      <c r="O446" s="86"/>
      <c r="P446" s="86"/>
      <c r="Q446" s="86"/>
      <c r="R446" s="86"/>
      <c r="S446" s="86"/>
      <c r="T446" s="87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T446" s="19" t="s">
        <v>153</v>
      </c>
      <c r="AU446" s="19" t="s">
        <v>81</v>
      </c>
    </row>
    <row r="447" s="2" customFormat="1">
      <c r="A447" s="40"/>
      <c r="B447" s="41"/>
      <c r="C447" s="42"/>
      <c r="D447" s="224" t="s">
        <v>155</v>
      </c>
      <c r="E447" s="42"/>
      <c r="F447" s="225" t="s">
        <v>746</v>
      </c>
      <c r="G447" s="42"/>
      <c r="H447" s="42"/>
      <c r="I447" s="221"/>
      <c r="J447" s="42"/>
      <c r="K447" s="42"/>
      <c r="L447" s="46"/>
      <c r="M447" s="222"/>
      <c r="N447" s="223"/>
      <c r="O447" s="86"/>
      <c r="P447" s="86"/>
      <c r="Q447" s="86"/>
      <c r="R447" s="86"/>
      <c r="S447" s="86"/>
      <c r="T447" s="87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T447" s="19" t="s">
        <v>155</v>
      </c>
      <c r="AU447" s="19" t="s">
        <v>81</v>
      </c>
    </row>
    <row r="448" s="2" customFormat="1" ht="16.5" customHeight="1">
      <c r="A448" s="40"/>
      <c r="B448" s="41"/>
      <c r="C448" s="248" t="s">
        <v>825</v>
      </c>
      <c r="D448" s="248" t="s">
        <v>224</v>
      </c>
      <c r="E448" s="249" t="s">
        <v>748</v>
      </c>
      <c r="F448" s="250" t="s">
        <v>749</v>
      </c>
      <c r="G448" s="251" t="s">
        <v>165</v>
      </c>
      <c r="H448" s="252">
        <v>5.75</v>
      </c>
      <c r="I448" s="253"/>
      <c r="J448" s="254">
        <f>ROUND(I448*H448,2)</f>
        <v>0</v>
      </c>
      <c r="K448" s="250" t="s">
        <v>150</v>
      </c>
      <c r="L448" s="255"/>
      <c r="M448" s="256" t="s">
        <v>19</v>
      </c>
      <c r="N448" s="257" t="s">
        <v>42</v>
      </c>
      <c r="O448" s="86"/>
      <c r="P448" s="215">
        <f>O448*H448</f>
        <v>0</v>
      </c>
      <c r="Q448" s="215">
        <v>0.00034000000000000002</v>
      </c>
      <c r="R448" s="215">
        <f>Q448*H448</f>
        <v>0.0019550000000000001</v>
      </c>
      <c r="S448" s="215">
        <v>0</v>
      </c>
      <c r="T448" s="216">
        <f>S448*H448</f>
        <v>0</v>
      </c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R448" s="217" t="s">
        <v>379</v>
      </c>
      <c r="AT448" s="217" t="s">
        <v>224</v>
      </c>
      <c r="AU448" s="217" t="s">
        <v>81</v>
      </c>
      <c r="AY448" s="19" t="s">
        <v>144</v>
      </c>
      <c r="BE448" s="218">
        <f>IF(N448="základní",J448,0)</f>
        <v>0</v>
      </c>
      <c r="BF448" s="218">
        <f>IF(N448="snížená",J448,0)</f>
        <v>0</v>
      </c>
      <c r="BG448" s="218">
        <f>IF(N448="zákl. přenesená",J448,0)</f>
        <v>0</v>
      </c>
      <c r="BH448" s="218">
        <f>IF(N448="sníž. přenesená",J448,0)</f>
        <v>0</v>
      </c>
      <c r="BI448" s="218">
        <f>IF(N448="nulová",J448,0)</f>
        <v>0</v>
      </c>
      <c r="BJ448" s="19" t="s">
        <v>79</v>
      </c>
      <c r="BK448" s="218">
        <f>ROUND(I448*H448,2)</f>
        <v>0</v>
      </c>
      <c r="BL448" s="19" t="s">
        <v>258</v>
      </c>
      <c r="BM448" s="217" t="s">
        <v>1704</v>
      </c>
    </row>
    <row r="449" s="2" customFormat="1">
      <c r="A449" s="40"/>
      <c r="B449" s="41"/>
      <c r="C449" s="42"/>
      <c r="D449" s="219" t="s">
        <v>153</v>
      </c>
      <c r="E449" s="42"/>
      <c r="F449" s="220" t="s">
        <v>749</v>
      </c>
      <c r="G449" s="42"/>
      <c r="H449" s="42"/>
      <c r="I449" s="221"/>
      <c r="J449" s="42"/>
      <c r="K449" s="42"/>
      <c r="L449" s="46"/>
      <c r="M449" s="222"/>
      <c r="N449" s="223"/>
      <c r="O449" s="86"/>
      <c r="P449" s="86"/>
      <c r="Q449" s="86"/>
      <c r="R449" s="86"/>
      <c r="S449" s="86"/>
      <c r="T449" s="87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T449" s="19" t="s">
        <v>153</v>
      </c>
      <c r="AU449" s="19" t="s">
        <v>81</v>
      </c>
    </row>
    <row r="450" s="13" customFormat="1">
      <c r="A450" s="13"/>
      <c r="B450" s="226"/>
      <c r="C450" s="227"/>
      <c r="D450" s="219" t="s">
        <v>175</v>
      </c>
      <c r="E450" s="227"/>
      <c r="F450" s="229" t="s">
        <v>1705</v>
      </c>
      <c r="G450" s="227"/>
      <c r="H450" s="230">
        <v>5.75</v>
      </c>
      <c r="I450" s="231"/>
      <c r="J450" s="227"/>
      <c r="K450" s="227"/>
      <c r="L450" s="232"/>
      <c r="M450" s="233"/>
      <c r="N450" s="234"/>
      <c r="O450" s="234"/>
      <c r="P450" s="234"/>
      <c r="Q450" s="234"/>
      <c r="R450" s="234"/>
      <c r="S450" s="234"/>
      <c r="T450" s="235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6" t="s">
        <v>175</v>
      </c>
      <c r="AU450" s="236" t="s">
        <v>81</v>
      </c>
      <c r="AV450" s="13" t="s">
        <v>81</v>
      </c>
      <c r="AW450" s="13" t="s">
        <v>4</v>
      </c>
      <c r="AX450" s="13" t="s">
        <v>79</v>
      </c>
      <c r="AY450" s="236" t="s">
        <v>144</v>
      </c>
    </row>
    <row r="451" s="2" customFormat="1" ht="16.5" customHeight="1">
      <c r="A451" s="40"/>
      <c r="B451" s="41"/>
      <c r="C451" s="206" t="s">
        <v>829</v>
      </c>
      <c r="D451" s="206" t="s">
        <v>146</v>
      </c>
      <c r="E451" s="207" t="s">
        <v>1706</v>
      </c>
      <c r="F451" s="208" t="s">
        <v>1707</v>
      </c>
      <c r="G451" s="209" t="s">
        <v>165</v>
      </c>
      <c r="H451" s="210">
        <v>240</v>
      </c>
      <c r="I451" s="211"/>
      <c r="J451" s="212">
        <f>ROUND(I451*H451,2)</f>
        <v>0</v>
      </c>
      <c r="K451" s="208" t="s">
        <v>150</v>
      </c>
      <c r="L451" s="46"/>
      <c r="M451" s="213" t="s">
        <v>19</v>
      </c>
      <c r="N451" s="214" t="s">
        <v>42</v>
      </c>
      <c r="O451" s="86"/>
      <c r="P451" s="215">
        <f>O451*H451</f>
        <v>0</v>
      </c>
      <c r="Q451" s="215">
        <v>0</v>
      </c>
      <c r="R451" s="215">
        <f>Q451*H451</f>
        <v>0</v>
      </c>
      <c r="S451" s="215">
        <v>0</v>
      </c>
      <c r="T451" s="216">
        <f>S451*H451</f>
        <v>0</v>
      </c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R451" s="217" t="s">
        <v>258</v>
      </c>
      <c r="AT451" s="217" t="s">
        <v>146</v>
      </c>
      <c r="AU451" s="217" t="s">
        <v>81</v>
      </c>
      <c r="AY451" s="19" t="s">
        <v>144</v>
      </c>
      <c r="BE451" s="218">
        <f>IF(N451="základní",J451,0)</f>
        <v>0</v>
      </c>
      <c r="BF451" s="218">
        <f>IF(N451="snížená",J451,0)</f>
        <v>0</v>
      </c>
      <c r="BG451" s="218">
        <f>IF(N451="zákl. přenesená",J451,0)</f>
        <v>0</v>
      </c>
      <c r="BH451" s="218">
        <f>IF(N451="sníž. přenesená",J451,0)</f>
        <v>0</v>
      </c>
      <c r="BI451" s="218">
        <f>IF(N451="nulová",J451,0)</f>
        <v>0</v>
      </c>
      <c r="BJ451" s="19" t="s">
        <v>79</v>
      </c>
      <c r="BK451" s="218">
        <f>ROUND(I451*H451,2)</f>
        <v>0</v>
      </c>
      <c r="BL451" s="19" t="s">
        <v>258</v>
      </c>
      <c r="BM451" s="217" t="s">
        <v>1708</v>
      </c>
    </row>
    <row r="452" s="2" customFormat="1">
      <c r="A452" s="40"/>
      <c r="B452" s="41"/>
      <c r="C452" s="42"/>
      <c r="D452" s="219" t="s">
        <v>153</v>
      </c>
      <c r="E452" s="42"/>
      <c r="F452" s="220" t="s">
        <v>1709</v>
      </c>
      <c r="G452" s="42"/>
      <c r="H452" s="42"/>
      <c r="I452" s="221"/>
      <c r="J452" s="42"/>
      <c r="K452" s="42"/>
      <c r="L452" s="46"/>
      <c r="M452" s="222"/>
      <c r="N452" s="223"/>
      <c r="O452" s="86"/>
      <c r="P452" s="86"/>
      <c r="Q452" s="86"/>
      <c r="R452" s="86"/>
      <c r="S452" s="86"/>
      <c r="T452" s="87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T452" s="19" t="s">
        <v>153</v>
      </c>
      <c r="AU452" s="19" t="s">
        <v>81</v>
      </c>
    </row>
    <row r="453" s="2" customFormat="1">
      <c r="A453" s="40"/>
      <c r="B453" s="41"/>
      <c r="C453" s="42"/>
      <c r="D453" s="224" t="s">
        <v>155</v>
      </c>
      <c r="E453" s="42"/>
      <c r="F453" s="225" t="s">
        <v>1710</v>
      </c>
      <c r="G453" s="42"/>
      <c r="H453" s="42"/>
      <c r="I453" s="221"/>
      <c r="J453" s="42"/>
      <c r="K453" s="42"/>
      <c r="L453" s="46"/>
      <c r="M453" s="222"/>
      <c r="N453" s="223"/>
      <c r="O453" s="86"/>
      <c r="P453" s="86"/>
      <c r="Q453" s="86"/>
      <c r="R453" s="86"/>
      <c r="S453" s="86"/>
      <c r="T453" s="87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T453" s="19" t="s">
        <v>155</v>
      </c>
      <c r="AU453" s="19" t="s">
        <v>81</v>
      </c>
    </row>
    <row r="454" s="2" customFormat="1" ht="16.5" customHeight="1">
      <c r="A454" s="40"/>
      <c r="B454" s="41"/>
      <c r="C454" s="248" t="s">
        <v>835</v>
      </c>
      <c r="D454" s="248" t="s">
        <v>224</v>
      </c>
      <c r="E454" s="249" t="s">
        <v>1711</v>
      </c>
      <c r="F454" s="250" t="s">
        <v>1712</v>
      </c>
      <c r="G454" s="251" t="s">
        <v>165</v>
      </c>
      <c r="H454" s="252">
        <v>276</v>
      </c>
      <c r="I454" s="253"/>
      <c r="J454" s="254">
        <f>ROUND(I454*H454,2)</f>
        <v>0</v>
      </c>
      <c r="K454" s="250" t="s">
        <v>150</v>
      </c>
      <c r="L454" s="255"/>
      <c r="M454" s="256" t="s">
        <v>19</v>
      </c>
      <c r="N454" s="257" t="s">
        <v>42</v>
      </c>
      <c r="O454" s="86"/>
      <c r="P454" s="215">
        <f>O454*H454</f>
        <v>0</v>
      </c>
      <c r="Q454" s="215">
        <v>0.00012</v>
      </c>
      <c r="R454" s="215">
        <f>Q454*H454</f>
        <v>0.033120000000000004</v>
      </c>
      <c r="S454" s="215">
        <v>0</v>
      </c>
      <c r="T454" s="216">
        <f>S454*H454</f>
        <v>0</v>
      </c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R454" s="217" t="s">
        <v>379</v>
      </c>
      <c r="AT454" s="217" t="s">
        <v>224</v>
      </c>
      <c r="AU454" s="217" t="s">
        <v>81</v>
      </c>
      <c r="AY454" s="19" t="s">
        <v>144</v>
      </c>
      <c r="BE454" s="218">
        <f>IF(N454="základní",J454,0)</f>
        <v>0</v>
      </c>
      <c r="BF454" s="218">
        <f>IF(N454="snížená",J454,0)</f>
        <v>0</v>
      </c>
      <c r="BG454" s="218">
        <f>IF(N454="zákl. přenesená",J454,0)</f>
        <v>0</v>
      </c>
      <c r="BH454" s="218">
        <f>IF(N454="sníž. přenesená",J454,0)</f>
        <v>0</v>
      </c>
      <c r="BI454" s="218">
        <f>IF(N454="nulová",J454,0)</f>
        <v>0</v>
      </c>
      <c r="BJ454" s="19" t="s">
        <v>79</v>
      </c>
      <c r="BK454" s="218">
        <f>ROUND(I454*H454,2)</f>
        <v>0</v>
      </c>
      <c r="BL454" s="19" t="s">
        <v>258</v>
      </c>
      <c r="BM454" s="217" t="s">
        <v>1713</v>
      </c>
    </row>
    <row r="455" s="2" customFormat="1">
      <c r="A455" s="40"/>
      <c r="B455" s="41"/>
      <c r="C455" s="42"/>
      <c r="D455" s="219" t="s">
        <v>153</v>
      </c>
      <c r="E455" s="42"/>
      <c r="F455" s="220" t="s">
        <v>1712</v>
      </c>
      <c r="G455" s="42"/>
      <c r="H455" s="42"/>
      <c r="I455" s="221"/>
      <c r="J455" s="42"/>
      <c r="K455" s="42"/>
      <c r="L455" s="46"/>
      <c r="M455" s="222"/>
      <c r="N455" s="223"/>
      <c r="O455" s="86"/>
      <c r="P455" s="86"/>
      <c r="Q455" s="86"/>
      <c r="R455" s="86"/>
      <c r="S455" s="86"/>
      <c r="T455" s="87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T455" s="19" t="s">
        <v>153</v>
      </c>
      <c r="AU455" s="19" t="s">
        <v>81</v>
      </c>
    </row>
    <row r="456" s="13" customFormat="1">
      <c r="A456" s="13"/>
      <c r="B456" s="226"/>
      <c r="C456" s="227"/>
      <c r="D456" s="219" t="s">
        <v>175</v>
      </c>
      <c r="E456" s="227"/>
      <c r="F456" s="229" t="s">
        <v>1714</v>
      </c>
      <c r="G456" s="227"/>
      <c r="H456" s="230">
        <v>276</v>
      </c>
      <c r="I456" s="231"/>
      <c r="J456" s="227"/>
      <c r="K456" s="227"/>
      <c r="L456" s="232"/>
      <c r="M456" s="233"/>
      <c r="N456" s="234"/>
      <c r="O456" s="234"/>
      <c r="P456" s="234"/>
      <c r="Q456" s="234"/>
      <c r="R456" s="234"/>
      <c r="S456" s="234"/>
      <c r="T456" s="235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6" t="s">
        <v>175</v>
      </c>
      <c r="AU456" s="236" t="s">
        <v>81</v>
      </c>
      <c r="AV456" s="13" t="s">
        <v>81</v>
      </c>
      <c r="AW456" s="13" t="s">
        <v>4</v>
      </c>
      <c r="AX456" s="13" t="s">
        <v>79</v>
      </c>
      <c r="AY456" s="236" t="s">
        <v>144</v>
      </c>
    </row>
    <row r="457" s="2" customFormat="1" ht="16.5" customHeight="1">
      <c r="A457" s="40"/>
      <c r="B457" s="41"/>
      <c r="C457" s="206" t="s">
        <v>839</v>
      </c>
      <c r="D457" s="206" t="s">
        <v>146</v>
      </c>
      <c r="E457" s="207" t="s">
        <v>1715</v>
      </c>
      <c r="F457" s="208" t="s">
        <v>1716</v>
      </c>
      <c r="G457" s="209" t="s">
        <v>165</v>
      </c>
      <c r="H457" s="210">
        <v>260</v>
      </c>
      <c r="I457" s="211"/>
      <c r="J457" s="212">
        <f>ROUND(I457*H457,2)</f>
        <v>0</v>
      </c>
      <c r="K457" s="208" t="s">
        <v>150</v>
      </c>
      <c r="L457" s="46"/>
      <c r="M457" s="213" t="s">
        <v>19</v>
      </c>
      <c r="N457" s="214" t="s">
        <v>42</v>
      </c>
      <c r="O457" s="86"/>
      <c r="P457" s="215">
        <f>O457*H457</f>
        <v>0</v>
      </c>
      <c r="Q457" s="215">
        <v>0</v>
      </c>
      <c r="R457" s="215">
        <f>Q457*H457</f>
        <v>0</v>
      </c>
      <c r="S457" s="215">
        <v>0</v>
      </c>
      <c r="T457" s="216">
        <f>S457*H457</f>
        <v>0</v>
      </c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R457" s="217" t="s">
        <v>258</v>
      </c>
      <c r="AT457" s="217" t="s">
        <v>146</v>
      </c>
      <c r="AU457" s="217" t="s">
        <v>81</v>
      </c>
      <c r="AY457" s="19" t="s">
        <v>144</v>
      </c>
      <c r="BE457" s="218">
        <f>IF(N457="základní",J457,0)</f>
        <v>0</v>
      </c>
      <c r="BF457" s="218">
        <f>IF(N457="snížená",J457,0)</f>
        <v>0</v>
      </c>
      <c r="BG457" s="218">
        <f>IF(N457="zákl. přenesená",J457,0)</f>
        <v>0</v>
      </c>
      <c r="BH457" s="218">
        <f>IF(N457="sníž. přenesená",J457,0)</f>
        <v>0</v>
      </c>
      <c r="BI457" s="218">
        <f>IF(N457="nulová",J457,0)</f>
        <v>0</v>
      </c>
      <c r="BJ457" s="19" t="s">
        <v>79</v>
      </c>
      <c r="BK457" s="218">
        <f>ROUND(I457*H457,2)</f>
        <v>0</v>
      </c>
      <c r="BL457" s="19" t="s">
        <v>258</v>
      </c>
      <c r="BM457" s="217" t="s">
        <v>1717</v>
      </c>
    </row>
    <row r="458" s="2" customFormat="1">
      <c r="A458" s="40"/>
      <c r="B458" s="41"/>
      <c r="C458" s="42"/>
      <c r="D458" s="219" t="s">
        <v>153</v>
      </c>
      <c r="E458" s="42"/>
      <c r="F458" s="220" t="s">
        <v>1718</v>
      </c>
      <c r="G458" s="42"/>
      <c r="H458" s="42"/>
      <c r="I458" s="221"/>
      <c r="J458" s="42"/>
      <c r="K458" s="42"/>
      <c r="L458" s="46"/>
      <c r="M458" s="222"/>
      <c r="N458" s="223"/>
      <c r="O458" s="86"/>
      <c r="P458" s="86"/>
      <c r="Q458" s="86"/>
      <c r="R458" s="86"/>
      <c r="S458" s="86"/>
      <c r="T458" s="87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T458" s="19" t="s">
        <v>153</v>
      </c>
      <c r="AU458" s="19" t="s">
        <v>81</v>
      </c>
    </row>
    <row r="459" s="2" customFormat="1">
      <c r="A459" s="40"/>
      <c r="B459" s="41"/>
      <c r="C459" s="42"/>
      <c r="D459" s="224" t="s">
        <v>155</v>
      </c>
      <c r="E459" s="42"/>
      <c r="F459" s="225" t="s">
        <v>1719</v>
      </c>
      <c r="G459" s="42"/>
      <c r="H459" s="42"/>
      <c r="I459" s="221"/>
      <c r="J459" s="42"/>
      <c r="K459" s="42"/>
      <c r="L459" s="46"/>
      <c r="M459" s="222"/>
      <c r="N459" s="223"/>
      <c r="O459" s="86"/>
      <c r="P459" s="86"/>
      <c r="Q459" s="86"/>
      <c r="R459" s="86"/>
      <c r="S459" s="86"/>
      <c r="T459" s="87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T459" s="19" t="s">
        <v>155</v>
      </c>
      <c r="AU459" s="19" t="s">
        <v>81</v>
      </c>
    </row>
    <row r="460" s="2" customFormat="1" ht="16.5" customHeight="1">
      <c r="A460" s="40"/>
      <c r="B460" s="41"/>
      <c r="C460" s="248" t="s">
        <v>845</v>
      </c>
      <c r="D460" s="248" t="s">
        <v>224</v>
      </c>
      <c r="E460" s="249" t="s">
        <v>759</v>
      </c>
      <c r="F460" s="250" t="s">
        <v>760</v>
      </c>
      <c r="G460" s="251" t="s">
        <v>165</v>
      </c>
      <c r="H460" s="252">
        <v>299</v>
      </c>
      <c r="I460" s="253"/>
      <c r="J460" s="254">
        <f>ROUND(I460*H460,2)</f>
        <v>0</v>
      </c>
      <c r="K460" s="250" t="s">
        <v>150</v>
      </c>
      <c r="L460" s="255"/>
      <c r="M460" s="256" t="s">
        <v>19</v>
      </c>
      <c r="N460" s="257" t="s">
        <v>42</v>
      </c>
      <c r="O460" s="86"/>
      <c r="P460" s="215">
        <f>O460*H460</f>
        <v>0</v>
      </c>
      <c r="Q460" s="215">
        <v>0.00017000000000000001</v>
      </c>
      <c r="R460" s="215">
        <f>Q460*H460</f>
        <v>0.05083</v>
      </c>
      <c r="S460" s="215">
        <v>0</v>
      </c>
      <c r="T460" s="216">
        <f>S460*H460</f>
        <v>0</v>
      </c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R460" s="217" t="s">
        <v>379</v>
      </c>
      <c r="AT460" s="217" t="s">
        <v>224</v>
      </c>
      <c r="AU460" s="217" t="s">
        <v>81</v>
      </c>
      <c r="AY460" s="19" t="s">
        <v>144</v>
      </c>
      <c r="BE460" s="218">
        <f>IF(N460="základní",J460,0)</f>
        <v>0</v>
      </c>
      <c r="BF460" s="218">
        <f>IF(N460="snížená",J460,0)</f>
        <v>0</v>
      </c>
      <c r="BG460" s="218">
        <f>IF(N460="zákl. přenesená",J460,0)</f>
        <v>0</v>
      </c>
      <c r="BH460" s="218">
        <f>IF(N460="sníž. přenesená",J460,0)</f>
        <v>0</v>
      </c>
      <c r="BI460" s="218">
        <f>IF(N460="nulová",J460,0)</f>
        <v>0</v>
      </c>
      <c r="BJ460" s="19" t="s">
        <v>79</v>
      </c>
      <c r="BK460" s="218">
        <f>ROUND(I460*H460,2)</f>
        <v>0</v>
      </c>
      <c r="BL460" s="19" t="s">
        <v>258</v>
      </c>
      <c r="BM460" s="217" t="s">
        <v>1720</v>
      </c>
    </row>
    <row r="461" s="2" customFormat="1">
      <c r="A461" s="40"/>
      <c r="B461" s="41"/>
      <c r="C461" s="42"/>
      <c r="D461" s="219" t="s">
        <v>153</v>
      </c>
      <c r="E461" s="42"/>
      <c r="F461" s="220" t="s">
        <v>760</v>
      </c>
      <c r="G461" s="42"/>
      <c r="H461" s="42"/>
      <c r="I461" s="221"/>
      <c r="J461" s="42"/>
      <c r="K461" s="42"/>
      <c r="L461" s="46"/>
      <c r="M461" s="222"/>
      <c r="N461" s="223"/>
      <c r="O461" s="86"/>
      <c r="P461" s="86"/>
      <c r="Q461" s="86"/>
      <c r="R461" s="86"/>
      <c r="S461" s="86"/>
      <c r="T461" s="87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T461" s="19" t="s">
        <v>153</v>
      </c>
      <c r="AU461" s="19" t="s">
        <v>81</v>
      </c>
    </row>
    <row r="462" s="13" customFormat="1">
      <c r="A462" s="13"/>
      <c r="B462" s="226"/>
      <c r="C462" s="227"/>
      <c r="D462" s="219" t="s">
        <v>175</v>
      </c>
      <c r="E462" s="227"/>
      <c r="F462" s="229" t="s">
        <v>1721</v>
      </c>
      <c r="G462" s="227"/>
      <c r="H462" s="230">
        <v>299</v>
      </c>
      <c r="I462" s="231"/>
      <c r="J462" s="227"/>
      <c r="K462" s="227"/>
      <c r="L462" s="232"/>
      <c r="M462" s="233"/>
      <c r="N462" s="234"/>
      <c r="O462" s="234"/>
      <c r="P462" s="234"/>
      <c r="Q462" s="234"/>
      <c r="R462" s="234"/>
      <c r="S462" s="234"/>
      <c r="T462" s="235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6" t="s">
        <v>175</v>
      </c>
      <c r="AU462" s="236" t="s">
        <v>81</v>
      </c>
      <c r="AV462" s="13" t="s">
        <v>81</v>
      </c>
      <c r="AW462" s="13" t="s">
        <v>4</v>
      </c>
      <c r="AX462" s="13" t="s">
        <v>79</v>
      </c>
      <c r="AY462" s="236" t="s">
        <v>144</v>
      </c>
    </row>
    <row r="463" s="2" customFormat="1" ht="16.5" customHeight="1">
      <c r="A463" s="40"/>
      <c r="B463" s="41"/>
      <c r="C463" s="206" t="s">
        <v>849</v>
      </c>
      <c r="D463" s="206" t="s">
        <v>146</v>
      </c>
      <c r="E463" s="207" t="s">
        <v>786</v>
      </c>
      <c r="F463" s="208" t="s">
        <v>787</v>
      </c>
      <c r="G463" s="209" t="s">
        <v>553</v>
      </c>
      <c r="H463" s="210">
        <v>6</v>
      </c>
      <c r="I463" s="211"/>
      <c r="J463" s="212">
        <f>ROUND(I463*H463,2)</f>
        <v>0</v>
      </c>
      <c r="K463" s="208" t="s">
        <v>150</v>
      </c>
      <c r="L463" s="46"/>
      <c r="M463" s="213" t="s">
        <v>19</v>
      </c>
      <c r="N463" s="214" t="s">
        <v>42</v>
      </c>
      <c r="O463" s="86"/>
      <c r="P463" s="215">
        <f>O463*H463</f>
        <v>0</v>
      </c>
      <c r="Q463" s="215">
        <v>0</v>
      </c>
      <c r="R463" s="215">
        <f>Q463*H463</f>
        <v>0</v>
      </c>
      <c r="S463" s="215">
        <v>0</v>
      </c>
      <c r="T463" s="216">
        <f>S463*H463</f>
        <v>0</v>
      </c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R463" s="217" t="s">
        <v>258</v>
      </c>
      <c r="AT463" s="217" t="s">
        <v>146</v>
      </c>
      <c r="AU463" s="217" t="s">
        <v>81</v>
      </c>
      <c r="AY463" s="19" t="s">
        <v>144</v>
      </c>
      <c r="BE463" s="218">
        <f>IF(N463="základní",J463,0)</f>
        <v>0</v>
      </c>
      <c r="BF463" s="218">
        <f>IF(N463="snížená",J463,0)</f>
        <v>0</v>
      </c>
      <c r="BG463" s="218">
        <f>IF(N463="zákl. přenesená",J463,0)</f>
        <v>0</v>
      </c>
      <c r="BH463" s="218">
        <f>IF(N463="sníž. přenesená",J463,0)</f>
        <v>0</v>
      </c>
      <c r="BI463" s="218">
        <f>IF(N463="nulová",J463,0)</f>
        <v>0</v>
      </c>
      <c r="BJ463" s="19" t="s">
        <v>79</v>
      </c>
      <c r="BK463" s="218">
        <f>ROUND(I463*H463,2)</f>
        <v>0</v>
      </c>
      <c r="BL463" s="19" t="s">
        <v>258</v>
      </c>
      <c r="BM463" s="217" t="s">
        <v>1722</v>
      </c>
    </row>
    <row r="464" s="2" customFormat="1">
      <c r="A464" s="40"/>
      <c r="B464" s="41"/>
      <c r="C464" s="42"/>
      <c r="D464" s="219" t="s">
        <v>153</v>
      </c>
      <c r="E464" s="42"/>
      <c r="F464" s="220" t="s">
        <v>789</v>
      </c>
      <c r="G464" s="42"/>
      <c r="H464" s="42"/>
      <c r="I464" s="221"/>
      <c r="J464" s="42"/>
      <c r="K464" s="42"/>
      <c r="L464" s="46"/>
      <c r="M464" s="222"/>
      <c r="N464" s="223"/>
      <c r="O464" s="86"/>
      <c r="P464" s="86"/>
      <c r="Q464" s="86"/>
      <c r="R464" s="86"/>
      <c r="S464" s="86"/>
      <c r="T464" s="87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T464" s="19" t="s">
        <v>153</v>
      </c>
      <c r="AU464" s="19" t="s">
        <v>81</v>
      </c>
    </row>
    <row r="465" s="2" customFormat="1">
      <c r="A465" s="40"/>
      <c r="B465" s="41"/>
      <c r="C465" s="42"/>
      <c r="D465" s="224" t="s">
        <v>155</v>
      </c>
      <c r="E465" s="42"/>
      <c r="F465" s="225" t="s">
        <v>790</v>
      </c>
      <c r="G465" s="42"/>
      <c r="H465" s="42"/>
      <c r="I465" s="221"/>
      <c r="J465" s="42"/>
      <c r="K465" s="42"/>
      <c r="L465" s="46"/>
      <c r="M465" s="222"/>
      <c r="N465" s="223"/>
      <c r="O465" s="86"/>
      <c r="P465" s="86"/>
      <c r="Q465" s="86"/>
      <c r="R465" s="86"/>
      <c r="S465" s="86"/>
      <c r="T465" s="87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T465" s="19" t="s">
        <v>155</v>
      </c>
      <c r="AU465" s="19" t="s">
        <v>81</v>
      </c>
    </row>
    <row r="466" s="2" customFormat="1" ht="16.5" customHeight="1">
      <c r="A466" s="40"/>
      <c r="B466" s="41"/>
      <c r="C466" s="206" t="s">
        <v>855</v>
      </c>
      <c r="D466" s="206" t="s">
        <v>146</v>
      </c>
      <c r="E466" s="207" t="s">
        <v>1723</v>
      </c>
      <c r="F466" s="208" t="s">
        <v>1724</v>
      </c>
      <c r="G466" s="209" t="s">
        <v>553</v>
      </c>
      <c r="H466" s="210">
        <v>4</v>
      </c>
      <c r="I466" s="211"/>
      <c r="J466" s="212">
        <f>ROUND(I466*H466,2)</f>
        <v>0</v>
      </c>
      <c r="K466" s="208" t="s">
        <v>150</v>
      </c>
      <c r="L466" s="46"/>
      <c r="M466" s="213" t="s">
        <v>19</v>
      </c>
      <c r="N466" s="214" t="s">
        <v>42</v>
      </c>
      <c r="O466" s="86"/>
      <c r="P466" s="215">
        <f>O466*H466</f>
        <v>0</v>
      </c>
      <c r="Q466" s="215">
        <v>0</v>
      </c>
      <c r="R466" s="215">
        <f>Q466*H466</f>
        <v>0</v>
      </c>
      <c r="S466" s="215">
        <v>0</v>
      </c>
      <c r="T466" s="216">
        <f>S466*H466</f>
        <v>0</v>
      </c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R466" s="217" t="s">
        <v>258</v>
      </c>
      <c r="AT466" s="217" t="s">
        <v>146</v>
      </c>
      <c r="AU466" s="217" t="s">
        <v>81</v>
      </c>
      <c r="AY466" s="19" t="s">
        <v>144</v>
      </c>
      <c r="BE466" s="218">
        <f>IF(N466="základní",J466,0)</f>
        <v>0</v>
      </c>
      <c r="BF466" s="218">
        <f>IF(N466="snížená",J466,0)</f>
        <v>0</v>
      </c>
      <c r="BG466" s="218">
        <f>IF(N466="zákl. přenesená",J466,0)</f>
        <v>0</v>
      </c>
      <c r="BH466" s="218">
        <f>IF(N466="sníž. přenesená",J466,0)</f>
        <v>0</v>
      </c>
      <c r="BI466" s="218">
        <f>IF(N466="nulová",J466,0)</f>
        <v>0</v>
      </c>
      <c r="BJ466" s="19" t="s">
        <v>79</v>
      </c>
      <c r="BK466" s="218">
        <f>ROUND(I466*H466,2)</f>
        <v>0</v>
      </c>
      <c r="BL466" s="19" t="s">
        <v>258</v>
      </c>
      <c r="BM466" s="217" t="s">
        <v>1725</v>
      </c>
    </row>
    <row r="467" s="2" customFormat="1">
      <c r="A467" s="40"/>
      <c r="B467" s="41"/>
      <c r="C467" s="42"/>
      <c r="D467" s="219" t="s">
        <v>153</v>
      </c>
      <c r="E467" s="42"/>
      <c r="F467" s="220" t="s">
        <v>1726</v>
      </c>
      <c r="G467" s="42"/>
      <c r="H467" s="42"/>
      <c r="I467" s="221"/>
      <c r="J467" s="42"/>
      <c r="K467" s="42"/>
      <c r="L467" s="46"/>
      <c r="M467" s="222"/>
      <c r="N467" s="223"/>
      <c r="O467" s="86"/>
      <c r="P467" s="86"/>
      <c r="Q467" s="86"/>
      <c r="R467" s="86"/>
      <c r="S467" s="86"/>
      <c r="T467" s="87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T467" s="19" t="s">
        <v>153</v>
      </c>
      <c r="AU467" s="19" t="s">
        <v>81</v>
      </c>
    </row>
    <row r="468" s="2" customFormat="1">
      <c r="A468" s="40"/>
      <c r="B468" s="41"/>
      <c r="C468" s="42"/>
      <c r="D468" s="224" t="s">
        <v>155</v>
      </c>
      <c r="E468" s="42"/>
      <c r="F468" s="225" t="s">
        <v>1727</v>
      </c>
      <c r="G468" s="42"/>
      <c r="H468" s="42"/>
      <c r="I468" s="221"/>
      <c r="J468" s="42"/>
      <c r="K468" s="42"/>
      <c r="L468" s="46"/>
      <c r="M468" s="222"/>
      <c r="N468" s="223"/>
      <c r="O468" s="86"/>
      <c r="P468" s="86"/>
      <c r="Q468" s="86"/>
      <c r="R468" s="86"/>
      <c r="S468" s="86"/>
      <c r="T468" s="87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T468" s="19" t="s">
        <v>155</v>
      </c>
      <c r="AU468" s="19" t="s">
        <v>81</v>
      </c>
    </row>
    <row r="469" s="2" customFormat="1" ht="16.5" customHeight="1">
      <c r="A469" s="40"/>
      <c r="B469" s="41"/>
      <c r="C469" s="206" t="s">
        <v>859</v>
      </c>
      <c r="D469" s="206" t="s">
        <v>146</v>
      </c>
      <c r="E469" s="207" t="s">
        <v>1728</v>
      </c>
      <c r="F469" s="208" t="s">
        <v>1729</v>
      </c>
      <c r="G469" s="209" t="s">
        <v>553</v>
      </c>
      <c r="H469" s="210">
        <v>1</v>
      </c>
      <c r="I469" s="211"/>
      <c r="J469" s="212">
        <f>ROUND(I469*H469,2)</f>
        <v>0</v>
      </c>
      <c r="K469" s="208" t="s">
        <v>150</v>
      </c>
      <c r="L469" s="46"/>
      <c r="M469" s="213" t="s">
        <v>19</v>
      </c>
      <c r="N469" s="214" t="s">
        <v>42</v>
      </c>
      <c r="O469" s="86"/>
      <c r="P469" s="215">
        <f>O469*H469</f>
        <v>0</v>
      </c>
      <c r="Q469" s="215">
        <v>0</v>
      </c>
      <c r="R469" s="215">
        <f>Q469*H469</f>
        <v>0</v>
      </c>
      <c r="S469" s="215">
        <v>0</v>
      </c>
      <c r="T469" s="216">
        <f>S469*H469</f>
        <v>0</v>
      </c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R469" s="217" t="s">
        <v>258</v>
      </c>
      <c r="AT469" s="217" t="s">
        <v>146</v>
      </c>
      <c r="AU469" s="217" t="s">
        <v>81</v>
      </c>
      <c r="AY469" s="19" t="s">
        <v>144</v>
      </c>
      <c r="BE469" s="218">
        <f>IF(N469="základní",J469,0)</f>
        <v>0</v>
      </c>
      <c r="BF469" s="218">
        <f>IF(N469="snížená",J469,0)</f>
        <v>0</v>
      </c>
      <c r="BG469" s="218">
        <f>IF(N469="zákl. přenesená",J469,0)</f>
        <v>0</v>
      </c>
      <c r="BH469" s="218">
        <f>IF(N469="sníž. přenesená",J469,0)</f>
        <v>0</v>
      </c>
      <c r="BI469" s="218">
        <f>IF(N469="nulová",J469,0)</f>
        <v>0</v>
      </c>
      <c r="BJ469" s="19" t="s">
        <v>79</v>
      </c>
      <c r="BK469" s="218">
        <f>ROUND(I469*H469,2)</f>
        <v>0</v>
      </c>
      <c r="BL469" s="19" t="s">
        <v>258</v>
      </c>
      <c r="BM469" s="217" t="s">
        <v>1730</v>
      </c>
    </row>
    <row r="470" s="2" customFormat="1">
      <c r="A470" s="40"/>
      <c r="B470" s="41"/>
      <c r="C470" s="42"/>
      <c r="D470" s="219" t="s">
        <v>153</v>
      </c>
      <c r="E470" s="42"/>
      <c r="F470" s="220" t="s">
        <v>1731</v>
      </c>
      <c r="G470" s="42"/>
      <c r="H470" s="42"/>
      <c r="I470" s="221"/>
      <c r="J470" s="42"/>
      <c r="K470" s="42"/>
      <c r="L470" s="46"/>
      <c r="M470" s="222"/>
      <c r="N470" s="223"/>
      <c r="O470" s="86"/>
      <c r="P470" s="86"/>
      <c r="Q470" s="86"/>
      <c r="R470" s="86"/>
      <c r="S470" s="86"/>
      <c r="T470" s="87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T470" s="19" t="s">
        <v>153</v>
      </c>
      <c r="AU470" s="19" t="s">
        <v>81</v>
      </c>
    </row>
    <row r="471" s="2" customFormat="1">
      <c r="A471" s="40"/>
      <c r="B471" s="41"/>
      <c r="C471" s="42"/>
      <c r="D471" s="224" t="s">
        <v>155</v>
      </c>
      <c r="E471" s="42"/>
      <c r="F471" s="225" t="s">
        <v>1732</v>
      </c>
      <c r="G471" s="42"/>
      <c r="H471" s="42"/>
      <c r="I471" s="221"/>
      <c r="J471" s="42"/>
      <c r="K471" s="42"/>
      <c r="L471" s="46"/>
      <c r="M471" s="222"/>
      <c r="N471" s="223"/>
      <c r="O471" s="86"/>
      <c r="P471" s="86"/>
      <c r="Q471" s="86"/>
      <c r="R471" s="86"/>
      <c r="S471" s="86"/>
      <c r="T471" s="87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T471" s="19" t="s">
        <v>155</v>
      </c>
      <c r="AU471" s="19" t="s">
        <v>81</v>
      </c>
    </row>
    <row r="472" s="2" customFormat="1">
      <c r="A472" s="40"/>
      <c r="B472" s="41"/>
      <c r="C472" s="42"/>
      <c r="D472" s="219" t="s">
        <v>385</v>
      </c>
      <c r="E472" s="42"/>
      <c r="F472" s="268" t="s">
        <v>1733</v>
      </c>
      <c r="G472" s="42"/>
      <c r="H472" s="42"/>
      <c r="I472" s="221"/>
      <c r="J472" s="42"/>
      <c r="K472" s="42"/>
      <c r="L472" s="46"/>
      <c r="M472" s="222"/>
      <c r="N472" s="223"/>
      <c r="O472" s="86"/>
      <c r="P472" s="86"/>
      <c r="Q472" s="86"/>
      <c r="R472" s="86"/>
      <c r="S472" s="86"/>
      <c r="T472" s="87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T472" s="19" t="s">
        <v>385</v>
      </c>
      <c r="AU472" s="19" t="s">
        <v>81</v>
      </c>
    </row>
    <row r="473" s="2" customFormat="1" ht="16.5" customHeight="1">
      <c r="A473" s="40"/>
      <c r="B473" s="41"/>
      <c r="C473" s="248" t="s">
        <v>865</v>
      </c>
      <c r="D473" s="248" t="s">
        <v>224</v>
      </c>
      <c r="E473" s="249" t="s">
        <v>1734</v>
      </c>
      <c r="F473" s="250" t="s">
        <v>1735</v>
      </c>
      <c r="G473" s="251" t="s">
        <v>553</v>
      </c>
      <c r="H473" s="252">
        <v>1</v>
      </c>
      <c r="I473" s="253"/>
      <c r="J473" s="254">
        <f>ROUND(I473*H473,2)</f>
        <v>0</v>
      </c>
      <c r="K473" s="250" t="s">
        <v>150</v>
      </c>
      <c r="L473" s="255"/>
      <c r="M473" s="256" t="s">
        <v>19</v>
      </c>
      <c r="N473" s="257" t="s">
        <v>42</v>
      </c>
      <c r="O473" s="86"/>
      <c r="P473" s="215">
        <f>O473*H473</f>
        <v>0</v>
      </c>
      <c r="Q473" s="215">
        <v>0.0080999999999999996</v>
      </c>
      <c r="R473" s="215">
        <f>Q473*H473</f>
        <v>0.0080999999999999996</v>
      </c>
      <c r="S473" s="215">
        <v>0</v>
      </c>
      <c r="T473" s="216">
        <f>S473*H473</f>
        <v>0</v>
      </c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R473" s="217" t="s">
        <v>379</v>
      </c>
      <c r="AT473" s="217" t="s">
        <v>224</v>
      </c>
      <c r="AU473" s="217" t="s">
        <v>81</v>
      </c>
      <c r="AY473" s="19" t="s">
        <v>144</v>
      </c>
      <c r="BE473" s="218">
        <f>IF(N473="základní",J473,0)</f>
        <v>0</v>
      </c>
      <c r="BF473" s="218">
        <f>IF(N473="snížená",J473,0)</f>
        <v>0</v>
      </c>
      <c r="BG473" s="218">
        <f>IF(N473="zákl. přenesená",J473,0)</f>
        <v>0</v>
      </c>
      <c r="BH473" s="218">
        <f>IF(N473="sníž. přenesená",J473,0)</f>
        <v>0</v>
      </c>
      <c r="BI473" s="218">
        <f>IF(N473="nulová",J473,0)</f>
        <v>0</v>
      </c>
      <c r="BJ473" s="19" t="s">
        <v>79</v>
      </c>
      <c r="BK473" s="218">
        <f>ROUND(I473*H473,2)</f>
        <v>0</v>
      </c>
      <c r="BL473" s="19" t="s">
        <v>258</v>
      </c>
      <c r="BM473" s="217" t="s">
        <v>1736</v>
      </c>
    </row>
    <row r="474" s="2" customFormat="1">
      <c r="A474" s="40"/>
      <c r="B474" s="41"/>
      <c r="C474" s="42"/>
      <c r="D474" s="219" t="s">
        <v>153</v>
      </c>
      <c r="E474" s="42"/>
      <c r="F474" s="220" t="s">
        <v>1735</v>
      </c>
      <c r="G474" s="42"/>
      <c r="H474" s="42"/>
      <c r="I474" s="221"/>
      <c r="J474" s="42"/>
      <c r="K474" s="42"/>
      <c r="L474" s="46"/>
      <c r="M474" s="222"/>
      <c r="N474" s="223"/>
      <c r="O474" s="86"/>
      <c r="P474" s="86"/>
      <c r="Q474" s="86"/>
      <c r="R474" s="86"/>
      <c r="S474" s="86"/>
      <c r="T474" s="87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T474" s="19" t="s">
        <v>153</v>
      </c>
      <c r="AU474" s="19" t="s">
        <v>81</v>
      </c>
    </row>
    <row r="475" s="2" customFormat="1" ht="16.5" customHeight="1">
      <c r="A475" s="40"/>
      <c r="B475" s="41"/>
      <c r="C475" s="206" t="s">
        <v>869</v>
      </c>
      <c r="D475" s="206" t="s">
        <v>146</v>
      </c>
      <c r="E475" s="207" t="s">
        <v>804</v>
      </c>
      <c r="F475" s="208" t="s">
        <v>805</v>
      </c>
      <c r="G475" s="209" t="s">
        <v>553</v>
      </c>
      <c r="H475" s="210">
        <v>2</v>
      </c>
      <c r="I475" s="211"/>
      <c r="J475" s="212">
        <f>ROUND(I475*H475,2)</f>
        <v>0</v>
      </c>
      <c r="K475" s="208" t="s">
        <v>150</v>
      </c>
      <c r="L475" s="46"/>
      <c r="M475" s="213" t="s">
        <v>19</v>
      </c>
      <c r="N475" s="214" t="s">
        <v>42</v>
      </c>
      <c r="O475" s="86"/>
      <c r="P475" s="215">
        <f>O475*H475</f>
        <v>0</v>
      </c>
      <c r="Q475" s="215">
        <v>0</v>
      </c>
      <c r="R475" s="215">
        <f>Q475*H475</f>
        <v>0</v>
      </c>
      <c r="S475" s="215">
        <v>0</v>
      </c>
      <c r="T475" s="216">
        <f>S475*H475</f>
        <v>0</v>
      </c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R475" s="217" t="s">
        <v>258</v>
      </c>
      <c r="AT475" s="217" t="s">
        <v>146</v>
      </c>
      <c r="AU475" s="217" t="s">
        <v>81</v>
      </c>
      <c r="AY475" s="19" t="s">
        <v>144</v>
      </c>
      <c r="BE475" s="218">
        <f>IF(N475="základní",J475,0)</f>
        <v>0</v>
      </c>
      <c r="BF475" s="218">
        <f>IF(N475="snížená",J475,0)</f>
        <v>0</v>
      </c>
      <c r="BG475" s="218">
        <f>IF(N475="zákl. přenesená",J475,0)</f>
        <v>0</v>
      </c>
      <c r="BH475" s="218">
        <f>IF(N475="sníž. přenesená",J475,0)</f>
        <v>0</v>
      </c>
      <c r="BI475" s="218">
        <f>IF(N475="nulová",J475,0)</f>
        <v>0</v>
      </c>
      <c r="BJ475" s="19" t="s">
        <v>79</v>
      </c>
      <c r="BK475" s="218">
        <f>ROUND(I475*H475,2)</f>
        <v>0</v>
      </c>
      <c r="BL475" s="19" t="s">
        <v>258</v>
      </c>
      <c r="BM475" s="217" t="s">
        <v>1737</v>
      </c>
    </row>
    <row r="476" s="2" customFormat="1">
      <c r="A476" s="40"/>
      <c r="B476" s="41"/>
      <c r="C476" s="42"/>
      <c r="D476" s="219" t="s">
        <v>153</v>
      </c>
      <c r="E476" s="42"/>
      <c r="F476" s="220" t="s">
        <v>807</v>
      </c>
      <c r="G476" s="42"/>
      <c r="H476" s="42"/>
      <c r="I476" s="221"/>
      <c r="J476" s="42"/>
      <c r="K476" s="42"/>
      <c r="L476" s="46"/>
      <c r="M476" s="222"/>
      <c r="N476" s="223"/>
      <c r="O476" s="86"/>
      <c r="P476" s="86"/>
      <c r="Q476" s="86"/>
      <c r="R476" s="86"/>
      <c r="S476" s="86"/>
      <c r="T476" s="87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T476" s="19" t="s">
        <v>153</v>
      </c>
      <c r="AU476" s="19" t="s">
        <v>81</v>
      </c>
    </row>
    <row r="477" s="2" customFormat="1">
      <c r="A477" s="40"/>
      <c r="B477" s="41"/>
      <c r="C477" s="42"/>
      <c r="D477" s="224" t="s">
        <v>155</v>
      </c>
      <c r="E477" s="42"/>
      <c r="F477" s="225" t="s">
        <v>808</v>
      </c>
      <c r="G477" s="42"/>
      <c r="H477" s="42"/>
      <c r="I477" s="221"/>
      <c r="J477" s="42"/>
      <c r="K477" s="42"/>
      <c r="L477" s="46"/>
      <c r="M477" s="222"/>
      <c r="N477" s="223"/>
      <c r="O477" s="86"/>
      <c r="P477" s="86"/>
      <c r="Q477" s="86"/>
      <c r="R477" s="86"/>
      <c r="S477" s="86"/>
      <c r="T477" s="87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T477" s="19" t="s">
        <v>155</v>
      </c>
      <c r="AU477" s="19" t="s">
        <v>81</v>
      </c>
    </row>
    <row r="478" s="2" customFormat="1" ht="16.5" customHeight="1">
      <c r="A478" s="40"/>
      <c r="B478" s="41"/>
      <c r="C478" s="248" t="s">
        <v>875</v>
      </c>
      <c r="D478" s="248" t="s">
        <v>224</v>
      </c>
      <c r="E478" s="249" t="s">
        <v>810</v>
      </c>
      <c r="F478" s="250" t="s">
        <v>811</v>
      </c>
      <c r="G478" s="251" t="s">
        <v>553</v>
      </c>
      <c r="H478" s="252">
        <v>2</v>
      </c>
      <c r="I478" s="253"/>
      <c r="J478" s="254">
        <f>ROUND(I478*H478,2)</f>
        <v>0</v>
      </c>
      <c r="K478" s="250" t="s">
        <v>19</v>
      </c>
      <c r="L478" s="255"/>
      <c r="M478" s="256" t="s">
        <v>19</v>
      </c>
      <c r="N478" s="257" t="s">
        <v>42</v>
      </c>
      <c r="O478" s="86"/>
      <c r="P478" s="215">
        <f>O478*H478</f>
        <v>0</v>
      </c>
      <c r="Q478" s="215">
        <v>0.0021800000000000001</v>
      </c>
      <c r="R478" s="215">
        <f>Q478*H478</f>
        <v>0.0043600000000000002</v>
      </c>
      <c r="S478" s="215">
        <v>0</v>
      </c>
      <c r="T478" s="216">
        <f>S478*H478</f>
        <v>0</v>
      </c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R478" s="217" t="s">
        <v>379</v>
      </c>
      <c r="AT478" s="217" t="s">
        <v>224</v>
      </c>
      <c r="AU478" s="217" t="s">
        <v>81</v>
      </c>
      <c r="AY478" s="19" t="s">
        <v>144</v>
      </c>
      <c r="BE478" s="218">
        <f>IF(N478="základní",J478,0)</f>
        <v>0</v>
      </c>
      <c r="BF478" s="218">
        <f>IF(N478="snížená",J478,0)</f>
        <v>0</v>
      </c>
      <c r="BG478" s="218">
        <f>IF(N478="zákl. přenesená",J478,0)</f>
        <v>0</v>
      </c>
      <c r="BH478" s="218">
        <f>IF(N478="sníž. přenesená",J478,0)</f>
        <v>0</v>
      </c>
      <c r="BI478" s="218">
        <f>IF(N478="nulová",J478,0)</f>
        <v>0</v>
      </c>
      <c r="BJ478" s="19" t="s">
        <v>79</v>
      </c>
      <c r="BK478" s="218">
        <f>ROUND(I478*H478,2)</f>
        <v>0</v>
      </c>
      <c r="BL478" s="19" t="s">
        <v>258</v>
      </c>
      <c r="BM478" s="217" t="s">
        <v>1738</v>
      </c>
    </row>
    <row r="479" s="2" customFormat="1">
      <c r="A479" s="40"/>
      <c r="B479" s="41"/>
      <c r="C479" s="42"/>
      <c r="D479" s="219" t="s">
        <v>153</v>
      </c>
      <c r="E479" s="42"/>
      <c r="F479" s="220" t="s">
        <v>813</v>
      </c>
      <c r="G479" s="42"/>
      <c r="H479" s="42"/>
      <c r="I479" s="221"/>
      <c r="J479" s="42"/>
      <c r="K479" s="42"/>
      <c r="L479" s="46"/>
      <c r="M479" s="222"/>
      <c r="N479" s="223"/>
      <c r="O479" s="86"/>
      <c r="P479" s="86"/>
      <c r="Q479" s="86"/>
      <c r="R479" s="86"/>
      <c r="S479" s="86"/>
      <c r="T479" s="87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T479" s="19" t="s">
        <v>153</v>
      </c>
      <c r="AU479" s="19" t="s">
        <v>81</v>
      </c>
    </row>
    <row r="480" s="2" customFormat="1">
      <c r="A480" s="40"/>
      <c r="B480" s="41"/>
      <c r="C480" s="42"/>
      <c r="D480" s="219" t="s">
        <v>385</v>
      </c>
      <c r="E480" s="42"/>
      <c r="F480" s="268" t="s">
        <v>814</v>
      </c>
      <c r="G480" s="42"/>
      <c r="H480" s="42"/>
      <c r="I480" s="221"/>
      <c r="J480" s="42"/>
      <c r="K480" s="42"/>
      <c r="L480" s="46"/>
      <c r="M480" s="222"/>
      <c r="N480" s="223"/>
      <c r="O480" s="86"/>
      <c r="P480" s="86"/>
      <c r="Q480" s="86"/>
      <c r="R480" s="86"/>
      <c r="S480" s="86"/>
      <c r="T480" s="87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T480" s="19" t="s">
        <v>385</v>
      </c>
      <c r="AU480" s="19" t="s">
        <v>81</v>
      </c>
    </row>
    <row r="481" s="2" customFormat="1" ht="16.5" customHeight="1">
      <c r="A481" s="40"/>
      <c r="B481" s="41"/>
      <c r="C481" s="206" t="s">
        <v>880</v>
      </c>
      <c r="D481" s="206" t="s">
        <v>146</v>
      </c>
      <c r="E481" s="207" t="s">
        <v>1739</v>
      </c>
      <c r="F481" s="208" t="s">
        <v>1740</v>
      </c>
      <c r="G481" s="209" t="s">
        <v>553</v>
      </c>
      <c r="H481" s="210">
        <v>25</v>
      </c>
      <c r="I481" s="211"/>
      <c r="J481" s="212">
        <f>ROUND(I481*H481,2)</f>
        <v>0</v>
      </c>
      <c r="K481" s="208" t="s">
        <v>150</v>
      </c>
      <c r="L481" s="46"/>
      <c r="M481" s="213" t="s">
        <v>19</v>
      </c>
      <c r="N481" s="214" t="s">
        <v>42</v>
      </c>
      <c r="O481" s="86"/>
      <c r="P481" s="215">
        <f>O481*H481</f>
        <v>0</v>
      </c>
      <c r="Q481" s="215">
        <v>0</v>
      </c>
      <c r="R481" s="215">
        <f>Q481*H481</f>
        <v>0</v>
      </c>
      <c r="S481" s="215">
        <v>0</v>
      </c>
      <c r="T481" s="216">
        <f>S481*H481</f>
        <v>0</v>
      </c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R481" s="217" t="s">
        <v>258</v>
      </c>
      <c r="AT481" s="217" t="s">
        <v>146</v>
      </c>
      <c r="AU481" s="217" t="s">
        <v>81</v>
      </c>
      <c r="AY481" s="19" t="s">
        <v>144</v>
      </c>
      <c r="BE481" s="218">
        <f>IF(N481="základní",J481,0)</f>
        <v>0</v>
      </c>
      <c r="BF481" s="218">
        <f>IF(N481="snížená",J481,0)</f>
        <v>0</v>
      </c>
      <c r="BG481" s="218">
        <f>IF(N481="zákl. přenesená",J481,0)</f>
        <v>0</v>
      </c>
      <c r="BH481" s="218">
        <f>IF(N481="sníž. přenesená",J481,0)</f>
        <v>0</v>
      </c>
      <c r="BI481" s="218">
        <f>IF(N481="nulová",J481,0)</f>
        <v>0</v>
      </c>
      <c r="BJ481" s="19" t="s">
        <v>79</v>
      </c>
      <c r="BK481" s="218">
        <f>ROUND(I481*H481,2)</f>
        <v>0</v>
      </c>
      <c r="BL481" s="19" t="s">
        <v>258</v>
      </c>
      <c r="BM481" s="217" t="s">
        <v>1741</v>
      </c>
    </row>
    <row r="482" s="2" customFormat="1">
      <c r="A482" s="40"/>
      <c r="B482" s="41"/>
      <c r="C482" s="42"/>
      <c r="D482" s="219" t="s">
        <v>153</v>
      </c>
      <c r="E482" s="42"/>
      <c r="F482" s="220" t="s">
        <v>1742</v>
      </c>
      <c r="G482" s="42"/>
      <c r="H482" s="42"/>
      <c r="I482" s="221"/>
      <c r="J482" s="42"/>
      <c r="K482" s="42"/>
      <c r="L482" s="46"/>
      <c r="M482" s="222"/>
      <c r="N482" s="223"/>
      <c r="O482" s="86"/>
      <c r="P482" s="86"/>
      <c r="Q482" s="86"/>
      <c r="R482" s="86"/>
      <c r="S482" s="86"/>
      <c r="T482" s="87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T482" s="19" t="s">
        <v>153</v>
      </c>
      <c r="AU482" s="19" t="s">
        <v>81</v>
      </c>
    </row>
    <row r="483" s="2" customFormat="1">
      <c r="A483" s="40"/>
      <c r="B483" s="41"/>
      <c r="C483" s="42"/>
      <c r="D483" s="224" t="s">
        <v>155</v>
      </c>
      <c r="E483" s="42"/>
      <c r="F483" s="225" t="s">
        <v>1743</v>
      </c>
      <c r="G483" s="42"/>
      <c r="H483" s="42"/>
      <c r="I483" s="221"/>
      <c r="J483" s="42"/>
      <c r="K483" s="42"/>
      <c r="L483" s="46"/>
      <c r="M483" s="222"/>
      <c r="N483" s="223"/>
      <c r="O483" s="86"/>
      <c r="P483" s="86"/>
      <c r="Q483" s="86"/>
      <c r="R483" s="86"/>
      <c r="S483" s="86"/>
      <c r="T483" s="87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T483" s="19" t="s">
        <v>155</v>
      </c>
      <c r="AU483" s="19" t="s">
        <v>81</v>
      </c>
    </row>
    <row r="484" s="2" customFormat="1" ht="16.5" customHeight="1">
      <c r="A484" s="40"/>
      <c r="B484" s="41"/>
      <c r="C484" s="248" t="s">
        <v>886</v>
      </c>
      <c r="D484" s="248" t="s">
        <v>224</v>
      </c>
      <c r="E484" s="249" t="s">
        <v>1744</v>
      </c>
      <c r="F484" s="250" t="s">
        <v>1745</v>
      </c>
      <c r="G484" s="251" t="s">
        <v>553</v>
      </c>
      <c r="H484" s="252">
        <v>25</v>
      </c>
      <c r="I484" s="253"/>
      <c r="J484" s="254">
        <f>ROUND(I484*H484,2)</f>
        <v>0</v>
      </c>
      <c r="K484" s="250" t="s">
        <v>150</v>
      </c>
      <c r="L484" s="255"/>
      <c r="M484" s="256" t="s">
        <v>19</v>
      </c>
      <c r="N484" s="257" t="s">
        <v>42</v>
      </c>
      <c r="O484" s="86"/>
      <c r="P484" s="215">
        <f>O484*H484</f>
        <v>0</v>
      </c>
      <c r="Q484" s="215">
        <v>4.0000000000000003E-05</v>
      </c>
      <c r="R484" s="215">
        <f>Q484*H484</f>
        <v>0.001</v>
      </c>
      <c r="S484" s="215">
        <v>0</v>
      </c>
      <c r="T484" s="216">
        <f>S484*H484</f>
        <v>0</v>
      </c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R484" s="217" t="s">
        <v>379</v>
      </c>
      <c r="AT484" s="217" t="s">
        <v>224</v>
      </c>
      <c r="AU484" s="217" t="s">
        <v>81</v>
      </c>
      <c r="AY484" s="19" t="s">
        <v>144</v>
      </c>
      <c r="BE484" s="218">
        <f>IF(N484="základní",J484,0)</f>
        <v>0</v>
      </c>
      <c r="BF484" s="218">
        <f>IF(N484="snížená",J484,0)</f>
        <v>0</v>
      </c>
      <c r="BG484" s="218">
        <f>IF(N484="zákl. přenesená",J484,0)</f>
        <v>0</v>
      </c>
      <c r="BH484" s="218">
        <f>IF(N484="sníž. přenesená",J484,0)</f>
        <v>0</v>
      </c>
      <c r="BI484" s="218">
        <f>IF(N484="nulová",J484,0)</f>
        <v>0</v>
      </c>
      <c r="BJ484" s="19" t="s">
        <v>79</v>
      </c>
      <c r="BK484" s="218">
        <f>ROUND(I484*H484,2)</f>
        <v>0</v>
      </c>
      <c r="BL484" s="19" t="s">
        <v>258</v>
      </c>
      <c r="BM484" s="217" t="s">
        <v>1746</v>
      </c>
    </row>
    <row r="485" s="2" customFormat="1">
      <c r="A485" s="40"/>
      <c r="B485" s="41"/>
      <c r="C485" s="42"/>
      <c r="D485" s="219" t="s">
        <v>153</v>
      </c>
      <c r="E485" s="42"/>
      <c r="F485" s="220" t="s">
        <v>1745</v>
      </c>
      <c r="G485" s="42"/>
      <c r="H485" s="42"/>
      <c r="I485" s="221"/>
      <c r="J485" s="42"/>
      <c r="K485" s="42"/>
      <c r="L485" s="46"/>
      <c r="M485" s="222"/>
      <c r="N485" s="223"/>
      <c r="O485" s="86"/>
      <c r="P485" s="86"/>
      <c r="Q485" s="86"/>
      <c r="R485" s="86"/>
      <c r="S485" s="86"/>
      <c r="T485" s="87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T485" s="19" t="s">
        <v>153</v>
      </c>
      <c r="AU485" s="19" t="s">
        <v>81</v>
      </c>
    </row>
    <row r="486" s="2" customFormat="1" ht="21.75" customHeight="1">
      <c r="A486" s="40"/>
      <c r="B486" s="41"/>
      <c r="C486" s="206" t="s">
        <v>890</v>
      </c>
      <c r="D486" s="206" t="s">
        <v>146</v>
      </c>
      <c r="E486" s="207" t="s">
        <v>1747</v>
      </c>
      <c r="F486" s="208" t="s">
        <v>1748</v>
      </c>
      <c r="G486" s="209" t="s">
        <v>553</v>
      </c>
      <c r="H486" s="210">
        <v>40</v>
      </c>
      <c r="I486" s="211"/>
      <c r="J486" s="212">
        <f>ROUND(I486*H486,2)</f>
        <v>0</v>
      </c>
      <c r="K486" s="208" t="s">
        <v>150</v>
      </c>
      <c r="L486" s="46"/>
      <c r="M486" s="213" t="s">
        <v>19</v>
      </c>
      <c r="N486" s="214" t="s">
        <v>42</v>
      </c>
      <c r="O486" s="86"/>
      <c r="P486" s="215">
        <f>O486*H486</f>
        <v>0</v>
      </c>
      <c r="Q486" s="215">
        <v>0</v>
      </c>
      <c r="R486" s="215">
        <f>Q486*H486</f>
        <v>0</v>
      </c>
      <c r="S486" s="215">
        <v>0</v>
      </c>
      <c r="T486" s="216">
        <f>S486*H486</f>
        <v>0</v>
      </c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R486" s="217" t="s">
        <v>258</v>
      </c>
      <c r="AT486" s="217" t="s">
        <v>146</v>
      </c>
      <c r="AU486" s="217" t="s">
        <v>81</v>
      </c>
      <c r="AY486" s="19" t="s">
        <v>144</v>
      </c>
      <c r="BE486" s="218">
        <f>IF(N486="základní",J486,0)</f>
        <v>0</v>
      </c>
      <c r="BF486" s="218">
        <f>IF(N486="snížená",J486,0)</f>
        <v>0</v>
      </c>
      <c r="BG486" s="218">
        <f>IF(N486="zákl. přenesená",J486,0)</f>
        <v>0</v>
      </c>
      <c r="BH486" s="218">
        <f>IF(N486="sníž. přenesená",J486,0)</f>
        <v>0</v>
      </c>
      <c r="BI486" s="218">
        <f>IF(N486="nulová",J486,0)</f>
        <v>0</v>
      </c>
      <c r="BJ486" s="19" t="s">
        <v>79</v>
      </c>
      <c r="BK486" s="218">
        <f>ROUND(I486*H486,2)</f>
        <v>0</v>
      </c>
      <c r="BL486" s="19" t="s">
        <v>258</v>
      </c>
      <c r="BM486" s="217" t="s">
        <v>1749</v>
      </c>
    </row>
    <row r="487" s="2" customFormat="1">
      <c r="A487" s="40"/>
      <c r="B487" s="41"/>
      <c r="C487" s="42"/>
      <c r="D487" s="219" t="s">
        <v>153</v>
      </c>
      <c r="E487" s="42"/>
      <c r="F487" s="220" t="s">
        <v>1750</v>
      </c>
      <c r="G487" s="42"/>
      <c r="H487" s="42"/>
      <c r="I487" s="221"/>
      <c r="J487" s="42"/>
      <c r="K487" s="42"/>
      <c r="L487" s="46"/>
      <c r="M487" s="222"/>
      <c r="N487" s="223"/>
      <c r="O487" s="86"/>
      <c r="P487" s="86"/>
      <c r="Q487" s="86"/>
      <c r="R487" s="86"/>
      <c r="S487" s="86"/>
      <c r="T487" s="87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T487" s="19" t="s">
        <v>153</v>
      </c>
      <c r="AU487" s="19" t="s">
        <v>81</v>
      </c>
    </row>
    <row r="488" s="2" customFormat="1">
      <c r="A488" s="40"/>
      <c r="B488" s="41"/>
      <c r="C488" s="42"/>
      <c r="D488" s="224" t="s">
        <v>155</v>
      </c>
      <c r="E488" s="42"/>
      <c r="F488" s="225" t="s">
        <v>1751</v>
      </c>
      <c r="G488" s="42"/>
      <c r="H488" s="42"/>
      <c r="I488" s="221"/>
      <c r="J488" s="42"/>
      <c r="K488" s="42"/>
      <c r="L488" s="46"/>
      <c r="M488" s="222"/>
      <c r="N488" s="223"/>
      <c r="O488" s="86"/>
      <c r="P488" s="86"/>
      <c r="Q488" s="86"/>
      <c r="R488" s="86"/>
      <c r="S488" s="86"/>
      <c r="T488" s="87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T488" s="19" t="s">
        <v>155</v>
      </c>
      <c r="AU488" s="19" t="s">
        <v>81</v>
      </c>
    </row>
    <row r="489" s="2" customFormat="1" ht="16.5" customHeight="1">
      <c r="A489" s="40"/>
      <c r="B489" s="41"/>
      <c r="C489" s="248" t="s">
        <v>896</v>
      </c>
      <c r="D489" s="248" t="s">
        <v>224</v>
      </c>
      <c r="E489" s="249" t="s">
        <v>1752</v>
      </c>
      <c r="F489" s="250" t="s">
        <v>1753</v>
      </c>
      <c r="G489" s="251" t="s">
        <v>553</v>
      </c>
      <c r="H489" s="252">
        <v>40</v>
      </c>
      <c r="I489" s="253"/>
      <c r="J489" s="254">
        <f>ROUND(I489*H489,2)</f>
        <v>0</v>
      </c>
      <c r="K489" s="250" t="s">
        <v>150</v>
      </c>
      <c r="L489" s="255"/>
      <c r="M489" s="256" t="s">
        <v>19</v>
      </c>
      <c r="N489" s="257" t="s">
        <v>42</v>
      </c>
      <c r="O489" s="86"/>
      <c r="P489" s="215">
        <f>O489*H489</f>
        <v>0</v>
      </c>
      <c r="Q489" s="215">
        <v>0.00010000000000000001</v>
      </c>
      <c r="R489" s="215">
        <f>Q489*H489</f>
        <v>0.0040000000000000001</v>
      </c>
      <c r="S489" s="215">
        <v>0</v>
      </c>
      <c r="T489" s="216">
        <f>S489*H489</f>
        <v>0</v>
      </c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R489" s="217" t="s">
        <v>379</v>
      </c>
      <c r="AT489" s="217" t="s">
        <v>224</v>
      </c>
      <c r="AU489" s="217" t="s">
        <v>81</v>
      </c>
      <c r="AY489" s="19" t="s">
        <v>144</v>
      </c>
      <c r="BE489" s="218">
        <f>IF(N489="základní",J489,0)</f>
        <v>0</v>
      </c>
      <c r="BF489" s="218">
        <f>IF(N489="snížená",J489,0)</f>
        <v>0</v>
      </c>
      <c r="BG489" s="218">
        <f>IF(N489="zákl. přenesená",J489,0)</f>
        <v>0</v>
      </c>
      <c r="BH489" s="218">
        <f>IF(N489="sníž. přenesená",J489,0)</f>
        <v>0</v>
      </c>
      <c r="BI489" s="218">
        <f>IF(N489="nulová",J489,0)</f>
        <v>0</v>
      </c>
      <c r="BJ489" s="19" t="s">
        <v>79</v>
      </c>
      <c r="BK489" s="218">
        <f>ROUND(I489*H489,2)</f>
        <v>0</v>
      </c>
      <c r="BL489" s="19" t="s">
        <v>258</v>
      </c>
      <c r="BM489" s="217" t="s">
        <v>1754</v>
      </c>
    </row>
    <row r="490" s="2" customFormat="1">
      <c r="A490" s="40"/>
      <c r="B490" s="41"/>
      <c r="C490" s="42"/>
      <c r="D490" s="219" t="s">
        <v>153</v>
      </c>
      <c r="E490" s="42"/>
      <c r="F490" s="220" t="s">
        <v>1753</v>
      </c>
      <c r="G490" s="42"/>
      <c r="H490" s="42"/>
      <c r="I490" s="221"/>
      <c r="J490" s="42"/>
      <c r="K490" s="42"/>
      <c r="L490" s="46"/>
      <c r="M490" s="222"/>
      <c r="N490" s="223"/>
      <c r="O490" s="86"/>
      <c r="P490" s="86"/>
      <c r="Q490" s="86"/>
      <c r="R490" s="86"/>
      <c r="S490" s="86"/>
      <c r="T490" s="87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T490" s="19" t="s">
        <v>153</v>
      </c>
      <c r="AU490" s="19" t="s">
        <v>81</v>
      </c>
    </row>
    <row r="491" s="2" customFormat="1" ht="21.75" customHeight="1">
      <c r="A491" s="40"/>
      <c r="B491" s="41"/>
      <c r="C491" s="206" t="s">
        <v>900</v>
      </c>
      <c r="D491" s="206" t="s">
        <v>146</v>
      </c>
      <c r="E491" s="207" t="s">
        <v>1755</v>
      </c>
      <c r="F491" s="208" t="s">
        <v>1756</v>
      </c>
      <c r="G491" s="209" t="s">
        <v>553</v>
      </c>
      <c r="H491" s="210">
        <v>35</v>
      </c>
      <c r="I491" s="211"/>
      <c r="J491" s="212">
        <f>ROUND(I491*H491,2)</f>
        <v>0</v>
      </c>
      <c r="K491" s="208" t="s">
        <v>150</v>
      </c>
      <c r="L491" s="46"/>
      <c r="M491" s="213" t="s">
        <v>19</v>
      </c>
      <c r="N491" s="214" t="s">
        <v>42</v>
      </c>
      <c r="O491" s="86"/>
      <c r="P491" s="215">
        <f>O491*H491</f>
        <v>0</v>
      </c>
      <c r="Q491" s="215">
        <v>0</v>
      </c>
      <c r="R491" s="215">
        <f>Q491*H491</f>
        <v>0</v>
      </c>
      <c r="S491" s="215">
        <v>0</v>
      </c>
      <c r="T491" s="216">
        <f>S491*H491</f>
        <v>0</v>
      </c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R491" s="217" t="s">
        <v>258</v>
      </c>
      <c r="AT491" s="217" t="s">
        <v>146</v>
      </c>
      <c r="AU491" s="217" t="s">
        <v>81</v>
      </c>
      <c r="AY491" s="19" t="s">
        <v>144</v>
      </c>
      <c r="BE491" s="218">
        <f>IF(N491="základní",J491,0)</f>
        <v>0</v>
      </c>
      <c r="BF491" s="218">
        <f>IF(N491="snížená",J491,0)</f>
        <v>0</v>
      </c>
      <c r="BG491" s="218">
        <f>IF(N491="zákl. přenesená",J491,0)</f>
        <v>0</v>
      </c>
      <c r="BH491" s="218">
        <f>IF(N491="sníž. přenesená",J491,0)</f>
        <v>0</v>
      </c>
      <c r="BI491" s="218">
        <f>IF(N491="nulová",J491,0)</f>
        <v>0</v>
      </c>
      <c r="BJ491" s="19" t="s">
        <v>79</v>
      </c>
      <c r="BK491" s="218">
        <f>ROUND(I491*H491,2)</f>
        <v>0</v>
      </c>
      <c r="BL491" s="19" t="s">
        <v>258</v>
      </c>
      <c r="BM491" s="217" t="s">
        <v>1757</v>
      </c>
    </row>
    <row r="492" s="2" customFormat="1">
      <c r="A492" s="40"/>
      <c r="B492" s="41"/>
      <c r="C492" s="42"/>
      <c r="D492" s="219" t="s">
        <v>153</v>
      </c>
      <c r="E492" s="42"/>
      <c r="F492" s="220" t="s">
        <v>1758</v>
      </c>
      <c r="G492" s="42"/>
      <c r="H492" s="42"/>
      <c r="I492" s="221"/>
      <c r="J492" s="42"/>
      <c r="K492" s="42"/>
      <c r="L492" s="46"/>
      <c r="M492" s="222"/>
      <c r="N492" s="223"/>
      <c r="O492" s="86"/>
      <c r="P492" s="86"/>
      <c r="Q492" s="86"/>
      <c r="R492" s="86"/>
      <c r="S492" s="86"/>
      <c r="T492" s="87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T492" s="19" t="s">
        <v>153</v>
      </c>
      <c r="AU492" s="19" t="s">
        <v>81</v>
      </c>
    </row>
    <row r="493" s="2" customFormat="1">
      <c r="A493" s="40"/>
      <c r="B493" s="41"/>
      <c r="C493" s="42"/>
      <c r="D493" s="224" t="s">
        <v>155</v>
      </c>
      <c r="E493" s="42"/>
      <c r="F493" s="225" t="s">
        <v>1759</v>
      </c>
      <c r="G493" s="42"/>
      <c r="H493" s="42"/>
      <c r="I493" s="221"/>
      <c r="J493" s="42"/>
      <c r="K493" s="42"/>
      <c r="L493" s="46"/>
      <c r="M493" s="222"/>
      <c r="N493" s="223"/>
      <c r="O493" s="86"/>
      <c r="P493" s="86"/>
      <c r="Q493" s="86"/>
      <c r="R493" s="86"/>
      <c r="S493" s="86"/>
      <c r="T493" s="87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T493" s="19" t="s">
        <v>155</v>
      </c>
      <c r="AU493" s="19" t="s">
        <v>81</v>
      </c>
    </row>
    <row r="494" s="2" customFormat="1" ht="16.5" customHeight="1">
      <c r="A494" s="40"/>
      <c r="B494" s="41"/>
      <c r="C494" s="248" t="s">
        <v>906</v>
      </c>
      <c r="D494" s="248" t="s">
        <v>224</v>
      </c>
      <c r="E494" s="249" t="s">
        <v>1760</v>
      </c>
      <c r="F494" s="250" t="s">
        <v>1761</v>
      </c>
      <c r="G494" s="251" t="s">
        <v>553</v>
      </c>
      <c r="H494" s="252">
        <v>3</v>
      </c>
      <c r="I494" s="253"/>
      <c r="J494" s="254">
        <f>ROUND(I494*H494,2)</f>
        <v>0</v>
      </c>
      <c r="K494" s="250" t="s">
        <v>150</v>
      </c>
      <c r="L494" s="255"/>
      <c r="M494" s="256" t="s">
        <v>19</v>
      </c>
      <c r="N494" s="257" t="s">
        <v>42</v>
      </c>
      <c r="O494" s="86"/>
      <c r="P494" s="215">
        <f>O494*H494</f>
        <v>0</v>
      </c>
      <c r="Q494" s="215">
        <v>0.0011800000000000001</v>
      </c>
      <c r="R494" s="215">
        <f>Q494*H494</f>
        <v>0.0035400000000000002</v>
      </c>
      <c r="S494" s="215">
        <v>0</v>
      </c>
      <c r="T494" s="216">
        <f>S494*H494</f>
        <v>0</v>
      </c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R494" s="217" t="s">
        <v>379</v>
      </c>
      <c r="AT494" s="217" t="s">
        <v>224</v>
      </c>
      <c r="AU494" s="217" t="s">
        <v>81</v>
      </c>
      <c r="AY494" s="19" t="s">
        <v>144</v>
      </c>
      <c r="BE494" s="218">
        <f>IF(N494="základní",J494,0)</f>
        <v>0</v>
      </c>
      <c r="BF494" s="218">
        <f>IF(N494="snížená",J494,0)</f>
        <v>0</v>
      </c>
      <c r="BG494" s="218">
        <f>IF(N494="zákl. přenesená",J494,0)</f>
        <v>0</v>
      </c>
      <c r="BH494" s="218">
        <f>IF(N494="sníž. přenesená",J494,0)</f>
        <v>0</v>
      </c>
      <c r="BI494" s="218">
        <f>IF(N494="nulová",J494,0)</f>
        <v>0</v>
      </c>
      <c r="BJ494" s="19" t="s">
        <v>79</v>
      </c>
      <c r="BK494" s="218">
        <f>ROUND(I494*H494,2)</f>
        <v>0</v>
      </c>
      <c r="BL494" s="19" t="s">
        <v>258</v>
      </c>
      <c r="BM494" s="217" t="s">
        <v>1762</v>
      </c>
    </row>
    <row r="495" s="2" customFormat="1">
      <c r="A495" s="40"/>
      <c r="B495" s="41"/>
      <c r="C495" s="42"/>
      <c r="D495" s="219" t="s">
        <v>153</v>
      </c>
      <c r="E495" s="42"/>
      <c r="F495" s="220" t="s">
        <v>1761</v>
      </c>
      <c r="G495" s="42"/>
      <c r="H495" s="42"/>
      <c r="I495" s="221"/>
      <c r="J495" s="42"/>
      <c r="K495" s="42"/>
      <c r="L495" s="46"/>
      <c r="M495" s="222"/>
      <c r="N495" s="223"/>
      <c r="O495" s="86"/>
      <c r="P495" s="86"/>
      <c r="Q495" s="86"/>
      <c r="R495" s="86"/>
      <c r="S495" s="86"/>
      <c r="T495" s="87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T495" s="19" t="s">
        <v>153</v>
      </c>
      <c r="AU495" s="19" t="s">
        <v>81</v>
      </c>
    </row>
    <row r="496" s="2" customFormat="1" ht="16.5" customHeight="1">
      <c r="A496" s="40"/>
      <c r="B496" s="41"/>
      <c r="C496" s="248" t="s">
        <v>910</v>
      </c>
      <c r="D496" s="248" t="s">
        <v>224</v>
      </c>
      <c r="E496" s="249" t="s">
        <v>1763</v>
      </c>
      <c r="F496" s="250" t="s">
        <v>1764</v>
      </c>
      <c r="G496" s="251" t="s">
        <v>553</v>
      </c>
      <c r="H496" s="252">
        <v>32</v>
      </c>
      <c r="I496" s="253"/>
      <c r="J496" s="254">
        <f>ROUND(I496*H496,2)</f>
        <v>0</v>
      </c>
      <c r="K496" s="250" t="s">
        <v>150</v>
      </c>
      <c r="L496" s="255"/>
      <c r="M496" s="256" t="s">
        <v>19</v>
      </c>
      <c r="N496" s="257" t="s">
        <v>42</v>
      </c>
      <c r="O496" s="86"/>
      <c r="P496" s="215">
        <f>O496*H496</f>
        <v>0</v>
      </c>
      <c r="Q496" s="215">
        <v>0.0015</v>
      </c>
      <c r="R496" s="215">
        <f>Q496*H496</f>
        <v>0.048000000000000001</v>
      </c>
      <c r="S496" s="215">
        <v>0</v>
      </c>
      <c r="T496" s="216">
        <f>S496*H496</f>
        <v>0</v>
      </c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R496" s="217" t="s">
        <v>379</v>
      </c>
      <c r="AT496" s="217" t="s">
        <v>224</v>
      </c>
      <c r="AU496" s="217" t="s">
        <v>81</v>
      </c>
      <c r="AY496" s="19" t="s">
        <v>144</v>
      </c>
      <c r="BE496" s="218">
        <f>IF(N496="základní",J496,0)</f>
        <v>0</v>
      </c>
      <c r="BF496" s="218">
        <f>IF(N496="snížená",J496,0)</f>
        <v>0</v>
      </c>
      <c r="BG496" s="218">
        <f>IF(N496="zákl. přenesená",J496,0)</f>
        <v>0</v>
      </c>
      <c r="BH496" s="218">
        <f>IF(N496="sníž. přenesená",J496,0)</f>
        <v>0</v>
      </c>
      <c r="BI496" s="218">
        <f>IF(N496="nulová",J496,0)</f>
        <v>0</v>
      </c>
      <c r="BJ496" s="19" t="s">
        <v>79</v>
      </c>
      <c r="BK496" s="218">
        <f>ROUND(I496*H496,2)</f>
        <v>0</v>
      </c>
      <c r="BL496" s="19" t="s">
        <v>258</v>
      </c>
      <c r="BM496" s="217" t="s">
        <v>1765</v>
      </c>
    </row>
    <row r="497" s="2" customFormat="1">
      <c r="A497" s="40"/>
      <c r="B497" s="41"/>
      <c r="C497" s="42"/>
      <c r="D497" s="219" t="s">
        <v>153</v>
      </c>
      <c r="E497" s="42"/>
      <c r="F497" s="220" t="s">
        <v>1764</v>
      </c>
      <c r="G497" s="42"/>
      <c r="H497" s="42"/>
      <c r="I497" s="221"/>
      <c r="J497" s="42"/>
      <c r="K497" s="42"/>
      <c r="L497" s="46"/>
      <c r="M497" s="222"/>
      <c r="N497" s="223"/>
      <c r="O497" s="86"/>
      <c r="P497" s="86"/>
      <c r="Q497" s="86"/>
      <c r="R497" s="86"/>
      <c r="S497" s="86"/>
      <c r="T497" s="87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T497" s="19" t="s">
        <v>153</v>
      </c>
      <c r="AU497" s="19" t="s">
        <v>81</v>
      </c>
    </row>
    <row r="498" s="2" customFormat="1" ht="16.5" customHeight="1">
      <c r="A498" s="40"/>
      <c r="B498" s="41"/>
      <c r="C498" s="206" t="s">
        <v>916</v>
      </c>
      <c r="D498" s="206" t="s">
        <v>146</v>
      </c>
      <c r="E498" s="207" t="s">
        <v>1766</v>
      </c>
      <c r="F498" s="208" t="s">
        <v>1767</v>
      </c>
      <c r="G498" s="209" t="s">
        <v>165</v>
      </c>
      <c r="H498" s="210">
        <v>20</v>
      </c>
      <c r="I498" s="211"/>
      <c r="J498" s="212">
        <f>ROUND(I498*H498,2)</f>
        <v>0</v>
      </c>
      <c r="K498" s="208" t="s">
        <v>150</v>
      </c>
      <c r="L498" s="46"/>
      <c r="M498" s="213" t="s">
        <v>19</v>
      </c>
      <c r="N498" s="214" t="s">
        <v>42</v>
      </c>
      <c r="O498" s="86"/>
      <c r="P498" s="215">
        <f>O498*H498</f>
        <v>0</v>
      </c>
      <c r="Q498" s="215">
        <v>0</v>
      </c>
      <c r="R498" s="215">
        <f>Q498*H498</f>
        <v>0</v>
      </c>
      <c r="S498" s="215">
        <v>0</v>
      </c>
      <c r="T498" s="216">
        <f>S498*H498</f>
        <v>0</v>
      </c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R498" s="217" t="s">
        <v>258</v>
      </c>
      <c r="AT498" s="217" t="s">
        <v>146</v>
      </c>
      <c r="AU498" s="217" t="s">
        <v>81</v>
      </c>
      <c r="AY498" s="19" t="s">
        <v>144</v>
      </c>
      <c r="BE498" s="218">
        <f>IF(N498="základní",J498,0)</f>
        <v>0</v>
      </c>
      <c r="BF498" s="218">
        <f>IF(N498="snížená",J498,0)</f>
        <v>0</v>
      </c>
      <c r="BG498" s="218">
        <f>IF(N498="zákl. přenesená",J498,0)</f>
        <v>0</v>
      </c>
      <c r="BH498" s="218">
        <f>IF(N498="sníž. přenesená",J498,0)</f>
        <v>0</v>
      </c>
      <c r="BI498" s="218">
        <f>IF(N498="nulová",J498,0)</f>
        <v>0</v>
      </c>
      <c r="BJ498" s="19" t="s">
        <v>79</v>
      </c>
      <c r="BK498" s="218">
        <f>ROUND(I498*H498,2)</f>
        <v>0</v>
      </c>
      <c r="BL498" s="19" t="s">
        <v>258</v>
      </c>
      <c r="BM498" s="217" t="s">
        <v>1768</v>
      </c>
    </row>
    <row r="499" s="2" customFormat="1">
      <c r="A499" s="40"/>
      <c r="B499" s="41"/>
      <c r="C499" s="42"/>
      <c r="D499" s="219" t="s">
        <v>153</v>
      </c>
      <c r="E499" s="42"/>
      <c r="F499" s="220" t="s">
        <v>1769</v>
      </c>
      <c r="G499" s="42"/>
      <c r="H499" s="42"/>
      <c r="I499" s="221"/>
      <c r="J499" s="42"/>
      <c r="K499" s="42"/>
      <c r="L499" s="46"/>
      <c r="M499" s="222"/>
      <c r="N499" s="223"/>
      <c r="O499" s="86"/>
      <c r="P499" s="86"/>
      <c r="Q499" s="86"/>
      <c r="R499" s="86"/>
      <c r="S499" s="86"/>
      <c r="T499" s="87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T499" s="19" t="s">
        <v>153</v>
      </c>
      <c r="AU499" s="19" t="s">
        <v>81</v>
      </c>
    </row>
    <row r="500" s="2" customFormat="1">
      <c r="A500" s="40"/>
      <c r="B500" s="41"/>
      <c r="C500" s="42"/>
      <c r="D500" s="224" t="s">
        <v>155</v>
      </c>
      <c r="E500" s="42"/>
      <c r="F500" s="225" t="s">
        <v>1770</v>
      </c>
      <c r="G500" s="42"/>
      <c r="H500" s="42"/>
      <c r="I500" s="221"/>
      <c r="J500" s="42"/>
      <c r="K500" s="42"/>
      <c r="L500" s="46"/>
      <c r="M500" s="222"/>
      <c r="N500" s="223"/>
      <c r="O500" s="86"/>
      <c r="P500" s="86"/>
      <c r="Q500" s="86"/>
      <c r="R500" s="86"/>
      <c r="S500" s="86"/>
      <c r="T500" s="87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T500" s="19" t="s">
        <v>155</v>
      </c>
      <c r="AU500" s="19" t="s">
        <v>81</v>
      </c>
    </row>
    <row r="501" s="2" customFormat="1" ht="16.5" customHeight="1">
      <c r="A501" s="40"/>
      <c r="B501" s="41"/>
      <c r="C501" s="248" t="s">
        <v>920</v>
      </c>
      <c r="D501" s="248" t="s">
        <v>224</v>
      </c>
      <c r="E501" s="249" t="s">
        <v>887</v>
      </c>
      <c r="F501" s="250" t="s">
        <v>888</v>
      </c>
      <c r="G501" s="251" t="s">
        <v>878</v>
      </c>
      <c r="H501" s="252">
        <v>20</v>
      </c>
      <c r="I501" s="253"/>
      <c r="J501" s="254">
        <f>ROUND(I501*H501,2)</f>
        <v>0</v>
      </c>
      <c r="K501" s="250" t="s">
        <v>150</v>
      </c>
      <c r="L501" s="255"/>
      <c r="M501" s="256" t="s">
        <v>19</v>
      </c>
      <c r="N501" s="257" t="s">
        <v>42</v>
      </c>
      <c r="O501" s="86"/>
      <c r="P501" s="215">
        <f>O501*H501</f>
        <v>0</v>
      </c>
      <c r="Q501" s="215">
        <v>0.001</v>
      </c>
      <c r="R501" s="215">
        <f>Q501*H501</f>
        <v>0.02</v>
      </c>
      <c r="S501" s="215">
        <v>0</v>
      </c>
      <c r="T501" s="216">
        <f>S501*H501</f>
        <v>0</v>
      </c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R501" s="217" t="s">
        <v>379</v>
      </c>
      <c r="AT501" s="217" t="s">
        <v>224</v>
      </c>
      <c r="AU501" s="217" t="s">
        <v>81</v>
      </c>
      <c r="AY501" s="19" t="s">
        <v>144</v>
      </c>
      <c r="BE501" s="218">
        <f>IF(N501="základní",J501,0)</f>
        <v>0</v>
      </c>
      <c r="BF501" s="218">
        <f>IF(N501="snížená",J501,0)</f>
        <v>0</v>
      </c>
      <c r="BG501" s="218">
        <f>IF(N501="zákl. přenesená",J501,0)</f>
        <v>0</v>
      </c>
      <c r="BH501" s="218">
        <f>IF(N501="sníž. přenesená",J501,0)</f>
        <v>0</v>
      </c>
      <c r="BI501" s="218">
        <f>IF(N501="nulová",J501,0)</f>
        <v>0</v>
      </c>
      <c r="BJ501" s="19" t="s">
        <v>79</v>
      </c>
      <c r="BK501" s="218">
        <f>ROUND(I501*H501,2)</f>
        <v>0</v>
      </c>
      <c r="BL501" s="19" t="s">
        <v>258</v>
      </c>
      <c r="BM501" s="217" t="s">
        <v>1771</v>
      </c>
    </row>
    <row r="502" s="2" customFormat="1">
      <c r="A502" s="40"/>
      <c r="B502" s="41"/>
      <c r="C502" s="42"/>
      <c r="D502" s="219" t="s">
        <v>153</v>
      </c>
      <c r="E502" s="42"/>
      <c r="F502" s="220" t="s">
        <v>888</v>
      </c>
      <c r="G502" s="42"/>
      <c r="H502" s="42"/>
      <c r="I502" s="221"/>
      <c r="J502" s="42"/>
      <c r="K502" s="42"/>
      <c r="L502" s="46"/>
      <c r="M502" s="222"/>
      <c r="N502" s="223"/>
      <c r="O502" s="86"/>
      <c r="P502" s="86"/>
      <c r="Q502" s="86"/>
      <c r="R502" s="86"/>
      <c r="S502" s="86"/>
      <c r="T502" s="87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T502" s="19" t="s">
        <v>153</v>
      </c>
      <c r="AU502" s="19" t="s">
        <v>81</v>
      </c>
    </row>
    <row r="503" s="2" customFormat="1" ht="16.5" customHeight="1">
      <c r="A503" s="40"/>
      <c r="B503" s="41"/>
      <c r="C503" s="206" t="s">
        <v>926</v>
      </c>
      <c r="D503" s="206" t="s">
        <v>146</v>
      </c>
      <c r="E503" s="207" t="s">
        <v>1772</v>
      </c>
      <c r="F503" s="208" t="s">
        <v>1773</v>
      </c>
      <c r="G503" s="209" t="s">
        <v>165</v>
      </c>
      <c r="H503" s="210">
        <v>6</v>
      </c>
      <c r="I503" s="211"/>
      <c r="J503" s="212">
        <f>ROUND(I503*H503,2)</f>
        <v>0</v>
      </c>
      <c r="K503" s="208" t="s">
        <v>150</v>
      </c>
      <c r="L503" s="46"/>
      <c r="M503" s="213" t="s">
        <v>19</v>
      </c>
      <c r="N503" s="214" t="s">
        <v>42</v>
      </c>
      <c r="O503" s="86"/>
      <c r="P503" s="215">
        <f>O503*H503</f>
        <v>0</v>
      </c>
      <c r="Q503" s="215">
        <v>0</v>
      </c>
      <c r="R503" s="215">
        <f>Q503*H503</f>
        <v>0</v>
      </c>
      <c r="S503" s="215">
        <v>0</v>
      </c>
      <c r="T503" s="216">
        <f>S503*H503</f>
        <v>0</v>
      </c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R503" s="217" t="s">
        <v>258</v>
      </c>
      <c r="AT503" s="217" t="s">
        <v>146</v>
      </c>
      <c r="AU503" s="217" t="s">
        <v>81</v>
      </c>
      <c r="AY503" s="19" t="s">
        <v>144</v>
      </c>
      <c r="BE503" s="218">
        <f>IF(N503="základní",J503,0)</f>
        <v>0</v>
      </c>
      <c r="BF503" s="218">
        <f>IF(N503="snížená",J503,0)</f>
        <v>0</v>
      </c>
      <c r="BG503" s="218">
        <f>IF(N503="zákl. přenesená",J503,0)</f>
        <v>0</v>
      </c>
      <c r="BH503" s="218">
        <f>IF(N503="sníž. přenesená",J503,0)</f>
        <v>0</v>
      </c>
      <c r="BI503" s="218">
        <f>IF(N503="nulová",J503,0)</f>
        <v>0</v>
      </c>
      <c r="BJ503" s="19" t="s">
        <v>79</v>
      </c>
      <c r="BK503" s="218">
        <f>ROUND(I503*H503,2)</f>
        <v>0</v>
      </c>
      <c r="BL503" s="19" t="s">
        <v>258</v>
      </c>
      <c r="BM503" s="217" t="s">
        <v>1774</v>
      </c>
    </row>
    <row r="504" s="2" customFormat="1">
      <c r="A504" s="40"/>
      <c r="B504" s="41"/>
      <c r="C504" s="42"/>
      <c r="D504" s="219" t="s">
        <v>153</v>
      </c>
      <c r="E504" s="42"/>
      <c r="F504" s="220" t="s">
        <v>1775</v>
      </c>
      <c r="G504" s="42"/>
      <c r="H504" s="42"/>
      <c r="I504" s="221"/>
      <c r="J504" s="42"/>
      <c r="K504" s="42"/>
      <c r="L504" s="46"/>
      <c r="M504" s="222"/>
      <c r="N504" s="223"/>
      <c r="O504" s="86"/>
      <c r="P504" s="86"/>
      <c r="Q504" s="86"/>
      <c r="R504" s="86"/>
      <c r="S504" s="86"/>
      <c r="T504" s="87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T504" s="19" t="s">
        <v>153</v>
      </c>
      <c r="AU504" s="19" t="s">
        <v>81</v>
      </c>
    </row>
    <row r="505" s="2" customFormat="1">
      <c r="A505" s="40"/>
      <c r="B505" s="41"/>
      <c r="C505" s="42"/>
      <c r="D505" s="224" t="s">
        <v>155</v>
      </c>
      <c r="E505" s="42"/>
      <c r="F505" s="225" t="s">
        <v>1776</v>
      </c>
      <c r="G505" s="42"/>
      <c r="H505" s="42"/>
      <c r="I505" s="221"/>
      <c r="J505" s="42"/>
      <c r="K505" s="42"/>
      <c r="L505" s="46"/>
      <c r="M505" s="222"/>
      <c r="N505" s="223"/>
      <c r="O505" s="86"/>
      <c r="P505" s="86"/>
      <c r="Q505" s="86"/>
      <c r="R505" s="86"/>
      <c r="S505" s="86"/>
      <c r="T505" s="87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T505" s="19" t="s">
        <v>155</v>
      </c>
      <c r="AU505" s="19" t="s">
        <v>81</v>
      </c>
    </row>
    <row r="506" s="2" customFormat="1" ht="16.5" customHeight="1">
      <c r="A506" s="40"/>
      <c r="B506" s="41"/>
      <c r="C506" s="248" t="s">
        <v>930</v>
      </c>
      <c r="D506" s="248" t="s">
        <v>224</v>
      </c>
      <c r="E506" s="249" t="s">
        <v>887</v>
      </c>
      <c r="F506" s="250" t="s">
        <v>888</v>
      </c>
      <c r="G506" s="251" t="s">
        <v>878</v>
      </c>
      <c r="H506" s="252">
        <v>6</v>
      </c>
      <c r="I506" s="253"/>
      <c r="J506" s="254">
        <f>ROUND(I506*H506,2)</f>
        <v>0</v>
      </c>
      <c r="K506" s="250" t="s">
        <v>150</v>
      </c>
      <c r="L506" s="255"/>
      <c r="M506" s="256" t="s">
        <v>19</v>
      </c>
      <c r="N506" s="257" t="s">
        <v>42</v>
      </c>
      <c r="O506" s="86"/>
      <c r="P506" s="215">
        <f>O506*H506</f>
        <v>0</v>
      </c>
      <c r="Q506" s="215">
        <v>0.001</v>
      </c>
      <c r="R506" s="215">
        <f>Q506*H506</f>
        <v>0.0060000000000000001</v>
      </c>
      <c r="S506" s="215">
        <v>0</v>
      </c>
      <c r="T506" s="216">
        <f>S506*H506</f>
        <v>0</v>
      </c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R506" s="217" t="s">
        <v>379</v>
      </c>
      <c r="AT506" s="217" t="s">
        <v>224</v>
      </c>
      <c r="AU506" s="217" t="s">
        <v>81</v>
      </c>
      <c r="AY506" s="19" t="s">
        <v>144</v>
      </c>
      <c r="BE506" s="218">
        <f>IF(N506="základní",J506,0)</f>
        <v>0</v>
      </c>
      <c r="BF506" s="218">
        <f>IF(N506="snížená",J506,0)</f>
        <v>0</v>
      </c>
      <c r="BG506" s="218">
        <f>IF(N506="zákl. přenesená",J506,0)</f>
        <v>0</v>
      </c>
      <c r="BH506" s="218">
        <f>IF(N506="sníž. přenesená",J506,0)</f>
        <v>0</v>
      </c>
      <c r="BI506" s="218">
        <f>IF(N506="nulová",J506,0)</f>
        <v>0</v>
      </c>
      <c r="BJ506" s="19" t="s">
        <v>79</v>
      </c>
      <c r="BK506" s="218">
        <f>ROUND(I506*H506,2)</f>
        <v>0</v>
      </c>
      <c r="BL506" s="19" t="s">
        <v>258</v>
      </c>
      <c r="BM506" s="217" t="s">
        <v>1777</v>
      </c>
    </row>
    <row r="507" s="2" customFormat="1">
      <c r="A507" s="40"/>
      <c r="B507" s="41"/>
      <c r="C507" s="42"/>
      <c r="D507" s="219" t="s">
        <v>153</v>
      </c>
      <c r="E507" s="42"/>
      <c r="F507" s="220" t="s">
        <v>888</v>
      </c>
      <c r="G507" s="42"/>
      <c r="H507" s="42"/>
      <c r="I507" s="221"/>
      <c r="J507" s="42"/>
      <c r="K507" s="42"/>
      <c r="L507" s="46"/>
      <c r="M507" s="222"/>
      <c r="N507" s="223"/>
      <c r="O507" s="86"/>
      <c r="P507" s="86"/>
      <c r="Q507" s="86"/>
      <c r="R507" s="86"/>
      <c r="S507" s="86"/>
      <c r="T507" s="87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T507" s="19" t="s">
        <v>153</v>
      </c>
      <c r="AU507" s="19" t="s">
        <v>81</v>
      </c>
    </row>
    <row r="508" s="2" customFormat="1" ht="16.5" customHeight="1">
      <c r="A508" s="40"/>
      <c r="B508" s="41"/>
      <c r="C508" s="206" t="s">
        <v>936</v>
      </c>
      <c r="D508" s="206" t="s">
        <v>146</v>
      </c>
      <c r="E508" s="207" t="s">
        <v>881</v>
      </c>
      <c r="F508" s="208" t="s">
        <v>882</v>
      </c>
      <c r="G508" s="209" t="s">
        <v>165</v>
      </c>
      <c r="H508" s="210">
        <v>24</v>
      </c>
      <c r="I508" s="211"/>
      <c r="J508" s="212">
        <f>ROUND(I508*H508,2)</f>
        <v>0</v>
      </c>
      <c r="K508" s="208" t="s">
        <v>150</v>
      </c>
      <c r="L508" s="46"/>
      <c r="M508" s="213" t="s">
        <v>19</v>
      </c>
      <c r="N508" s="214" t="s">
        <v>42</v>
      </c>
      <c r="O508" s="86"/>
      <c r="P508" s="215">
        <f>O508*H508</f>
        <v>0</v>
      </c>
      <c r="Q508" s="215">
        <v>0</v>
      </c>
      <c r="R508" s="215">
        <f>Q508*H508</f>
        <v>0</v>
      </c>
      <c r="S508" s="215">
        <v>0</v>
      </c>
      <c r="T508" s="216">
        <f>S508*H508</f>
        <v>0</v>
      </c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R508" s="217" t="s">
        <v>258</v>
      </c>
      <c r="AT508" s="217" t="s">
        <v>146</v>
      </c>
      <c r="AU508" s="217" t="s">
        <v>81</v>
      </c>
      <c r="AY508" s="19" t="s">
        <v>144</v>
      </c>
      <c r="BE508" s="218">
        <f>IF(N508="základní",J508,0)</f>
        <v>0</v>
      </c>
      <c r="BF508" s="218">
        <f>IF(N508="snížená",J508,0)</f>
        <v>0</v>
      </c>
      <c r="BG508" s="218">
        <f>IF(N508="zákl. přenesená",J508,0)</f>
        <v>0</v>
      </c>
      <c r="BH508" s="218">
        <f>IF(N508="sníž. přenesená",J508,0)</f>
        <v>0</v>
      </c>
      <c r="BI508" s="218">
        <f>IF(N508="nulová",J508,0)</f>
        <v>0</v>
      </c>
      <c r="BJ508" s="19" t="s">
        <v>79</v>
      </c>
      <c r="BK508" s="218">
        <f>ROUND(I508*H508,2)</f>
        <v>0</v>
      </c>
      <c r="BL508" s="19" t="s">
        <v>258</v>
      </c>
      <c r="BM508" s="217" t="s">
        <v>1778</v>
      </c>
    </row>
    <row r="509" s="2" customFormat="1">
      <c r="A509" s="40"/>
      <c r="B509" s="41"/>
      <c r="C509" s="42"/>
      <c r="D509" s="219" t="s">
        <v>153</v>
      </c>
      <c r="E509" s="42"/>
      <c r="F509" s="220" t="s">
        <v>884</v>
      </c>
      <c r="G509" s="42"/>
      <c r="H509" s="42"/>
      <c r="I509" s="221"/>
      <c r="J509" s="42"/>
      <c r="K509" s="42"/>
      <c r="L509" s="46"/>
      <c r="M509" s="222"/>
      <c r="N509" s="223"/>
      <c r="O509" s="86"/>
      <c r="P509" s="86"/>
      <c r="Q509" s="86"/>
      <c r="R509" s="86"/>
      <c r="S509" s="86"/>
      <c r="T509" s="87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T509" s="19" t="s">
        <v>153</v>
      </c>
      <c r="AU509" s="19" t="s">
        <v>81</v>
      </c>
    </row>
    <row r="510" s="2" customFormat="1">
      <c r="A510" s="40"/>
      <c r="B510" s="41"/>
      <c r="C510" s="42"/>
      <c r="D510" s="224" t="s">
        <v>155</v>
      </c>
      <c r="E510" s="42"/>
      <c r="F510" s="225" t="s">
        <v>885</v>
      </c>
      <c r="G510" s="42"/>
      <c r="H510" s="42"/>
      <c r="I510" s="221"/>
      <c r="J510" s="42"/>
      <c r="K510" s="42"/>
      <c r="L510" s="46"/>
      <c r="M510" s="222"/>
      <c r="N510" s="223"/>
      <c r="O510" s="86"/>
      <c r="P510" s="86"/>
      <c r="Q510" s="86"/>
      <c r="R510" s="86"/>
      <c r="S510" s="86"/>
      <c r="T510" s="87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T510" s="19" t="s">
        <v>155</v>
      </c>
      <c r="AU510" s="19" t="s">
        <v>81</v>
      </c>
    </row>
    <row r="511" s="2" customFormat="1" ht="16.5" customHeight="1">
      <c r="A511" s="40"/>
      <c r="B511" s="41"/>
      <c r="C511" s="248" t="s">
        <v>942</v>
      </c>
      <c r="D511" s="248" t="s">
        <v>224</v>
      </c>
      <c r="E511" s="249" t="s">
        <v>1779</v>
      </c>
      <c r="F511" s="250" t="s">
        <v>1780</v>
      </c>
      <c r="G511" s="251" t="s">
        <v>878</v>
      </c>
      <c r="H511" s="252">
        <v>24</v>
      </c>
      <c r="I511" s="253"/>
      <c r="J511" s="254">
        <f>ROUND(I511*H511,2)</f>
        <v>0</v>
      </c>
      <c r="K511" s="250" t="s">
        <v>150</v>
      </c>
      <c r="L511" s="255"/>
      <c r="M511" s="256" t="s">
        <v>19</v>
      </c>
      <c r="N511" s="257" t="s">
        <v>42</v>
      </c>
      <c r="O511" s="86"/>
      <c r="P511" s="215">
        <f>O511*H511</f>
        <v>0</v>
      </c>
      <c r="Q511" s="215">
        <v>0.001</v>
      </c>
      <c r="R511" s="215">
        <f>Q511*H511</f>
        <v>0.024</v>
      </c>
      <c r="S511" s="215">
        <v>0</v>
      </c>
      <c r="T511" s="216">
        <f>S511*H511</f>
        <v>0</v>
      </c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R511" s="217" t="s">
        <v>379</v>
      </c>
      <c r="AT511" s="217" t="s">
        <v>224</v>
      </c>
      <c r="AU511" s="217" t="s">
        <v>81</v>
      </c>
      <c r="AY511" s="19" t="s">
        <v>144</v>
      </c>
      <c r="BE511" s="218">
        <f>IF(N511="základní",J511,0)</f>
        <v>0</v>
      </c>
      <c r="BF511" s="218">
        <f>IF(N511="snížená",J511,0)</f>
        <v>0</v>
      </c>
      <c r="BG511" s="218">
        <f>IF(N511="zákl. přenesená",J511,0)</f>
        <v>0</v>
      </c>
      <c r="BH511" s="218">
        <f>IF(N511="sníž. přenesená",J511,0)</f>
        <v>0</v>
      </c>
      <c r="BI511" s="218">
        <f>IF(N511="nulová",J511,0)</f>
        <v>0</v>
      </c>
      <c r="BJ511" s="19" t="s">
        <v>79</v>
      </c>
      <c r="BK511" s="218">
        <f>ROUND(I511*H511,2)</f>
        <v>0</v>
      </c>
      <c r="BL511" s="19" t="s">
        <v>258</v>
      </c>
      <c r="BM511" s="217" t="s">
        <v>1781</v>
      </c>
    </row>
    <row r="512" s="2" customFormat="1">
      <c r="A512" s="40"/>
      <c r="B512" s="41"/>
      <c r="C512" s="42"/>
      <c r="D512" s="219" t="s">
        <v>153</v>
      </c>
      <c r="E512" s="42"/>
      <c r="F512" s="220" t="s">
        <v>1780</v>
      </c>
      <c r="G512" s="42"/>
      <c r="H512" s="42"/>
      <c r="I512" s="221"/>
      <c r="J512" s="42"/>
      <c r="K512" s="42"/>
      <c r="L512" s="46"/>
      <c r="M512" s="222"/>
      <c r="N512" s="223"/>
      <c r="O512" s="86"/>
      <c r="P512" s="86"/>
      <c r="Q512" s="86"/>
      <c r="R512" s="86"/>
      <c r="S512" s="86"/>
      <c r="T512" s="87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T512" s="19" t="s">
        <v>153</v>
      </c>
      <c r="AU512" s="19" t="s">
        <v>81</v>
      </c>
    </row>
    <row r="513" s="2" customFormat="1" ht="16.5" customHeight="1">
      <c r="A513" s="40"/>
      <c r="B513" s="41"/>
      <c r="C513" s="206" t="s">
        <v>946</v>
      </c>
      <c r="D513" s="206" t="s">
        <v>146</v>
      </c>
      <c r="E513" s="207" t="s">
        <v>891</v>
      </c>
      <c r="F513" s="208" t="s">
        <v>892</v>
      </c>
      <c r="G513" s="209" t="s">
        <v>553</v>
      </c>
      <c r="H513" s="210">
        <v>4</v>
      </c>
      <c r="I513" s="211"/>
      <c r="J513" s="212">
        <f>ROUND(I513*H513,2)</f>
        <v>0</v>
      </c>
      <c r="K513" s="208" t="s">
        <v>150</v>
      </c>
      <c r="L513" s="46"/>
      <c r="M513" s="213" t="s">
        <v>19</v>
      </c>
      <c r="N513" s="214" t="s">
        <v>42</v>
      </c>
      <c r="O513" s="86"/>
      <c r="P513" s="215">
        <f>O513*H513</f>
        <v>0</v>
      </c>
      <c r="Q513" s="215">
        <v>0</v>
      </c>
      <c r="R513" s="215">
        <f>Q513*H513</f>
        <v>0</v>
      </c>
      <c r="S513" s="215">
        <v>0</v>
      </c>
      <c r="T513" s="216">
        <f>S513*H513</f>
        <v>0</v>
      </c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R513" s="217" t="s">
        <v>258</v>
      </c>
      <c r="AT513" s="217" t="s">
        <v>146</v>
      </c>
      <c r="AU513" s="217" t="s">
        <v>81</v>
      </c>
      <c r="AY513" s="19" t="s">
        <v>144</v>
      </c>
      <c r="BE513" s="218">
        <f>IF(N513="základní",J513,0)</f>
        <v>0</v>
      </c>
      <c r="BF513" s="218">
        <f>IF(N513="snížená",J513,0)</f>
        <v>0</v>
      </c>
      <c r="BG513" s="218">
        <f>IF(N513="zákl. přenesená",J513,0)</f>
        <v>0</v>
      </c>
      <c r="BH513" s="218">
        <f>IF(N513="sníž. přenesená",J513,0)</f>
        <v>0</v>
      </c>
      <c r="BI513" s="218">
        <f>IF(N513="nulová",J513,0)</f>
        <v>0</v>
      </c>
      <c r="BJ513" s="19" t="s">
        <v>79</v>
      </c>
      <c r="BK513" s="218">
        <f>ROUND(I513*H513,2)</f>
        <v>0</v>
      </c>
      <c r="BL513" s="19" t="s">
        <v>258</v>
      </c>
      <c r="BM513" s="217" t="s">
        <v>1782</v>
      </c>
    </row>
    <row r="514" s="2" customFormat="1">
      <c r="A514" s="40"/>
      <c r="B514" s="41"/>
      <c r="C514" s="42"/>
      <c r="D514" s="219" t="s">
        <v>153</v>
      </c>
      <c r="E514" s="42"/>
      <c r="F514" s="220" t="s">
        <v>894</v>
      </c>
      <c r="G514" s="42"/>
      <c r="H514" s="42"/>
      <c r="I514" s="221"/>
      <c r="J514" s="42"/>
      <c r="K514" s="42"/>
      <c r="L514" s="46"/>
      <c r="M514" s="222"/>
      <c r="N514" s="223"/>
      <c r="O514" s="86"/>
      <c r="P514" s="86"/>
      <c r="Q514" s="86"/>
      <c r="R514" s="86"/>
      <c r="S514" s="86"/>
      <c r="T514" s="87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T514" s="19" t="s">
        <v>153</v>
      </c>
      <c r="AU514" s="19" t="s">
        <v>81</v>
      </c>
    </row>
    <row r="515" s="2" customFormat="1">
      <c r="A515" s="40"/>
      <c r="B515" s="41"/>
      <c r="C515" s="42"/>
      <c r="D515" s="224" t="s">
        <v>155</v>
      </c>
      <c r="E515" s="42"/>
      <c r="F515" s="225" t="s">
        <v>895</v>
      </c>
      <c r="G515" s="42"/>
      <c r="H515" s="42"/>
      <c r="I515" s="221"/>
      <c r="J515" s="42"/>
      <c r="K515" s="42"/>
      <c r="L515" s="46"/>
      <c r="M515" s="222"/>
      <c r="N515" s="223"/>
      <c r="O515" s="86"/>
      <c r="P515" s="86"/>
      <c r="Q515" s="86"/>
      <c r="R515" s="86"/>
      <c r="S515" s="86"/>
      <c r="T515" s="87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T515" s="19" t="s">
        <v>155</v>
      </c>
      <c r="AU515" s="19" t="s">
        <v>81</v>
      </c>
    </row>
    <row r="516" s="2" customFormat="1" ht="16.5" customHeight="1">
      <c r="A516" s="40"/>
      <c r="B516" s="41"/>
      <c r="C516" s="248" t="s">
        <v>954</v>
      </c>
      <c r="D516" s="248" t="s">
        <v>224</v>
      </c>
      <c r="E516" s="249" t="s">
        <v>897</v>
      </c>
      <c r="F516" s="250" t="s">
        <v>898</v>
      </c>
      <c r="G516" s="251" t="s">
        <v>553</v>
      </c>
      <c r="H516" s="252">
        <v>4</v>
      </c>
      <c r="I516" s="253"/>
      <c r="J516" s="254">
        <f>ROUND(I516*H516,2)</f>
        <v>0</v>
      </c>
      <c r="K516" s="250" t="s">
        <v>150</v>
      </c>
      <c r="L516" s="255"/>
      <c r="M516" s="256" t="s">
        <v>19</v>
      </c>
      <c r="N516" s="257" t="s">
        <v>42</v>
      </c>
      <c r="O516" s="86"/>
      <c r="P516" s="215">
        <f>O516*H516</f>
        <v>0</v>
      </c>
      <c r="Q516" s="215">
        <v>0.00023000000000000001</v>
      </c>
      <c r="R516" s="215">
        <f>Q516*H516</f>
        <v>0.00092000000000000003</v>
      </c>
      <c r="S516" s="215">
        <v>0</v>
      </c>
      <c r="T516" s="216">
        <f>S516*H516</f>
        <v>0</v>
      </c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R516" s="217" t="s">
        <v>379</v>
      </c>
      <c r="AT516" s="217" t="s">
        <v>224</v>
      </c>
      <c r="AU516" s="217" t="s">
        <v>81</v>
      </c>
      <c r="AY516" s="19" t="s">
        <v>144</v>
      </c>
      <c r="BE516" s="218">
        <f>IF(N516="základní",J516,0)</f>
        <v>0</v>
      </c>
      <c r="BF516" s="218">
        <f>IF(N516="snížená",J516,0)</f>
        <v>0</v>
      </c>
      <c r="BG516" s="218">
        <f>IF(N516="zákl. přenesená",J516,0)</f>
        <v>0</v>
      </c>
      <c r="BH516" s="218">
        <f>IF(N516="sníž. přenesená",J516,0)</f>
        <v>0</v>
      </c>
      <c r="BI516" s="218">
        <f>IF(N516="nulová",J516,0)</f>
        <v>0</v>
      </c>
      <c r="BJ516" s="19" t="s">
        <v>79</v>
      </c>
      <c r="BK516" s="218">
        <f>ROUND(I516*H516,2)</f>
        <v>0</v>
      </c>
      <c r="BL516" s="19" t="s">
        <v>258</v>
      </c>
      <c r="BM516" s="217" t="s">
        <v>1783</v>
      </c>
    </row>
    <row r="517" s="2" customFormat="1">
      <c r="A517" s="40"/>
      <c r="B517" s="41"/>
      <c r="C517" s="42"/>
      <c r="D517" s="219" t="s">
        <v>153</v>
      </c>
      <c r="E517" s="42"/>
      <c r="F517" s="220" t="s">
        <v>898</v>
      </c>
      <c r="G517" s="42"/>
      <c r="H517" s="42"/>
      <c r="I517" s="221"/>
      <c r="J517" s="42"/>
      <c r="K517" s="42"/>
      <c r="L517" s="46"/>
      <c r="M517" s="222"/>
      <c r="N517" s="223"/>
      <c r="O517" s="86"/>
      <c r="P517" s="86"/>
      <c r="Q517" s="86"/>
      <c r="R517" s="86"/>
      <c r="S517" s="86"/>
      <c r="T517" s="87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T517" s="19" t="s">
        <v>153</v>
      </c>
      <c r="AU517" s="19" t="s">
        <v>81</v>
      </c>
    </row>
    <row r="518" s="2" customFormat="1" ht="16.5" customHeight="1">
      <c r="A518" s="40"/>
      <c r="B518" s="41"/>
      <c r="C518" s="206" t="s">
        <v>960</v>
      </c>
      <c r="D518" s="206" t="s">
        <v>146</v>
      </c>
      <c r="E518" s="207" t="s">
        <v>901</v>
      </c>
      <c r="F518" s="208" t="s">
        <v>902</v>
      </c>
      <c r="G518" s="209" t="s">
        <v>553</v>
      </c>
      <c r="H518" s="210">
        <v>4</v>
      </c>
      <c r="I518" s="211"/>
      <c r="J518" s="212">
        <f>ROUND(I518*H518,2)</f>
        <v>0</v>
      </c>
      <c r="K518" s="208" t="s">
        <v>150</v>
      </c>
      <c r="L518" s="46"/>
      <c r="M518" s="213" t="s">
        <v>19</v>
      </c>
      <c r="N518" s="214" t="s">
        <v>42</v>
      </c>
      <c r="O518" s="86"/>
      <c r="P518" s="215">
        <f>O518*H518</f>
        <v>0</v>
      </c>
      <c r="Q518" s="215">
        <v>0</v>
      </c>
      <c r="R518" s="215">
        <f>Q518*H518</f>
        <v>0</v>
      </c>
      <c r="S518" s="215">
        <v>0</v>
      </c>
      <c r="T518" s="216">
        <f>S518*H518</f>
        <v>0</v>
      </c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R518" s="217" t="s">
        <v>258</v>
      </c>
      <c r="AT518" s="217" t="s">
        <v>146</v>
      </c>
      <c r="AU518" s="217" t="s">
        <v>81</v>
      </c>
      <c r="AY518" s="19" t="s">
        <v>144</v>
      </c>
      <c r="BE518" s="218">
        <f>IF(N518="základní",J518,0)</f>
        <v>0</v>
      </c>
      <c r="BF518" s="218">
        <f>IF(N518="snížená",J518,0)</f>
        <v>0</v>
      </c>
      <c r="BG518" s="218">
        <f>IF(N518="zákl. přenesená",J518,0)</f>
        <v>0</v>
      </c>
      <c r="BH518" s="218">
        <f>IF(N518="sníž. přenesená",J518,0)</f>
        <v>0</v>
      </c>
      <c r="BI518" s="218">
        <f>IF(N518="nulová",J518,0)</f>
        <v>0</v>
      </c>
      <c r="BJ518" s="19" t="s">
        <v>79</v>
      </c>
      <c r="BK518" s="218">
        <f>ROUND(I518*H518,2)</f>
        <v>0</v>
      </c>
      <c r="BL518" s="19" t="s">
        <v>258</v>
      </c>
      <c r="BM518" s="217" t="s">
        <v>1784</v>
      </c>
    </row>
    <row r="519" s="2" customFormat="1">
      <c r="A519" s="40"/>
      <c r="B519" s="41"/>
      <c r="C519" s="42"/>
      <c r="D519" s="219" t="s">
        <v>153</v>
      </c>
      <c r="E519" s="42"/>
      <c r="F519" s="220" t="s">
        <v>904</v>
      </c>
      <c r="G519" s="42"/>
      <c r="H519" s="42"/>
      <c r="I519" s="221"/>
      <c r="J519" s="42"/>
      <c r="K519" s="42"/>
      <c r="L519" s="46"/>
      <c r="M519" s="222"/>
      <c r="N519" s="223"/>
      <c r="O519" s="86"/>
      <c r="P519" s="86"/>
      <c r="Q519" s="86"/>
      <c r="R519" s="86"/>
      <c r="S519" s="86"/>
      <c r="T519" s="87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T519" s="19" t="s">
        <v>153</v>
      </c>
      <c r="AU519" s="19" t="s">
        <v>81</v>
      </c>
    </row>
    <row r="520" s="2" customFormat="1">
      <c r="A520" s="40"/>
      <c r="B520" s="41"/>
      <c r="C520" s="42"/>
      <c r="D520" s="224" t="s">
        <v>155</v>
      </c>
      <c r="E520" s="42"/>
      <c r="F520" s="225" t="s">
        <v>905</v>
      </c>
      <c r="G520" s="42"/>
      <c r="H520" s="42"/>
      <c r="I520" s="221"/>
      <c r="J520" s="42"/>
      <c r="K520" s="42"/>
      <c r="L520" s="46"/>
      <c r="M520" s="222"/>
      <c r="N520" s="223"/>
      <c r="O520" s="86"/>
      <c r="P520" s="86"/>
      <c r="Q520" s="86"/>
      <c r="R520" s="86"/>
      <c r="S520" s="86"/>
      <c r="T520" s="87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T520" s="19" t="s">
        <v>155</v>
      </c>
      <c r="AU520" s="19" t="s">
        <v>81</v>
      </c>
    </row>
    <row r="521" s="2" customFormat="1" ht="16.5" customHeight="1">
      <c r="A521" s="40"/>
      <c r="B521" s="41"/>
      <c r="C521" s="248" t="s">
        <v>964</v>
      </c>
      <c r="D521" s="248" t="s">
        <v>224</v>
      </c>
      <c r="E521" s="249" t="s">
        <v>907</v>
      </c>
      <c r="F521" s="250" t="s">
        <v>908</v>
      </c>
      <c r="G521" s="251" t="s">
        <v>553</v>
      </c>
      <c r="H521" s="252">
        <v>4</v>
      </c>
      <c r="I521" s="253"/>
      <c r="J521" s="254">
        <f>ROUND(I521*H521,2)</f>
        <v>0</v>
      </c>
      <c r="K521" s="250" t="s">
        <v>150</v>
      </c>
      <c r="L521" s="255"/>
      <c r="M521" s="256" t="s">
        <v>19</v>
      </c>
      <c r="N521" s="257" t="s">
        <v>42</v>
      </c>
      <c r="O521" s="86"/>
      <c r="P521" s="215">
        <f>O521*H521</f>
        <v>0</v>
      </c>
      <c r="Q521" s="215">
        <v>0.00029999999999999997</v>
      </c>
      <c r="R521" s="215">
        <f>Q521*H521</f>
        <v>0.0011999999999999999</v>
      </c>
      <c r="S521" s="215">
        <v>0</v>
      </c>
      <c r="T521" s="216">
        <f>S521*H521</f>
        <v>0</v>
      </c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R521" s="217" t="s">
        <v>379</v>
      </c>
      <c r="AT521" s="217" t="s">
        <v>224</v>
      </c>
      <c r="AU521" s="217" t="s">
        <v>81</v>
      </c>
      <c r="AY521" s="19" t="s">
        <v>144</v>
      </c>
      <c r="BE521" s="218">
        <f>IF(N521="základní",J521,0)</f>
        <v>0</v>
      </c>
      <c r="BF521" s="218">
        <f>IF(N521="snížená",J521,0)</f>
        <v>0</v>
      </c>
      <c r="BG521" s="218">
        <f>IF(N521="zákl. přenesená",J521,0)</f>
        <v>0</v>
      </c>
      <c r="BH521" s="218">
        <f>IF(N521="sníž. přenesená",J521,0)</f>
        <v>0</v>
      </c>
      <c r="BI521" s="218">
        <f>IF(N521="nulová",J521,0)</f>
        <v>0</v>
      </c>
      <c r="BJ521" s="19" t="s">
        <v>79</v>
      </c>
      <c r="BK521" s="218">
        <f>ROUND(I521*H521,2)</f>
        <v>0</v>
      </c>
      <c r="BL521" s="19" t="s">
        <v>258</v>
      </c>
      <c r="BM521" s="217" t="s">
        <v>1785</v>
      </c>
    </row>
    <row r="522" s="2" customFormat="1">
      <c r="A522" s="40"/>
      <c r="B522" s="41"/>
      <c r="C522" s="42"/>
      <c r="D522" s="219" t="s">
        <v>153</v>
      </c>
      <c r="E522" s="42"/>
      <c r="F522" s="220" t="s">
        <v>908</v>
      </c>
      <c r="G522" s="42"/>
      <c r="H522" s="42"/>
      <c r="I522" s="221"/>
      <c r="J522" s="42"/>
      <c r="K522" s="42"/>
      <c r="L522" s="46"/>
      <c r="M522" s="222"/>
      <c r="N522" s="223"/>
      <c r="O522" s="86"/>
      <c r="P522" s="86"/>
      <c r="Q522" s="86"/>
      <c r="R522" s="86"/>
      <c r="S522" s="86"/>
      <c r="T522" s="87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T522" s="19" t="s">
        <v>153</v>
      </c>
      <c r="AU522" s="19" t="s">
        <v>81</v>
      </c>
    </row>
    <row r="523" s="2" customFormat="1" ht="16.5" customHeight="1">
      <c r="A523" s="40"/>
      <c r="B523" s="41"/>
      <c r="C523" s="206" t="s">
        <v>970</v>
      </c>
      <c r="D523" s="206" t="s">
        <v>146</v>
      </c>
      <c r="E523" s="207" t="s">
        <v>911</v>
      </c>
      <c r="F523" s="208" t="s">
        <v>1786</v>
      </c>
      <c r="G523" s="209" t="s">
        <v>553</v>
      </c>
      <c r="H523" s="210">
        <v>4</v>
      </c>
      <c r="I523" s="211"/>
      <c r="J523" s="212">
        <f>ROUND(I523*H523,2)</f>
        <v>0</v>
      </c>
      <c r="K523" s="208" t="s">
        <v>150</v>
      </c>
      <c r="L523" s="46"/>
      <c r="M523" s="213" t="s">
        <v>19</v>
      </c>
      <c r="N523" s="214" t="s">
        <v>42</v>
      </c>
      <c r="O523" s="86"/>
      <c r="P523" s="215">
        <f>O523*H523</f>
        <v>0</v>
      </c>
      <c r="Q523" s="215">
        <v>0</v>
      </c>
      <c r="R523" s="215">
        <f>Q523*H523</f>
        <v>0</v>
      </c>
      <c r="S523" s="215">
        <v>0</v>
      </c>
      <c r="T523" s="216">
        <f>S523*H523</f>
        <v>0</v>
      </c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R523" s="217" t="s">
        <v>258</v>
      </c>
      <c r="AT523" s="217" t="s">
        <v>146</v>
      </c>
      <c r="AU523" s="217" t="s">
        <v>81</v>
      </c>
      <c r="AY523" s="19" t="s">
        <v>144</v>
      </c>
      <c r="BE523" s="218">
        <f>IF(N523="základní",J523,0)</f>
        <v>0</v>
      </c>
      <c r="BF523" s="218">
        <f>IF(N523="snížená",J523,0)</f>
        <v>0</v>
      </c>
      <c r="BG523" s="218">
        <f>IF(N523="zákl. přenesená",J523,0)</f>
        <v>0</v>
      </c>
      <c r="BH523" s="218">
        <f>IF(N523="sníž. přenesená",J523,0)</f>
        <v>0</v>
      </c>
      <c r="BI523" s="218">
        <f>IF(N523="nulová",J523,0)</f>
        <v>0</v>
      </c>
      <c r="BJ523" s="19" t="s">
        <v>79</v>
      </c>
      <c r="BK523" s="218">
        <f>ROUND(I523*H523,2)</f>
        <v>0</v>
      </c>
      <c r="BL523" s="19" t="s">
        <v>258</v>
      </c>
      <c r="BM523" s="217" t="s">
        <v>1787</v>
      </c>
    </row>
    <row r="524" s="2" customFormat="1">
      <c r="A524" s="40"/>
      <c r="B524" s="41"/>
      <c r="C524" s="42"/>
      <c r="D524" s="219" t="s">
        <v>153</v>
      </c>
      <c r="E524" s="42"/>
      <c r="F524" s="220" t="s">
        <v>1786</v>
      </c>
      <c r="G524" s="42"/>
      <c r="H524" s="42"/>
      <c r="I524" s="221"/>
      <c r="J524" s="42"/>
      <c r="K524" s="42"/>
      <c r="L524" s="46"/>
      <c r="M524" s="222"/>
      <c r="N524" s="223"/>
      <c r="O524" s="86"/>
      <c r="P524" s="86"/>
      <c r="Q524" s="86"/>
      <c r="R524" s="86"/>
      <c r="S524" s="86"/>
      <c r="T524" s="87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T524" s="19" t="s">
        <v>153</v>
      </c>
      <c r="AU524" s="19" t="s">
        <v>81</v>
      </c>
    </row>
    <row r="525" s="2" customFormat="1">
      <c r="A525" s="40"/>
      <c r="B525" s="41"/>
      <c r="C525" s="42"/>
      <c r="D525" s="224" t="s">
        <v>155</v>
      </c>
      <c r="E525" s="42"/>
      <c r="F525" s="225" t="s">
        <v>915</v>
      </c>
      <c r="G525" s="42"/>
      <c r="H525" s="42"/>
      <c r="I525" s="221"/>
      <c r="J525" s="42"/>
      <c r="K525" s="42"/>
      <c r="L525" s="46"/>
      <c r="M525" s="222"/>
      <c r="N525" s="223"/>
      <c r="O525" s="86"/>
      <c r="P525" s="86"/>
      <c r="Q525" s="86"/>
      <c r="R525" s="86"/>
      <c r="S525" s="86"/>
      <c r="T525" s="87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T525" s="19" t="s">
        <v>155</v>
      </c>
      <c r="AU525" s="19" t="s">
        <v>81</v>
      </c>
    </row>
    <row r="526" s="2" customFormat="1" ht="16.5" customHeight="1">
      <c r="A526" s="40"/>
      <c r="B526" s="41"/>
      <c r="C526" s="248" t="s">
        <v>975</v>
      </c>
      <c r="D526" s="248" t="s">
        <v>224</v>
      </c>
      <c r="E526" s="249" t="s">
        <v>917</v>
      </c>
      <c r="F526" s="250" t="s">
        <v>918</v>
      </c>
      <c r="G526" s="251" t="s">
        <v>553</v>
      </c>
      <c r="H526" s="252">
        <v>4</v>
      </c>
      <c r="I526" s="253"/>
      <c r="J526" s="254">
        <f>ROUND(I526*H526,2)</f>
        <v>0</v>
      </c>
      <c r="K526" s="250" t="s">
        <v>150</v>
      </c>
      <c r="L526" s="255"/>
      <c r="M526" s="256" t="s">
        <v>19</v>
      </c>
      <c r="N526" s="257" t="s">
        <v>42</v>
      </c>
      <c r="O526" s="86"/>
      <c r="P526" s="215">
        <f>O526*H526</f>
        <v>0</v>
      </c>
      <c r="Q526" s="215">
        <v>0.002</v>
      </c>
      <c r="R526" s="215">
        <f>Q526*H526</f>
        <v>0.0080000000000000002</v>
      </c>
      <c r="S526" s="215">
        <v>0</v>
      </c>
      <c r="T526" s="216">
        <f>S526*H526</f>
        <v>0</v>
      </c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R526" s="217" t="s">
        <v>379</v>
      </c>
      <c r="AT526" s="217" t="s">
        <v>224</v>
      </c>
      <c r="AU526" s="217" t="s">
        <v>81</v>
      </c>
      <c r="AY526" s="19" t="s">
        <v>144</v>
      </c>
      <c r="BE526" s="218">
        <f>IF(N526="základní",J526,0)</f>
        <v>0</v>
      </c>
      <c r="BF526" s="218">
        <f>IF(N526="snížená",J526,0)</f>
        <v>0</v>
      </c>
      <c r="BG526" s="218">
        <f>IF(N526="zákl. přenesená",J526,0)</f>
        <v>0</v>
      </c>
      <c r="BH526" s="218">
        <f>IF(N526="sníž. přenesená",J526,0)</f>
        <v>0</v>
      </c>
      <c r="BI526" s="218">
        <f>IF(N526="nulová",J526,0)</f>
        <v>0</v>
      </c>
      <c r="BJ526" s="19" t="s">
        <v>79</v>
      </c>
      <c r="BK526" s="218">
        <f>ROUND(I526*H526,2)</f>
        <v>0</v>
      </c>
      <c r="BL526" s="19" t="s">
        <v>258</v>
      </c>
      <c r="BM526" s="217" t="s">
        <v>1788</v>
      </c>
    </row>
    <row r="527" s="2" customFormat="1">
      <c r="A527" s="40"/>
      <c r="B527" s="41"/>
      <c r="C527" s="42"/>
      <c r="D527" s="219" t="s">
        <v>153</v>
      </c>
      <c r="E527" s="42"/>
      <c r="F527" s="220" t="s">
        <v>918</v>
      </c>
      <c r="G527" s="42"/>
      <c r="H527" s="42"/>
      <c r="I527" s="221"/>
      <c r="J527" s="42"/>
      <c r="K527" s="42"/>
      <c r="L527" s="46"/>
      <c r="M527" s="222"/>
      <c r="N527" s="223"/>
      <c r="O527" s="86"/>
      <c r="P527" s="86"/>
      <c r="Q527" s="86"/>
      <c r="R527" s="86"/>
      <c r="S527" s="86"/>
      <c r="T527" s="87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T527" s="19" t="s">
        <v>153</v>
      </c>
      <c r="AU527" s="19" t="s">
        <v>81</v>
      </c>
    </row>
    <row r="528" s="2" customFormat="1" ht="16.5" customHeight="1">
      <c r="A528" s="40"/>
      <c r="B528" s="41"/>
      <c r="C528" s="206" t="s">
        <v>983</v>
      </c>
      <c r="D528" s="206" t="s">
        <v>146</v>
      </c>
      <c r="E528" s="207" t="s">
        <v>921</v>
      </c>
      <c r="F528" s="208" t="s">
        <v>922</v>
      </c>
      <c r="G528" s="209" t="s">
        <v>553</v>
      </c>
      <c r="H528" s="210">
        <v>4</v>
      </c>
      <c r="I528" s="211"/>
      <c r="J528" s="212">
        <f>ROUND(I528*H528,2)</f>
        <v>0</v>
      </c>
      <c r="K528" s="208" t="s">
        <v>150</v>
      </c>
      <c r="L528" s="46"/>
      <c r="M528" s="213" t="s">
        <v>19</v>
      </c>
      <c r="N528" s="214" t="s">
        <v>42</v>
      </c>
      <c r="O528" s="86"/>
      <c r="P528" s="215">
        <f>O528*H528</f>
        <v>0</v>
      </c>
      <c r="Q528" s="215">
        <v>0</v>
      </c>
      <c r="R528" s="215">
        <f>Q528*H528</f>
        <v>0</v>
      </c>
      <c r="S528" s="215">
        <v>0</v>
      </c>
      <c r="T528" s="216">
        <f>S528*H528</f>
        <v>0</v>
      </c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R528" s="217" t="s">
        <v>258</v>
      </c>
      <c r="AT528" s="217" t="s">
        <v>146</v>
      </c>
      <c r="AU528" s="217" t="s">
        <v>81</v>
      </c>
      <c r="AY528" s="19" t="s">
        <v>144</v>
      </c>
      <c r="BE528" s="218">
        <f>IF(N528="základní",J528,0)</f>
        <v>0</v>
      </c>
      <c r="BF528" s="218">
        <f>IF(N528="snížená",J528,0)</f>
        <v>0</v>
      </c>
      <c r="BG528" s="218">
        <f>IF(N528="zákl. přenesená",J528,0)</f>
        <v>0</v>
      </c>
      <c r="BH528" s="218">
        <f>IF(N528="sníž. přenesená",J528,0)</f>
        <v>0</v>
      </c>
      <c r="BI528" s="218">
        <f>IF(N528="nulová",J528,0)</f>
        <v>0</v>
      </c>
      <c r="BJ528" s="19" t="s">
        <v>79</v>
      </c>
      <c r="BK528" s="218">
        <f>ROUND(I528*H528,2)</f>
        <v>0</v>
      </c>
      <c r="BL528" s="19" t="s">
        <v>258</v>
      </c>
      <c r="BM528" s="217" t="s">
        <v>1789</v>
      </c>
    </row>
    <row r="529" s="2" customFormat="1">
      <c r="A529" s="40"/>
      <c r="B529" s="41"/>
      <c r="C529" s="42"/>
      <c r="D529" s="219" t="s">
        <v>153</v>
      </c>
      <c r="E529" s="42"/>
      <c r="F529" s="220" t="s">
        <v>924</v>
      </c>
      <c r="G529" s="42"/>
      <c r="H529" s="42"/>
      <c r="I529" s="221"/>
      <c r="J529" s="42"/>
      <c r="K529" s="42"/>
      <c r="L529" s="46"/>
      <c r="M529" s="222"/>
      <c r="N529" s="223"/>
      <c r="O529" s="86"/>
      <c r="P529" s="86"/>
      <c r="Q529" s="86"/>
      <c r="R529" s="86"/>
      <c r="S529" s="86"/>
      <c r="T529" s="87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T529" s="19" t="s">
        <v>153</v>
      </c>
      <c r="AU529" s="19" t="s">
        <v>81</v>
      </c>
    </row>
    <row r="530" s="2" customFormat="1">
      <c r="A530" s="40"/>
      <c r="B530" s="41"/>
      <c r="C530" s="42"/>
      <c r="D530" s="224" t="s">
        <v>155</v>
      </c>
      <c r="E530" s="42"/>
      <c r="F530" s="225" t="s">
        <v>925</v>
      </c>
      <c r="G530" s="42"/>
      <c r="H530" s="42"/>
      <c r="I530" s="221"/>
      <c r="J530" s="42"/>
      <c r="K530" s="42"/>
      <c r="L530" s="46"/>
      <c r="M530" s="222"/>
      <c r="N530" s="223"/>
      <c r="O530" s="86"/>
      <c r="P530" s="86"/>
      <c r="Q530" s="86"/>
      <c r="R530" s="86"/>
      <c r="S530" s="86"/>
      <c r="T530" s="87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T530" s="19" t="s">
        <v>155</v>
      </c>
      <c r="AU530" s="19" t="s">
        <v>81</v>
      </c>
    </row>
    <row r="531" s="2" customFormat="1" ht="16.5" customHeight="1">
      <c r="A531" s="40"/>
      <c r="B531" s="41"/>
      <c r="C531" s="248" t="s">
        <v>990</v>
      </c>
      <c r="D531" s="248" t="s">
        <v>224</v>
      </c>
      <c r="E531" s="249" t="s">
        <v>927</v>
      </c>
      <c r="F531" s="250" t="s">
        <v>928</v>
      </c>
      <c r="G531" s="251" t="s">
        <v>553</v>
      </c>
      <c r="H531" s="252">
        <v>4</v>
      </c>
      <c r="I531" s="253"/>
      <c r="J531" s="254">
        <f>ROUND(I531*H531,2)</f>
        <v>0</v>
      </c>
      <c r="K531" s="250" t="s">
        <v>150</v>
      </c>
      <c r="L531" s="255"/>
      <c r="M531" s="256" t="s">
        <v>19</v>
      </c>
      <c r="N531" s="257" t="s">
        <v>42</v>
      </c>
      <c r="O531" s="86"/>
      <c r="P531" s="215">
        <f>O531*H531</f>
        <v>0</v>
      </c>
      <c r="Q531" s="215">
        <v>0</v>
      </c>
      <c r="R531" s="215">
        <f>Q531*H531</f>
        <v>0</v>
      </c>
      <c r="S531" s="215">
        <v>0</v>
      </c>
      <c r="T531" s="216">
        <f>S531*H531</f>
        <v>0</v>
      </c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R531" s="217" t="s">
        <v>379</v>
      </c>
      <c r="AT531" s="217" t="s">
        <v>224</v>
      </c>
      <c r="AU531" s="217" t="s">
        <v>81</v>
      </c>
      <c r="AY531" s="19" t="s">
        <v>144</v>
      </c>
      <c r="BE531" s="218">
        <f>IF(N531="základní",J531,0)</f>
        <v>0</v>
      </c>
      <c r="BF531" s="218">
        <f>IF(N531="snížená",J531,0)</f>
        <v>0</v>
      </c>
      <c r="BG531" s="218">
        <f>IF(N531="zákl. přenesená",J531,0)</f>
        <v>0</v>
      </c>
      <c r="BH531" s="218">
        <f>IF(N531="sníž. přenesená",J531,0)</f>
        <v>0</v>
      </c>
      <c r="BI531" s="218">
        <f>IF(N531="nulová",J531,0)</f>
        <v>0</v>
      </c>
      <c r="BJ531" s="19" t="s">
        <v>79</v>
      </c>
      <c r="BK531" s="218">
        <f>ROUND(I531*H531,2)</f>
        <v>0</v>
      </c>
      <c r="BL531" s="19" t="s">
        <v>258</v>
      </c>
      <c r="BM531" s="217" t="s">
        <v>1790</v>
      </c>
    </row>
    <row r="532" s="2" customFormat="1">
      <c r="A532" s="40"/>
      <c r="B532" s="41"/>
      <c r="C532" s="42"/>
      <c r="D532" s="219" t="s">
        <v>153</v>
      </c>
      <c r="E532" s="42"/>
      <c r="F532" s="220" t="s">
        <v>928</v>
      </c>
      <c r="G532" s="42"/>
      <c r="H532" s="42"/>
      <c r="I532" s="221"/>
      <c r="J532" s="42"/>
      <c r="K532" s="42"/>
      <c r="L532" s="46"/>
      <c r="M532" s="222"/>
      <c r="N532" s="223"/>
      <c r="O532" s="86"/>
      <c r="P532" s="86"/>
      <c r="Q532" s="86"/>
      <c r="R532" s="86"/>
      <c r="S532" s="86"/>
      <c r="T532" s="87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T532" s="19" t="s">
        <v>153</v>
      </c>
      <c r="AU532" s="19" t="s">
        <v>81</v>
      </c>
    </row>
    <row r="533" s="2" customFormat="1" ht="16.5" customHeight="1">
      <c r="A533" s="40"/>
      <c r="B533" s="41"/>
      <c r="C533" s="206" t="s">
        <v>994</v>
      </c>
      <c r="D533" s="206" t="s">
        <v>146</v>
      </c>
      <c r="E533" s="207" t="s">
        <v>1791</v>
      </c>
      <c r="F533" s="208" t="s">
        <v>1792</v>
      </c>
      <c r="G533" s="209" t="s">
        <v>553</v>
      </c>
      <c r="H533" s="210">
        <v>6</v>
      </c>
      <c r="I533" s="211"/>
      <c r="J533" s="212">
        <f>ROUND(I533*H533,2)</f>
        <v>0</v>
      </c>
      <c r="K533" s="208" t="s">
        <v>150</v>
      </c>
      <c r="L533" s="46"/>
      <c r="M533" s="213" t="s">
        <v>19</v>
      </c>
      <c r="N533" s="214" t="s">
        <v>42</v>
      </c>
      <c r="O533" s="86"/>
      <c r="P533" s="215">
        <f>O533*H533</f>
        <v>0</v>
      </c>
      <c r="Q533" s="215">
        <v>0</v>
      </c>
      <c r="R533" s="215">
        <f>Q533*H533</f>
        <v>0</v>
      </c>
      <c r="S533" s="215">
        <v>0</v>
      </c>
      <c r="T533" s="216">
        <f>S533*H533</f>
        <v>0</v>
      </c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R533" s="217" t="s">
        <v>258</v>
      </c>
      <c r="AT533" s="217" t="s">
        <v>146</v>
      </c>
      <c r="AU533" s="217" t="s">
        <v>81</v>
      </c>
      <c r="AY533" s="19" t="s">
        <v>144</v>
      </c>
      <c r="BE533" s="218">
        <f>IF(N533="základní",J533,0)</f>
        <v>0</v>
      </c>
      <c r="BF533" s="218">
        <f>IF(N533="snížená",J533,0)</f>
        <v>0</v>
      </c>
      <c r="BG533" s="218">
        <f>IF(N533="zákl. přenesená",J533,0)</f>
        <v>0</v>
      </c>
      <c r="BH533" s="218">
        <f>IF(N533="sníž. přenesená",J533,0)</f>
        <v>0</v>
      </c>
      <c r="BI533" s="218">
        <f>IF(N533="nulová",J533,0)</f>
        <v>0</v>
      </c>
      <c r="BJ533" s="19" t="s">
        <v>79</v>
      </c>
      <c r="BK533" s="218">
        <f>ROUND(I533*H533,2)</f>
        <v>0</v>
      </c>
      <c r="BL533" s="19" t="s">
        <v>258</v>
      </c>
      <c r="BM533" s="217" t="s">
        <v>1793</v>
      </c>
    </row>
    <row r="534" s="2" customFormat="1">
      <c r="A534" s="40"/>
      <c r="B534" s="41"/>
      <c r="C534" s="42"/>
      <c r="D534" s="219" t="s">
        <v>153</v>
      </c>
      <c r="E534" s="42"/>
      <c r="F534" s="220" t="s">
        <v>1794</v>
      </c>
      <c r="G534" s="42"/>
      <c r="H534" s="42"/>
      <c r="I534" s="221"/>
      <c r="J534" s="42"/>
      <c r="K534" s="42"/>
      <c r="L534" s="46"/>
      <c r="M534" s="222"/>
      <c r="N534" s="223"/>
      <c r="O534" s="86"/>
      <c r="P534" s="86"/>
      <c r="Q534" s="86"/>
      <c r="R534" s="86"/>
      <c r="S534" s="86"/>
      <c r="T534" s="87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T534" s="19" t="s">
        <v>153</v>
      </c>
      <c r="AU534" s="19" t="s">
        <v>81</v>
      </c>
    </row>
    <row r="535" s="2" customFormat="1">
      <c r="A535" s="40"/>
      <c r="B535" s="41"/>
      <c r="C535" s="42"/>
      <c r="D535" s="224" t="s">
        <v>155</v>
      </c>
      <c r="E535" s="42"/>
      <c r="F535" s="225" t="s">
        <v>1795</v>
      </c>
      <c r="G535" s="42"/>
      <c r="H535" s="42"/>
      <c r="I535" s="221"/>
      <c r="J535" s="42"/>
      <c r="K535" s="42"/>
      <c r="L535" s="46"/>
      <c r="M535" s="222"/>
      <c r="N535" s="223"/>
      <c r="O535" s="86"/>
      <c r="P535" s="86"/>
      <c r="Q535" s="86"/>
      <c r="R535" s="86"/>
      <c r="S535" s="86"/>
      <c r="T535" s="87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T535" s="19" t="s">
        <v>155</v>
      </c>
      <c r="AU535" s="19" t="s">
        <v>81</v>
      </c>
    </row>
    <row r="536" s="2" customFormat="1" ht="16.5" customHeight="1">
      <c r="A536" s="40"/>
      <c r="B536" s="41"/>
      <c r="C536" s="248" t="s">
        <v>1001</v>
      </c>
      <c r="D536" s="248" t="s">
        <v>224</v>
      </c>
      <c r="E536" s="249" t="s">
        <v>1796</v>
      </c>
      <c r="F536" s="250" t="s">
        <v>1797</v>
      </c>
      <c r="G536" s="251" t="s">
        <v>553</v>
      </c>
      <c r="H536" s="252">
        <v>6</v>
      </c>
      <c r="I536" s="253"/>
      <c r="J536" s="254">
        <f>ROUND(I536*H536,2)</f>
        <v>0</v>
      </c>
      <c r="K536" s="250" t="s">
        <v>150</v>
      </c>
      <c r="L536" s="255"/>
      <c r="M536" s="256" t="s">
        <v>19</v>
      </c>
      <c r="N536" s="257" t="s">
        <v>42</v>
      </c>
      <c r="O536" s="86"/>
      <c r="P536" s="215">
        <f>O536*H536</f>
        <v>0</v>
      </c>
      <c r="Q536" s="215">
        <v>0.00958</v>
      </c>
      <c r="R536" s="215">
        <f>Q536*H536</f>
        <v>0.057480000000000003</v>
      </c>
      <c r="S536" s="215">
        <v>0</v>
      </c>
      <c r="T536" s="216">
        <f>S536*H536</f>
        <v>0</v>
      </c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R536" s="217" t="s">
        <v>379</v>
      </c>
      <c r="AT536" s="217" t="s">
        <v>224</v>
      </c>
      <c r="AU536" s="217" t="s">
        <v>81</v>
      </c>
      <c r="AY536" s="19" t="s">
        <v>144</v>
      </c>
      <c r="BE536" s="218">
        <f>IF(N536="základní",J536,0)</f>
        <v>0</v>
      </c>
      <c r="BF536" s="218">
        <f>IF(N536="snížená",J536,0)</f>
        <v>0</v>
      </c>
      <c r="BG536" s="218">
        <f>IF(N536="zákl. přenesená",J536,0)</f>
        <v>0</v>
      </c>
      <c r="BH536" s="218">
        <f>IF(N536="sníž. přenesená",J536,0)</f>
        <v>0</v>
      </c>
      <c r="BI536" s="218">
        <f>IF(N536="nulová",J536,0)</f>
        <v>0</v>
      </c>
      <c r="BJ536" s="19" t="s">
        <v>79</v>
      </c>
      <c r="BK536" s="218">
        <f>ROUND(I536*H536,2)</f>
        <v>0</v>
      </c>
      <c r="BL536" s="19" t="s">
        <v>258</v>
      </c>
      <c r="BM536" s="217" t="s">
        <v>1798</v>
      </c>
    </row>
    <row r="537" s="2" customFormat="1">
      <c r="A537" s="40"/>
      <c r="B537" s="41"/>
      <c r="C537" s="42"/>
      <c r="D537" s="219" t="s">
        <v>153</v>
      </c>
      <c r="E537" s="42"/>
      <c r="F537" s="220" t="s">
        <v>1797</v>
      </c>
      <c r="G537" s="42"/>
      <c r="H537" s="42"/>
      <c r="I537" s="221"/>
      <c r="J537" s="42"/>
      <c r="K537" s="42"/>
      <c r="L537" s="46"/>
      <c r="M537" s="222"/>
      <c r="N537" s="223"/>
      <c r="O537" s="86"/>
      <c r="P537" s="86"/>
      <c r="Q537" s="86"/>
      <c r="R537" s="86"/>
      <c r="S537" s="86"/>
      <c r="T537" s="87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T537" s="19" t="s">
        <v>153</v>
      </c>
      <c r="AU537" s="19" t="s">
        <v>81</v>
      </c>
    </row>
    <row r="538" s="2" customFormat="1" ht="16.5" customHeight="1">
      <c r="A538" s="40"/>
      <c r="B538" s="41"/>
      <c r="C538" s="206" t="s">
        <v>1006</v>
      </c>
      <c r="D538" s="206" t="s">
        <v>146</v>
      </c>
      <c r="E538" s="207" t="s">
        <v>931</v>
      </c>
      <c r="F538" s="208" t="s">
        <v>932</v>
      </c>
      <c r="G538" s="209" t="s">
        <v>553</v>
      </c>
      <c r="H538" s="210">
        <v>1</v>
      </c>
      <c r="I538" s="211"/>
      <c r="J538" s="212">
        <f>ROUND(I538*H538,2)</f>
        <v>0</v>
      </c>
      <c r="K538" s="208" t="s">
        <v>150</v>
      </c>
      <c r="L538" s="46"/>
      <c r="M538" s="213" t="s">
        <v>19</v>
      </c>
      <c r="N538" s="214" t="s">
        <v>42</v>
      </c>
      <c r="O538" s="86"/>
      <c r="P538" s="215">
        <f>O538*H538</f>
        <v>0</v>
      </c>
      <c r="Q538" s="215">
        <v>0</v>
      </c>
      <c r="R538" s="215">
        <f>Q538*H538</f>
        <v>0</v>
      </c>
      <c r="S538" s="215">
        <v>0</v>
      </c>
      <c r="T538" s="216">
        <f>S538*H538</f>
        <v>0</v>
      </c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R538" s="217" t="s">
        <v>258</v>
      </c>
      <c r="AT538" s="217" t="s">
        <v>146</v>
      </c>
      <c r="AU538" s="217" t="s">
        <v>81</v>
      </c>
      <c r="AY538" s="19" t="s">
        <v>144</v>
      </c>
      <c r="BE538" s="218">
        <f>IF(N538="základní",J538,0)</f>
        <v>0</v>
      </c>
      <c r="BF538" s="218">
        <f>IF(N538="snížená",J538,0)</f>
        <v>0</v>
      </c>
      <c r="BG538" s="218">
        <f>IF(N538="zákl. přenesená",J538,0)</f>
        <v>0</v>
      </c>
      <c r="BH538" s="218">
        <f>IF(N538="sníž. přenesená",J538,0)</f>
        <v>0</v>
      </c>
      <c r="BI538" s="218">
        <f>IF(N538="nulová",J538,0)</f>
        <v>0</v>
      </c>
      <c r="BJ538" s="19" t="s">
        <v>79</v>
      </c>
      <c r="BK538" s="218">
        <f>ROUND(I538*H538,2)</f>
        <v>0</v>
      </c>
      <c r="BL538" s="19" t="s">
        <v>258</v>
      </c>
      <c r="BM538" s="217" t="s">
        <v>1799</v>
      </c>
    </row>
    <row r="539" s="2" customFormat="1">
      <c r="A539" s="40"/>
      <c r="B539" s="41"/>
      <c r="C539" s="42"/>
      <c r="D539" s="219" t="s">
        <v>153</v>
      </c>
      <c r="E539" s="42"/>
      <c r="F539" s="220" t="s">
        <v>934</v>
      </c>
      <c r="G539" s="42"/>
      <c r="H539" s="42"/>
      <c r="I539" s="221"/>
      <c r="J539" s="42"/>
      <c r="K539" s="42"/>
      <c r="L539" s="46"/>
      <c r="M539" s="222"/>
      <c r="N539" s="223"/>
      <c r="O539" s="86"/>
      <c r="P539" s="86"/>
      <c r="Q539" s="86"/>
      <c r="R539" s="86"/>
      <c r="S539" s="86"/>
      <c r="T539" s="87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T539" s="19" t="s">
        <v>153</v>
      </c>
      <c r="AU539" s="19" t="s">
        <v>81</v>
      </c>
    </row>
    <row r="540" s="2" customFormat="1">
      <c r="A540" s="40"/>
      <c r="B540" s="41"/>
      <c r="C540" s="42"/>
      <c r="D540" s="224" t="s">
        <v>155</v>
      </c>
      <c r="E540" s="42"/>
      <c r="F540" s="225" t="s">
        <v>935</v>
      </c>
      <c r="G540" s="42"/>
      <c r="H540" s="42"/>
      <c r="I540" s="221"/>
      <c r="J540" s="42"/>
      <c r="K540" s="42"/>
      <c r="L540" s="46"/>
      <c r="M540" s="222"/>
      <c r="N540" s="223"/>
      <c r="O540" s="86"/>
      <c r="P540" s="86"/>
      <c r="Q540" s="86"/>
      <c r="R540" s="86"/>
      <c r="S540" s="86"/>
      <c r="T540" s="87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T540" s="19" t="s">
        <v>155</v>
      </c>
      <c r="AU540" s="19" t="s">
        <v>81</v>
      </c>
    </row>
    <row r="541" s="2" customFormat="1" ht="16.5" customHeight="1">
      <c r="A541" s="40"/>
      <c r="B541" s="41"/>
      <c r="C541" s="206" t="s">
        <v>1013</v>
      </c>
      <c r="D541" s="206" t="s">
        <v>146</v>
      </c>
      <c r="E541" s="207" t="s">
        <v>1800</v>
      </c>
      <c r="F541" s="208" t="s">
        <v>1801</v>
      </c>
      <c r="G541" s="209" t="s">
        <v>553</v>
      </c>
      <c r="H541" s="210">
        <v>1</v>
      </c>
      <c r="I541" s="211"/>
      <c r="J541" s="212">
        <f>ROUND(I541*H541,2)</f>
        <v>0</v>
      </c>
      <c r="K541" s="208" t="s">
        <v>150</v>
      </c>
      <c r="L541" s="46"/>
      <c r="M541" s="213" t="s">
        <v>19</v>
      </c>
      <c r="N541" s="214" t="s">
        <v>42</v>
      </c>
      <c r="O541" s="86"/>
      <c r="P541" s="215">
        <f>O541*H541</f>
        <v>0</v>
      </c>
      <c r="Q541" s="215">
        <v>0</v>
      </c>
      <c r="R541" s="215">
        <f>Q541*H541</f>
        <v>0</v>
      </c>
      <c r="S541" s="215">
        <v>0</v>
      </c>
      <c r="T541" s="216">
        <f>S541*H541</f>
        <v>0</v>
      </c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R541" s="217" t="s">
        <v>258</v>
      </c>
      <c r="AT541" s="217" t="s">
        <v>146</v>
      </c>
      <c r="AU541" s="217" t="s">
        <v>81</v>
      </c>
      <c r="AY541" s="19" t="s">
        <v>144</v>
      </c>
      <c r="BE541" s="218">
        <f>IF(N541="základní",J541,0)</f>
        <v>0</v>
      </c>
      <c r="BF541" s="218">
        <f>IF(N541="snížená",J541,0)</f>
        <v>0</v>
      </c>
      <c r="BG541" s="218">
        <f>IF(N541="zákl. přenesená",J541,0)</f>
        <v>0</v>
      </c>
      <c r="BH541" s="218">
        <f>IF(N541="sníž. přenesená",J541,0)</f>
        <v>0</v>
      </c>
      <c r="BI541" s="218">
        <f>IF(N541="nulová",J541,0)</f>
        <v>0</v>
      </c>
      <c r="BJ541" s="19" t="s">
        <v>79</v>
      </c>
      <c r="BK541" s="218">
        <f>ROUND(I541*H541,2)</f>
        <v>0</v>
      </c>
      <c r="BL541" s="19" t="s">
        <v>258</v>
      </c>
      <c r="BM541" s="217" t="s">
        <v>1802</v>
      </c>
    </row>
    <row r="542" s="2" customFormat="1">
      <c r="A542" s="40"/>
      <c r="B542" s="41"/>
      <c r="C542" s="42"/>
      <c r="D542" s="219" t="s">
        <v>153</v>
      </c>
      <c r="E542" s="42"/>
      <c r="F542" s="220" t="s">
        <v>1803</v>
      </c>
      <c r="G542" s="42"/>
      <c r="H542" s="42"/>
      <c r="I542" s="221"/>
      <c r="J542" s="42"/>
      <c r="K542" s="42"/>
      <c r="L542" s="46"/>
      <c r="M542" s="222"/>
      <c r="N542" s="223"/>
      <c r="O542" s="86"/>
      <c r="P542" s="86"/>
      <c r="Q542" s="86"/>
      <c r="R542" s="86"/>
      <c r="S542" s="86"/>
      <c r="T542" s="87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T542" s="19" t="s">
        <v>153</v>
      </c>
      <c r="AU542" s="19" t="s">
        <v>81</v>
      </c>
    </row>
    <row r="543" s="2" customFormat="1">
      <c r="A543" s="40"/>
      <c r="B543" s="41"/>
      <c r="C543" s="42"/>
      <c r="D543" s="224" t="s">
        <v>155</v>
      </c>
      <c r="E543" s="42"/>
      <c r="F543" s="225" t="s">
        <v>1804</v>
      </c>
      <c r="G543" s="42"/>
      <c r="H543" s="42"/>
      <c r="I543" s="221"/>
      <c r="J543" s="42"/>
      <c r="K543" s="42"/>
      <c r="L543" s="46"/>
      <c r="M543" s="222"/>
      <c r="N543" s="223"/>
      <c r="O543" s="86"/>
      <c r="P543" s="86"/>
      <c r="Q543" s="86"/>
      <c r="R543" s="86"/>
      <c r="S543" s="86"/>
      <c r="T543" s="87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T543" s="19" t="s">
        <v>155</v>
      </c>
      <c r="AU543" s="19" t="s">
        <v>81</v>
      </c>
    </row>
    <row r="544" s="2" customFormat="1" ht="24.15" customHeight="1">
      <c r="A544" s="40"/>
      <c r="B544" s="41"/>
      <c r="C544" s="206" t="s">
        <v>1018</v>
      </c>
      <c r="D544" s="206" t="s">
        <v>146</v>
      </c>
      <c r="E544" s="207" t="s">
        <v>943</v>
      </c>
      <c r="F544" s="208" t="s">
        <v>944</v>
      </c>
      <c r="G544" s="209" t="s">
        <v>553</v>
      </c>
      <c r="H544" s="210">
        <v>4</v>
      </c>
      <c r="I544" s="211"/>
      <c r="J544" s="212">
        <f>ROUND(I544*H544,2)</f>
        <v>0</v>
      </c>
      <c r="K544" s="208" t="s">
        <v>19</v>
      </c>
      <c r="L544" s="46"/>
      <c r="M544" s="213" t="s">
        <v>19</v>
      </c>
      <c r="N544" s="214" t="s">
        <v>42</v>
      </c>
      <c r="O544" s="86"/>
      <c r="P544" s="215">
        <f>O544*H544</f>
        <v>0</v>
      </c>
      <c r="Q544" s="215">
        <v>0</v>
      </c>
      <c r="R544" s="215">
        <f>Q544*H544</f>
        <v>0</v>
      </c>
      <c r="S544" s="215">
        <v>0</v>
      </c>
      <c r="T544" s="216">
        <f>S544*H544</f>
        <v>0</v>
      </c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R544" s="217" t="s">
        <v>258</v>
      </c>
      <c r="AT544" s="217" t="s">
        <v>146</v>
      </c>
      <c r="AU544" s="217" t="s">
        <v>81</v>
      </c>
      <c r="AY544" s="19" t="s">
        <v>144</v>
      </c>
      <c r="BE544" s="218">
        <f>IF(N544="základní",J544,0)</f>
        <v>0</v>
      </c>
      <c r="BF544" s="218">
        <f>IF(N544="snížená",J544,0)</f>
        <v>0</v>
      </c>
      <c r="BG544" s="218">
        <f>IF(N544="zákl. přenesená",J544,0)</f>
        <v>0</v>
      </c>
      <c r="BH544" s="218">
        <f>IF(N544="sníž. přenesená",J544,0)</f>
        <v>0</v>
      </c>
      <c r="BI544" s="218">
        <f>IF(N544="nulová",J544,0)</f>
        <v>0</v>
      </c>
      <c r="BJ544" s="19" t="s">
        <v>79</v>
      </c>
      <c r="BK544" s="218">
        <f>ROUND(I544*H544,2)</f>
        <v>0</v>
      </c>
      <c r="BL544" s="19" t="s">
        <v>258</v>
      </c>
      <c r="BM544" s="217" t="s">
        <v>1805</v>
      </c>
    </row>
    <row r="545" s="2" customFormat="1">
      <c r="A545" s="40"/>
      <c r="B545" s="41"/>
      <c r="C545" s="42"/>
      <c r="D545" s="219" t="s">
        <v>153</v>
      </c>
      <c r="E545" s="42"/>
      <c r="F545" s="220" t="s">
        <v>944</v>
      </c>
      <c r="G545" s="42"/>
      <c r="H545" s="42"/>
      <c r="I545" s="221"/>
      <c r="J545" s="42"/>
      <c r="K545" s="42"/>
      <c r="L545" s="46"/>
      <c r="M545" s="222"/>
      <c r="N545" s="223"/>
      <c r="O545" s="86"/>
      <c r="P545" s="86"/>
      <c r="Q545" s="86"/>
      <c r="R545" s="86"/>
      <c r="S545" s="86"/>
      <c r="T545" s="87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T545" s="19" t="s">
        <v>153</v>
      </c>
      <c r="AU545" s="19" t="s">
        <v>81</v>
      </c>
    </row>
    <row r="546" s="2" customFormat="1" ht="16.5" customHeight="1">
      <c r="A546" s="40"/>
      <c r="B546" s="41"/>
      <c r="C546" s="206" t="s">
        <v>1024</v>
      </c>
      <c r="D546" s="206" t="s">
        <v>146</v>
      </c>
      <c r="E546" s="207" t="s">
        <v>947</v>
      </c>
      <c r="F546" s="208" t="s">
        <v>948</v>
      </c>
      <c r="G546" s="209" t="s">
        <v>204</v>
      </c>
      <c r="H546" s="210">
        <v>0.32100000000000001</v>
      </c>
      <c r="I546" s="211"/>
      <c r="J546" s="212">
        <f>ROUND(I546*H546,2)</f>
        <v>0</v>
      </c>
      <c r="K546" s="208" t="s">
        <v>150</v>
      </c>
      <c r="L546" s="46"/>
      <c r="M546" s="213" t="s">
        <v>19</v>
      </c>
      <c r="N546" s="214" t="s">
        <v>42</v>
      </c>
      <c r="O546" s="86"/>
      <c r="P546" s="215">
        <f>O546*H546</f>
        <v>0</v>
      </c>
      <c r="Q546" s="215">
        <v>0</v>
      </c>
      <c r="R546" s="215">
        <f>Q546*H546</f>
        <v>0</v>
      </c>
      <c r="S546" s="215">
        <v>0</v>
      </c>
      <c r="T546" s="216">
        <f>S546*H546</f>
        <v>0</v>
      </c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R546" s="217" t="s">
        <v>258</v>
      </c>
      <c r="AT546" s="217" t="s">
        <v>146</v>
      </c>
      <c r="AU546" s="217" t="s">
        <v>81</v>
      </c>
      <c r="AY546" s="19" t="s">
        <v>144</v>
      </c>
      <c r="BE546" s="218">
        <f>IF(N546="základní",J546,0)</f>
        <v>0</v>
      </c>
      <c r="BF546" s="218">
        <f>IF(N546="snížená",J546,0)</f>
        <v>0</v>
      </c>
      <c r="BG546" s="218">
        <f>IF(N546="zákl. přenesená",J546,0)</f>
        <v>0</v>
      </c>
      <c r="BH546" s="218">
        <f>IF(N546="sníž. přenesená",J546,0)</f>
        <v>0</v>
      </c>
      <c r="BI546" s="218">
        <f>IF(N546="nulová",J546,0)</f>
        <v>0</v>
      </c>
      <c r="BJ546" s="19" t="s">
        <v>79</v>
      </c>
      <c r="BK546" s="218">
        <f>ROUND(I546*H546,2)</f>
        <v>0</v>
      </c>
      <c r="BL546" s="19" t="s">
        <v>258</v>
      </c>
      <c r="BM546" s="217" t="s">
        <v>1806</v>
      </c>
    </row>
    <row r="547" s="2" customFormat="1">
      <c r="A547" s="40"/>
      <c r="B547" s="41"/>
      <c r="C547" s="42"/>
      <c r="D547" s="219" t="s">
        <v>153</v>
      </c>
      <c r="E547" s="42"/>
      <c r="F547" s="220" t="s">
        <v>950</v>
      </c>
      <c r="G547" s="42"/>
      <c r="H547" s="42"/>
      <c r="I547" s="221"/>
      <c r="J547" s="42"/>
      <c r="K547" s="42"/>
      <c r="L547" s="46"/>
      <c r="M547" s="222"/>
      <c r="N547" s="223"/>
      <c r="O547" s="86"/>
      <c r="P547" s="86"/>
      <c r="Q547" s="86"/>
      <c r="R547" s="86"/>
      <c r="S547" s="86"/>
      <c r="T547" s="87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T547" s="19" t="s">
        <v>153</v>
      </c>
      <c r="AU547" s="19" t="s">
        <v>81</v>
      </c>
    </row>
    <row r="548" s="2" customFormat="1">
      <c r="A548" s="40"/>
      <c r="B548" s="41"/>
      <c r="C548" s="42"/>
      <c r="D548" s="224" t="s">
        <v>155</v>
      </c>
      <c r="E548" s="42"/>
      <c r="F548" s="225" t="s">
        <v>951</v>
      </c>
      <c r="G548" s="42"/>
      <c r="H548" s="42"/>
      <c r="I548" s="221"/>
      <c r="J548" s="42"/>
      <c r="K548" s="42"/>
      <c r="L548" s="46"/>
      <c r="M548" s="222"/>
      <c r="N548" s="223"/>
      <c r="O548" s="86"/>
      <c r="P548" s="86"/>
      <c r="Q548" s="86"/>
      <c r="R548" s="86"/>
      <c r="S548" s="86"/>
      <c r="T548" s="87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T548" s="19" t="s">
        <v>155</v>
      </c>
      <c r="AU548" s="19" t="s">
        <v>81</v>
      </c>
    </row>
    <row r="549" s="12" customFormat="1" ht="22.8" customHeight="1">
      <c r="A549" s="12"/>
      <c r="B549" s="190"/>
      <c r="C549" s="191"/>
      <c r="D549" s="192" t="s">
        <v>70</v>
      </c>
      <c r="E549" s="204" t="s">
        <v>952</v>
      </c>
      <c r="F549" s="204" t="s">
        <v>953</v>
      </c>
      <c r="G549" s="191"/>
      <c r="H549" s="191"/>
      <c r="I549" s="194"/>
      <c r="J549" s="205">
        <f>BK549</f>
        <v>0</v>
      </c>
      <c r="K549" s="191"/>
      <c r="L549" s="196"/>
      <c r="M549" s="197"/>
      <c r="N549" s="198"/>
      <c r="O549" s="198"/>
      <c r="P549" s="199">
        <f>SUM(P550:P557)</f>
        <v>0</v>
      </c>
      <c r="Q549" s="198"/>
      <c r="R549" s="199">
        <f>SUM(R550:R557)</f>
        <v>0.0034199999999999999</v>
      </c>
      <c r="S549" s="198"/>
      <c r="T549" s="200">
        <f>SUM(T550:T557)</f>
        <v>0</v>
      </c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R549" s="201" t="s">
        <v>81</v>
      </c>
      <c r="AT549" s="202" t="s">
        <v>70</v>
      </c>
      <c r="AU549" s="202" t="s">
        <v>79</v>
      </c>
      <c r="AY549" s="201" t="s">
        <v>144</v>
      </c>
      <c r="BK549" s="203">
        <f>SUM(BK550:BK557)</f>
        <v>0</v>
      </c>
    </row>
    <row r="550" s="2" customFormat="1" ht="16.5" customHeight="1">
      <c r="A550" s="40"/>
      <c r="B550" s="41"/>
      <c r="C550" s="206" t="s">
        <v>1029</v>
      </c>
      <c r="D550" s="206" t="s">
        <v>146</v>
      </c>
      <c r="E550" s="207" t="s">
        <v>1807</v>
      </c>
      <c r="F550" s="208" t="s">
        <v>1808</v>
      </c>
      <c r="G550" s="209" t="s">
        <v>553</v>
      </c>
      <c r="H550" s="210">
        <v>6</v>
      </c>
      <c r="I550" s="211"/>
      <c r="J550" s="212">
        <f>ROUND(I550*H550,2)</f>
        <v>0</v>
      </c>
      <c r="K550" s="208" t="s">
        <v>150</v>
      </c>
      <c r="L550" s="46"/>
      <c r="M550" s="213" t="s">
        <v>19</v>
      </c>
      <c r="N550" s="214" t="s">
        <v>42</v>
      </c>
      <c r="O550" s="86"/>
      <c r="P550" s="215">
        <f>O550*H550</f>
        <v>0</v>
      </c>
      <c r="Q550" s="215">
        <v>0</v>
      </c>
      <c r="R550" s="215">
        <f>Q550*H550</f>
        <v>0</v>
      </c>
      <c r="S550" s="215">
        <v>0</v>
      </c>
      <c r="T550" s="216">
        <f>S550*H550</f>
        <v>0</v>
      </c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R550" s="217" t="s">
        <v>258</v>
      </c>
      <c r="AT550" s="217" t="s">
        <v>146</v>
      </c>
      <c r="AU550" s="217" t="s">
        <v>81</v>
      </c>
      <c r="AY550" s="19" t="s">
        <v>144</v>
      </c>
      <c r="BE550" s="218">
        <f>IF(N550="základní",J550,0)</f>
        <v>0</v>
      </c>
      <c r="BF550" s="218">
        <f>IF(N550="snížená",J550,0)</f>
        <v>0</v>
      </c>
      <c r="BG550" s="218">
        <f>IF(N550="zákl. přenesená",J550,0)</f>
        <v>0</v>
      </c>
      <c r="BH550" s="218">
        <f>IF(N550="sníž. přenesená",J550,0)</f>
        <v>0</v>
      </c>
      <c r="BI550" s="218">
        <f>IF(N550="nulová",J550,0)</f>
        <v>0</v>
      </c>
      <c r="BJ550" s="19" t="s">
        <v>79</v>
      </c>
      <c r="BK550" s="218">
        <f>ROUND(I550*H550,2)</f>
        <v>0</v>
      </c>
      <c r="BL550" s="19" t="s">
        <v>258</v>
      </c>
      <c r="BM550" s="217" t="s">
        <v>1809</v>
      </c>
    </row>
    <row r="551" s="2" customFormat="1">
      <c r="A551" s="40"/>
      <c r="B551" s="41"/>
      <c r="C551" s="42"/>
      <c r="D551" s="219" t="s">
        <v>153</v>
      </c>
      <c r="E551" s="42"/>
      <c r="F551" s="220" t="s">
        <v>1810</v>
      </c>
      <c r="G551" s="42"/>
      <c r="H551" s="42"/>
      <c r="I551" s="221"/>
      <c r="J551" s="42"/>
      <c r="K551" s="42"/>
      <c r="L551" s="46"/>
      <c r="M551" s="222"/>
      <c r="N551" s="223"/>
      <c r="O551" s="86"/>
      <c r="P551" s="86"/>
      <c r="Q551" s="86"/>
      <c r="R551" s="86"/>
      <c r="S551" s="86"/>
      <c r="T551" s="87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T551" s="19" t="s">
        <v>153</v>
      </c>
      <c r="AU551" s="19" t="s">
        <v>81</v>
      </c>
    </row>
    <row r="552" s="2" customFormat="1">
      <c r="A552" s="40"/>
      <c r="B552" s="41"/>
      <c r="C552" s="42"/>
      <c r="D552" s="224" t="s">
        <v>155</v>
      </c>
      <c r="E552" s="42"/>
      <c r="F552" s="225" t="s">
        <v>1811</v>
      </c>
      <c r="G552" s="42"/>
      <c r="H552" s="42"/>
      <c r="I552" s="221"/>
      <c r="J552" s="42"/>
      <c r="K552" s="42"/>
      <c r="L552" s="46"/>
      <c r="M552" s="222"/>
      <c r="N552" s="223"/>
      <c r="O552" s="86"/>
      <c r="P552" s="86"/>
      <c r="Q552" s="86"/>
      <c r="R552" s="86"/>
      <c r="S552" s="86"/>
      <c r="T552" s="87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T552" s="19" t="s">
        <v>155</v>
      </c>
      <c r="AU552" s="19" t="s">
        <v>81</v>
      </c>
    </row>
    <row r="553" s="2" customFormat="1" ht="16.5" customHeight="1">
      <c r="A553" s="40"/>
      <c r="B553" s="41"/>
      <c r="C553" s="248" t="s">
        <v>1037</v>
      </c>
      <c r="D553" s="248" t="s">
        <v>224</v>
      </c>
      <c r="E553" s="249" t="s">
        <v>1812</v>
      </c>
      <c r="F553" s="250" t="s">
        <v>1813</v>
      </c>
      <c r="G553" s="251" t="s">
        <v>553</v>
      </c>
      <c r="H553" s="252">
        <v>6</v>
      </c>
      <c r="I553" s="253"/>
      <c r="J553" s="254">
        <f>ROUND(I553*H553,2)</f>
        <v>0</v>
      </c>
      <c r="K553" s="250" t="s">
        <v>150</v>
      </c>
      <c r="L553" s="255"/>
      <c r="M553" s="256" t="s">
        <v>19</v>
      </c>
      <c r="N553" s="257" t="s">
        <v>42</v>
      </c>
      <c r="O553" s="86"/>
      <c r="P553" s="215">
        <f>O553*H553</f>
        <v>0</v>
      </c>
      <c r="Q553" s="215">
        <v>0.00056999999999999998</v>
      </c>
      <c r="R553" s="215">
        <f>Q553*H553</f>
        <v>0.0034199999999999999</v>
      </c>
      <c r="S553" s="215">
        <v>0</v>
      </c>
      <c r="T553" s="216">
        <f>S553*H553</f>
        <v>0</v>
      </c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R553" s="217" t="s">
        <v>379</v>
      </c>
      <c r="AT553" s="217" t="s">
        <v>224</v>
      </c>
      <c r="AU553" s="217" t="s">
        <v>81</v>
      </c>
      <c r="AY553" s="19" t="s">
        <v>144</v>
      </c>
      <c r="BE553" s="218">
        <f>IF(N553="základní",J553,0)</f>
        <v>0</v>
      </c>
      <c r="BF553" s="218">
        <f>IF(N553="snížená",J553,0)</f>
        <v>0</v>
      </c>
      <c r="BG553" s="218">
        <f>IF(N553="zákl. přenesená",J553,0)</f>
        <v>0</v>
      </c>
      <c r="BH553" s="218">
        <f>IF(N553="sníž. přenesená",J553,0)</f>
        <v>0</v>
      </c>
      <c r="BI553" s="218">
        <f>IF(N553="nulová",J553,0)</f>
        <v>0</v>
      </c>
      <c r="BJ553" s="19" t="s">
        <v>79</v>
      </c>
      <c r="BK553" s="218">
        <f>ROUND(I553*H553,2)</f>
        <v>0</v>
      </c>
      <c r="BL553" s="19" t="s">
        <v>258</v>
      </c>
      <c r="BM553" s="217" t="s">
        <v>1814</v>
      </c>
    </row>
    <row r="554" s="2" customFormat="1">
      <c r="A554" s="40"/>
      <c r="B554" s="41"/>
      <c r="C554" s="42"/>
      <c r="D554" s="219" t="s">
        <v>153</v>
      </c>
      <c r="E554" s="42"/>
      <c r="F554" s="220" t="s">
        <v>1813</v>
      </c>
      <c r="G554" s="42"/>
      <c r="H554" s="42"/>
      <c r="I554" s="221"/>
      <c r="J554" s="42"/>
      <c r="K554" s="42"/>
      <c r="L554" s="46"/>
      <c r="M554" s="222"/>
      <c r="N554" s="223"/>
      <c r="O554" s="86"/>
      <c r="P554" s="86"/>
      <c r="Q554" s="86"/>
      <c r="R554" s="86"/>
      <c r="S554" s="86"/>
      <c r="T554" s="87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T554" s="19" t="s">
        <v>153</v>
      </c>
      <c r="AU554" s="19" t="s">
        <v>81</v>
      </c>
    </row>
    <row r="555" s="2" customFormat="1" ht="16.5" customHeight="1">
      <c r="A555" s="40"/>
      <c r="B555" s="41"/>
      <c r="C555" s="206" t="s">
        <v>1043</v>
      </c>
      <c r="D555" s="206" t="s">
        <v>146</v>
      </c>
      <c r="E555" s="207" t="s">
        <v>976</v>
      </c>
      <c r="F555" s="208" t="s">
        <v>977</v>
      </c>
      <c r="G555" s="209" t="s">
        <v>204</v>
      </c>
      <c r="H555" s="210">
        <v>0.0030000000000000001</v>
      </c>
      <c r="I555" s="211"/>
      <c r="J555" s="212">
        <f>ROUND(I555*H555,2)</f>
        <v>0</v>
      </c>
      <c r="K555" s="208" t="s">
        <v>150</v>
      </c>
      <c r="L555" s="46"/>
      <c r="M555" s="213" t="s">
        <v>19</v>
      </c>
      <c r="N555" s="214" t="s">
        <v>42</v>
      </c>
      <c r="O555" s="86"/>
      <c r="P555" s="215">
        <f>O555*H555</f>
        <v>0</v>
      </c>
      <c r="Q555" s="215">
        <v>0</v>
      </c>
      <c r="R555" s="215">
        <f>Q555*H555</f>
        <v>0</v>
      </c>
      <c r="S555" s="215">
        <v>0</v>
      </c>
      <c r="T555" s="216">
        <f>S555*H555</f>
        <v>0</v>
      </c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R555" s="217" t="s">
        <v>258</v>
      </c>
      <c r="AT555" s="217" t="s">
        <v>146</v>
      </c>
      <c r="AU555" s="217" t="s">
        <v>81</v>
      </c>
      <c r="AY555" s="19" t="s">
        <v>144</v>
      </c>
      <c r="BE555" s="218">
        <f>IF(N555="základní",J555,0)</f>
        <v>0</v>
      </c>
      <c r="BF555" s="218">
        <f>IF(N555="snížená",J555,0)</f>
        <v>0</v>
      </c>
      <c r="BG555" s="218">
        <f>IF(N555="zákl. přenesená",J555,0)</f>
        <v>0</v>
      </c>
      <c r="BH555" s="218">
        <f>IF(N555="sníž. přenesená",J555,0)</f>
        <v>0</v>
      </c>
      <c r="BI555" s="218">
        <f>IF(N555="nulová",J555,0)</f>
        <v>0</v>
      </c>
      <c r="BJ555" s="19" t="s">
        <v>79</v>
      </c>
      <c r="BK555" s="218">
        <f>ROUND(I555*H555,2)</f>
        <v>0</v>
      </c>
      <c r="BL555" s="19" t="s">
        <v>258</v>
      </c>
      <c r="BM555" s="217" t="s">
        <v>1815</v>
      </c>
    </row>
    <row r="556" s="2" customFormat="1">
      <c r="A556" s="40"/>
      <c r="B556" s="41"/>
      <c r="C556" s="42"/>
      <c r="D556" s="219" t="s">
        <v>153</v>
      </c>
      <c r="E556" s="42"/>
      <c r="F556" s="220" t="s">
        <v>979</v>
      </c>
      <c r="G556" s="42"/>
      <c r="H556" s="42"/>
      <c r="I556" s="221"/>
      <c r="J556" s="42"/>
      <c r="K556" s="42"/>
      <c r="L556" s="46"/>
      <c r="M556" s="222"/>
      <c r="N556" s="223"/>
      <c r="O556" s="86"/>
      <c r="P556" s="86"/>
      <c r="Q556" s="86"/>
      <c r="R556" s="86"/>
      <c r="S556" s="86"/>
      <c r="T556" s="87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T556" s="19" t="s">
        <v>153</v>
      </c>
      <c r="AU556" s="19" t="s">
        <v>81</v>
      </c>
    </row>
    <row r="557" s="2" customFormat="1">
      <c r="A557" s="40"/>
      <c r="B557" s="41"/>
      <c r="C557" s="42"/>
      <c r="D557" s="224" t="s">
        <v>155</v>
      </c>
      <c r="E557" s="42"/>
      <c r="F557" s="225" t="s">
        <v>980</v>
      </c>
      <c r="G557" s="42"/>
      <c r="H557" s="42"/>
      <c r="I557" s="221"/>
      <c r="J557" s="42"/>
      <c r="K557" s="42"/>
      <c r="L557" s="46"/>
      <c r="M557" s="222"/>
      <c r="N557" s="223"/>
      <c r="O557" s="86"/>
      <c r="P557" s="86"/>
      <c r="Q557" s="86"/>
      <c r="R557" s="86"/>
      <c r="S557" s="86"/>
      <c r="T557" s="87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T557" s="19" t="s">
        <v>155</v>
      </c>
      <c r="AU557" s="19" t="s">
        <v>81</v>
      </c>
    </row>
    <row r="558" s="12" customFormat="1" ht="22.8" customHeight="1">
      <c r="A558" s="12"/>
      <c r="B558" s="190"/>
      <c r="C558" s="191"/>
      <c r="D558" s="192" t="s">
        <v>70</v>
      </c>
      <c r="E558" s="204" t="s">
        <v>1816</v>
      </c>
      <c r="F558" s="204" t="s">
        <v>1817</v>
      </c>
      <c r="G558" s="191"/>
      <c r="H558" s="191"/>
      <c r="I558" s="194"/>
      <c r="J558" s="205">
        <f>BK558</f>
        <v>0</v>
      </c>
      <c r="K558" s="191"/>
      <c r="L558" s="196"/>
      <c r="M558" s="197"/>
      <c r="N558" s="198"/>
      <c r="O558" s="198"/>
      <c r="P558" s="199">
        <f>SUM(P559:P563)</f>
        <v>0</v>
      </c>
      <c r="Q558" s="198"/>
      <c r="R558" s="199">
        <f>SUM(R559:R563)</f>
        <v>0.040349999999999997</v>
      </c>
      <c r="S558" s="198"/>
      <c r="T558" s="200">
        <f>SUM(T559:T563)</f>
        <v>0</v>
      </c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R558" s="201" t="s">
        <v>81</v>
      </c>
      <c r="AT558" s="202" t="s">
        <v>70</v>
      </c>
      <c r="AU558" s="202" t="s">
        <v>79</v>
      </c>
      <c r="AY558" s="201" t="s">
        <v>144</v>
      </c>
      <c r="BK558" s="203">
        <f>SUM(BK559:BK563)</f>
        <v>0</v>
      </c>
    </row>
    <row r="559" s="2" customFormat="1" ht="16.5" customHeight="1">
      <c r="A559" s="40"/>
      <c r="B559" s="41"/>
      <c r="C559" s="206" t="s">
        <v>1049</v>
      </c>
      <c r="D559" s="206" t="s">
        <v>146</v>
      </c>
      <c r="E559" s="207" t="s">
        <v>1818</v>
      </c>
      <c r="F559" s="208" t="s">
        <v>1819</v>
      </c>
      <c r="G559" s="209" t="s">
        <v>149</v>
      </c>
      <c r="H559" s="210">
        <v>1</v>
      </c>
      <c r="I559" s="211"/>
      <c r="J559" s="212">
        <f>ROUND(I559*H559,2)</f>
        <v>0</v>
      </c>
      <c r="K559" s="208" t="s">
        <v>19</v>
      </c>
      <c r="L559" s="46"/>
      <c r="M559" s="213" t="s">
        <v>19</v>
      </c>
      <c r="N559" s="214" t="s">
        <v>42</v>
      </c>
      <c r="O559" s="86"/>
      <c r="P559" s="215">
        <f>O559*H559</f>
        <v>0</v>
      </c>
      <c r="Q559" s="215">
        <v>0.040349999999999997</v>
      </c>
      <c r="R559" s="215">
        <f>Q559*H559</f>
        <v>0.040349999999999997</v>
      </c>
      <c r="S559" s="215">
        <v>0</v>
      </c>
      <c r="T559" s="216">
        <f>S559*H559</f>
        <v>0</v>
      </c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R559" s="217" t="s">
        <v>258</v>
      </c>
      <c r="AT559" s="217" t="s">
        <v>146</v>
      </c>
      <c r="AU559" s="217" t="s">
        <v>81</v>
      </c>
      <c r="AY559" s="19" t="s">
        <v>144</v>
      </c>
      <c r="BE559" s="218">
        <f>IF(N559="základní",J559,0)</f>
        <v>0</v>
      </c>
      <c r="BF559" s="218">
        <f>IF(N559="snížená",J559,0)</f>
        <v>0</v>
      </c>
      <c r="BG559" s="218">
        <f>IF(N559="zákl. přenesená",J559,0)</f>
        <v>0</v>
      </c>
      <c r="BH559" s="218">
        <f>IF(N559="sníž. přenesená",J559,0)</f>
        <v>0</v>
      </c>
      <c r="BI559" s="218">
        <f>IF(N559="nulová",J559,0)</f>
        <v>0</v>
      </c>
      <c r="BJ559" s="19" t="s">
        <v>79</v>
      </c>
      <c r="BK559" s="218">
        <f>ROUND(I559*H559,2)</f>
        <v>0</v>
      </c>
      <c r="BL559" s="19" t="s">
        <v>258</v>
      </c>
      <c r="BM559" s="217" t="s">
        <v>1820</v>
      </c>
    </row>
    <row r="560" s="2" customFormat="1">
      <c r="A560" s="40"/>
      <c r="B560" s="41"/>
      <c r="C560" s="42"/>
      <c r="D560" s="219" t="s">
        <v>153</v>
      </c>
      <c r="E560" s="42"/>
      <c r="F560" s="220" t="s">
        <v>1821</v>
      </c>
      <c r="G560" s="42"/>
      <c r="H560" s="42"/>
      <c r="I560" s="221"/>
      <c r="J560" s="42"/>
      <c r="K560" s="42"/>
      <c r="L560" s="46"/>
      <c r="M560" s="222"/>
      <c r="N560" s="223"/>
      <c r="O560" s="86"/>
      <c r="P560" s="86"/>
      <c r="Q560" s="86"/>
      <c r="R560" s="86"/>
      <c r="S560" s="86"/>
      <c r="T560" s="87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T560" s="19" t="s">
        <v>153</v>
      </c>
      <c r="AU560" s="19" t="s">
        <v>81</v>
      </c>
    </row>
    <row r="561" s="2" customFormat="1" ht="16.5" customHeight="1">
      <c r="A561" s="40"/>
      <c r="B561" s="41"/>
      <c r="C561" s="206" t="s">
        <v>1057</v>
      </c>
      <c r="D561" s="206" t="s">
        <v>146</v>
      </c>
      <c r="E561" s="207" t="s">
        <v>1822</v>
      </c>
      <c r="F561" s="208" t="s">
        <v>1823</v>
      </c>
      <c r="G561" s="209" t="s">
        <v>204</v>
      </c>
      <c r="H561" s="210">
        <v>0.040000000000000001</v>
      </c>
      <c r="I561" s="211"/>
      <c r="J561" s="212">
        <f>ROUND(I561*H561,2)</f>
        <v>0</v>
      </c>
      <c r="K561" s="208" t="s">
        <v>150</v>
      </c>
      <c r="L561" s="46"/>
      <c r="M561" s="213" t="s">
        <v>19</v>
      </c>
      <c r="N561" s="214" t="s">
        <v>42</v>
      </c>
      <c r="O561" s="86"/>
      <c r="P561" s="215">
        <f>O561*H561</f>
        <v>0</v>
      </c>
      <c r="Q561" s="215">
        <v>0</v>
      </c>
      <c r="R561" s="215">
        <f>Q561*H561</f>
        <v>0</v>
      </c>
      <c r="S561" s="215">
        <v>0</v>
      </c>
      <c r="T561" s="216">
        <f>S561*H561</f>
        <v>0</v>
      </c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R561" s="217" t="s">
        <v>258</v>
      </c>
      <c r="AT561" s="217" t="s">
        <v>146</v>
      </c>
      <c r="AU561" s="217" t="s">
        <v>81</v>
      </c>
      <c r="AY561" s="19" t="s">
        <v>144</v>
      </c>
      <c r="BE561" s="218">
        <f>IF(N561="základní",J561,0)</f>
        <v>0</v>
      </c>
      <c r="BF561" s="218">
        <f>IF(N561="snížená",J561,0)</f>
        <v>0</v>
      </c>
      <c r="BG561" s="218">
        <f>IF(N561="zákl. přenesená",J561,0)</f>
        <v>0</v>
      </c>
      <c r="BH561" s="218">
        <f>IF(N561="sníž. přenesená",J561,0)</f>
        <v>0</v>
      </c>
      <c r="BI561" s="218">
        <f>IF(N561="nulová",J561,0)</f>
        <v>0</v>
      </c>
      <c r="BJ561" s="19" t="s">
        <v>79</v>
      </c>
      <c r="BK561" s="218">
        <f>ROUND(I561*H561,2)</f>
        <v>0</v>
      </c>
      <c r="BL561" s="19" t="s">
        <v>258</v>
      </c>
      <c r="BM561" s="217" t="s">
        <v>1824</v>
      </c>
    </row>
    <row r="562" s="2" customFormat="1">
      <c r="A562" s="40"/>
      <c r="B562" s="41"/>
      <c r="C562" s="42"/>
      <c r="D562" s="219" t="s">
        <v>153</v>
      </c>
      <c r="E562" s="42"/>
      <c r="F562" s="220" t="s">
        <v>1825</v>
      </c>
      <c r="G562" s="42"/>
      <c r="H562" s="42"/>
      <c r="I562" s="221"/>
      <c r="J562" s="42"/>
      <c r="K562" s="42"/>
      <c r="L562" s="46"/>
      <c r="M562" s="222"/>
      <c r="N562" s="223"/>
      <c r="O562" s="86"/>
      <c r="P562" s="86"/>
      <c r="Q562" s="86"/>
      <c r="R562" s="86"/>
      <c r="S562" s="86"/>
      <c r="T562" s="87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T562" s="19" t="s">
        <v>153</v>
      </c>
      <c r="AU562" s="19" t="s">
        <v>81</v>
      </c>
    </row>
    <row r="563" s="2" customFormat="1">
      <c r="A563" s="40"/>
      <c r="B563" s="41"/>
      <c r="C563" s="42"/>
      <c r="D563" s="224" t="s">
        <v>155</v>
      </c>
      <c r="E563" s="42"/>
      <c r="F563" s="225" t="s">
        <v>1826</v>
      </c>
      <c r="G563" s="42"/>
      <c r="H563" s="42"/>
      <c r="I563" s="221"/>
      <c r="J563" s="42"/>
      <c r="K563" s="42"/>
      <c r="L563" s="46"/>
      <c r="M563" s="222"/>
      <c r="N563" s="223"/>
      <c r="O563" s="86"/>
      <c r="P563" s="86"/>
      <c r="Q563" s="86"/>
      <c r="R563" s="86"/>
      <c r="S563" s="86"/>
      <c r="T563" s="87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T563" s="19" t="s">
        <v>155</v>
      </c>
      <c r="AU563" s="19" t="s">
        <v>81</v>
      </c>
    </row>
    <row r="564" s="12" customFormat="1" ht="22.8" customHeight="1">
      <c r="A564" s="12"/>
      <c r="B564" s="190"/>
      <c r="C564" s="191"/>
      <c r="D564" s="192" t="s">
        <v>70</v>
      </c>
      <c r="E564" s="204" t="s">
        <v>1827</v>
      </c>
      <c r="F564" s="204" t="s">
        <v>1828</v>
      </c>
      <c r="G564" s="191"/>
      <c r="H564" s="191"/>
      <c r="I564" s="194"/>
      <c r="J564" s="205">
        <f>BK564</f>
        <v>0</v>
      </c>
      <c r="K564" s="191"/>
      <c r="L564" s="196"/>
      <c r="M564" s="197"/>
      <c r="N564" s="198"/>
      <c r="O564" s="198"/>
      <c r="P564" s="199">
        <f>SUM(P565:P572)</f>
        <v>0</v>
      </c>
      <c r="Q564" s="198"/>
      <c r="R564" s="199">
        <f>SUM(R565:R572)</f>
        <v>3.4797240000000005</v>
      </c>
      <c r="S564" s="198"/>
      <c r="T564" s="200">
        <f>SUM(T565:T572)</f>
        <v>0</v>
      </c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R564" s="201" t="s">
        <v>81</v>
      </c>
      <c r="AT564" s="202" t="s">
        <v>70</v>
      </c>
      <c r="AU564" s="202" t="s">
        <v>79</v>
      </c>
      <c r="AY564" s="201" t="s">
        <v>144</v>
      </c>
      <c r="BK564" s="203">
        <f>SUM(BK565:BK572)</f>
        <v>0</v>
      </c>
    </row>
    <row r="565" s="2" customFormat="1" ht="16.5" customHeight="1">
      <c r="A565" s="40"/>
      <c r="B565" s="41"/>
      <c r="C565" s="206" t="s">
        <v>1063</v>
      </c>
      <c r="D565" s="206" t="s">
        <v>146</v>
      </c>
      <c r="E565" s="207" t="s">
        <v>1829</v>
      </c>
      <c r="F565" s="208" t="s">
        <v>1830</v>
      </c>
      <c r="G565" s="209" t="s">
        <v>149</v>
      </c>
      <c r="H565" s="210">
        <v>355.80000000000001</v>
      </c>
      <c r="I565" s="211"/>
      <c r="J565" s="212">
        <f>ROUND(I565*H565,2)</f>
        <v>0</v>
      </c>
      <c r="K565" s="208" t="s">
        <v>150</v>
      </c>
      <c r="L565" s="46"/>
      <c r="M565" s="213" t="s">
        <v>19</v>
      </c>
      <c r="N565" s="214" t="s">
        <v>42</v>
      </c>
      <c r="O565" s="86"/>
      <c r="P565" s="215">
        <f>O565*H565</f>
        <v>0</v>
      </c>
      <c r="Q565" s="215">
        <v>0.0097800000000000005</v>
      </c>
      <c r="R565" s="215">
        <f>Q565*H565</f>
        <v>3.4797240000000005</v>
      </c>
      <c r="S565" s="215">
        <v>0</v>
      </c>
      <c r="T565" s="216">
        <f>S565*H565</f>
        <v>0</v>
      </c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R565" s="217" t="s">
        <v>258</v>
      </c>
      <c r="AT565" s="217" t="s">
        <v>146</v>
      </c>
      <c r="AU565" s="217" t="s">
        <v>81</v>
      </c>
      <c r="AY565" s="19" t="s">
        <v>144</v>
      </c>
      <c r="BE565" s="218">
        <f>IF(N565="základní",J565,0)</f>
        <v>0</v>
      </c>
      <c r="BF565" s="218">
        <f>IF(N565="snížená",J565,0)</f>
        <v>0</v>
      </c>
      <c r="BG565" s="218">
        <f>IF(N565="zákl. přenesená",J565,0)</f>
        <v>0</v>
      </c>
      <c r="BH565" s="218">
        <f>IF(N565="sníž. přenesená",J565,0)</f>
        <v>0</v>
      </c>
      <c r="BI565" s="218">
        <f>IF(N565="nulová",J565,0)</f>
        <v>0</v>
      </c>
      <c r="BJ565" s="19" t="s">
        <v>79</v>
      </c>
      <c r="BK565" s="218">
        <f>ROUND(I565*H565,2)</f>
        <v>0</v>
      </c>
      <c r="BL565" s="19" t="s">
        <v>258</v>
      </c>
      <c r="BM565" s="217" t="s">
        <v>1831</v>
      </c>
    </row>
    <row r="566" s="2" customFormat="1">
      <c r="A566" s="40"/>
      <c r="B566" s="41"/>
      <c r="C566" s="42"/>
      <c r="D566" s="219" t="s">
        <v>153</v>
      </c>
      <c r="E566" s="42"/>
      <c r="F566" s="220" t="s">
        <v>1832</v>
      </c>
      <c r="G566" s="42"/>
      <c r="H566" s="42"/>
      <c r="I566" s="221"/>
      <c r="J566" s="42"/>
      <c r="K566" s="42"/>
      <c r="L566" s="46"/>
      <c r="M566" s="222"/>
      <c r="N566" s="223"/>
      <c r="O566" s="86"/>
      <c r="P566" s="86"/>
      <c r="Q566" s="86"/>
      <c r="R566" s="86"/>
      <c r="S566" s="86"/>
      <c r="T566" s="87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T566" s="19" t="s">
        <v>153</v>
      </c>
      <c r="AU566" s="19" t="s">
        <v>81</v>
      </c>
    </row>
    <row r="567" s="2" customFormat="1">
      <c r="A567" s="40"/>
      <c r="B567" s="41"/>
      <c r="C567" s="42"/>
      <c r="D567" s="224" t="s">
        <v>155</v>
      </c>
      <c r="E567" s="42"/>
      <c r="F567" s="225" t="s">
        <v>1833</v>
      </c>
      <c r="G567" s="42"/>
      <c r="H567" s="42"/>
      <c r="I567" s="221"/>
      <c r="J567" s="42"/>
      <c r="K567" s="42"/>
      <c r="L567" s="46"/>
      <c r="M567" s="222"/>
      <c r="N567" s="223"/>
      <c r="O567" s="86"/>
      <c r="P567" s="86"/>
      <c r="Q567" s="86"/>
      <c r="R567" s="86"/>
      <c r="S567" s="86"/>
      <c r="T567" s="87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T567" s="19" t="s">
        <v>155</v>
      </c>
      <c r="AU567" s="19" t="s">
        <v>81</v>
      </c>
    </row>
    <row r="568" s="2" customFormat="1">
      <c r="A568" s="40"/>
      <c r="B568" s="41"/>
      <c r="C568" s="42"/>
      <c r="D568" s="219" t="s">
        <v>385</v>
      </c>
      <c r="E568" s="42"/>
      <c r="F568" s="268" t="s">
        <v>1834</v>
      </c>
      <c r="G568" s="42"/>
      <c r="H568" s="42"/>
      <c r="I568" s="221"/>
      <c r="J568" s="42"/>
      <c r="K568" s="42"/>
      <c r="L568" s="46"/>
      <c r="M568" s="222"/>
      <c r="N568" s="223"/>
      <c r="O568" s="86"/>
      <c r="P568" s="86"/>
      <c r="Q568" s="86"/>
      <c r="R568" s="86"/>
      <c r="S568" s="86"/>
      <c r="T568" s="87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T568" s="19" t="s">
        <v>385</v>
      </c>
      <c r="AU568" s="19" t="s">
        <v>81</v>
      </c>
    </row>
    <row r="569" s="13" customFormat="1">
      <c r="A569" s="13"/>
      <c r="B569" s="226"/>
      <c r="C569" s="227"/>
      <c r="D569" s="219" t="s">
        <v>175</v>
      </c>
      <c r="E569" s="228" t="s">
        <v>19</v>
      </c>
      <c r="F569" s="229" t="s">
        <v>1835</v>
      </c>
      <c r="G569" s="227"/>
      <c r="H569" s="230">
        <v>355.80000000000001</v>
      </c>
      <c r="I569" s="231"/>
      <c r="J569" s="227"/>
      <c r="K569" s="227"/>
      <c r="L569" s="232"/>
      <c r="M569" s="233"/>
      <c r="N569" s="234"/>
      <c r="O569" s="234"/>
      <c r="P569" s="234"/>
      <c r="Q569" s="234"/>
      <c r="R569" s="234"/>
      <c r="S569" s="234"/>
      <c r="T569" s="235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36" t="s">
        <v>175</v>
      </c>
      <c r="AU569" s="236" t="s">
        <v>81</v>
      </c>
      <c r="AV569" s="13" t="s">
        <v>81</v>
      </c>
      <c r="AW569" s="13" t="s">
        <v>33</v>
      </c>
      <c r="AX569" s="13" t="s">
        <v>79</v>
      </c>
      <c r="AY569" s="236" t="s">
        <v>144</v>
      </c>
    </row>
    <row r="570" s="2" customFormat="1" ht="16.5" customHeight="1">
      <c r="A570" s="40"/>
      <c r="B570" s="41"/>
      <c r="C570" s="206" t="s">
        <v>1067</v>
      </c>
      <c r="D570" s="206" t="s">
        <v>146</v>
      </c>
      <c r="E570" s="207" t="s">
        <v>1836</v>
      </c>
      <c r="F570" s="208" t="s">
        <v>1837</v>
      </c>
      <c r="G570" s="209" t="s">
        <v>204</v>
      </c>
      <c r="H570" s="210">
        <v>3.48</v>
      </c>
      <c r="I570" s="211"/>
      <c r="J570" s="212">
        <f>ROUND(I570*H570,2)</f>
        <v>0</v>
      </c>
      <c r="K570" s="208" t="s">
        <v>150</v>
      </c>
      <c r="L570" s="46"/>
      <c r="M570" s="213" t="s">
        <v>19</v>
      </c>
      <c r="N570" s="214" t="s">
        <v>42</v>
      </c>
      <c r="O570" s="86"/>
      <c r="P570" s="215">
        <f>O570*H570</f>
        <v>0</v>
      </c>
      <c r="Q570" s="215">
        <v>0</v>
      </c>
      <c r="R570" s="215">
        <f>Q570*H570</f>
        <v>0</v>
      </c>
      <c r="S570" s="215">
        <v>0</v>
      </c>
      <c r="T570" s="216">
        <f>S570*H570</f>
        <v>0</v>
      </c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R570" s="217" t="s">
        <v>258</v>
      </c>
      <c r="AT570" s="217" t="s">
        <v>146</v>
      </c>
      <c r="AU570" s="217" t="s">
        <v>81</v>
      </c>
      <c r="AY570" s="19" t="s">
        <v>144</v>
      </c>
      <c r="BE570" s="218">
        <f>IF(N570="základní",J570,0)</f>
        <v>0</v>
      </c>
      <c r="BF570" s="218">
        <f>IF(N570="snížená",J570,0)</f>
        <v>0</v>
      </c>
      <c r="BG570" s="218">
        <f>IF(N570="zákl. přenesená",J570,0)</f>
        <v>0</v>
      </c>
      <c r="BH570" s="218">
        <f>IF(N570="sníž. přenesená",J570,0)</f>
        <v>0</v>
      </c>
      <c r="BI570" s="218">
        <f>IF(N570="nulová",J570,0)</f>
        <v>0</v>
      </c>
      <c r="BJ570" s="19" t="s">
        <v>79</v>
      </c>
      <c r="BK570" s="218">
        <f>ROUND(I570*H570,2)</f>
        <v>0</v>
      </c>
      <c r="BL570" s="19" t="s">
        <v>258</v>
      </c>
      <c r="BM570" s="217" t="s">
        <v>1838</v>
      </c>
    </row>
    <row r="571" s="2" customFormat="1">
      <c r="A571" s="40"/>
      <c r="B571" s="41"/>
      <c r="C571" s="42"/>
      <c r="D571" s="219" t="s">
        <v>153</v>
      </c>
      <c r="E571" s="42"/>
      <c r="F571" s="220" t="s">
        <v>1839</v>
      </c>
      <c r="G571" s="42"/>
      <c r="H571" s="42"/>
      <c r="I571" s="221"/>
      <c r="J571" s="42"/>
      <c r="K571" s="42"/>
      <c r="L571" s="46"/>
      <c r="M571" s="222"/>
      <c r="N571" s="223"/>
      <c r="O571" s="86"/>
      <c r="P571" s="86"/>
      <c r="Q571" s="86"/>
      <c r="R571" s="86"/>
      <c r="S571" s="86"/>
      <c r="T571" s="87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T571" s="19" t="s">
        <v>153</v>
      </c>
      <c r="AU571" s="19" t="s">
        <v>81</v>
      </c>
    </row>
    <row r="572" s="2" customFormat="1">
      <c r="A572" s="40"/>
      <c r="B572" s="41"/>
      <c r="C572" s="42"/>
      <c r="D572" s="224" t="s">
        <v>155</v>
      </c>
      <c r="E572" s="42"/>
      <c r="F572" s="225" t="s">
        <v>1840</v>
      </c>
      <c r="G572" s="42"/>
      <c r="H572" s="42"/>
      <c r="I572" s="221"/>
      <c r="J572" s="42"/>
      <c r="K572" s="42"/>
      <c r="L572" s="46"/>
      <c r="M572" s="222"/>
      <c r="N572" s="223"/>
      <c r="O572" s="86"/>
      <c r="P572" s="86"/>
      <c r="Q572" s="86"/>
      <c r="R572" s="86"/>
      <c r="S572" s="86"/>
      <c r="T572" s="87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T572" s="19" t="s">
        <v>155</v>
      </c>
      <c r="AU572" s="19" t="s">
        <v>81</v>
      </c>
    </row>
    <row r="573" s="12" customFormat="1" ht="22.8" customHeight="1">
      <c r="A573" s="12"/>
      <c r="B573" s="190"/>
      <c r="C573" s="191"/>
      <c r="D573" s="192" t="s">
        <v>70</v>
      </c>
      <c r="E573" s="204" t="s">
        <v>981</v>
      </c>
      <c r="F573" s="204" t="s">
        <v>982</v>
      </c>
      <c r="G573" s="191"/>
      <c r="H573" s="191"/>
      <c r="I573" s="194"/>
      <c r="J573" s="205">
        <f>BK573</f>
        <v>0</v>
      </c>
      <c r="K573" s="191"/>
      <c r="L573" s="196"/>
      <c r="M573" s="197"/>
      <c r="N573" s="198"/>
      <c r="O573" s="198"/>
      <c r="P573" s="199">
        <f>SUM(P574:P634)</f>
        <v>0</v>
      </c>
      <c r="Q573" s="198"/>
      <c r="R573" s="199">
        <f>SUM(R574:R634)</f>
        <v>10.836299690000001</v>
      </c>
      <c r="S573" s="198"/>
      <c r="T573" s="200">
        <f>SUM(T574:T634)</f>
        <v>0</v>
      </c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R573" s="201" t="s">
        <v>81</v>
      </c>
      <c r="AT573" s="202" t="s">
        <v>70</v>
      </c>
      <c r="AU573" s="202" t="s">
        <v>79</v>
      </c>
      <c r="AY573" s="201" t="s">
        <v>144</v>
      </c>
      <c r="BK573" s="203">
        <f>SUM(BK574:BK634)</f>
        <v>0</v>
      </c>
    </row>
    <row r="574" s="2" customFormat="1" ht="16.5" customHeight="1">
      <c r="A574" s="40"/>
      <c r="B574" s="41"/>
      <c r="C574" s="206" t="s">
        <v>1073</v>
      </c>
      <c r="D574" s="206" t="s">
        <v>146</v>
      </c>
      <c r="E574" s="207" t="s">
        <v>1841</v>
      </c>
      <c r="F574" s="208" t="s">
        <v>1842</v>
      </c>
      <c r="G574" s="209" t="s">
        <v>149</v>
      </c>
      <c r="H574" s="210">
        <v>86.584999999999994</v>
      </c>
      <c r="I574" s="211"/>
      <c r="J574" s="212">
        <f>ROUND(I574*H574,2)</f>
        <v>0</v>
      </c>
      <c r="K574" s="208" t="s">
        <v>150</v>
      </c>
      <c r="L574" s="46"/>
      <c r="M574" s="213" t="s">
        <v>19</v>
      </c>
      <c r="N574" s="214" t="s">
        <v>42</v>
      </c>
      <c r="O574" s="86"/>
      <c r="P574" s="215">
        <f>O574*H574</f>
        <v>0</v>
      </c>
      <c r="Q574" s="215">
        <v>0.02477</v>
      </c>
      <c r="R574" s="215">
        <f>Q574*H574</f>
        <v>2.1447104499999998</v>
      </c>
      <c r="S574" s="215">
        <v>0</v>
      </c>
      <c r="T574" s="216">
        <f>S574*H574</f>
        <v>0</v>
      </c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R574" s="217" t="s">
        <v>258</v>
      </c>
      <c r="AT574" s="217" t="s">
        <v>146</v>
      </c>
      <c r="AU574" s="217" t="s">
        <v>81</v>
      </c>
      <c r="AY574" s="19" t="s">
        <v>144</v>
      </c>
      <c r="BE574" s="218">
        <f>IF(N574="základní",J574,0)</f>
        <v>0</v>
      </c>
      <c r="BF574" s="218">
        <f>IF(N574="snížená",J574,0)</f>
        <v>0</v>
      </c>
      <c r="BG574" s="218">
        <f>IF(N574="zákl. přenesená",J574,0)</f>
        <v>0</v>
      </c>
      <c r="BH574" s="218">
        <f>IF(N574="sníž. přenesená",J574,0)</f>
        <v>0</v>
      </c>
      <c r="BI574" s="218">
        <f>IF(N574="nulová",J574,0)</f>
        <v>0</v>
      </c>
      <c r="BJ574" s="19" t="s">
        <v>79</v>
      </c>
      <c r="BK574" s="218">
        <f>ROUND(I574*H574,2)</f>
        <v>0</v>
      </c>
      <c r="BL574" s="19" t="s">
        <v>258</v>
      </c>
      <c r="BM574" s="217" t="s">
        <v>1843</v>
      </c>
    </row>
    <row r="575" s="2" customFormat="1">
      <c r="A575" s="40"/>
      <c r="B575" s="41"/>
      <c r="C575" s="42"/>
      <c r="D575" s="219" t="s">
        <v>153</v>
      </c>
      <c r="E575" s="42"/>
      <c r="F575" s="220" t="s">
        <v>1844</v>
      </c>
      <c r="G575" s="42"/>
      <c r="H575" s="42"/>
      <c r="I575" s="221"/>
      <c r="J575" s="42"/>
      <c r="K575" s="42"/>
      <c r="L575" s="46"/>
      <c r="M575" s="222"/>
      <c r="N575" s="223"/>
      <c r="O575" s="86"/>
      <c r="P575" s="86"/>
      <c r="Q575" s="86"/>
      <c r="R575" s="86"/>
      <c r="S575" s="86"/>
      <c r="T575" s="87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T575" s="19" t="s">
        <v>153</v>
      </c>
      <c r="AU575" s="19" t="s">
        <v>81</v>
      </c>
    </row>
    <row r="576" s="2" customFormat="1">
      <c r="A576" s="40"/>
      <c r="B576" s="41"/>
      <c r="C576" s="42"/>
      <c r="D576" s="224" t="s">
        <v>155</v>
      </c>
      <c r="E576" s="42"/>
      <c r="F576" s="225" t="s">
        <v>1845</v>
      </c>
      <c r="G576" s="42"/>
      <c r="H576" s="42"/>
      <c r="I576" s="221"/>
      <c r="J576" s="42"/>
      <c r="K576" s="42"/>
      <c r="L576" s="46"/>
      <c r="M576" s="222"/>
      <c r="N576" s="223"/>
      <c r="O576" s="86"/>
      <c r="P576" s="86"/>
      <c r="Q576" s="86"/>
      <c r="R576" s="86"/>
      <c r="S576" s="86"/>
      <c r="T576" s="87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T576" s="19" t="s">
        <v>155</v>
      </c>
      <c r="AU576" s="19" t="s">
        <v>81</v>
      </c>
    </row>
    <row r="577" s="13" customFormat="1">
      <c r="A577" s="13"/>
      <c r="B577" s="226"/>
      <c r="C577" s="227"/>
      <c r="D577" s="219" t="s">
        <v>175</v>
      </c>
      <c r="E577" s="228" t="s">
        <v>19</v>
      </c>
      <c r="F577" s="229" t="s">
        <v>1846</v>
      </c>
      <c r="G577" s="227"/>
      <c r="H577" s="230">
        <v>89.245000000000005</v>
      </c>
      <c r="I577" s="231"/>
      <c r="J577" s="227"/>
      <c r="K577" s="227"/>
      <c r="L577" s="232"/>
      <c r="M577" s="233"/>
      <c r="N577" s="234"/>
      <c r="O577" s="234"/>
      <c r="P577" s="234"/>
      <c r="Q577" s="234"/>
      <c r="R577" s="234"/>
      <c r="S577" s="234"/>
      <c r="T577" s="235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36" t="s">
        <v>175</v>
      </c>
      <c r="AU577" s="236" t="s">
        <v>81</v>
      </c>
      <c r="AV577" s="13" t="s">
        <v>81</v>
      </c>
      <c r="AW577" s="13" t="s">
        <v>33</v>
      </c>
      <c r="AX577" s="13" t="s">
        <v>71</v>
      </c>
      <c r="AY577" s="236" t="s">
        <v>144</v>
      </c>
    </row>
    <row r="578" s="13" customFormat="1">
      <c r="A578" s="13"/>
      <c r="B578" s="226"/>
      <c r="C578" s="227"/>
      <c r="D578" s="219" t="s">
        <v>175</v>
      </c>
      <c r="E578" s="228" t="s">
        <v>19</v>
      </c>
      <c r="F578" s="229" t="s">
        <v>1847</v>
      </c>
      <c r="G578" s="227"/>
      <c r="H578" s="230">
        <v>-17.600000000000001</v>
      </c>
      <c r="I578" s="231"/>
      <c r="J578" s="227"/>
      <c r="K578" s="227"/>
      <c r="L578" s="232"/>
      <c r="M578" s="233"/>
      <c r="N578" s="234"/>
      <c r="O578" s="234"/>
      <c r="P578" s="234"/>
      <c r="Q578" s="234"/>
      <c r="R578" s="234"/>
      <c r="S578" s="234"/>
      <c r="T578" s="235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36" t="s">
        <v>175</v>
      </c>
      <c r="AU578" s="236" t="s">
        <v>81</v>
      </c>
      <c r="AV578" s="13" t="s">
        <v>81</v>
      </c>
      <c r="AW578" s="13" t="s">
        <v>33</v>
      </c>
      <c r="AX578" s="13" t="s">
        <v>71</v>
      </c>
      <c r="AY578" s="236" t="s">
        <v>144</v>
      </c>
    </row>
    <row r="579" s="13" customFormat="1">
      <c r="A579" s="13"/>
      <c r="B579" s="226"/>
      <c r="C579" s="227"/>
      <c r="D579" s="219" t="s">
        <v>175</v>
      </c>
      <c r="E579" s="228" t="s">
        <v>19</v>
      </c>
      <c r="F579" s="229" t="s">
        <v>1848</v>
      </c>
      <c r="G579" s="227"/>
      <c r="H579" s="230">
        <v>17.940000000000001</v>
      </c>
      <c r="I579" s="231"/>
      <c r="J579" s="227"/>
      <c r="K579" s="227"/>
      <c r="L579" s="232"/>
      <c r="M579" s="233"/>
      <c r="N579" s="234"/>
      <c r="O579" s="234"/>
      <c r="P579" s="234"/>
      <c r="Q579" s="234"/>
      <c r="R579" s="234"/>
      <c r="S579" s="234"/>
      <c r="T579" s="235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36" t="s">
        <v>175</v>
      </c>
      <c r="AU579" s="236" t="s">
        <v>81</v>
      </c>
      <c r="AV579" s="13" t="s">
        <v>81</v>
      </c>
      <c r="AW579" s="13" t="s">
        <v>33</v>
      </c>
      <c r="AX579" s="13" t="s">
        <v>71</v>
      </c>
      <c r="AY579" s="236" t="s">
        <v>144</v>
      </c>
    </row>
    <row r="580" s="13" customFormat="1">
      <c r="A580" s="13"/>
      <c r="B580" s="226"/>
      <c r="C580" s="227"/>
      <c r="D580" s="219" t="s">
        <v>175</v>
      </c>
      <c r="E580" s="228" t="s">
        <v>19</v>
      </c>
      <c r="F580" s="229" t="s">
        <v>1849</v>
      </c>
      <c r="G580" s="227"/>
      <c r="H580" s="230">
        <v>-3</v>
      </c>
      <c r="I580" s="231"/>
      <c r="J580" s="227"/>
      <c r="K580" s="227"/>
      <c r="L580" s="232"/>
      <c r="M580" s="233"/>
      <c r="N580" s="234"/>
      <c r="O580" s="234"/>
      <c r="P580" s="234"/>
      <c r="Q580" s="234"/>
      <c r="R580" s="234"/>
      <c r="S580" s="234"/>
      <c r="T580" s="235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36" t="s">
        <v>175</v>
      </c>
      <c r="AU580" s="236" t="s">
        <v>81</v>
      </c>
      <c r="AV580" s="13" t="s">
        <v>81</v>
      </c>
      <c r="AW580" s="13" t="s">
        <v>33</v>
      </c>
      <c r="AX580" s="13" t="s">
        <v>71</v>
      </c>
      <c r="AY580" s="236" t="s">
        <v>144</v>
      </c>
    </row>
    <row r="581" s="14" customFormat="1">
      <c r="A581" s="14"/>
      <c r="B581" s="237"/>
      <c r="C581" s="238"/>
      <c r="D581" s="219" t="s">
        <v>175</v>
      </c>
      <c r="E581" s="239" t="s">
        <v>19</v>
      </c>
      <c r="F581" s="240" t="s">
        <v>179</v>
      </c>
      <c r="G581" s="238"/>
      <c r="H581" s="241">
        <v>86.584999999999994</v>
      </c>
      <c r="I581" s="242"/>
      <c r="J581" s="238"/>
      <c r="K581" s="238"/>
      <c r="L581" s="243"/>
      <c r="M581" s="244"/>
      <c r="N581" s="245"/>
      <c r="O581" s="245"/>
      <c r="P581" s="245"/>
      <c r="Q581" s="245"/>
      <c r="R581" s="245"/>
      <c r="S581" s="245"/>
      <c r="T581" s="246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47" t="s">
        <v>175</v>
      </c>
      <c r="AU581" s="247" t="s">
        <v>81</v>
      </c>
      <c r="AV581" s="14" t="s">
        <v>151</v>
      </c>
      <c r="AW581" s="14" t="s">
        <v>33</v>
      </c>
      <c r="AX581" s="14" t="s">
        <v>79</v>
      </c>
      <c r="AY581" s="247" t="s">
        <v>144</v>
      </c>
    </row>
    <row r="582" s="2" customFormat="1" ht="16.5" customHeight="1">
      <c r="A582" s="40"/>
      <c r="B582" s="41"/>
      <c r="C582" s="206" t="s">
        <v>1077</v>
      </c>
      <c r="D582" s="206" t="s">
        <v>146</v>
      </c>
      <c r="E582" s="207" t="s">
        <v>1850</v>
      </c>
      <c r="F582" s="208" t="s">
        <v>1851</v>
      </c>
      <c r="G582" s="209" t="s">
        <v>149</v>
      </c>
      <c r="H582" s="210">
        <v>42.299999999999997</v>
      </c>
      <c r="I582" s="211"/>
      <c r="J582" s="212">
        <f>ROUND(I582*H582,2)</f>
        <v>0</v>
      </c>
      <c r="K582" s="208" t="s">
        <v>150</v>
      </c>
      <c r="L582" s="46"/>
      <c r="M582" s="213" t="s">
        <v>19</v>
      </c>
      <c r="N582" s="214" t="s">
        <v>42</v>
      </c>
      <c r="O582" s="86"/>
      <c r="P582" s="215">
        <f>O582*H582</f>
        <v>0</v>
      </c>
      <c r="Q582" s="215">
        <v>0.022450000000000001</v>
      </c>
      <c r="R582" s="215">
        <f>Q582*H582</f>
        <v>0.94963500000000001</v>
      </c>
      <c r="S582" s="215">
        <v>0</v>
      </c>
      <c r="T582" s="216">
        <f>S582*H582</f>
        <v>0</v>
      </c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R582" s="217" t="s">
        <v>258</v>
      </c>
      <c r="AT582" s="217" t="s">
        <v>146</v>
      </c>
      <c r="AU582" s="217" t="s">
        <v>81</v>
      </c>
      <c r="AY582" s="19" t="s">
        <v>144</v>
      </c>
      <c r="BE582" s="218">
        <f>IF(N582="základní",J582,0)</f>
        <v>0</v>
      </c>
      <c r="BF582" s="218">
        <f>IF(N582="snížená",J582,0)</f>
        <v>0</v>
      </c>
      <c r="BG582" s="218">
        <f>IF(N582="zákl. přenesená",J582,0)</f>
        <v>0</v>
      </c>
      <c r="BH582" s="218">
        <f>IF(N582="sníž. přenesená",J582,0)</f>
        <v>0</v>
      </c>
      <c r="BI582" s="218">
        <f>IF(N582="nulová",J582,0)</f>
        <v>0</v>
      </c>
      <c r="BJ582" s="19" t="s">
        <v>79</v>
      </c>
      <c r="BK582" s="218">
        <f>ROUND(I582*H582,2)</f>
        <v>0</v>
      </c>
      <c r="BL582" s="19" t="s">
        <v>258</v>
      </c>
      <c r="BM582" s="217" t="s">
        <v>1852</v>
      </c>
    </row>
    <row r="583" s="2" customFormat="1">
      <c r="A583" s="40"/>
      <c r="B583" s="41"/>
      <c r="C583" s="42"/>
      <c r="D583" s="219" t="s">
        <v>153</v>
      </c>
      <c r="E583" s="42"/>
      <c r="F583" s="220" t="s">
        <v>1853</v>
      </c>
      <c r="G583" s="42"/>
      <c r="H583" s="42"/>
      <c r="I583" s="221"/>
      <c r="J583" s="42"/>
      <c r="K583" s="42"/>
      <c r="L583" s="46"/>
      <c r="M583" s="222"/>
      <c r="N583" s="223"/>
      <c r="O583" s="86"/>
      <c r="P583" s="86"/>
      <c r="Q583" s="86"/>
      <c r="R583" s="86"/>
      <c r="S583" s="86"/>
      <c r="T583" s="87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T583" s="19" t="s">
        <v>153</v>
      </c>
      <c r="AU583" s="19" t="s">
        <v>81</v>
      </c>
    </row>
    <row r="584" s="2" customFormat="1">
      <c r="A584" s="40"/>
      <c r="B584" s="41"/>
      <c r="C584" s="42"/>
      <c r="D584" s="224" t="s">
        <v>155</v>
      </c>
      <c r="E584" s="42"/>
      <c r="F584" s="225" t="s">
        <v>1854</v>
      </c>
      <c r="G584" s="42"/>
      <c r="H584" s="42"/>
      <c r="I584" s="221"/>
      <c r="J584" s="42"/>
      <c r="K584" s="42"/>
      <c r="L584" s="46"/>
      <c r="M584" s="222"/>
      <c r="N584" s="223"/>
      <c r="O584" s="86"/>
      <c r="P584" s="86"/>
      <c r="Q584" s="86"/>
      <c r="R584" s="86"/>
      <c r="S584" s="86"/>
      <c r="T584" s="87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T584" s="19" t="s">
        <v>155</v>
      </c>
      <c r="AU584" s="19" t="s">
        <v>81</v>
      </c>
    </row>
    <row r="585" s="13" customFormat="1">
      <c r="A585" s="13"/>
      <c r="B585" s="226"/>
      <c r="C585" s="227"/>
      <c r="D585" s="219" t="s">
        <v>175</v>
      </c>
      <c r="E585" s="228" t="s">
        <v>19</v>
      </c>
      <c r="F585" s="229" t="s">
        <v>1855</v>
      </c>
      <c r="G585" s="227"/>
      <c r="H585" s="230">
        <v>31.199999999999999</v>
      </c>
      <c r="I585" s="231"/>
      <c r="J585" s="227"/>
      <c r="K585" s="227"/>
      <c r="L585" s="232"/>
      <c r="M585" s="233"/>
      <c r="N585" s="234"/>
      <c r="O585" s="234"/>
      <c r="P585" s="234"/>
      <c r="Q585" s="234"/>
      <c r="R585" s="234"/>
      <c r="S585" s="234"/>
      <c r="T585" s="235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36" t="s">
        <v>175</v>
      </c>
      <c r="AU585" s="236" t="s">
        <v>81</v>
      </c>
      <c r="AV585" s="13" t="s">
        <v>81</v>
      </c>
      <c r="AW585" s="13" t="s">
        <v>33</v>
      </c>
      <c r="AX585" s="13" t="s">
        <v>71</v>
      </c>
      <c r="AY585" s="236" t="s">
        <v>144</v>
      </c>
    </row>
    <row r="586" s="13" customFormat="1">
      <c r="A586" s="13"/>
      <c r="B586" s="226"/>
      <c r="C586" s="227"/>
      <c r="D586" s="219" t="s">
        <v>175</v>
      </c>
      <c r="E586" s="228" t="s">
        <v>19</v>
      </c>
      <c r="F586" s="229" t="s">
        <v>1856</v>
      </c>
      <c r="G586" s="227"/>
      <c r="H586" s="230">
        <v>-1.6000000000000001</v>
      </c>
      <c r="I586" s="231"/>
      <c r="J586" s="227"/>
      <c r="K586" s="227"/>
      <c r="L586" s="232"/>
      <c r="M586" s="233"/>
      <c r="N586" s="234"/>
      <c r="O586" s="234"/>
      <c r="P586" s="234"/>
      <c r="Q586" s="234"/>
      <c r="R586" s="234"/>
      <c r="S586" s="234"/>
      <c r="T586" s="235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6" t="s">
        <v>175</v>
      </c>
      <c r="AU586" s="236" t="s">
        <v>81</v>
      </c>
      <c r="AV586" s="13" t="s">
        <v>81</v>
      </c>
      <c r="AW586" s="13" t="s">
        <v>33</v>
      </c>
      <c r="AX586" s="13" t="s">
        <v>71</v>
      </c>
      <c r="AY586" s="236" t="s">
        <v>144</v>
      </c>
    </row>
    <row r="587" s="13" customFormat="1">
      <c r="A587" s="13"/>
      <c r="B587" s="226"/>
      <c r="C587" s="227"/>
      <c r="D587" s="219" t="s">
        <v>175</v>
      </c>
      <c r="E587" s="228" t="s">
        <v>19</v>
      </c>
      <c r="F587" s="229" t="s">
        <v>1857</v>
      </c>
      <c r="G587" s="227"/>
      <c r="H587" s="230">
        <v>14.300000000000001</v>
      </c>
      <c r="I587" s="231"/>
      <c r="J587" s="227"/>
      <c r="K587" s="227"/>
      <c r="L587" s="232"/>
      <c r="M587" s="233"/>
      <c r="N587" s="234"/>
      <c r="O587" s="234"/>
      <c r="P587" s="234"/>
      <c r="Q587" s="234"/>
      <c r="R587" s="234"/>
      <c r="S587" s="234"/>
      <c r="T587" s="235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6" t="s">
        <v>175</v>
      </c>
      <c r="AU587" s="236" t="s">
        <v>81</v>
      </c>
      <c r="AV587" s="13" t="s">
        <v>81</v>
      </c>
      <c r="AW587" s="13" t="s">
        <v>33</v>
      </c>
      <c r="AX587" s="13" t="s">
        <v>71</v>
      </c>
      <c r="AY587" s="236" t="s">
        <v>144</v>
      </c>
    </row>
    <row r="588" s="13" customFormat="1">
      <c r="A588" s="13"/>
      <c r="B588" s="226"/>
      <c r="C588" s="227"/>
      <c r="D588" s="219" t="s">
        <v>175</v>
      </c>
      <c r="E588" s="228" t="s">
        <v>19</v>
      </c>
      <c r="F588" s="229" t="s">
        <v>1856</v>
      </c>
      <c r="G588" s="227"/>
      <c r="H588" s="230">
        <v>-1.6000000000000001</v>
      </c>
      <c r="I588" s="231"/>
      <c r="J588" s="227"/>
      <c r="K588" s="227"/>
      <c r="L588" s="232"/>
      <c r="M588" s="233"/>
      <c r="N588" s="234"/>
      <c r="O588" s="234"/>
      <c r="P588" s="234"/>
      <c r="Q588" s="234"/>
      <c r="R588" s="234"/>
      <c r="S588" s="234"/>
      <c r="T588" s="235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36" t="s">
        <v>175</v>
      </c>
      <c r="AU588" s="236" t="s">
        <v>81</v>
      </c>
      <c r="AV588" s="13" t="s">
        <v>81</v>
      </c>
      <c r="AW588" s="13" t="s">
        <v>33</v>
      </c>
      <c r="AX588" s="13" t="s">
        <v>71</v>
      </c>
      <c r="AY588" s="236" t="s">
        <v>144</v>
      </c>
    </row>
    <row r="589" s="14" customFormat="1">
      <c r="A589" s="14"/>
      <c r="B589" s="237"/>
      <c r="C589" s="238"/>
      <c r="D589" s="219" t="s">
        <v>175</v>
      </c>
      <c r="E589" s="239" t="s">
        <v>19</v>
      </c>
      <c r="F589" s="240" t="s">
        <v>179</v>
      </c>
      <c r="G589" s="238"/>
      <c r="H589" s="241">
        <v>42.299999999999997</v>
      </c>
      <c r="I589" s="242"/>
      <c r="J589" s="238"/>
      <c r="K589" s="238"/>
      <c r="L589" s="243"/>
      <c r="M589" s="244"/>
      <c r="N589" s="245"/>
      <c r="O589" s="245"/>
      <c r="P589" s="245"/>
      <c r="Q589" s="245"/>
      <c r="R589" s="245"/>
      <c r="S589" s="245"/>
      <c r="T589" s="246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47" t="s">
        <v>175</v>
      </c>
      <c r="AU589" s="247" t="s">
        <v>81</v>
      </c>
      <c r="AV589" s="14" t="s">
        <v>151</v>
      </c>
      <c r="AW589" s="14" t="s">
        <v>33</v>
      </c>
      <c r="AX589" s="14" t="s">
        <v>79</v>
      </c>
      <c r="AY589" s="247" t="s">
        <v>144</v>
      </c>
    </row>
    <row r="590" s="2" customFormat="1" ht="16.5" customHeight="1">
      <c r="A590" s="40"/>
      <c r="B590" s="41"/>
      <c r="C590" s="206" t="s">
        <v>1082</v>
      </c>
      <c r="D590" s="206" t="s">
        <v>146</v>
      </c>
      <c r="E590" s="207" t="s">
        <v>1858</v>
      </c>
      <c r="F590" s="208" t="s">
        <v>1859</v>
      </c>
      <c r="G590" s="209" t="s">
        <v>149</v>
      </c>
      <c r="H590" s="210">
        <v>172.43000000000001</v>
      </c>
      <c r="I590" s="211"/>
      <c r="J590" s="212">
        <f>ROUND(I590*H590,2)</f>
        <v>0</v>
      </c>
      <c r="K590" s="208" t="s">
        <v>150</v>
      </c>
      <c r="L590" s="46"/>
      <c r="M590" s="213" t="s">
        <v>19</v>
      </c>
      <c r="N590" s="214" t="s">
        <v>42</v>
      </c>
      <c r="O590" s="86"/>
      <c r="P590" s="215">
        <f>O590*H590</f>
        <v>0</v>
      </c>
      <c r="Q590" s="215">
        <v>0.011820000000000001</v>
      </c>
      <c r="R590" s="215">
        <f>Q590*H590</f>
        <v>2.0381226000000003</v>
      </c>
      <c r="S590" s="215">
        <v>0</v>
      </c>
      <c r="T590" s="216">
        <f>S590*H590</f>
        <v>0</v>
      </c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R590" s="217" t="s">
        <v>258</v>
      </c>
      <c r="AT590" s="217" t="s">
        <v>146</v>
      </c>
      <c r="AU590" s="217" t="s">
        <v>81</v>
      </c>
      <c r="AY590" s="19" t="s">
        <v>144</v>
      </c>
      <c r="BE590" s="218">
        <f>IF(N590="základní",J590,0)</f>
        <v>0</v>
      </c>
      <c r="BF590" s="218">
        <f>IF(N590="snížená",J590,0)</f>
        <v>0</v>
      </c>
      <c r="BG590" s="218">
        <f>IF(N590="zákl. přenesená",J590,0)</f>
        <v>0</v>
      </c>
      <c r="BH590" s="218">
        <f>IF(N590="sníž. přenesená",J590,0)</f>
        <v>0</v>
      </c>
      <c r="BI590" s="218">
        <f>IF(N590="nulová",J590,0)</f>
        <v>0</v>
      </c>
      <c r="BJ590" s="19" t="s">
        <v>79</v>
      </c>
      <c r="BK590" s="218">
        <f>ROUND(I590*H590,2)</f>
        <v>0</v>
      </c>
      <c r="BL590" s="19" t="s">
        <v>258</v>
      </c>
      <c r="BM590" s="217" t="s">
        <v>1860</v>
      </c>
    </row>
    <row r="591" s="2" customFormat="1">
      <c r="A591" s="40"/>
      <c r="B591" s="41"/>
      <c r="C591" s="42"/>
      <c r="D591" s="219" t="s">
        <v>153</v>
      </c>
      <c r="E591" s="42"/>
      <c r="F591" s="220" t="s">
        <v>1861</v>
      </c>
      <c r="G591" s="42"/>
      <c r="H591" s="42"/>
      <c r="I591" s="221"/>
      <c r="J591" s="42"/>
      <c r="K591" s="42"/>
      <c r="L591" s="46"/>
      <c r="M591" s="222"/>
      <c r="N591" s="223"/>
      <c r="O591" s="86"/>
      <c r="P591" s="86"/>
      <c r="Q591" s="86"/>
      <c r="R591" s="86"/>
      <c r="S591" s="86"/>
      <c r="T591" s="87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T591" s="19" t="s">
        <v>153</v>
      </c>
      <c r="AU591" s="19" t="s">
        <v>81</v>
      </c>
    </row>
    <row r="592" s="2" customFormat="1">
      <c r="A592" s="40"/>
      <c r="B592" s="41"/>
      <c r="C592" s="42"/>
      <c r="D592" s="224" t="s">
        <v>155</v>
      </c>
      <c r="E592" s="42"/>
      <c r="F592" s="225" t="s">
        <v>1862</v>
      </c>
      <c r="G592" s="42"/>
      <c r="H592" s="42"/>
      <c r="I592" s="221"/>
      <c r="J592" s="42"/>
      <c r="K592" s="42"/>
      <c r="L592" s="46"/>
      <c r="M592" s="222"/>
      <c r="N592" s="223"/>
      <c r="O592" s="86"/>
      <c r="P592" s="86"/>
      <c r="Q592" s="86"/>
      <c r="R592" s="86"/>
      <c r="S592" s="86"/>
      <c r="T592" s="87"/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T592" s="19" t="s">
        <v>155</v>
      </c>
      <c r="AU592" s="19" t="s">
        <v>81</v>
      </c>
    </row>
    <row r="593" s="13" customFormat="1">
      <c r="A593" s="13"/>
      <c r="B593" s="226"/>
      <c r="C593" s="227"/>
      <c r="D593" s="219" t="s">
        <v>175</v>
      </c>
      <c r="E593" s="228" t="s">
        <v>19</v>
      </c>
      <c r="F593" s="229" t="s">
        <v>1863</v>
      </c>
      <c r="G593" s="227"/>
      <c r="H593" s="230">
        <v>68.769999999999996</v>
      </c>
      <c r="I593" s="231"/>
      <c r="J593" s="227"/>
      <c r="K593" s="227"/>
      <c r="L593" s="232"/>
      <c r="M593" s="233"/>
      <c r="N593" s="234"/>
      <c r="O593" s="234"/>
      <c r="P593" s="234"/>
      <c r="Q593" s="234"/>
      <c r="R593" s="234"/>
      <c r="S593" s="234"/>
      <c r="T593" s="235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36" t="s">
        <v>175</v>
      </c>
      <c r="AU593" s="236" t="s">
        <v>81</v>
      </c>
      <c r="AV593" s="13" t="s">
        <v>81</v>
      </c>
      <c r="AW593" s="13" t="s">
        <v>33</v>
      </c>
      <c r="AX593" s="13" t="s">
        <v>71</v>
      </c>
      <c r="AY593" s="236" t="s">
        <v>144</v>
      </c>
    </row>
    <row r="594" s="13" customFormat="1">
      <c r="A594" s="13"/>
      <c r="B594" s="226"/>
      <c r="C594" s="227"/>
      <c r="D594" s="219" t="s">
        <v>175</v>
      </c>
      <c r="E594" s="228" t="s">
        <v>19</v>
      </c>
      <c r="F594" s="229" t="s">
        <v>1864</v>
      </c>
      <c r="G594" s="227"/>
      <c r="H594" s="230">
        <v>-6.3099999999999996</v>
      </c>
      <c r="I594" s="231"/>
      <c r="J594" s="227"/>
      <c r="K594" s="227"/>
      <c r="L594" s="232"/>
      <c r="M594" s="233"/>
      <c r="N594" s="234"/>
      <c r="O594" s="234"/>
      <c r="P594" s="234"/>
      <c r="Q594" s="234"/>
      <c r="R594" s="234"/>
      <c r="S594" s="234"/>
      <c r="T594" s="235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36" t="s">
        <v>175</v>
      </c>
      <c r="AU594" s="236" t="s">
        <v>81</v>
      </c>
      <c r="AV594" s="13" t="s">
        <v>81</v>
      </c>
      <c r="AW594" s="13" t="s">
        <v>33</v>
      </c>
      <c r="AX594" s="13" t="s">
        <v>71</v>
      </c>
      <c r="AY594" s="236" t="s">
        <v>144</v>
      </c>
    </row>
    <row r="595" s="13" customFormat="1">
      <c r="A595" s="13"/>
      <c r="B595" s="226"/>
      <c r="C595" s="227"/>
      <c r="D595" s="219" t="s">
        <v>175</v>
      </c>
      <c r="E595" s="228" t="s">
        <v>19</v>
      </c>
      <c r="F595" s="229" t="s">
        <v>1865</v>
      </c>
      <c r="G595" s="227"/>
      <c r="H595" s="230">
        <v>128.84999999999999</v>
      </c>
      <c r="I595" s="231"/>
      <c r="J595" s="227"/>
      <c r="K595" s="227"/>
      <c r="L595" s="232"/>
      <c r="M595" s="233"/>
      <c r="N595" s="234"/>
      <c r="O595" s="234"/>
      <c r="P595" s="234"/>
      <c r="Q595" s="234"/>
      <c r="R595" s="234"/>
      <c r="S595" s="234"/>
      <c r="T595" s="235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36" t="s">
        <v>175</v>
      </c>
      <c r="AU595" s="236" t="s">
        <v>81</v>
      </c>
      <c r="AV595" s="13" t="s">
        <v>81</v>
      </c>
      <c r="AW595" s="13" t="s">
        <v>33</v>
      </c>
      <c r="AX595" s="13" t="s">
        <v>71</v>
      </c>
      <c r="AY595" s="236" t="s">
        <v>144</v>
      </c>
    </row>
    <row r="596" s="13" customFormat="1">
      <c r="A596" s="13"/>
      <c r="B596" s="226"/>
      <c r="C596" s="227"/>
      <c r="D596" s="219" t="s">
        <v>175</v>
      </c>
      <c r="E596" s="228" t="s">
        <v>19</v>
      </c>
      <c r="F596" s="229" t="s">
        <v>1866</v>
      </c>
      <c r="G596" s="227"/>
      <c r="H596" s="230">
        <v>-18.879999999999999</v>
      </c>
      <c r="I596" s="231"/>
      <c r="J596" s="227"/>
      <c r="K596" s="227"/>
      <c r="L596" s="232"/>
      <c r="M596" s="233"/>
      <c r="N596" s="234"/>
      <c r="O596" s="234"/>
      <c r="P596" s="234"/>
      <c r="Q596" s="234"/>
      <c r="R596" s="234"/>
      <c r="S596" s="234"/>
      <c r="T596" s="235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36" t="s">
        <v>175</v>
      </c>
      <c r="AU596" s="236" t="s">
        <v>81</v>
      </c>
      <c r="AV596" s="13" t="s">
        <v>81</v>
      </c>
      <c r="AW596" s="13" t="s">
        <v>33</v>
      </c>
      <c r="AX596" s="13" t="s">
        <v>71</v>
      </c>
      <c r="AY596" s="236" t="s">
        <v>144</v>
      </c>
    </row>
    <row r="597" s="14" customFormat="1">
      <c r="A597" s="14"/>
      <c r="B597" s="237"/>
      <c r="C597" s="238"/>
      <c r="D597" s="219" t="s">
        <v>175</v>
      </c>
      <c r="E597" s="239" t="s">
        <v>19</v>
      </c>
      <c r="F597" s="240" t="s">
        <v>179</v>
      </c>
      <c r="G597" s="238"/>
      <c r="H597" s="241">
        <v>172.43000000000001</v>
      </c>
      <c r="I597" s="242"/>
      <c r="J597" s="238"/>
      <c r="K597" s="238"/>
      <c r="L597" s="243"/>
      <c r="M597" s="244"/>
      <c r="N597" s="245"/>
      <c r="O597" s="245"/>
      <c r="P597" s="245"/>
      <c r="Q597" s="245"/>
      <c r="R597" s="245"/>
      <c r="S597" s="245"/>
      <c r="T597" s="246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47" t="s">
        <v>175</v>
      </c>
      <c r="AU597" s="247" t="s">
        <v>81</v>
      </c>
      <c r="AV597" s="14" t="s">
        <v>151</v>
      </c>
      <c r="AW597" s="14" t="s">
        <v>33</v>
      </c>
      <c r="AX597" s="14" t="s">
        <v>79</v>
      </c>
      <c r="AY597" s="247" t="s">
        <v>144</v>
      </c>
    </row>
    <row r="598" s="2" customFormat="1" ht="16.5" customHeight="1">
      <c r="A598" s="40"/>
      <c r="B598" s="41"/>
      <c r="C598" s="206" t="s">
        <v>1086</v>
      </c>
      <c r="D598" s="206" t="s">
        <v>146</v>
      </c>
      <c r="E598" s="207" t="s">
        <v>1867</v>
      </c>
      <c r="F598" s="208" t="s">
        <v>1868</v>
      </c>
      <c r="G598" s="209" t="s">
        <v>149</v>
      </c>
      <c r="H598" s="210">
        <v>184</v>
      </c>
      <c r="I598" s="211"/>
      <c r="J598" s="212">
        <f>ROUND(I598*H598,2)</f>
        <v>0</v>
      </c>
      <c r="K598" s="208" t="s">
        <v>150</v>
      </c>
      <c r="L598" s="46"/>
      <c r="M598" s="213" t="s">
        <v>19</v>
      </c>
      <c r="N598" s="214" t="s">
        <v>42</v>
      </c>
      <c r="O598" s="86"/>
      <c r="P598" s="215">
        <f>O598*H598</f>
        <v>0</v>
      </c>
      <c r="Q598" s="215">
        <v>0</v>
      </c>
      <c r="R598" s="215">
        <f>Q598*H598</f>
        <v>0</v>
      </c>
      <c r="S598" s="215">
        <v>0</v>
      </c>
      <c r="T598" s="216">
        <f>S598*H598</f>
        <v>0</v>
      </c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R598" s="217" t="s">
        <v>258</v>
      </c>
      <c r="AT598" s="217" t="s">
        <v>146</v>
      </c>
      <c r="AU598" s="217" t="s">
        <v>81</v>
      </c>
      <c r="AY598" s="19" t="s">
        <v>144</v>
      </c>
      <c r="BE598" s="218">
        <f>IF(N598="základní",J598,0)</f>
        <v>0</v>
      </c>
      <c r="BF598" s="218">
        <f>IF(N598="snížená",J598,0)</f>
        <v>0</v>
      </c>
      <c r="BG598" s="218">
        <f>IF(N598="zákl. přenesená",J598,0)</f>
        <v>0</v>
      </c>
      <c r="BH598" s="218">
        <f>IF(N598="sníž. přenesená",J598,0)</f>
        <v>0</v>
      </c>
      <c r="BI598" s="218">
        <f>IF(N598="nulová",J598,0)</f>
        <v>0</v>
      </c>
      <c r="BJ598" s="19" t="s">
        <v>79</v>
      </c>
      <c r="BK598" s="218">
        <f>ROUND(I598*H598,2)</f>
        <v>0</v>
      </c>
      <c r="BL598" s="19" t="s">
        <v>258</v>
      </c>
      <c r="BM598" s="217" t="s">
        <v>1869</v>
      </c>
    </row>
    <row r="599" s="2" customFormat="1">
      <c r="A599" s="40"/>
      <c r="B599" s="41"/>
      <c r="C599" s="42"/>
      <c r="D599" s="219" t="s">
        <v>153</v>
      </c>
      <c r="E599" s="42"/>
      <c r="F599" s="220" t="s">
        <v>1870</v>
      </c>
      <c r="G599" s="42"/>
      <c r="H599" s="42"/>
      <c r="I599" s="221"/>
      <c r="J599" s="42"/>
      <c r="K599" s="42"/>
      <c r="L599" s="46"/>
      <c r="M599" s="222"/>
      <c r="N599" s="223"/>
      <c r="O599" s="86"/>
      <c r="P599" s="86"/>
      <c r="Q599" s="86"/>
      <c r="R599" s="86"/>
      <c r="S599" s="86"/>
      <c r="T599" s="87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T599" s="19" t="s">
        <v>153</v>
      </c>
      <c r="AU599" s="19" t="s">
        <v>81</v>
      </c>
    </row>
    <row r="600" s="2" customFormat="1">
      <c r="A600" s="40"/>
      <c r="B600" s="41"/>
      <c r="C600" s="42"/>
      <c r="D600" s="224" t="s">
        <v>155</v>
      </c>
      <c r="E600" s="42"/>
      <c r="F600" s="225" t="s">
        <v>1871</v>
      </c>
      <c r="G600" s="42"/>
      <c r="H600" s="42"/>
      <c r="I600" s="221"/>
      <c r="J600" s="42"/>
      <c r="K600" s="42"/>
      <c r="L600" s="46"/>
      <c r="M600" s="222"/>
      <c r="N600" s="223"/>
      <c r="O600" s="86"/>
      <c r="P600" s="86"/>
      <c r="Q600" s="86"/>
      <c r="R600" s="86"/>
      <c r="S600" s="86"/>
      <c r="T600" s="87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T600" s="19" t="s">
        <v>155</v>
      </c>
      <c r="AU600" s="19" t="s">
        <v>81</v>
      </c>
    </row>
    <row r="601" s="13" customFormat="1">
      <c r="A601" s="13"/>
      <c r="B601" s="226"/>
      <c r="C601" s="227"/>
      <c r="D601" s="219" t="s">
        <v>175</v>
      </c>
      <c r="E601" s="228" t="s">
        <v>19</v>
      </c>
      <c r="F601" s="229" t="s">
        <v>1872</v>
      </c>
      <c r="G601" s="227"/>
      <c r="H601" s="230">
        <v>184</v>
      </c>
      <c r="I601" s="231"/>
      <c r="J601" s="227"/>
      <c r="K601" s="227"/>
      <c r="L601" s="232"/>
      <c r="M601" s="233"/>
      <c r="N601" s="234"/>
      <c r="O601" s="234"/>
      <c r="P601" s="234"/>
      <c r="Q601" s="234"/>
      <c r="R601" s="234"/>
      <c r="S601" s="234"/>
      <c r="T601" s="235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36" t="s">
        <v>175</v>
      </c>
      <c r="AU601" s="236" t="s">
        <v>81</v>
      </c>
      <c r="AV601" s="13" t="s">
        <v>81</v>
      </c>
      <c r="AW601" s="13" t="s">
        <v>33</v>
      </c>
      <c r="AX601" s="13" t="s">
        <v>79</v>
      </c>
      <c r="AY601" s="236" t="s">
        <v>144</v>
      </c>
    </row>
    <row r="602" s="2" customFormat="1" ht="16.5" customHeight="1">
      <c r="A602" s="40"/>
      <c r="B602" s="41"/>
      <c r="C602" s="248" t="s">
        <v>1092</v>
      </c>
      <c r="D602" s="248" t="s">
        <v>224</v>
      </c>
      <c r="E602" s="249" t="s">
        <v>1873</v>
      </c>
      <c r="F602" s="250" t="s">
        <v>1874</v>
      </c>
      <c r="G602" s="251" t="s">
        <v>149</v>
      </c>
      <c r="H602" s="252">
        <v>206.72399999999999</v>
      </c>
      <c r="I602" s="253"/>
      <c r="J602" s="254">
        <f>ROUND(I602*H602,2)</f>
        <v>0</v>
      </c>
      <c r="K602" s="250" t="s">
        <v>150</v>
      </c>
      <c r="L602" s="255"/>
      <c r="M602" s="256" t="s">
        <v>19</v>
      </c>
      <c r="N602" s="257" t="s">
        <v>42</v>
      </c>
      <c r="O602" s="86"/>
      <c r="P602" s="215">
        <f>O602*H602</f>
        <v>0</v>
      </c>
      <c r="Q602" s="215">
        <v>0.00011</v>
      </c>
      <c r="R602" s="215">
        <f>Q602*H602</f>
        <v>0.022739639999999998</v>
      </c>
      <c r="S602" s="215">
        <v>0</v>
      </c>
      <c r="T602" s="216">
        <f>S602*H602</f>
        <v>0</v>
      </c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R602" s="217" t="s">
        <v>379</v>
      </c>
      <c r="AT602" s="217" t="s">
        <v>224</v>
      </c>
      <c r="AU602" s="217" t="s">
        <v>81</v>
      </c>
      <c r="AY602" s="19" t="s">
        <v>144</v>
      </c>
      <c r="BE602" s="218">
        <f>IF(N602="základní",J602,0)</f>
        <v>0</v>
      </c>
      <c r="BF602" s="218">
        <f>IF(N602="snížená",J602,0)</f>
        <v>0</v>
      </c>
      <c r="BG602" s="218">
        <f>IF(N602="zákl. přenesená",J602,0)</f>
        <v>0</v>
      </c>
      <c r="BH602" s="218">
        <f>IF(N602="sníž. přenesená",J602,0)</f>
        <v>0</v>
      </c>
      <c r="BI602" s="218">
        <f>IF(N602="nulová",J602,0)</f>
        <v>0</v>
      </c>
      <c r="BJ602" s="19" t="s">
        <v>79</v>
      </c>
      <c r="BK602" s="218">
        <f>ROUND(I602*H602,2)</f>
        <v>0</v>
      </c>
      <c r="BL602" s="19" t="s">
        <v>258</v>
      </c>
      <c r="BM602" s="217" t="s">
        <v>1875</v>
      </c>
    </row>
    <row r="603" s="2" customFormat="1">
      <c r="A603" s="40"/>
      <c r="B603" s="41"/>
      <c r="C603" s="42"/>
      <c r="D603" s="219" t="s">
        <v>153</v>
      </c>
      <c r="E603" s="42"/>
      <c r="F603" s="220" t="s">
        <v>1874</v>
      </c>
      <c r="G603" s="42"/>
      <c r="H603" s="42"/>
      <c r="I603" s="221"/>
      <c r="J603" s="42"/>
      <c r="K603" s="42"/>
      <c r="L603" s="46"/>
      <c r="M603" s="222"/>
      <c r="N603" s="223"/>
      <c r="O603" s="86"/>
      <c r="P603" s="86"/>
      <c r="Q603" s="86"/>
      <c r="R603" s="86"/>
      <c r="S603" s="86"/>
      <c r="T603" s="87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T603" s="19" t="s">
        <v>153</v>
      </c>
      <c r="AU603" s="19" t="s">
        <v>81</v>
      </c>
    </row>
    <row r="604" s="13" customFormat="1">
      <c r="A604" s="13"/>
      <c r="B604" s="226"/>
      <c r="C604" s="227"/>
      <c r="D604" s="219" t="s">
        <v>175</v>
      </c>
      <c r="E604" s="227"/>
      <c r="F604" s="229" t="s">
        <v>1876</v>
      </c>
      <c r="G604" s="227"/>
      <c r="H604" s="230">
        <v>206.72399999999999</v>
      </c>
      <c r="I604" s="231"/>
      <c r="J604" s="227"/>
      <c r="K604" s="227"/>
      <c r="L604" s="232"/>
      <c r="M604" s="233"/>
      <c r="N604" s="234"/>
      <c r="O604" s="234"/>
      <c r="P604" s="234"/>
      <c r="Q604" s="234"/>
      <c r="R604" s="234"/>
      <c r="S604" s="234"/>
      <c r="T604" s="235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36" t="s">
        <v>175</v>
      </c>
      <c r="AU604" s="236" t="s">
        <v>81</v>
      </c>
      <c r="AV604" s="13" t="s">
        <v>81</v>
      </c>
      <c r="AW604" s="13" t="s">
        <v>4</v>
      </c>
      <c r="AX604" s="13" t="s">
        <v>79</v>
      </c>
      <c r="AY604" s="236" t="s">
        <v>144</v>
      </c>
    </row>
    <row r="605" s="2" customFormat="1" ht="24.15" customHeight="1">
      <c r="A605" s="40"/>
      <c r="B605" s="41"/>
      <c r="C605" s="206" t="s">
        <v>1096</v>
      </c>
      <c r="D605" s="206" t="s">
        <v>146</v>
      </c>
      <c r="E605" s="207" t="s">
        <v>1877</v>
      </c>
      <c r="F605" s="208" t="s">
        <v>1878</v>
      </c>
      <c r="G605" s="209" t="s">
        <v>149</v>
      </c>
      <c r="H605" s="210">
        <v>180</v>
      </c>
      <c r="I605" s="211"/>
      <c r="J605" s="212">
        <f>ROUND(I605*H605,2)</f>
        <v>0</v>
      </c>
      <c r="K605" s="208" t="s">
        <v>150</v>
      </c>
      <c r="L605" s="46"/>
      <c r="M605" s="213" t="s">
        <v>19</v>
      </c>
      <c r="N605" s="214" t="s">
        <v>42</v>
      </c>
      <c r="O605" s="86"/>
      <c r="P605" s="215">
        <f>O605*H605</f>
        <v>0</v>
      </c>
      <c r="Q605" s="215">
        <v>0.01848</v>
      </c>
      <c r="R605" s="215">
        <f>Q605*H605</f>
        <v>3.3264</v>
      </c>
      <c r="S605" s="215">
        <v>0</v>
      </c>
      <c r="T605" s="216">
        <f>S605*H605</f>
        <v>0</v>
      </c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R605" s="217" t="s">
        <v>258</v>
      </c>
      <c r="AT605" s="217" t="s">
        <v>146</v>
      </c>
      <c r="AU605" s="217" t="s">
        <v>81</v>
      </c>
      <c r="AY605" s="19" t="s">
        <v>144</v>
      </c>
      <c r="BE605" s="218">
        <f>IF(N605="základní",J605,0)</f>
        <v>0</v>
      </c>
      <c r="BF605" s="218">
        <f>IF(N605="snížená",J605,0)</f>
        <v>0</v>
      </c>
      <c r="BG605" s="218">
        <f>IF(N605="zákl. přenesená",J605,0)</f>
        <v>0</v>
      </c>
      <c r="BH605" s="218">
        <f>IF(N605="sníž. přenesená",J605,0)</f>
        <v>0</v>
      </c>
      <c r="BI605" s="218">
        <f>IF(N605="nulová",J605,0)</f>
        <v>0</v>
      </c>
      <c r="BJ605" s="19" t="s">
        <v>79</v>
      </c>
      <c r="BK605" s="218">
        <f>ROUND(I605*H605,2)</f>
        <v>0</v>
      </c>
      <c r="BL605" s="19" t="s">
        <v>258</v>
      </c>
      <c r="BM605" s="217" t="s">
        <v>1879</v>
      </c>
    </row>
    <row r="606" s="2" customFormat="1">
      <c r="A606" s="40"/>
      <c r="B606" s="41"/>
      <c r="C606" s="42"/>
      <c r="D606" s="219" t="s">
        <v>153</v>
      </c>
      <c r="E606" s="42"/>
      <c r="F606" s="220" t="s">
        <v>1880</v>
      </c>
      <c r="G606" s="42"/>
      <c r="H606" s="42"/>
      <c r="I606" s="221"/>
      <c r="J606" s="42"/>
      <c r="K606" s="42"/>
      <c r="L606" s="46"/>
      <c r="M606" s="222"/>
      <c r="N606" s="223"/>
      <c r="O606" s="86"/>
      <c r="P606" s="86"/>
      <c r="Q606" s="86"/>
      <c r="R606" s="86"/>
      <c r="S606" s="86"/>
      <c r="T606" s="87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T606" s="19" t="s">
        <v>153</v>
      </c>
      <c r="AU606" s="19" t="s">
        <v>81</v>
      </c>
    </row>
    <row r="607" s="2" customFormat="1">
      <c r="A607" s="40"/>
      <c r="B607" s="41"/>
      <c r="C607" s="42"/>
      <c r="D607" s="224" t="s">
        <v>155</v>
      </c>
      <c r="E607" s="42"/>
      <c r="F607" s="225" t="s">
        <v>1881</v>
      </c>
      <c r="G607" s="42"/>
      <c r="H607" s="42"/>
      <c r="I607" s="221"/>
      <c r="J607" s="42"/>
      <c r="K607" s="42"/>
      <c r="L607" s="46"/>
      <c r="M607" s="222"/>
      <c r="N607" s="223"/>
      <c r="O607" s="86"/>
      <c r="P607" s="86"/>
      <c r="Q607" s="86"/>
      <c r="R607" s="86"/>
      <c r="S607" s="86"/>
      <c r="T607" s="87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T607" s="19" t="s">
        <v>155</v>
      </c>
      <c r="AU607" s="19" t="s">
        <v>81</v>
      </c>
    </row>
    <row r="608" s="13" customFormat="1">
      <c r="A608" s="13"/>
      <c r="B608" s="226"/>
      <c r="C608" s="227"/>
      <c r="D608" s="219" t="s">
        <v>175</v>
      </c>
      <c r="E608" s="228" t="s">
        <v>19</v>
      </c>
      <c r="F608" s="229" t="s">
        <v>1882</v>
      </c>
      <c r="G608" s="227"/>
      <c r="H608" s="230">
        <v>180</v>
      </c>
      <c r="I608" s="231"/>
      <c r="J608" s="227"/>
      <c r="K608" s="227"/>
      <c r="L608" s="232"/>
      <c r="M608" s="233"/>
      <c r="N608" s="234"/>
      <c r="O608" s="234"/>
      <c r="P608" s="234"/>
      <c r="Q608" s="234"/>
      <c r="R608" s="234"/>
      <c r="S608" s="234"/>
      <c r="T608" s="235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36" t="s">
        <v>175</v>
      </c>
      <c r="AU608" s="236" t="s">
        <v>81</v>
      </c>
      <c r="AV608" s="13" t="s">
        <v>81</v>
      </c>
      <c r="AW608" s="13" t="s">
        <v>33</v>
      </c>
      <c r="AX608" s="13" t="s">
        <v>79</v>
      </c>
      <c r="AY608" s="236" t="s">
        <v>144</v>
      </c>
    </row>
    <row r="609" s="2" customFormat="1" ht="16.5" customHeight="1">
      <c r="A609" s="40"/>
      <c r="B609" s="41"/>
      <c r="C609" s="206" t="s">
        <v>1102</v>
      </c>
      <c r="D609" s="206" t="s">
        <v>146</v>
      </c>
      <c r="E609" s="207" t="s">
        <v>1883</v>
      </c>
      <c r="F609" s="208" t="s">
        <v>1884</v>
      </c>
      <c r="G609" s="209" t="s">
        <v>165</v>
      </c>
      <c r="H609" s="210">
        <v>136</v>
      </c>
      <c r="I609" s="211"/>
      <c r="J609" s="212">
        <f>ROUND(I609*H609,2)</f>
        <v>0</v>
      </c>
      <c r="K609" s="208" t="s">
        <v>150</v>
      </c>
      <c r="L609" s="46"/>
      <c r="M609" s="213" t="s">
        <v>19</v>
      </c>
      <c r="N609" s="214" t="s">
        <v>42</v>
      </c>
      <c r="O609" s="86"/>
      <c r="P609" s="215">
        <f>O609*H609</f>
        <v>0</v>
      </c>
      <c r="Q609" s="215">
        <v>0.01295</v>
      </c>
      <c r="R609" s="215">
        <f>Q609*H609</f>
        <v>1.7611999999999999</v>
      </c>
      <c r="S609" s="215">
        <v>0</v>
      </c>
      <c r="T609" s="216">
        <f>S609*H609</f>
        <v>0</v>
      </c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R609" s="217" t="s">
        <v>258</v>
      </c>
      <c r="AT609" s="217" t="s">
        <v>146</v>
      </c>
      <c r="AU609" s="217" t="s">
        <v>81</v>
      </c>
      <c r="AY609" s="19" t="s">
        <v>144</v>
      </c>
      <c r="BE609" s="218">
        <f>IF(N609="základní",J609,0)</f>
        <v>0</v>
      </c>
      <c r="BF609" s="218">
        <f>IF(N609="snížená",J609,0)</f>
        <v>0</v>
      </c>
      <c r="BG609" s="218">
        <f>IF(N609="zákl. přenesená",J609,0)</f>
        <v>0</v>
      </c>
      <c r="BH609" s="218">
        <f>IF(N609="sníž. přenesená",J609,0)</f>
        <v>0</v>
      </c>
      <c r="BI609" s="218">
        <f>IF(N609="nulová",J609,0)</f>
        <v>0</v>
      </c>
      <c r="BJ609" s="19" t="s">
        <v>79</v>
      </c>
      <c r="BK609" s="218">
        <f>ROUND(I609*H609,2)</f>
        <v>0</v>
      </c>
      <c r="BL609" s="19" t="s">
        <v>258</v>
      </c>
      <c r="BM609" s="217" t="s">
        <v>1885</v>
      </c>
    </row>
    <row r="610" s="2" customFormat="1">
      <c r="A610" s="40"/>
      <c r="B610" s="41"/>
      <c r="C610" s="42"/>
      <c r="D610" s="219" t="s">
        <v>153</v>
      </c>
      <c r="E610" s="42"/>
      <c r="F610" s="220" t="s">
        <v>1886</v>
      </c>
      <c r="G610" s="42"/>
      <c r="H610" s="42"/>
      <c r="I610" s="221"/>
      <c r="J610" s="42"/>
      <c r="K610" s="42"/>
      <c r="L610" s="46"/>
      <c r="M610" s="222"/>
      <c r="N610" s="223"/>
      <c r="O610" s="86"/>
      <c r="P610" s="86"/>
      <c r="Q610" s="86"/>
      <c r="R610" s="86"/>
      <c r="S610" s="86"/>
      <c r="T610" s="87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T610" s="19" t="s">
        <v>153</v>
      </c>
      <c r="AU610" s="19" t="s">
        <v>81</v>
      </c>
    </row>
    <row r="611" s="2" customFormat="1">
      <c r="A611" s="40"/>
      <c r="B611" s="41"/>
      <c r="C611" s="42"/>
      <c r="D611" s="224" t="s">
        <v>155</v>
      </c>
      <c r="E611" s="42"/>
      <c r="F611" s="225" t="s">
        <v>1887</v>
      </c>
      <c r="G611" s="42"/>
      <c r="H611" s="42"/>
      <c r="I611" s="221"/>
      <c r="J611" s="42"/>
      <c r="K611" s="42"/>
      <c r="L611" s="46"/>
      <c r="M611" s="222"/>
      <c r="N611" s="223"/>
      <c r="O611" s="86"/>
      <c r="P611" s="86"/>
      <c r="Q611" s="86"/>
      <c r="R611" s="86"/>
      <c r="S611" s="86"/>
      <c r="T611" s="87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T611" s="19" t="s">
        <v>155</v>
      </c>
      <c r="AU611" s="19" t="s">
        <v>81</v>
      </c>
    </row>
    <row r="612" s="13" customFormat="1">
      <c r="A612" s="13"/>
      <c r="B612" s="226"/>
      <c r="C612" s="227"/>
      <c r="D612" s="219" t="s">
        <v>175</v>
      </c>
      <c r="E612" s="228" t="s">
        <v>19</v>
      </c>
      <c r="F612" s="229" t="s">
        <v>1888</v>
      </c>
      <c r="G612" s="227"/>
      <c r="H612" s="230">
        <v>91</v>
      </c>
      <c r="I612" s="231"/>
      <c r="J612" s="227"/>
      <c r="K612" s="227"/>
      <c r="L612" s="232"/>
      <c r="M612" s="233"/>
      <c r="N612" s="234"/>
      <c r="O612" s="234"/>
      <c r="P612" s="234"/>
      <c r="Q612" s="234"/>
      <c r="R612" s="234"/>
      <c r="S612" s="234"/>
      <c r="T612" s="235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36" t="s">
        <v>175</v>
      </c>
      <c r="AU612" s="236" t="s">
        <v>81</v>
      </c>
      <c r="AV612" s="13" t="s">
        <v>81</v>
      </c>
      <c r="AW612" s="13" t="s">
        <v>33</v>
      </c>
      <c r="AX612" s="13" t="s">
        <v>71</v>
      </c>
      <c r="AY612" s="236" t="s">
        <v>144</v>
      </c>
    </row>
    <row r="613" s="13" customFormat="1">
      <c r="A613" s="13"/>
      <c r="B613" s="226"/>
      <c r="C613" s="227"/>
      <c r="D613" s="219" t="s">
        <v>175</v>
      </c>
      <c r="E613" s="228" t="s">
        <v>19</v>
      </c>
      <c r="F613" s="229" t="s">
        <v>1889</v>
      </c>
      <c r="G613" s="227"/>
      <c r="H613" s="230">
        <v>45</v>
      </c>
      <c r="I613" s="231"/>
      <c r="J613" s="227"/>
      <c r="K613" s="227"/>
      <c r="L613" s="232"/>
      <c r="M613" s="233"/>
      <c r="N613" s="234"/>
      <c r="O613" s="234"/>
      <c r="P613" s="234"/>
      <c r="Q613" s="234"/>
      <c r="R613" s="234"/>
      <c r="S613" s="234"/>
      <c r="T613" s="235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36" t="s">
        <v>175</v>
      </c>
      <c r="AU613" s="236" t="s">
        <v>81</v>
      </c>
      <c r="AV613" s="13" t="s">
        <v>81</v>
      </c>
      <c r="AW613" s="13" t="s">
        <v>33</v>
      </c>
      <c r="AX613" s="13" t="s">
        <v>71</v>
      </c>
      <c r="AY613" s="236" t="s">
        <v>144</v>
      </c>
    </row>
    <row r="614" s="14" customFormat="1">
      <c r="A614" s="14"/>
      <c r="B614" s="237"/>
      <c r="C614" s="238"/>
      <c r="D614" s="219" t="s">
        <v>175</v>
      </c>
      <c r="E614" s="239" t="s">
        <v>19</v>
      </c>
      <c r="F614" s="240" t="s">
        <v>179</v>
      </c>
      <c r="G614" s="238"/>
      <c r="H614" s="241">
        <v>136</v>
      </c>
      <c r="I614" s="242"/>
      <c r="J614" s="238"/>
      <c r="K614" s="238"/>
      <c r="L614" s="243"/>
      <c r="M614" s="244"/>
      <c r="N614" s="245"/>
      <c r="O614" s="245"/>
      <c r="P614" s="245"/>
      <c r="Q614" s="245"/>
      <c r="R614" s="245"/>
      <c r="S614" s="245"/>
      <c r="T614" s="246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47" t="s">
        <v>175</v>
      </c>
      <c r="AU614" s="247" t="s">
        <v>81</v>
      </c>
      <c r="AV614" s="14" t="s">
        <v>151</v>
      </c>
      <c r="AW614" s="14" t="s">
        <v>33</v>
      </c>
      <c r="AX614" s="14" t="s">
        <v>79</v>
      </c>
      <c r="AY614" s="247" t="s">
        <v>144</v>
      </c>
    </row>
    <row r="615" s="2" customFormat="1" ht="16.5" customHeight="1">
      <c r="A615" s="40"/>
      <c r="B615" s="41"/>
      <c r="C615" s="206" t="s">
        <v>1108</v>
      </c>
      <c r="D615" s="206" t="s">
        <v>146</v>
      </c>
      <c r="E615" s="207" t="s">
        <v>1890</v>
      </c>
      <c r="F615" s="208" t="s">
        <v>1891</v>
      </c>
      <c r="G615" s="209" t="s">
        <v>553</v>
      </c>
      <c r="H615" s="210">
        <v>18</v>
      </c>
      <c r="I615" s="211"/>
      <c r="J615" s="212">
        <f>ROUND(I615*H615,2)</f>
        <v>0</v>
      </c>
      <c r="K615" s="208" t="s">
        <v>150</v>
      </c>
      <c r="L615" s="46"/>
      <c r="M615" s="213" t="s">
        <v>19</v>
      </c>
      <c r="N615" s="214" t="s">
        <v>42</v>
      </c>
      <c r="O615" s="86"/>
      <c r="P615" s="215">
        <f>O615*H615</f>
        <v>0</v>
      </c>
      <c r="Q615" s="215">
        <v>0.00022000000000000001</v>
      </c>
      <c r="R615" s="215">
        <f>Q615*H615</f>
        <v>0.00396</v>
      </c>
      <c r="S615" s="215">
        <v>0</v>
      </c>
      <c r="T615" s="216">
        <f>S615*H615</f>
        <v>0</v>
      </c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R615" s="217" t="s">
        <v>258</v>
      </c>
      <c r="AT615" s="217" t="s">
        <v>146</v>
      </c>
      <c r="AU615" s="217" t="s">
        <v>81</v>
      </c>
      <c r="AY615" s="19" t="s">
        <v>144</v>
      </c>
      <c r="BE615" s="218">
        <f>IF(N615="základní",J615,0)</f>
        <v>0</v>
      </c>
      <c r="BF615" s="218">
        <f>IF(N615="snížená",J615,0)</f>
        <v>0</v>
      </c>
      <c r="BG615" s="218">
        <f>IF(N615="zákl. přenesená",J615,0)</f>
        <v>0</v>
      </c>
      <c r="BH615" s="218">
        <f>IF(N615="sníž. přenesená",J615,0)</f>
        <v>0</v>
      </c>
      <c r="BI615" s="218">
        <f>IF(N615="nulová",J615,0)</f>
        <v>0</v>
      </c>
      <c r="BJ615" s="19" t="s">
        <v>79</v>
      </c>
      <c r="BK615" s="218">
        <f>ROUND(I615*H615,2)</f>
        <v>0</v>
      </c>
      <c r="BL615" s="19" t="s">
        <v>258</v>
      </c>
      <c r="BM615" s="217" t="s">
        <v>1892</v>
      </c>
    </row>
    <row r="616" s="2" customFormat="1">
      <c r="A616" s="40"/>
      <c r="B616" s="41"/>
      <c r="C616" s="42"/>
      <c r="D616" s="219" t="s">
        <v>153</v>
      </c>
      <c r="E616" s="42"/>
      <c r="F616" s="220" t="s">
        <v>1893</v>
      </c>
      <c r="G616" s="42"/>
      <c r="H616" s="42"/>
      <c r="I616" s="221"/>
      <c r="J616" s="42"/>
      <c r="K616" s="42"/>
      <c r="L616" s="46"/>
      <c r="M616" s="222"/>
      <c r="N616" s="223"/>
      <c r="O616" s="86"/>
      <c r="P616" s="86"/>
      <c r="Q616" s="86"/>
      <c r="R616" s="86"/>
      <c r="S616" s="86"/>
      <c r="T616" s="87"/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T616" s="19" t="s">
        <v>153</v>
      </c>
      <c r="AU616" s="19" t="s">
        <v>81</v>
      </c>
    </row>
    <row r="617" s="2" customFormat="1">
      <c r="A617" s="40"/>
      <c r="B617" s="41"/>
      <c r="C617" s="42"/>
      <c r="D617" s="224" t="s">
        <v>155</v>
      </c>
      <c r="E617" s="42"/>
      <c r="F617" s="225" t="s">
        <v>1894</v>
      </c>
      <c r="G617" s="42"/>
      <c r="H617" s="42"/>
      <c r="I617" s="221"/>
      <c r="J617" s="42"/>
      <c r="K617" s="42"/>
      <c r="L617" s="46"/>
      <c r="M617" s="222"/>
      <c r="N617" s="223"/>
      <c r="O617" s="86"/>
      <c r="P617" s="86"/>
      <c r="Q617" s="86"/>
      <c r="R617" s="86"/>
      <c r="S617" s="86"/>
      <c r="T617" s="87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T617" s="19" t="s">
        <v>155</v>
      </c>
      <c r="AU617" s="19" t="s">
        <v>81</v>
      </c>
    </row>
    <row r="618" s="2" customFormat="1" ht="21.75" customHeight="1">
      <c r="A618" s="40"/>
      <c r="B618" s="41"/>
      <c r="C618" s="248" t="s">
        <v>1114</v>
      </c>
      <c r="D618" s="248" t="s">
        <v>224</v>
      </c>
      <c r="E618" s="249" t="s">
        <v>1895</v>
      </c>
      <c r="F618" s="250" t="s">
        <v>1896</v>
      </c>
      <c r="G618" s="251" t="s">
        <v>553</v>
      </c>
      <c r="H618" s="252">
        <v>9</v>
      </c>
      <c r="I618" s="253"/>
      <c r="J618" s="254">
        <f>ROUND(I618*H618,2)</f>
        <v>0</v>
      </c>
      <c r="K618" s="250" t="s">
        <v>150</v>
      </c>
      <c r="L618" s="255"/>
      <c r="M618" s="256" t="s">
        <v>19</v>
      </c>
      <c r="N618" s="257" t="s">
        <v>42</v>
      </c>
      <c r="O618" s="86"/>
      <c r="P618" s="215">
        <f>O618*H618</f>
        <v>0</v>
      </c>
      <c r="Q618" s="215">
        <v>0.012250000000000001</v>
      </c>
      <c r="R618" s="215">
        <f>Q618*H618</f>
        <v>0.11025</v>
      </c>
      <c r="S618" s="215">
        <v>0</v>
      </c>
      <c r="T618" s="216">
        <f>S618*H618</f>
        <v>0</v>
      </c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R618" s="217" t="s">
        <v>379</v>
      </c>
      <c r="AT618" s="217" t="s">
        <v>224</v>
      </c>
      <c r="AU618" s="217" t="s">
        <v>81</v>
      </c>
      <c r="AY618" s="19" t="s">
        <v>144</v>
      </c>
      <c r="BE618" s="218">
        <f>IF(N618="základní",J618,0)</f>
        <v>0</v>
      </c>
      <c r="BF618" s="218">
        <f>IF(N618="snížená",J618,0)</f>
        <v>0</v>
      </c>
      <c r="BG618" s="218">
        <f>IF(N618="zákl. přenesená",J618,0)</f>
        <v>0</v>
      </c>
      <c r="BH618" s="218">
        <f>IF(N618="sníž. přenesená",J618,0)</f>
        <v>0</v>
      </c>
      <c r="BI618" s="218">
        <f>IF(N618="nulová",J618,0)</f>
        <v>0</v>
      </c>
      <c r="BJ618" s="19" t="s">
        <v>79</v>
      </c>
      <c r="BK618" s="218">
        <f>ROUND(I618*H618,2)</f>
        <v>0</v>
      </c>
      <c r="BL618" s="19" t="s">
        <v>258</v>
      </c>
      <c r="BM618" s="217" t="s">
        <v>1897</v>
      </c>
    </row>
    <row r="619" s="2" customFormat="1">
      <c r="A619" s="40"/>
      <c r="B619" s="41"/>
      <c r="C619" s="42"/>
      <c r="D619" s="219" t="s">
        <v>153</v>
      </c>
      <c r="E619" s="42"/>
      <c r="F619" s="220" t="s">
        <v>1896</v>
      </c>
      <c r="G619" s="42"/>
      <c r="H619" s="42"/>
      <c r="I619" s="221"/>
      <c r="J619" s="42"/>
      <c r="K619" s="42"/>
      <c r="L619" s="46"/>
      <c r="M619" s="222"/>
      <c r="N619" s="223"/>
      <c r="O619" s="86"/>
      <c r="P619" s="86"/>
      <c r="Q619" s="86"/>
      <c r="R619" s="86"/>
      <c r="S619" s="86"/>
      <c r="T619" s="87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T619" s="19" t="s">
        <v>153</v>
      </c>
      <c r="AU619" s="19" t="s">
        <v>81</v>
      </c>
    </row>
    <row r="620" s="2" customFormat="1" ht="21.75" customHeight="1">
      <c r="A620" s="40"/>
      <c r="B620" s="41"/>
      <c r="C620" s="248" t="s">
        <v>1118</v>
      </c>
      <c r="D620" s="248" t="s">
        <v>224</v>
      </c>
      <c r="E620" s="249" t="s">
        <v>1898</v>
      </c>
      <c r="F620" s="250" t="s">
        <v>1899</v>
      </c>
      <c r="G620" s="251" t="s">
        <v>553</v>
      </c>
      <c r="H620" s="252">
        <v>9</v>
      </c>
      <c r="I620" s="253"/>
      <c r="J620" s="254">
        <f>ROUND(I620*H620,2)</f>
        <v>0</v>
      </c>
      <c r="K620" s="250" t="s">
        <v>150</v>
      </c>
      <c r="L620" s="255"/>
      <c r="M620" s="256" t="s">
        <v>19</v>
      </c>
      <c r="N620" s="257" t="s">
        <v>42</v>
      </c>
      <c r="O620" s="86"/>
      <c r="P620" s="215">
        <f>O620*H620</f>
        <v>0</v>
      </c>
      <c r="Q620" s="215">
        <v>0.012489999999999999</v>
      </c>
      <c r="R620" s="215">
        <f>Q620*H620</f>
        <v>0.11241</v>
      </c>
      <c r="S620" s="215">
        <v>0</v>
      </c>
      <c r="T620" s="216">
        <f>S620*H620</f>
        <v>0</v>
      </c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R620" s="217" t="s">
        <v>379</v>
      </c>
      <c r="AT620" s="217" t="s">
        <v>224</v>
      </c>
      <c r="AU620" s="217" t="s">
        <v>81</v>
      </c>
      <c r="AY620" s="19" t="s">
        <v>144</v>
      </c>
      <c r="BE620" s="218">
        <f>IF(N620="základní",J620,0)</f>
        <v>0</v>
      </c>
      <c r="BF620" s="218">
        <f>IF(N620="snížená",J620,0)</f>
        <v>0</v>
      </c>
      <c r="BG620" s="218">
        <f>IF(N620="zákl. přenesená",J620,0)</f>
        <v>0</v>
      </c>
      <c r="BH620" s="218">
        <f>IF(N620="sníž. přenesená",J620,0)</f>
        <v>0</v>
      </c>
      <c r="BI620" s="218">
        <f>IF(N620="nulová",J620,0)</f>
        <v>0</v>
      </c>
      <c r="BJ620" s="19" t="s">
        <v>79</v>
      </c>
      <c r="BK620" s="218">
        <f>ROUND(I620*H620,2)</f>
        <v>0</v>
      </c>
      <c r="BL620" s="19" t="s">
        <v>258</v>
      </c>
      <c r="BM620" s="217" t="s">
        <v>1900</v>
      </c>
    </row>
    <row r="621" s="2" customFormat="1">
      <c r="A621" s="40"/>
      <c r="B621" s="41"/>
      <c r="C621" s="42"/>
      <c r="D621" s="219" t="s">
        <v>153</v>
      </c>
      <c r="E621" s="42"/>
      <c r="F621" s="220" t="s">
        <v>1899</v>
      </c>
      <c r="G621" s="42"/>
      <c r="H621" s="42"/>
      <c r="I621" s="221"/>
      <c r="J621" s="42"/>
      <c r="K621" s="42"/>
      <c r="L621" s="46"/>
      <c r="M621" s="222"/>
      <c r="N621" s="223"/>
      <c r="O621" s="86"/>
      <c r="P621" s="86"/>
      <c r="Q621" s="86"/>
      <c r="R621" s="86"/>
      <c r="S621" s="86"/>
      <c r="T621" s="87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T621" s="19" t="s">
        <v>153</v>
      </c>
      <c r="AU621" s="19" t="s">
        <v>81</v>
      </c>
    </row>
    <row r="622" s="2" customFormat="1" ht="16.5" customHeight="1">
      <c r="A622" s="40"/>
      <c r="B622" s="41"/>
      <c r="C622" s="206" t="s">
        <v>1125</v>
      </c>
      <c r="D622" s="206" t="s">
        <v>146</v>
      </c>
      <c r="E622" s="207" t="s">
        <v>1901</v>
      </c>
      <c r="F622" s="208" t="s">
        <v>1902</v>
      </c>
      <c r="G622" s="209" t="s">
        <v>553</v>
      </c>
      <c r="H622" s="210">
        <v>18</v>
      </c>
      <c r="I622" s="211"/>
      <c r="J622" s="212">
        <f>ROUND(I622*H622,2)</f>
        <v>0</v>
      </c>
      <c r="K622" s="208" t="s">
        <v>150</v>
      </c>
      <c r="L622" s="46"/>
      <c r="M622" s="213" t="s">
        <v>19</v>
      </c>
      <c r="N622" s="214" t="s">
        <v>42</v>
      </c>
      <c r="O622" s="86"/>
      <c r="P622" s="215">
        <f>O622*H622</f>
        <v>0</v>
      </c>
      <c r="Q622" s="215">
        <v>0.0050299999999999997</v>
      </c>
      <c r="R622" s="215">
        <f>Q622*H622</f>
        <v>0.090539999999999995</v>
      </c>
      <c r="S622" s="215">
        <v>0</v>
      </c>
      <c r="T622" s="216">
        <f>S622*H622</f>
        <v>0</v>
      </c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R622" s="217" t="s">
        <v>258</v>
      </c>
      <c r="AT622" s="217" t="s">
        <v>146</v>
      </c>
      <c r="AU622" s="217" t="s">
        <v>81</v>
      </c>
      <c r="AY622" s="19" t="s">
        <v>144</v>
      </c>
      <c r="BE622" s="218">
        <f>IF(N622="základní",J622,0)</f>
        <v>0</v>
      </c>
      <c r="BF622" s="218">
        <f>IF(N622="snížená",J622,0)</f>
        <v>0</v>
      </c>
      <c r="BG622" s="218">
        <f>IF(N622="zákl. přenesená",J622,0)</f>
        <v>0</v>
      </c>
      <c r="BH622" s="218">
        <f>IF(N622="sníž. přenesená",J622,0)</f>
        <v>0</v>
      </c>
      <c r="BI622" s="218">
        <f>IF(N622="nulová",J622,0)</f>
        <v>0</v>
      </c>
      <c r="BJ622" s="19" t="s">
        <v>79</v>
      </c>
      <c r="BK622" s="218">
        <f>ROUND(I622*H622,2)</f>
        <v>0</v>
      </c>
      <c r="BL622" s="19" t="s">
        <v>258</v>
      </c>
      <c r="BM622" s="217" t="s">
        <v>1903</v>
      </c>
    </row>
    <row r="623" s="2" customFormat="1">
      <c r="A623" s="40"/>
      <c r="B623" s="41"/>
      <c r="C623" s="42"/>
      <c r="D623" s="219" t="s">
        <v>153</v>
      </c>
      <c r="E623" s="42"/>
      <c r="F623" s="220" t="s">
        <v>1904</v>
      </c>
      <c r="G623" s="42"/>
      <c r="H623" s="42"/>
      <c r="I623" s="221"/>
      <c r="J623" s="42"/>
      <c r="K623" s="42"/>
      <c r="L623" s="46"/>
      <c r="M623" s="222"/>
      <c r="N623" s="223"/>
      <c r="O623" s="86"/>
      <c r="P623" s="86"/>
      <c r="Q623" s="86"/>
      <c r="R623" s="86"/>
      <c r="S623" s="86"/>
      <c r="T623" s="87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T623" s="19" t="s">
        <v>153</v>
      </c>
      <c r="AU623" s="19" t="s">
        <v>81</v>
      </c>
    </row>
    <row r="624" s="2" customFormat="1">
      <c r="A624" s="40"/>
      <c r="B624" s="41"/>
      <c r="C624" s="42"/>
      <c r="D624" s="224" t="s">
        <v>155</v>
      </c>
      <c r="E624" s="42"/>
      <c r="F624" s="225" t="s">
        <v>1905</v>
      </c>
      <c r="G624" s="42"/>
      <c r="H624" s="42"/>
      <c r="I624" s="221"/>
      <c r="J624" s="42"/>
      <c r="K624" s="42"/>
      <c r="L624" s="46"/>
      <c r="M624" s="222"/>
      <c r="N624" s="223"/>
      <c r="O624" s="86"/>
      <c r="P624" s="86"/>
      <c r="Q624" s="86"/>
      <c r="R624" s="86"/>
      <c r="S624" s="86"/>
      <c r="T624" s="87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T624" s="19" t="s">
        <v>155</v>
      </c>
      <c r="AU624" s="19" t="s">
        <v>81</v>
      </c>
    </row>
    <row r="625" s="2" customFormat="1" ht="16.5" customHeight="1">
      <c r="A625" s="40"/>
      <c r="B625" s="41"/>
      <c r="C625" s="206" t="s">
        <v>1130</v>
      </c>
      <c r="D625" s="206" t="s">
        <v>146</v>
      </c>
      <c r="E625" s="207" t="s">
        <v>1906</v>
      </c>
      <c r="F625" s="208" t="s">
        <v>1907</v>
      </c>
      <c r="G625" s="209" t="s">
        <v>165</v>
      </c>
      <c r="H625" s="210">
        <v>99.400000000000006</v>
      </c>
      <c r="I625" s="211"/>
      <c r="J625" s="212">
        <f>ROUND(I625*H625,2)</f>
        <v>0</v>
      </c>
      <c r="K625" s="208" t="s">
        <v>150</v>
      </c>
      <c r="L625" s="46"/>
      <c r="M625" s="213" t="s">
        <v>19</v>
      </c>
      <c r="N625" s="214" t="s">
        <v>42</v>
      </c>
      <c r="O625" s="86"/>
      <c r="P625" s="215">
        <f>O625*H625</f>
        <v>0</v>
      </c>
      <c r="Q625" s="215">
        <v>0.0027799999999999999</v>
      </c>
      <c r="R625" s="215">
        <f>Q625*H625</f>
        <v>0.27633200000000002</v>
      </c>
      <c r="S625" s="215">
        <v>0</v>
      </c>
      <c r="T625" s="216">
        <f>S625*H625</f>
        <v>0</v>
      </c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R625" s="217" t="s">
        <v>258</v>
      </c>
      <c r="AT625" s="217" t="s">
        <v>146</v>
      </c>
      <c r="AU625" s="217" t="s">
        <v>81</v>
      </c>
      <c r="AY625" s="19" t="s">
        <v>144</v>
      </c>
      <c r="BE625" s="218">
        <f>IF(N625="základní",J625,0)</f>
        <v>0</v>
      </c>
      <c r="BF625" s="218">
        <f>IF(N625="snížená",J625,0)</f>
        <v>0</v>
      </c>
      <c r="BG625" s="218">
        <f>IF(N625="zákl. přenesená",J625,0)</f>
        <v>0</v>
      </c>
      <c r="BH625" s="218">
        <f>IF(N625="sníž. přenesená",J625,0)</f>
        <v>0</v>
      </c>
      <c r="BI625" s="218">
        <f>IF(N625="nulová",J625,0)</f>
        <v>0</v>
      </c>
      <c r="BJ625" s="19" t="s">
        <v>79</v>
      </c>
      <c r="BK625" s="218">
        <f>ROUND(I625*H625,2)</f>
        <v>0</v>
      </c>
      <c r="BL625" s="19" t="s">
        <v>258</v>
      </c>
      <c r="BM625" s="217" t="s">
        <v>1908</v>
      </c>
    </row>
    <row r="626" s="2" customFormat="1">
      <c r="A626" s="40"/>
      <c r="B626" s="41"/>
      <c r="C626" s="42"/>
      <c r="D626" s="219" t="s">
        <v>153</v>
      </c>
      <c r="E626" s="42"/>
      <c r="F626" s="220" t="s">
        <v>1909</v>
      </c>
      <c r="G626" s="42"/>
      <c r="H626" s="42"/>
      <c r="I626" s="221"/>
      <c r="J626" s="42"/>
      <c r="K626" s="42"/>
      <c r="L626" s="46"/>
      <c r="M626" s="222"/>
      <c r="N626" s="223"/>
      <c r="O626" s="86"/>
      <c r="P626" s="86"/>
      <c r="Q626" s="86"/>
      <c r="R626" s="86"/>
      <c r="S626" s="86"/>
      <c r="T626" s="87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T626" s="19" t="s">
        <v>153</v>
      </c>
      <c r="AU626" s="19" t="s">
        <v>81</v>
      </c>
    </row>
    <row r="627" s="2" customFormat="1">
      <c r="A627" s="40"/>
      <c r="B627" s="41"/>
      <c r="C627" s="42"/>
      <c r="D627" s="224" t="s">
        <v>155</v>
      </c>
      <c r="E627" s="42"/>
      <c r="F627" s="225" t="s">
        <v>1910</v>
      </c>
      <c r="G627" s="42"/>
      <c r="H627" s="42"/>
      <c r="I627" s="221"/>
      <c r="J627" s="42"/>
      <c r="K627" s="42"/>
      <c r="L627" s="46"/>
      <c r="M627" s="222"/>
      <c r="N627" s="223"/>
      <c r="O627" s="86"/>
      <c r="P627" s="86"/>
      <c r="Q627" s="86"/>
      <c r="R627" s="86"/>
      <c r="S627" s="86"/>
      <c r="T627" s="87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T627" s="19" t="s">
        <v>155</v>
      </c>
      <c r="AU627" s="19" t="s">
        <v>81</v>
      </c>
    </row>
    <row r="628" s="13" customFormat="1">
      <c r="A628" s="13"/>
      <c r="B628" s="226"/>
      <c r="C628" s="227"/>
      <c r="D628" s="219" t="s">
        <v>175</v>
      </c>
      <c r="E628" s="228" t="s">
        <v>19</v>
      </c>
      <c r="F628" s="229" t="s">
        <v>1911</v>
      </c>
      <c r="G628" s="227"/>
      <c r="H628" s="230">
        <v>21.600000000000001</v>
      </c>
      <c r="I628" s="231"/>
      <c r="J628" s="227"/>
      <c r="K628" s="227"/>
      <c r="L628" s="232"/>
      <c r="M628" s="233"/>
      <c r="N628" s="234"/>
      <c r="O628" s="234"/>
      <c r="P628" s="234"/>
      <c r="Q628" s="234"/>
      <c r="R628" s="234"/>
      <c r="S628" s="234"/>
      <c r="T628" s="235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36" t="s">
        <v>175</v>
      </c>
      <c r="AU628" s="236" t="s">
        <v>81</v>
      </c>
      <c r="AV628" s="13" t="s">
        <v>81</v>
      </c>
      <c r="AW628" s="13" t="s">
        <v>33</v>
      </c>
      <c r="AX628" s="13" t="s">
        <v>71</v>
      </c>
      <c r="AY628" s="236" t="s">
        <v>144</v>
      </c>
    </row>
    <row r="629" s="13" customFormat="1">
      <c r="A629" s="13"/>
      <c r="B629" s="226"/>
      <c r="C629" s="227"/>
      <c r="D629" s="219" t="s">
        <v>175</v>
      </c>
      <c r="E629" s="228" t="s">
        <v>19</v>
      </c>
      <c r="F629" s="229" t="s">
        <v>1912</v>
      </c>
      <c r="G629" s="227"/>
      <c r="H629" s="230">
        <v>63.399999999999999</v>
      </c>
      <c r="I629" s="231"/>
      <c r="J629" s="227"/>
      <c r="K629" s="227"/>
      <c r="L629" s="232"/>
      <c r="M629" s="233"/>
      <c r="N629" s="234"/>
      <c r="O629" s="234"/>
      <c r="P629" s="234"/>
      <c r="Q629" s="234"/>
      <c r="R629" s="234"/>
      <c r="S629" s="234"/>
      <c r="T629" s="235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36" t="s">
        <v>175</v>
      </c>
      <c r="AU629" s="236" t="s">
        <v>81</v>
      </c>
      <c r="AV629" s="13" t="s">
        <v>81</v>
      </c>
      <c r="AW629" s="13" t="s">
        <v>33</v>
      </c>
      <c r="AX629" s="13" t="s">
        <v>71</v>
      </c>
      <c r="AY629" s="236" t="s">
        <v>144</v>
      </c>
    </row>
    <row r="630" s="13" customFormat="1">
      <c r="A630" s="13"/>
      <c r="B630" s="226"/>
      <c r="C630" s="227"/>
      <c r="D630" s="219" t="s">
        <v>175</v>
      </c>
      <c r="E630" s="228" t="s">
        <v>19</v>
      </c>
      <c r="F630" s="229" t="s">
        <v>1913</v>
      </c>
      <c r="G630" s="227"/>
      <c r="H630" s="230">
        <v>14.4</v>
      </c>
      <c r="I630" s="231"/>
      <c r="J630" s="227"/>
      <c r="K630" s="227"/>
      <c r="L630" s="232"/>
      <c r="M630" s="233"/>
      <c r="N630" s="234"/>
      <c r="O630" s="234"/>
      <c r="P630" s="234"/>
      <c r="Q630" s="234"/>
      <c r="R630" s="234"/>
      <c r="S630" s="234"/>
      <c r="T630" s="235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36" t="s">
        <v>175</v>
      </c>
      <c r="AU630" s="236" t="s">
        <v>81</v>
      </c>
      <c r="AV630" s="13" t="s">
        <v>81</v>
      </c>
      <c r="AW630" s="13" t="s">
        <v>33</v>
      </c>
      <c r="AX630" s="13" t="s">
        <v>71</v>
      </c>
      <c r="AY630" s="236" t="s">
        <v>144</v>
      </c>
    </row>
    <row r="631" s="14" customFormat="1">
      <c r="A631" s="14"/>
      <c r="B631" s="237"/>
      <c r="C631" s="238"/>
      <c r="D631" s="219" t="s">
        <v>175</v>
      </c>
      <c r="E631" s="239" t="s">
        <v>19</v>
      </c>
      <c r="F631" s="240" t="s">
        <v>179</v>
      </c>
      <c r="G631" s="238"/>
      <c r="H631" s="241">
        <v>99.400000000000006</v>
      </c>
      <c r="I631" s="242"/>
      <c r="J631" s="238"/>
      <c r="K631" s="238"/>
      <c r="L631" s="243"/>
      <c r="M631" s="244"/>
      <c r="N631" s="245"/>
      <c r="O631" s="245"/>
      <c r="P631" s="245"/>
      <c r="Q631" s="245"/>
      <c r="R631" s="245"/>
      <c r="S631" s="245"/>
      <c r="T631" s="246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47" t="s">
        <v>175</v>
      </c>
      <c r="AU631" s="247" t="s">
        <v>81</v>
      </c>
      <c r="AV631" s="14" t="s">
        <v>151</v>
      </c>
      <c r="AW631" s="14" t="s">
        <v>33</v>
      </c>
      <c r="AX631" s="14" t="s">
        <v>79</v>
      </c>
      <c r="AY631" s="247" t="s">
        <v>144</v>
      </c>
    </row>
    <row r="632" s="2" customFormat="1" ht="16.5" customHeight="1">
      <c r="A632" s="40"/>
      <c r="B632" s="41"/>
      <c r="C632" s="206" t="s">
        <v>1135</v>
      </c>
      <c r="D632" s="206" t="s">
        <v>146</v>
      </c>
      <c r="E632" s="207" t="s">
        <v>1914</v>
      </c>
      <c r="F632" s="208" t="s">
        <v>1915</v>
      </c>
      <c r="G632" s="209" t="s">
        <v>204</v>
      </c>
      <c r="H632" s="210">
        <v>10.836</v>
      </c>
      <c r="I632" s="211"/>
      <c r="J632" s="212">
        <f>ROUND(I632*H632,2)</f>
        <v>0</v>
      </c>
      <c r="K632" s="208" t="s">
        <v>150</v>
      </c>
      <c r="L632" s="46"/>
      <c r="M632" s="213" t="s">
        <v>19</v>
      </c>
      <c r="N632" s="214" t="s">
        <v>42</v>
      </c>
      <c r="O632" s="86"/>
      <c r="P632" s="215">
        <f>O632*H632</f>
        <v>0</v>
      </c>
      <c r="Q632" s="215">
        <v>0</v>
      </c>
      <c r="R632" s="215">
        <f>Q632*H632</f>
        <v>0</v>
      </c>
      <c r="S632" s="215">
        <v>0</v>
      </c>
      <c r="T632" s="216">
        <f>S632*H632</f>
        <v>0</v>
      </c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R632" s="217" t="s">
        <v>258</v>
      </c>
      <c r="AT632" s="217" t="s">
        <v>146</v>
      </c>
      <c r="AU632" s="217" t="s">
        <v>81</v>
      </c>
      <c r="AY632" s="19" t="s">
        <v>144</v>
      </c>
      <c r="BE632" s="218">
        <f>IF(N632="základní",J632,0)</f>
        <v>0</v>
      </c>
      <c r="BF632" s="218">
        <f>IF(N632="snížená",J632,0)</f>
        <v>0</v>
      </c>
      <c r="BG632" s="218">
        <f>IF(N632="zákl. přenesená",J632,0)</f>
        <v>0</v>
      </c>
      <c r="BH632" s="218">
        <f>IF(N632="sníž. přenesená",J632,0)</f>
        <v>0</v>
      </c>
      <c r="BI632" s="218">
        <f>IF(N632="nulová",J632,0)</f>
        <v>0</v>
      </c>
      <c r="BJ632" s="19" t="s">
        <v>79</v>
      </c>
      <c r="BK632" s="218">
        <f>ROUND(I632*H632,2)</f>
        <v>0</v>
      </c>
      <c r="BL632" s="19" t="s">
        <v>258</v>
      </c>
      <c r="BM632" s="217" t="s">
        <v>1916</v>
      </c>
    </row>
    <row r="633" s="2" customFormat="1">
      <c r="A633" s="40"/>
      <c r="B633" s="41"/>
      <c r="C633" s="42"/>
      <c r="D633" s="219" t="s">
        <v>153</v>
      </c>
      <c r="E633" s="42"/>
      <c r="F633" s="220" t="s">
        <v>1917</v>
      </c>
      <c r="G633" s="42"/>
      <c r="H633" s="42"/>
      <c r="I633" s="221"/>
      <c r="J633" s="42"/>
      <c r="K633" s="42"/>
      <c r="L633" s="46"/>
      <c r="M633" s="222"/>
      <c r="N633" s="223"/>
      <c r="O633" s="86"/>
      <c r="P633" s="86"/>
      <c r="Q633" s="86"/>
      <c r="R633" s="86"/>
      <c r="S633" s="86"/>
      <c r="T633" s="87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T633" s="19" t="s">
        <v>153</v>
      </c>
      <c r="AU633" s="19" t="s">
        <v>81</v>
      </c>
    </row>
    <row r="634" s="2" customFormat="1">
      <c r="A634" s="40"/>
      <c r="B634" s="41"/>
      <c r="C634" s="42"/>
      <c r="D634" s="224" t="s">
        <v>155</v>
      </c>
      <c r="E634" s="42"/>
      <c r="F634" s="225" t="s">
        <v>1918</v>
      </c>
      <c r="G634" s="42"/>
      <c r="H634" s="42"/>
      <c r="I634" s="221"/>
      <c r="J634" s="42"/>
      <c r="K634" s="42"/>
      <c r="L634" s="46"/>
      <c r="M634" s="222"/>
      <c r="N634" s="223"/>
      <c r="O634" s="86"/>
      <c r="P634" s="86"/>
      <c r="Q634" s="86"/>
      <c r="R634" s="86"/>
      <c r="S634" s="86"/>
      <c r="T634" s="87"/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T634" s="19" t="s">
        <v>155</v>
      </c>
      <c r="AU634" s="19" t="s">
        <v>81</v>
      </c>
    </row>
    <row r="635" s="12" customFormat="1" ht="22.8" customHeight="1">
      <c r="A635" s="12"/>
      <c r="B635" s="190"/>
      <c r="C635" s="191"/>
      <c r="D635" s="192" t="s">
        <v>70</v>
      </c>
      <c r="E635" s="204" t="s">
        <v>1035</v>
      </c>
      <c r="F635" s="204" t="s">
        <v>1036</v>
      </c>
      <c r="G635" s="191"/>
      <c r="H635" s="191"/>
      <c r="I635" s="194"/>
      <c r="J635" s="205">
        <f>BK635</f>
        <v>0</v>
      </c>
      <c r="K635" s="191"/>
      <c r="L635" s="196"/>
      <c r="M635" s="197"/>
      <c r="N635" s="198"/>
      <c r="O635" s="198"/>
      <c r="P635" s="199">
        <f>SUM(P636:P648)</f>
        <v>0</v>
      </c>
      <c r="Q635" s="198"/>
      <c r="R635" s="199">
        <f>SUM(R636:R648)</f>
        <v>0.12548700000000002</v>
      </c>
      <c r="S635" s="198"/>
      <c r="T635" s="200">
        <f>SUM(T636:T648)</f>
        <v>0</v>
      </c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R635" s="201" t="s">
        <v>81</v>
      </c>
      <c r="AT635" s="202" t="s">
        <v>70</v>
      </c>
      <c r="AU635" s="202" t="s">
        <v>79</v>
      </c>
      <c r="AY635" s="201" t="s">
        <v>144</v>
      </c>
      <c r="BK635" s="203">
        <f>SUM(BK636:BK648)</f>
        <v>0</v>
      </c>
    </row>
    <row r="636" s="2" customFormat="1" ht="16.5" customHeight="1">
      <c r="A636" s="40"/>
      <c r="B636" s="41"/>
      <c r="C636" s="206" t="s">
        <v>1139</v>
      </c>
      <c r="D636" s="206" t="s">
        <v>146</v>
      </c>
      <c r="E636" s="207" t="s">
        <v>1919</v>
      </c>
      <c r="F636" s="208" t="s">
        <v>1920</v>
      </c>
      <c r="G636" s="209" t="s">
        <v>165</v>
      </c>
      <c r="H636" s="210">
        <v>17.100000000000001</v>
      </c>
      <c r="I636" s="211"/>
      <c r="J636" s="212">
        <f>ROUND(I636*H636,2)</f>
        <v>0</v>
      </c>
      <c r="K636" s="208" t="s">
        <v>150</v>
      </c>
      <c r="L636" s="46"/>
      <c r="M636" s="213" t="s">
        <v>19</v>
      </c>
      <c r="N636" s="214" t="s">
        <v>42</v>
      </c>
      <c r="O636" s="86"/>
      <c r="P636" s="215">
        <f>O636*H636</f>
        <v>0</v>
      </c>
      <c r="Q636" s="215">
        <v>0.00097000000000000005</v>
      </c>
      <c r="R636" s="215">
        <f>Q636*H636</f>
        <v>0.016587000000000001</v>
      </c>
      <c r="S636" s="215">
        <v>0</v>
      </c>
      <c r="T636" s="216">
        <f>S636*H636</f>
        <v>0</v>
      </c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R636" s="217" t="s">
        <v>258</v>
      </c>
      <c r="AT636" s="217" t="s">
        <v>146</v>
      </c>
      <c r="AU636" s="217" t="s">
        <v>81</v>
      </c>
      <c r="AY636" s="19" t="s">
        <v>144</v>
      </c>
      <c r="BE636" s="218">
        <f>IF(N636="základní",J636,0)</f>
        <v>0</v>
      </c>
      <c r="BF636" s="218">
        <f>IF(N636="snížená",J636,0)</f>
        <v>0</v>
      </c>
      <c r="BG636" s="218">
        <f>IF(N636="zákl. přenesená",J636,0)</f>
        <v>0</v>
      </c>
      <c r="BH636" s="218">
        <f>IF(N636="sníž. přenesená",J636,0)</f>
        <v>0</v>
      </c>
      <c r="BI636" s="218">
        <f>IF(N636="nulová",J636,0)</f>
        <v>0</v>
      </c>
      <c r="BJ636" s="19" t="s">
        <v>79</v>
      </c>
      <c r="BK636" s="218">
        <f>ROUND(I636*H636,2)</f>
        <v>0</v>
      </c>
      <c r="BL636" s="19" t="s">
        <v>258</v>
      </c>
      <c r="BM636" s="217" t="s">
        <v>1921</v>
      </c>
    </row>
    <row r="637" s="2" customFormat="1">
      <c r="A637" s="40"/>
      <c r="B637" s="41"/>
      <c r="C637" s="42"/>
      <c r="D637" s="219" t="s">
        <v>153</v>
      </c>
      <c r="E637" s="42"/>
      <c r="F637" s="220" t="s">
        <v>1922</v>
      </c>
      <c r="G637" s="42"/>
      <c r="H637" s="42"/>
      <c r="I637" s="221"/>
      <c r="J637" s="42"/>
      <c r="K637" s="42"/>
      <c r="L637" s="46"/>
      <c r="M637" s="222"/>
      <c r="N637" s="223"/>
      <c r="O637" s="86"/>
      <c r="P637" s="86"/>
      <c r="Q637" s="86"/>
      <c r="R637" s="86"/>
      <c r="S637" s="86"/>
      <c r="T637" s="87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T637" s="19" t="s">
        <v>153</v>
      </c>
      <c r="AU637" s="19" t="s">
        <v>81</v>
      </c>
    </row>
    <row r="638" s="2" customFormat="1">
      <c r="A638" s="40"/>
      <c r="B638" s="41"/>
      <c r="C638" s="42"/>
      <c r="D638" s="224" t="s">
        <v>155</v>
      </c>
      <c r="E638" s="42"/>
      <c r="F638" s="225" t="s">
        <v>1923</v>
      </c>
      <c r="G638" s="42"/>
      <c r="H638" s="42"/>
      <c r="I638" s="221"/>
      <c r="J638" s="42"/>
      <c r="K638" s="42"/>
      <c r="L638" s="46"/>
      <c r="M638" s="222"/>
      <c r="N638" s="223"/>
      <c r="O638" s="86"/>
      <c r="P638" s="86"/>
      <c r="Q638" s="86"/>
      <c r="R638" s="86"/>
      <c r="S638" s="86"/>
      <c r="T638" s="87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T638" s="19" t="s">
        <v>155</v>
      </c>
      <c r="AU638" s="19" t="s">
        <v>81</v>
      </c>
    </row>
    <row r="639" s="13" customFormat="1">
      <c r="A639" s="13"/>
      <c r="B639" s="226"/>
      <c r="C639" s="227"/>
      <c r="D639" s="219" t="s">
        <v>175</v>
      </c>
      <c r="E639" s="228" t="s">
        <v>19</v>
      </c>
      <c r="F639" s="229" t="s">
        <v>1924</v>
      </c>
      <c r="G639" s="227"/>
      <c r="H639" s="230">
        <v>17.100000000000001</v>
      </c>
      <c r="I639" s="231"/>
      <c r="J639" s="227"/>
      <c r="K639" s="227"/>
      <c r="L639" s="232"/>
      <c r="M639" s="233"/>
      <c r="N639" s="234"/>
      <c r="O639" s="234"/>
      <c r="P639" s="234"/>
      <c r="Q639" s="234"/>
      <c r="R639" s="234"/>
      <c r="S639" s="234"/>
      <c r="T639" s="235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36" t="s">
        <v>175</v>
      </c>
      <c r="AU639" s="236" t="s">
        <v>81</v>
      </c>
      <c r="AV639" s="13" t="s">
        <v>81</v>
      </c>
      <c r="AW639" s="13" t="s">
        <v>33</v>
      </c>
      <c r="AX639" s="13" t="s">
        <v>79</v>
      </c>
      <c r="AY639" s="236" t="s">
        <v>144</v>
      </c>
    </row>
    <row r="640" s="2" customFormat="1" ht="16.5" customHeight="1">
      <c r="A640" s="40"/>
      <c r="B640" s="41"/>
      <c r="C640" s="206" t="s">
        <v>1146</v>
      </c>
      <c r="D640" s="206" t="s">
        <v>146</v>
      </c>
      <c r="E640" s="207" t="s">
        <v>1038</v>
      </c>
      <c r="F640" s="208" t="s">
        <v>1039</v>
      </c>
      <c r="G640" s="209" t="s">
        <v>165</v>
      </c>
      <c r="H640" s="210">
        <v>18</v>
      </c>
      <c r="I640" s="211"/>
      <c r="J640" s="212">
        <f>ROUND(I640*H640,2)</f>
        <v>0</v>
      </c>
      <c r="K640" s="208" t="s">
        <v>150</v>
      </c>
      <c r="L640" s="46"/>
      <c r="M640" s="213" t="s">
        <v>19</v>
      </c>
      <c r="N640" s="214" t="s">
        <v>42</v>
      </c>
      <c r="O640" s="86"/>
      <c r="P640" s="215">
        <f>O640*H640</f>
        <v>0</v>
      </c>
      <c r="Q640" s="215">
        <v>0.0032200000000000002</v>
      </c>
      <c r="R640" s="215">
        <f>Q640*H640</f>
        <v>0.057960000000000005</v>
      </c>
      <c r="S640" s="215">
        <v>0</v>
      </c>
      <c r="T640" s="216">
        <f>S640*H640</f>
        <v>0</v>
      </c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R640" s="217" t="s">
        <v>258</v>
      </c>
      <c r="AT640" s="217" t="s">
        <v>146</v>
      </c>
      <c r="AU640" s="217" t="s">
        <v>81</v>
      </c>
      <c r="AY640" s="19" t="s">
        <v>144</v>
      </c>
      <c r="BE640" s="218">
        <f>IF(N640="základní",J640,0)</f>
        <v>0</v>
      </c>
      <c r="BF640" s="218">
        <f>IF(N640="snížená",J640,0)</f>
        <v>0</v>
      </c>
      <c r="BG640" s="218">
        <f>IF(N640="zákl. přenesená",J640,0)</f>
        <v>0</v>
      </c>
      <c r="BH640" s="218">
        <f>IF(N640="sníž. přenesená",J640,0)</f>
        <v>0</v>
      </c>
      <c r="BI640" s="218">
        <f>IF(N640="nulová",J640,0)</f>
        <v>0</v>
      </c>
      <c r="BJ640" s="19" t="s">
        <v>79</v>
      </c>
      <c r="BK640" s="218">
        <f>ROUND(I640*H640,2)</f>
        <v>0</v>
      </c>
      <c r="BL640" s="19" t="s">
        <v>258</v>
      </c>
      <c r="BM640" s="217" t="s">
        <v>1925</v>
      </c>
    </row>
    <row r="641" s="2" customFormat="1">
      <c r="A641" s="40"/>
      <c r="B641" s="41"/>
      <c r="C641" s="42"/>
      <c r="D641" s="219" t="s">
        <v>153</v>
      </c>
      <c r="E641" s="42"/>
      <c r="F641" s="220" t="s">
        <v>1041</v>
      </c>
      <c r="G641" s="42"/>
      <c r="H641" s="42"/>
      <c r="I641" s="221"/>
      <c r="J641" s="42"/>
      <c r="K641" s="42"/>
      <c r="L641" s="46"/>
      <c r="M641" s="222"/>
      <c r="N641" s="223"/>
      <c r="O641" s="86"/>
      <c r="P641" s="86"/>
      <c r="Q641" s="86"/>
      <c r="R641" s="86"/>
      <c r="S641" s="86"/>
      <c r="T641" s="87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T641" s="19" t="s">
        <v>153</v>
      </c>
      <c r="AU641" s="19" t="s">
        <v>81</v>
      </c>
    </row>
    <row r="642" s="2" customFormat="1">
      <c r="A642" s="40"/>
      <c r="B642" s="41"/>
      <c r="C642" s="42"/>
      <c r="D642" s="224" t="s">
        <v>155</v>
      </c>
      <c r="E642" s="42"/>
      <c r="F642" s="225" t="s">
        <v>1042</v>
      </c>
      <c r="G642" s="42"/>
      <c r="H642" s="42"/>
      <c r="I642" s="221"/>
      <c r="J642" s="42"/>
      <c r="K642" s="42"/>
      <c r="L642" s="46"/>
      <c r="M642" s="222"/>
      <c r="N642" s="223"/>
      <c r="O642" s="86"/>
      <c r="P642" s="86"/>
      <c r="Q642" s="86"/>
      <c r="R642" s="86"/>
      <c r="S642" s="86"/>
      <c r="T642" s="87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T642" s="19" t="s">
        <v>155</v>
      </c>
      <c r="AU642" s="19" t="s">
        <v>81</v>
      </c>
    </row>
    <row r="643" s="2" customFormat="1" ht="16.5" customHeight="1">
      <c r="A643" s="40"/>
      <c r="B643" s="41"/>
      <c r="C643" s="206" t="s">
        <v>1151</v>
      </c>
      <c r="D643" s="206" t="s">
        <v>146</v>
      </c>
      <c r="E643" s="207" t="s">
        <v>1044</v>
      </c>
      <c r="F643" s="208" t="s">
        <v>1045</v>
      </c>
      <c r="G643" s="209" t="s">
        <v>165</v>
      </c>
      <c r="H643" s="210">
        <v>18</v>
      </c>
      <c r="I643" s="211"/>
      <c r="J643" s="212">
        <f>ROUND(I643*H643,2)</f>
        <v>0</v>
      </c>
      <c r="K643" s="208" t="s">
        <v>150</v>
      </c>
      <c r="L643" s="46"/>
      <c r="M643" s="213" t="s">
        <v>19</v>
      </c>
      <c r="N643" s="214" t="s">
        <v>42</v>
      </c>
      <c r="O643" s="86"/>
      <c r="P643" s="215">
        <f>O643*H643</f>
        <v>0</v>
      </c>
      <c r="Q643" s="215">
        <v>0.0028300000000000001</v>
      </c>
      <c r="R643" s="215">
        <f>Q643*H643</f>
        <v>0.050939999999999999</v>
      </c>
      <c r="S643" s="215">
        <v>0</v>
      </c>
      <c r="T643" s="216">
        <f>S643*H643</f>
        <v>0</v>
      </c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R643" s="217" t="s">
        <v>258</v>
      </c>
      <c r="AT643" s="217" t="s">
        <v>146</v>
      </c>
      <c r="AU643" s="217" t="s">
        <v>81</v>
      </c>
      <c r="AY643" s="19" t="s">
        <v>144</v>
      </c>
      <c r="BE643" s="218">
        <f>IF(N643="základní",J643,0)</f>
        <v>0</v>
      </c>
      <c r="BF643" s="218">
        <f>IF(N643="snížená",J643,0)</f>
        <v>0</v>
      </c>
      <c r="BG643" s="218">
        <f>IF(N643="zákl. přenesená",J643,0)</f>
        <v>0</v>
      </c>
      <c r="BH643" s="218">
        <f>IF(N643="sníž. přenesená",J643,0)</f>
        <v>0</v>
      </c>
      <c r="BI643" s="218">
        <f>IF(N643="nulová",J643,0)</f>
        <v>0</v>
      </c>
      <c r="BJ643" s="19" t="s">
        <v>79</v>
      </c>
      <c r="BK643" s="218">
        <f>ROUND(I643*H643,2)</f>
        <v>0</v>
      </c>
      <c r="BL643" s="19" t="s">
        <v>258</v>
      </c>
      <c r="BM643" s="217" t="s">
        <v>1926</v>
      </c>
    </row>
    <row r="644" s="2" customFormat="1">
      <c r="A644" s="40"/>
      <c r="B644" s="41"/>
      <c r="C644" s="42"/>
      <c r="D644" s="219" t="s">
        <v>153</v>
      </c>
      <c r="E644" s="42"/>
      <c r="F644" s="220" t="s">
        <v>1047</v>
      </c>
      <c r="G644" s="42"/>
      <c r="H644" s="42"/>
      <c r="I644" s="221"/>
      <c r="J644" s="42"/>
      <c r="K644" s="42"/>
      <c r="L644" s="46"/>
      <c r="M644" s="222"/>
      <c r="N644" s="223"/>
      <c r="O644" s="86"/>
      <c r="P644" s="86"/>
      <c r="Q644" s="86"/>
      <c r="R644" s="86"/>
      <c r="S644" s="86"/>
      <c r="T644" s="87"/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T644" s="19" t="s">
        <v>153</v>
      </c>
      <c r="AU644" s="19" t="s">
        <v>81</v>
      </c>
    </row>
    <row r="645" s="2" customFormat="1">
      <c r="A645" s="40"/>
      <c r="B645" s="41"/>
      <c r="C645" s="42"/>
      <c r="D645" s="224" t="s">
        <v>155</v>
      </c>
      <c r="E645" s="42"/>
      <c r="F645" s="225" t="s">
        <v>1048</v>
      </c>
      <c r="G645" s="42"/>
      <c r="H645" s="42"/>
      <c r="I645" s="221"/>
      <c r="J645" s="42"/>
      <c r="K645" s="42"/>
      <c r="L645" s="46"/>
      <c r="M645" s="222"/>
      <c r="N645" s="223"/>
      <c r="O645" s="86"/>
      <c r="P645" s="86"/>
      <c r="Q645" s="86"/>
      <c r="R645" s="86"/>
      <c r="S645" s="86"/>
      <c r="T645" s="87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T645" s="19" t="s">
        <v>155</v>
      </c>
      <c r="AU645" s="19" t="s">
        <v>81</v>
      </c>
    </row>
    <row r="646" s="2" customFormat="1" ht="16.5" customHeight="1">
      <c r="A646" s="40"/>
      <c r="B646" s="41"/>
      <c r="C646" s="206" t="s">
        <v>1159</v>
      </c>
      <c r="D646" s="206" t="s">
        <v>146</v>
      </c>
      <c r="E646" s="207" t="s">
        <v>1050</v>
      </c>
      <c r="F646" s="208" t="s">
        <v>1051</v>
      </c>
      <c r="G646" s="209" t="s">
        <v>204</v>
      </c>
      <c r="H646" s="210">
        <v>0.125</v>
      </c>
      <c r="I646" s="211"/>
      <c r="J646" s="212">
        <f>ROUND(I646*H646,2)</f>
        <v>0</v>
      </c>
      <c r="K646" s="208" t="s">
        <v>150</v>
      </c>
      <c r="L646" s="46"/>
      <c r="M646" s="213" t="s">
        <v>19</v>
      </c>
      <c r="N646" s="214" t="s">
        <v>42</v>
      </c>
      <c r="O646" s="86"/>
      <c r="P646" s="215">
        <f>O646*H646</f>
        <v>0</v>
      </c>
      <c r="Q646" s="215">
        <v>0</v>
      </c>
      <c r="R646" s="215">
        <f>Q646*H646</f>
        <v>0</v>
      </c>
      <c r="S646" s="215">
        <v>0</v>
      </c>
      <c r="T646" s="216">
        <f>S646*H646</f>
        <v>0</v>
      </c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R646" s="217" t="s">
        <v>258</v>
      </c>
      <c r="AT646" s="217" t="s">
        <v>146</v>
      </c>
      <c r="AU646" s="217" t="s">
        <v>81</v>
      </c>
      <c r="AY646" s="19" t="s">
        <v>144</v>
      </c>
      <c r="BE646" s="218">
        <f>IF(N646="základní",J646,0)</f>
        <v>0</v>
      </c>
      <c r="BF646" s="218">
        <f>IF(N646="snížená",J646,0)</f>
        <v>0</v>
      </c>
      <c r="BG646" s="218">
        <f>IF(N646="zákl. přenesená",J646,0)</f>
        <v>0</v>
      </c>
      <c r="BH646" s="218">
        <f>IF(N646="sníž. přenesená",J646,0)</f>
        <v>0</v>
      </c>
      <c r="BI646" s="218">
        <f>IF(N646="nulová",J646,0)</f>
        <v>0</v>
      </c>
      <c r="BJ646" s="19" t="s">
        <v>79</v>
      </c>
      <c r="BK646" s="218">
        <f>ROUND(I646*H646,2)</f>
        <v>0</v>
      </c>
      <c r="BL646" s="19" t="s">
        <v>258</v>
      </c>
      <c r="BM646" s="217" t="s">
        <v>1927</v>
      </c>
    </row>
    <row r="647" s="2" customFormat="1">
      <c r="A647" s="40"/>
      <c r="B647" s="41"/>
      <c r="C647" s="42"/>
      <c r="D647" s="219" t="s">
        <v>153</v>
      </c>
      <c r="E647" s="42"/>
      <c r="F647" s="220" t="s">
        <v>1053</v>
      </c>
      <c r="G647" s="42"/>
      <c r="H647" s="42"/>
      <c r="I647" s="221"/>
      <c r="J647" s="42"/>
      <c r="K647" s="42"/>
      <c r="L647" s="46"/>
      <c r="M647" s="222"/>
      <c r="N647" s="223"/>
      <c r="O647" s="86"/>
      <c r="P647" s="86"/>
      <c r="Q647" s="86"/>
      <c r="R647" s="86"/>
      <c r="S647" s="86"/>
      <c r="T647" s="87"/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T647" s="19" t="s">
        <v>153</v>
      </c>
      <c r="AU647" s="19" t="s">
        <v>81</v>
      </c>
    </row>
    <row r="648" s="2" customFormat="1">
      <c r="A648" s="40"/>
      <c r="B648" s="41"/>
      <c r="C648" s="42"/>
      <c r="D648" s="224" t="s">
        <v>155</v>
      </c>
      <c r="E648" s="42"/>
      <c r="F648" s="225" t="s">
        <v>1054</v>
      </c>
      <c r="G648" s="42"/>
      <c r="H648" s="42"/>
      <c r="I648" s="221"/>
      <c r="J648" s="42"/>
      <c r="K648" s="42"/>
      <c r="L648" s="46"/>
      <c r="M648" s="222"/>
      <c r="N648" s="223"/>
      <c r="O648" s="86"/>
      <c r="P648" s="86"/>
      <c r="Q648" s="86"/>
      <c r="R648" s="86"/>
      <c r="S648" s="86"/>
      <c r="T648" s="87"/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T648" s="19" t="s">
        <v>155</v>
      </c>
      <c r="AU648" s="19" t="s">
        <v>81</v>
      </c>
    </row>
    <row r="649" s="12" customFormat="1" ht="22.8" customHeight="1">
      <c r="A649" s="12"/>
      <c r="B649" s="190"/>
      <c r="C649" s="191"/>
      <c r="D649" s="192" t="s">
        <v>70</v>
      </c>
      <c r="E649" s="204" t="s">
        <v>1928</v>
      </c>
      <c r="F649" s="204" t="s">
        <v>1929</v>
      </c>
      <c r="G649" s="191"/>
      <c r="H649" s="191"/>
      <c r="I649" s="194"/>
      <c r="J649" s="205">
        <f>BK649</f>
        <v>0</v>
      </c>
      <c r="K649" s="191"/>
      <c r="L649" s="196"/>
      <c r="M649" s="197"/>
      <c r="N649" s="198"/>
      <c r="O649" s="198"/>
      <c r="P649" s="199">
        <f>SUM(P650:P735)</f>
        <v>0</v>
      </c>
      <c r="Q649" s="198"/>
      <c r="R649" s="199">
        <f>SUM(R650:R735)</f>
        <v>1.3320194000000001</v>
      </c>
      <c r="S649" s="198"/>
      <c r="T649" s="200">
        <f>SUM(T650:T735)</f>
        <v>0</v>
      </c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R649" s="201" t="s">
        <v>81</v>
      </c>
      <c r="AT649" s="202" t="s">
        <v>70</v>
      </c>
      <c r="AU649" s="202" t="s">
        <v>79</v>
      </c>
      <c r="AY649" s="201" t="s">
        <v>144</v>
      </c>
      <c r="BK649" s="203">
        <f>SUM(BK650:BK735)</f>
        <v>0</v>
      </c>
    </row>
    <row r="650" s="2" customFormat="1" ht="21.75" customHeight="1">
      <c r="A650" s="40"/>
      <c r="B650" s="41"/>
      <c r="C650" s="206" t="s">
        <v>1162</v>
      </c>
      <c r="D650" s="206" t="s">
        <v>146</v>
      </c>
      <c r="E650" s="207" t="s">
        <v>1930</v>
      </c>
      <c r="F650" s="208" t="s">
        <v>1931</v>
      </c>
      <c r="G650" s="209" t="s">
        <v>149</v>
      </c>
      <c r="H650" s="210">
        <v>18.359999999999999</v>
      </c>
      <c r="I650" s="211"/>
      <c r="J650" s="212">
        <f>ROUND(I650*H650,2)</f>
        <v>0</v>
      </c>
      <c r="K650" s="208" t="s">
        <v>150</v>
      </c>
      <c r="L650" s="46"/>
      <c r="M650" s="213" t="s">
        <v>19</v>
      </c>
      <c r="N650" s="214" t="s">
        <v>42</v>
      </c>
      <c r="O650" s="86"/>
      <c r="P650" s="215">
        <f>O650*H650</f>
        <v>0</v>
      </c>
      <c r="Q650" s="215">
        <v>0.00025000000000000001</v>
      </c>
      <c r="R650" s="215">
        <f>Q650*H650</f>
        <v>0.0045900000000000003</v>
      </c>
      <c r="S650" s="215">
        <v>0</v>
      </c>
      <c r="T650" s="216">
        <f>S650*H650</f>
        <v>0</v>
      </c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R650" s="217" t="s">
        <v>258</v>
      </c>
      <c r="AT650" s="217" t="s">
        <v>146</v>
      </c>
      <c r="AU650" s="217" t="s">
        <v>81</v>
      </c>
      <c r="AY650" s="19" t="s">
        <v>144</v>
      </c>
      <c r="BE650" s="218">
        <f>IF(N650="základní",J650,0)</f>
        <v>0</v>
      </c>
      <c r="BF650" s="218">
        <f>IF(N650="snížená",J650,0)</f>
        <v>0</v>
      </c>
      <c r="BG650" s="218">
        <f>IF(N650="zákl. přenesená",J650,0)</f>
        <v>0</v>
      </c>
      <c r="BH650" s="218">
        <f>IF(N650="sníž. přenesená",J650,0)</f>
        <v>0</v>
      </c>
      <c r="BI650" s="218">
        <f>IF(N650="nulová",J650,0)</f>
        <v>0</v>
      </c>
      <c r="BJ650" s="19" t="s">
        <v>79</v>
      </c>
      <c r="BK650" s="218">
        <f>ROUND(I650*H650,2)</f>
        <v>0</v>
      </c>
      <c r="BL650" s="19" t="s">
        <v>258</v>
      </c>
      <c r="BM650" s="217" t="s">
        <v>1932</v>
      </c>
    </row>
    <row r="651" s="2" customFormat="1">
      <c r="A651" s="40"/>
      <c r="B651" s="41"/>
      <c r="C651" s="42"/>
      <c r="D651" s="219" t="s">
        <v>153</v>
      </c>
      <c r="E651" s="42"/>
      <c r="F651" s="220" t="s">
        <v>1933</v>
      </c>
      <c r="G651" s="42"/>
      <c r="H651" s="42"/>
      <c r="I651" s="221"/>
      <c r="J651" s="42"/>
      <c r="K651" s="42"/>
      <c r="L651" s="46"/>
      <c r="M651" s="222"/>
      <c r="N651" s="223"/>
      <c r="O651" s="86"/>
      <c r="P651" s="86"/>
      <c r="Q651" s="86"/>
      <c r="R651" s="86"/>
      <c r="S651" s="86"/>
      <c r="T651" s="87"/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T651" s="19" t="s">
        <v>153</v>
      </c>
      <c r="AU651" s="19" t="s">
        <v>81</v>
      </c>
    </row>
    <row r="652" s="2" customFormat="1">
      <c r="A652" s="40"/>
      <c r="B652" s="41"/>
      <c r="C652" s="42"/>
      <c r="D652" s="224" t="s">
        <v>155</v>
      </c>
      <c r="E652" s="42"/>
      <c r="F652" s="225" t="s">
        <v>1934</v>
      </c>
      <c r="G652" s="42"/>
      <c r="H652" s="42"/>
      <c r="I652" s="221"/>
      <c r="J652" s="42"/>
      <c r="K652" s="42"/>
      <c r="L652" s="46"/>
      <c r="M652" s="222"/>
      <c r="N652" s="223"/>
      <c r="O652" s="86"/>
      <c r="P652" s="86"/>
      <c r="Q652" s="86"/>
      <c r="R652" s="86"/>
      <c r="S652" s="86"/>
      <c r="T652" s="87"/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T652" s="19" t="s">
        <v>155</v>
      </c>
      <c r="AU652" s="19" t="s">
        <v>81</v>
      </c>
    </row>
    <row r="653" s="2" customFormat="1">
      <c r="A653" s="40"/>
      <c r="B653" s="41"/>
      <c r="C653" s="42"/>
      <c r="D653" s="219" t="s">
        <v>385</v>
      </c>
      <c r="E653" s="42"/>
      <c r="F653" s="268" t="s">
        <v>1935</v>
      </c>
      <c r="G653" s="42"/>
      <c r="H653" s="42"/>
      <c r="I653" s="221"/>
      <c r="J653" s="42"/>
      <c r="K653" s="42"/>
      <c r="L653" s="46"/>
      <c r="M653" s="222"/>
      <c r="N653" s="223"/>
      <c r="O653" s="86"/>
      <c r="P653" s="86"/>
      <c r="Q653" s="86"/>
      <c r="R653" s="86"/>
      <c r="S653" s="86"/>
      <c r="T653" s="87"/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T653" s="19" t="s">
        <v>385</v>
      </c>
      <c r="AU653" s="19" t="s">
        <v>81</v>
      </c>
    </row>
    <row r="654" s="13" customFormat="1">
      <c r="A654" s="13"/>
      <c r="B654" s="226"/>
      <c r="C654" s="227"/>
      <c r="D654" s="219" t="s">
        <v>175</v>
      </c>
      <c r="E654" s="228" t="s">
        <v>19</v>
      </c>
      <c r="F654" s="229" t="s">
        <v>1936</v>
      </c>
      <c r="G654" s="227"/>
      <c r="H654" s="230">
        <v>8.2799999999999994</v>
      </c>
      <c r="I654" s="231"/>
      <c r="J654" s="227"/>
      <c r="K654" s="227"/>
      <c r="L654" s="232"/>
      <c r="M654" s="233"/>
      <c r="N654" s="234"/>
      <c r="O654" s="234"/>
      <c r="P654" s="234"/>
      <c r="Q654" s="234"/>
      <c r="R654" s="234"/>
      <c r="S654" s="234"/>
      <c r="T654" s="235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36" t="s">
        <v>175</v>
      </c>
      <c r="AU654" s="236" t="s">
        <v>81</v>
      </c>
      <c r="AV654" s="13" t="s">
        <v>81</v>
      </c>
      <c r="AW654" s="13" t="s">
        <v>33</v>
      </c>
      <c r="AX654" s="13" t="s">
        <v>71</v>
      </c>
      <c r="AY654" s="236" t="s">
        <v>144</v>
      </c>
    </row>
    <row r="655" s="13" customFormat="1">
      <c r="A655" s="13"/>
      <c r="B655" s="226"/>
      <c r="C655" s="227"/>
      <c r="D655" s="219" t="s">
        <v>175</v>
      </c>
      <c r="E655" s="228" t="s">
        <v>19</v>
      </c>
      <c r="F655" s="229" t="s">
        <v>1937</v>
      </c>
      <c r="G655" s="227"/>
      <c r="H655" s="230">
        <v>10.08</v>
      </c>
      <c r="I655" s="231"/>
      <c r="J655" s="227"/>
      <c r="K655" s="227"/>
      <c r="L655" s="232"/>
      <c r="M655" s="233"/>
      <c r="N655" s="234"/>
      <c r="O655" s="234"/>
      <c r="P655" s="234"/>
      <c r="Q655" s="234"/>
      <c r="R655" s="234"/>
      <c r="S655" s="234"/>
      <c r="T655" s="235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36" t="s">
        <v>175</v>
      </c>
      <c r="AU655" s="236" t="s">
        <v>81</v>
      </c>
      <c r="AV655" s="13" t="s">
        <v>81</v>
      </c>
      <c r="AW655" s="13" t="s">
        <v>33</v>
      </c>
      <c r="AX655" s="13" t="s">
        <v>71</v>
      </c>
      <c r="AY655" s="236" t="s">
        <v>144</v>
      </c>
    </row>
    <row r="656" s="14" customFormat="1">
      <c r="A656" s="14"/>
      <c r="B656" s="237"/>
      <c r="C656" s="238"/>
      <c r="D656" s="219" t="s">
        <v>175</v>
      </c>
      <c r="E656" s="239" t="s">
        <v>19</v>
      </c>
      <c r="F656" s="240" t="s">
        <v>179</v>
      </c>
      <c r="G656" s="238"/>
      <c r="H656" s="241">
        <v>18.359999999999999</v>
      </c>
      <c r="I656" s="242"/>
      <c r="J656" s="238"/>
      <c r="K656" s="238"/>
      <c r="L656" s="243"/>
      <c r="M656" s="244"/>
      <c r="N656" s="245"/>
      <c r="O656" s="245"/>
      <c r="P656" s="245"/>
      <c r="Q656" s="245"/>
      <c r="R656" s="245"/>
      <c r="S656" s="245"/>
      <c r="T656" s="246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47" t="s">
        <v>175</v>
      </c>
      <c r="AU656" s="247" t="s">
        <v>81</v>
      </c>
      <c r="AV656" s="14" t="s">
        <v>151</v>
      </c>
      <c r="AW656" s="14" t="s">
        <v>33</v>
      </c>
      <c r="AX656" s="14" t="s">
        <v>79</v>
      </c>
      <c r="AY656" s="247" t="s">
        <v>144</v>
      </c>
    </row>
    <row r="657" s="2" customFormat="1" ht="16.5" customHeight="1">
      <c r="A657" s="40"/>
      <c r="B657" s="41"/>
      <c r="C657" s="248" t="s">
        <v>1171</v>
      </c>
      <c r="D657" s="248" t="s">
        <v>224</v>
      </c>
      <c r="E657" s="249" t="s">
        <v>1938</v>
      </c>
      <c r="F657" s="250" t="s">
        <v>1939</v>
      </c>
      <c r="G657" s="251" t="s">
        <v>149</v>
      </c>
      <c r="H657" s="252">
        <v>17.280000000000001</v>
      </c>
      <c r="I657" s="253"/>
      <c r="J657" s="254">
        <f>ROUND(I657*H657,2)</f>
        <v>0</v>
      </c>
      <c r="K657" s="250" t="s">
        <v>150</v>
      </c>
      <c r="L657" s="255"/>
      <c r="M657" s="256" t="s">
        <v>19</v>
      </c>
      <c r="N657" s="257" t="s">
        <v>42</v>
      </c>
      <c r="O657" s="86"/>
      <c r="P657" s="215">
        <f>O657*H657</f>
        <v>0</v>
      </c>
      <c r="Q657" s="215">
        <v>0.03056</v>
      </c>
      <c r="R657" s="215">
        <f>Q657*H657</f>
        <v>0.52807680000000001</v>
      </c>
      <c r="S657" s="215">
        <v>0</v>
      </c>
      <c r="T657" s="216">
        <f>S657*H657</f>
        <v>0</v>
      </c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R657" s="217" t="s">
        <v>379</v>
      </c>
      <c r="AT657" s="217" t="s">
        <v>224</v>
      </c>
      <c r="AU657" s="217" t="s">
        <v>81</v>
      </c>
      <c r="AY657" s="19" t="s">
        <v>144</v>
      </c>
      <c r="BE657" s="218">
        <f>IF(N657="základní",J657,0)</f>
        <v>0</v>
      </c>
      <c r="BF657" s="218">
        <f>IF(N657="snížená",J657,0)</f>
        <v>0</v>
      </c>
      <c r="BG657" s="218">
        <f>IF(N657="zákl. přenesená",J657,0)</f>
        <v>0</v>
      </c>
      <c r="BH657" s="218">
        <f>IF(N657="sníž. přenesená",J657,0)</f>
        <v>0</v>
      </c>
      <c r="BI657" s="218">
        <f>IF(N657="nulová",J657,0)</f>
        <v>0</v>
      </c>
      <c r="BJ657" s="19" t="s">
        <v>79</v>
      </c>
      <c r="BK657" s="218">
        <f>ROUND(I657*H657,2)</f>
        <v>0</v>
      </c>
      <c r="BL657" s="19" t="s">
        <v>258</v>
      </c>
      <c r="BM657" s="217" t="s">
        <v>1940</v>
      </c>
    </row>
    <row r="658" s="2" customFormat="1">
      <c r="A658" s="40"/>
      <c r="B658" s="41"/>
      <c r="C658" s="42"/>
      <c r="D658" s="219" t="s">
        <v>153</v>
      </c>
      <c r="E658" s="42"/>
      <c r="F658" s="220" t="s">
        <v>1939</v>
      </c>
      <c r="G658" s="42"/>
      <c r="H658" s="42"/>
      <c r="I658" s="221"/>
      <c r="J658" s="42"/>
      <c r="K658" s="42"/>
      <c r="L658" s="46"/>
      <c r="M658" s="222"/>
      <c r="N658" s="223"/>
      <c r="O658" s="86"/>
      <c r="P658" s="86"/>
      <c r="Q658" s="86"/>
      <c r="R658" s="86"/>
      <c r="S658" s="86"/>
      <c r="T658" s="87"/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T658" s="19" t="s">
        <v>153</v>
      </c>
      <c r="AU658" s="19" t="s">
        <v>81</v>
      </c>
    </row>
    <row r="659" s="2" customFormat="1">
      <c r="A659" s="40"/>
      <c r="B659" s="41"/>
      <c r="C659" s="42"/>
      <c r="D659" s="219" t="s">
        <v>385</v>
      </c>
      <c r="E659" s="42"/>
      <c r="F659" s="268" t="s">
        <v>1935</v>
      </c>
      <c r="G659" s="42"/>
      <c r="H659" s="42"/>
      <c r="I659" s="221"/>
      <c r="J659" s="42"/>
      <c r="K659" s="42"/>
      <c r="L659" s="46"/>
      <c r="M659" s="222"/>
      <c r="N659" s="223"/>
      <c r="O659" s="86"/>
      <c r="P659" s="86"/>
      <c r="Q659" s="86"/>
      <c r="R659" s="86"/>
      <c r="S659" s="86"/>
      <c r="T659" s="87"/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T659" s="19" t="s">
        <v>385</v>
      </c>
      <c r="AU659" s="19" t="s">
        <v>81</v>
      </c>
    </row>
    <row r="660" s="2" customFormat="1" ht="16.5" customHeight="1">
      <c r="A660" s="40"/>
      <c r="B660" s="41"/>
      <c r="C660" s="248" t="s">
        <v>1177</v>
      </c>
      <c r="D660" s="248" t="s">
        <v>224</v>
      </c>
      <c r="E660" s="249" t="s">
        <v>1941</v>
      </c>
      <c r="F660" s="250" t="s">
        <v>1942</v>
      </c>
      <c r="G660" s="251" t="s">
        <v>149</v>
      </c>
      <c r="H660" s="252">
        <v>1.0800000000000001</v>
      </c>
      <c r="I660" s="253"/>
      <c r="J660" s="254">
        <f>ROUND(I660*H660,2)</f>
        <v>0</v>
      </c>
      <c r="K660" s="250" t="s">
        <v>150</v>
      </c>
      <c r="L660" s="255"/>
      <c r="M660" s="256" t="s">
        <v>19</v>
      </c>
      <c r="N660" s="257" t="s">
        <v>42</v>
      </c>
      <c r="O660" s="86"/>
      <c r="P660" s="215">
        <f>O660*H660</f>
        <v>0</v>
      </c>
      <c r="Q660" s="215">
        <v>0.034720000000000001</v>
      </c>
      <c r="R660" s="215">
        <f>Q660*H660</f>
        <v>0.037497600000000006</v>
      </c>
      <c r="S660" s="215">
        <v>0</v>
      </c>
      <c r="T660" s="216">
        <f>S660*H660</f>
        <v>0</v>
      </c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R660" s="217" t="s">
        <v>379</v>
      </c>
      <c r="AT660" s="217" t="s">
        <v>224</v>
      </c>
      <c r="AU660" s="217" t="s">
        <v>81</v>
      </c>
      <c r="AY660" s="19" t="s">
        <v>144</v>
      </c>
      <c r="BE660" s="218">
        <f>IF(N660="základní",J660,0)</f>
        <v>0</v>
      </c>
      <c r="BF660" s="218">
        <f>IF(N660="snížená",J660,0)</f>
        <v>0</v>
      </c>
      <c r="BG660" s="218">
        <f>IF(N660="zákl. přenesená",J660,0)</f>
        <v>0</v>
      </c>
      <c r="BH660" s="218">
        <f>IF(N660="sníž. přenesená",J660,0)</f>
        <v>0</v>
      </c>
      <c r="BI660" s="218">
        <f>IF(N660="nulová",J660,0)</f>
        <v>0</v>
      </c>
      <c r="BJ660" s="19" t="s">
        <v>79</v>
      </c>
      <c r="BK660" s="218">
        <f>ROUND(I660*H660,2)</f>
        <v>0</v>
      </c>
      <c r="BL660" s="19" t="s">
        <v>258</v>
      </c>
      <c r="BM660" s="217" t="s">
        <v>1943</v>
      </c>
    </row>
    <row r="661" s="2" customFormat="1">
      <c r="A661" s="40"/>
      <c r="B661" s="41"/>
      <c r="C661" s="42"/>
      <c r="D661" s="219" t="s">
        <v>153</v>
      </c>
      <c r="E661" s="42"/>
      <c r="F661" s="220" t="s">
        <v>1942</v>
      </c>
      <c r="G661" s="42"/>
      <c r="H661" s="42"/>
      <c r="I661" s="221"/>
      <c r="J661" s="42"/>
      <c r="K661" s="42"/>
      <c r="L661" s="46"/>
      <c r="M661" s="222"/>
      <c r="N661" s="223"/>
      <c r="O661" s="86"/>
      <c r="P661" s="86"/>
      <c r="Q661" s="86"/>
      <c r="R661" s="86"/>
      <c r="S661" s="86"/>
      <c r="T661" s="87"/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T661" s="19" t="s">
        <v>153</v>
      </c>
      <c r="AU661" s="19" t="s">
        <v>81</v>
      </c>
    </row>
    <row r="662" s="2" customFormat="1">
      <c r="A662" s="40"/>
      <c r="B662" s="41"/>
      <c r="C662" s="42"/>
      <c r="D662" s="219" t="s">
        <v>385</v>
      </c>
      <c r="E662" s="42"/>
      <c r="F662" s="268" t="s">
        <v>1935</v>
      </c>
      <c r="G662" s="42"/>
      <c r="H662" s="42"/>
      <c r="I662" s="221"/>
      <c r="J662" s="42"/>
      <c r="K662" s="42"/>
      <c r="L662" s="46"/>
      <c r="M662" s="222"/>
      <c r="N662" s="223"/>
      <c r="O662" s="86"/>
      <c r="P662" s="86"/>
      <c r="Q662" s="86"/>
      <c r="R662" s="86"/>
      <c r="S662" s="86"/>
      <c r="T662" s="87"/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T662" s="19" t="s">
        <v>385</v>
      </c>
      <c r="AU662" s="19" t="s">
        <v>81</v>
      </c>
    </row>
    <row r="663" s="2" customFormat="1" ht="21.75" customHeight="1">
      <c r="A663" s="40"/>
      <c r="B663" s="41"/>
      <c r="C663" s="206" t="s">
        <v>1183</v>
      </c>
      <c r="D663" s="206" t="s">
        <v>146</v>
      </c>
      <c r="E663" s="207" t="s">
        <v>1944</v>
      </c>
      <c r="F663" s="208" t="s">
        <v>1945</v>
      </c>
      <c r="G663" s="209" t="s">
        <v>149</v>
      </c>
      <c r="H663" s="210">
        <v>7.2000000000000002</v>
      </c>
      <c r="I663" s="211"/>
      <c r="J663" s="212">
        <f>ROUND(I663*H663,2)</f>
        <v>0</v>
      </c>
      <c r="K663" s="208" t="s">
        <v>150</v>
      </c>
      <c r="L663" s="46"/>
      <c r="M663" s="213" t="s">
        <v>19</v>
      </c>
      <c r="N663" s="214" t="s">
        <v>42</v>
      </c>
      <c r="O663" s="86"/>
      <c r="P663" s="215">
        <f>O663*H663</f>
        <v>0</v>
      </c>
      <c r="Q663" s="215">
        <v>0.00025000000000000001</v>
      </c>
      <c r="R663" s="215">
        <f>Q663*H663</f>
        <v>0.0018000000000000002</v>
      </c>
      <c r="S663" s="215">
        <v>0</v>
      </c>
      <c r="T663" s="216">
        <f>S663*H663</f>
        <v>0</v>
      </c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R663" s="217" t="s">
        <v>258</v>
      </c>
      <c r="AT663" s="217" t="s">
        <v>146</v>
      </c>
      <c r="AU663" s="217" t="s">
        <v>81</v>
      </c>
      <c r="AY663" s="19" t="s">
        <v>144</v>
      </c>
      <c r="BE663" s="218">
        <f>IF(N663="základní",J663,0)</f>
        <v>0</v>
      </c>
      <c r="BF663" s="218">
        <f>IF(N663="snížená",J663,0)</f>
        <v>0</v>
      </c>
      <c r="BG663" s="218">
        <f>IF(N663="zákl. přenesená",J663,0)</f>
        <v>0</v>
      </c>
      <c r="BH663" s="218">
        <f>IF(N663="sníž. přenesená",J663,0)</f>
        <v>0</v>
      </c>
      <c r="BI663" s="218">
        <f>IF(N663="nulová",J663,0)</f>
        <v>0</v>
      </c>
      <c r="BJ663" s="19" t="s">
        <v>79</v>
      </c>
      <c r="BK663" s="218">
        <f>ROUND(I663*H663,2)</f>
        <v>0</v>
      </c>
      <c r="BL663" s="19" t="s">
        <v>258</v>
      </c>
      <c r="BM663" s="217" t="s">
        <v>1946</v>
      </c>
    </row>
    <row r="664" s="2" customFormat="1">
      <c r="A664" s="40"/>
      <c r="B664" s="41"/>
      <c r="C664" s="42"/>
      <c r="D664" s="219" t="s">
        <v>153</v>
      </c>
      <c r="E664" s="42"/>
      <c r="F664" s="220" t="s">
        <v>1947</v>
      </c>
      <c r="G664" s="42"/>
      <c r="H664" s="42"/>
      <c r="I664" s="221"/>
      <c r="J664" s="42"/>
      <c r="K664" s="42"/>
      <c r="L664" s="46"/>
      <c r="M664" s="222"/>
      <c r="N664" s="223"/>
      <c r="O664" s="86"/>
      <c r="P664" s="86"/>
      <c r="Q664" s="86"/>
      <c r="R664" s="86"/>
      <c r="S664" s="86"/>
      <c r="T664" s="87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T664" s="19" t="s">
        <v>153</v>
      </c>
      <c r="AU664" s="19" t="s">
        <v>81</v>
      </c>
    </row>
    <row r="665" s="2" customFormat="1">
      <c r="A665" s="40"/>
      <c r="B665" s="41"/>
      <c r="C665" s="42"/>
      <c r="D665" s="224" t="s">
        <v>155</v>
      </c>
      <c r="E665" s="42"/>
      <c r="F665" s="225" t="s">
        <v>1948</v>
      </c>
      <c r="G665" s="42"/>
      <c r="H665" s="42"/>
      <c r="I665" s="221"/>
      <c r="J665" s="42"/>
      <c r="K665" s="42"/>
      <c r="L665" s="46"/>
      <c r="M665" s="222"/>
      <c r="N665" s="223"/>
      <c r="O665" s="86"/>
      <c r="P665" s="86"/>
      <c r="Q665" s="86"/>
      <c r="R665" s="86"/>
      <c r="S665" s="86"/>
      <c r="T665" s="87"/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T665" s="19" t="s">
        <v>155</v>
      </c>
      <c r="AU665" s="19" t="s">
        <v>81</v>
      </c>
    </row>
    <row r="666" s="2" customFormat="1">
      <c r="A666" s="40"/>
      <c r="B666" s="41"/>
      <c r="C666" s="42"/>
      <c r="D666" s="219" t="s">
        <v>385</v>
      </c>
      <c r="E666" s="42"/>
      <c r="F666" s="268" t="s">
        <v>1949</v>
      </c>
      <c r="G666" s="42"/>
      <c r="H666" s="42"/>
      <c r="I666" s="221"/>
      <c r="J666" s="42"/>
      <c r="K666" s="42"/>
      <c r="L666" s="46"/>
      <c r="M666" s="222"/>
      <c r="N666" s="223"/>
      <c r="O666" s="86"/>
      <c r="P666" s="86"/>
      <c r="Q666" s="86"/>
      <c r="R666" s="86"/>
      <c r="S666" s="86"/>
      <c r="T666" s="87"/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T666" s="19" t="s">
        <v>385</v>
      </c>
      <c r="AU666" s="19" t="s">
        <v>81</v>
      </c>
    </row>
    <row r="667" s="13" customFormat="1">
      <c r="A667" s="13"/>
      <c r="B667" s="226"/>
      <c r="C667" s="227"/>
      <c r="D667" s="219" t="s">
        <v>175</v>
      </c>
      <c r="E667" s="228" t="s">
        <v>19</v>
      </c>
      <c r="F667" s="229" t="s">
        <v>1950</v>
      </c>
      <c r="G667" s="227"/>
      <c r="H667" s="230">
        <v>7.2000000000000002</v>
      </c>
      <c r="I667" s="231"/>
      <c r="J667" s="227"/>
      <c r="K667" s="227"/>
      <c r="L667" s="232"/>
      <c r="M667" s="233"/>
      <c r="N667" s="234"/>
      <c r="O667" s="234"/>
      <c r="P667" s="234"/>
      <c r="Q667" s="234"/>
      <c r="R667" s="234"/>
      <c r="S667" s="234"/>
      <c r="T667" s="235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36" t="s">
        <v>175</v>
      </c>
      <c r="AU667" s="236" t="s">
        <v>81</v>
      </c>
      <c r="AV667" s="13" t="s">
        <v>81</v>
      </c>
      <c r="AW667" s="13" t="s">
        <v>33</v>
      </c>
      <c r="AX667" s="13" t="s">
        <v>79</v>
      </c>
      <c r="AY667" s="236" t="s">
        <v>144</v>
      </c>
    </row>
    <row r="668" s="2" customFormat="1" ht="16.5" customHeight="1">
      <c r="A668" s="40"/>
      <c r="B668" s="41"/>
      <c r="C668" s="248" t="s">
        <v>1191</v>
      </c>
      <c r="D668" s="248" t="s">
        <v>224</v>
      </c>
      <c r="E668" s="249" t="s">
        <v>1951</v>
      </c>
      <c r="F668" s="250" t="s">
        <v>1952</v>
      </c>
      <c r="G668" s="251" t="s">
        <v>149</v>
      </c>
      <c r="H668" s="252">
        <v>7.2000000000000002</v>
      </c>
      <c r="I668" s="253"/>
      <c r="J668" s="254">
        <f>ROUND(I668*H668,2)</f>
        <v>0</v>
      </c>
      <c r="K668" s="250" t="s">
        <v>150</v>
      </c>
      <c r="L668" s="255"/>
      <c r="M668" s="256" t="s">
        <v>19</v>
      </c>
      <c r="N668" s="257" t="s">
        <v>42</v>
      </c>
      <c r="O668" s="86"/>
      <c r="P668" s="215">
        <f>O668*H668</f>
        <v>0</v>
      </c>
      <c r="Q668" s="215">
        <v>0.029999999999999999</v>
      </c>
      <c r="R668" s="215">
        <f>Q668*H668</f>
        <v>0.216</v>
      </c>
      <c r="S668" s="215">
        <v>0</v>
      </c>
      <c r="T668" s="216">
        <f>S668*H668</f>
        <v>0</v>
      </c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R668" s="217" t="s">
        <v>379</v>
      </c>
      <c r="AT668" s="217" t="s">
        <v>224</v>
      </c>
      <c r="AU668" s="217" t="s">
        <v>81</v>
      </c>
      <c r="AY668" s="19" t="s">
        <v>144</v>
      </c>
      <c r="BE668" s="218">
        <f>IF(N668="základní",J668,0)</f>
        <v>0</v>
      </c>
      <c r="BF668" s="218">
        <f>IF(N668="snížená",J668,0)</f>
        <v>0</v>
      </c>
      <c r="BG668" s="218">
        <f>IF(N668="zákl. přenesená",J668,0)</f>
        <v>0</v>
      </c>
      <c r="BH668" s="218">
        <f>IF(N668="sníž. přenesená",J668,0)</f>
        <v>0</v>
      </c>
      <c r="BI668" s="218">
        <f>IF(N668="nulová",J668,0)</f>
        <v>0</v>
      </c>
      <c r="BJ668" s="19" t="s">
        <v>79</v>
      </c>
      <c r="BK668" s="218">
        <f>ROUND(I668*H668,2)</f>
        <v>0</v>
      </c>
      <c r="BL668" s="19" t="s">
        <v>258</v>
      </c>
      <c r="BM668" s="217" t="s">
        <v>1953</v>
      </c>
    </row>
    <row r="669" s="2" customFormat="1">
      <c r="A669" s="40"/>
      <c r="B669" s="41"/>
      <c r="C669" s="42"/>
      <c r="D669" s="219" t="s">
        <v>153</v>
      </c>
      <c r="E669" s="42"/>
      <c r="F669" s="220" t="s">
        <v>1952</v>
      </c>
      <c r="G669" s="42"/>
      <c r="H669" s="42"/>
      <c r="I669" s="221"/>
      <c r="J669" s="42"/>
      <c r="K669" s="42"/>
      <c r="L669" s="46"/>
      <c r="M669" s="222"/>
      <c r="N669" s="223"/>
      <c r="O669" s="86"/>
      <c r="P669" s="86"/>
      <c r="Q669" s="86"/>
      <c r="R669" s="86"/>
      <c r="S669" s="86"/>
      <c r="T669" s="87"/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T669" s="19" t="s">
        <v>153</v>
      </c>
      <c r="AU669" s="19" t="s">
        <v>81</v>
      </c>
    </row>
    <row r="670" s="2" customFormat="1">
      <c r="A670" s="40"/>
      <c r="B670" s="41"/>
      <c r="C670" s="42"/>
      <c r="D670" s="219" t="s">
        <v>385</v>
      </c>
      <c r="E670" s="42"/>
      <c r="F670" s="268" t="s">
        <v>1954</v>
      </c>
      <c r="G670" s="42"/>
      <c r="H670" s="42"/>
      <c r="I670" s="221"/>
      <c r="J670" s="42"/>
      <c r="K670" s="42"/>
      <c r="L670" s="46"/>
      <c r="M670" s="222"/>
      <c r="N670" s="223"/>
      <c r="O670" s="86"/>
      <c r="P670" s="86"/>
      <c r="Q670" s="86"/>
      <c r="R670" s="86"/>
      <c r="S670" s="86"/>
      <c r="T670" s="87"/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T670" s="19" t="s">
        <v>385</v>
      </c>
      <c r="AU670" s="19" t="s">
        <v>81</v>
      </c>
    </row>
    <row r="671" s="2" customFormat="1" ht="16.5" customHeight="1">
      <c r="A671" s="40"/>
      <c r="B671" s="41"/>
      <c r="C671" s="206" t="s">
        <v>1197</v>
      </c>
      <c r="D671" s="206" t="s">
        <v>146</v>
      </c>
      <c r="E671" s="207" t="s">
        <v>1955</v>
      </c>
      <c r="F671" s="208" t="s">
        <v>1956</v>
      </c>
      <c r="G671" s="209" t="s">
        <v>553</v>
      </c>
      <c r="H671" s="210">
        <v>15</v>
      </c>
      <c r="I671" s="211"/>
      <c r="J671" s="212">
        <f>ROUND(I671*H671,2)</f>
        <v>0</v>
      </c>
      <c r="K671" s="208" t="s">
        <v>150</v>
      </c>
      <c r="L671" s="46"/>
      <c r="M671" s="213" t="s">
        <v>19</v>
      </c>
      <c r="N671" s="214" t="s">
        <v>42</v>
      </c>
      <c r="O671" s="86"/>
      <c r="P671" s="215">
        <f>O671*H671</f>
        <v>0</v>
      </c>
      <c r="Q671" s="215">
        <v>0</v>
      </c>
      <c r="R671" s="215">
        <f>Q671*H671</f>
        <v>0</v>
      </c>
      <c r="S671" s="215">
        <v>0</v>
      </c>
      <c r="T671" s="216">
        <f>S671*H671</f>
        <v>0</v>
      </c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R671" s="217" t="s">
        <v>258</v>
      </c>
      <c r="AT671" s="217" t="s">
        <v>146</v>
      </c>
      <c r="AU671" s="217" t="s">
        <v>81</v>
      </c>
      <c r="AY671" s="19" t="s">
        <v>144</v>
      </c>
      <c r="BE671" s="218">
        <f>IF(N671="základní",J671,0)</f>
        <v>0</v>
      </c>
      <c r="BF671" s="218">
        <f>IF(N671="snížená",J671,0)</f>
        <v>0</v>
      </c>
      <c r="BG671" s="218">
        <f>IF(N671="zákl. přenesená",J671,0)</f>
        <v>0</v>
      </c>
      <c r="BH671" s="218">
        <f>IF(N671="sníž. přenesená",J671,0)</f>
        <v>0</v>
      </c>
      <c r="BI671" s="218">
        <f>IF(N671="nulová",J671,0)</f>
        <v>0</v>
      </c>
      <c r="BJ671" s="19" t="s">
        <v>79</v>
      </c>
      <c r="BK671" s="218">
        <f>ROUND(I671*H671,2)</f>
        <v>0</v>
      </c>
      <c r="BL671" s="19" t="s">
        <v>258</v>
      </c>
      <c r="BM671" s="217" t="s">
        <v>1957</v>
      </c>
    </row>
    <row r="672" s="2" customFormat="1">
      <c r="A672" s="40"/>
      <c r="B672" s="41"/>
      <c r="C672" s="42"/>
      <c r="D672" s="219" t="s">
        <v>153</v>
      </c>
      <c r="E672" s="42"/>
      <c r="F672" s="220" t="s">
        <v>1958</v>
      </c>
      <c r="G672" s="42"/>
      <c r="H672" s="42"/>
      <c r="I672" s="221"/>
      <c r="J672" s="42"/>
      <c r="K672" s="42"/>
      <c r="L672" s="46"/>
      <c r="M672" s="222"/>
      <c r="N672" s="223"/>
      <c r="O672" s="86"/>
      <c r="P672" s="86"/>
      <c r="Q672" s="86"/>
      <c r="R672" s="86"/>
      <c r="S672" s="86"/>
      <c r="T672" s="87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T672" s="19" t="s">
        <v>153</v>
      </c>
      <c r="AU672" s="19" t="s">
        <v>81</v>
      </c>
    </row>
    <row r="673" s="2" customFormat="1">
      <c r="A673" s="40"/>
      <c r="B673" s="41"/>
      <c r="C673" s="42"/>
      <c r="D673" s="224" t="s">
        <v>155</v>
      </c>
      <c r="E673" s="42"/>
      <c r="F673" s="225" t="s">
        <v>1959</v>
      </c>
      <c r="G673" s="42"/>
      <c r="H673" s="42"/>
      <c r="I673" s="221"/>
      <c r="J673" s="42"/>
      <c r="K673" s="42"/>
      <c r="L673" s="46"/>
      <c r="M673" s="222"/>
      <c r="N673" s="223"/>
      <c r="O673" s="86"/>
      <c r="P673" s="86"/>
      <c r="Q673" s="86"/>
      <c r="R673" s="86"/>
      <c r="S673" s="86"/>
      <c r="T673" s="87"/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T673" s="19" t="s">
        <v>155</v>
      </c>
      <c r="AU673" s="19" t="s">
        <v>81</v>
      </c>
    </row>
    <row r="674" s="2" customFormat="1" ht="16.5" customHeight="1">
      <c r="A674" s="40"/>
      <c r="B674" s="41"/>
      <c r="C674" s="248" t="s">
        <v>1204</v>
      </c>
      <c r="D674" s="248" t="s">
        <v>224</v>
      </c>
      <c r="E674" s="249" t="s">
        <v>1960</v>
      </c>
      <c r="F674" s="250" t="s">
        <v>1961</v>
      </c>
      <c r="G674" s="251" t="s">
        <v>553</v>
      </c>
      <c r="H674" s="252">
        <v>2</v>
      </c>
      <c r="I674" s="253"/>
      <c r="J674" s="254">
        <f>ROUND(I674*H674,2)</f>
        <v>0</v>
      </c>
      <c r="K674" s="250" t="s">
        <v>150</v>
      </c>
      <c r="L674" s="255"/>
      <c r="M674" s="256" t="s">
        <v>19</v>
      </c>
      <c r="N674" s="257" t="s">
        <v>42</v>
      </c>
      <c r="O674" s="86"/>
      <c r="P674" s="215">
        <f>O674*H674</f>
        <v>0</v>
      </c>
      <c r="Q674" s="215">
        <v>0.02</v>
      </c>
      <c r="R674" s="215">
        <f>Q674*H674</f>
        <v>0.040000000000000001</v>
      </c>
      <c r="S674" s="215">
        <v>0</v>
      </c>
      <c r="T674" s="216">
        <f>S674*H674</f>
        <v>0</v>
      </c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R674" s="217" t="s">
        <v>379</v>
      </c>
      <c r="AT674" s="217" t="s">
        <v>224</v>
      </c>
      <c r="AU674" s="217" t="s">
        <v>81</v>
      </c>
      <c r="AY674" s="19" t="s">
        <v>144</v>
      </c>
      <c r="BE674" s="218">
        <f>IF(N674="základní",J674,0)</f>
        <v>0</v>
      </c>
      <c r="BF674" s="218">
        <f>IF(N674="snížená",J674,0)</f>
        <v>0</v>
      </c>
      <c r="BG674" s="218">
        <f>IF(N674="zákl. přenesená",J674,0)</f>
        <v>0</v>
      </c>
      <c r="BH674" s="218">
        <f>IF(N674="sníž. přenesená",J674,0)</f>
        <v>0</v>
      </c>
      <c r="BI674" s="218">
        <f>IF(N674="nulová",J674,0)</f>
        <v>0</v>
      </c>
      <c r="BJ674" s="19" t="s">
        <v>79</v>
      </c>
      <c r="BK674" s="218">
        <f>ROUND(I674*H674,2)</f>
        <v>0</v>
      </c>
      <c r="BL674" s="19" t="s">
        <v>258</v>
      </c>
      <c r="BM674" s="217" t="s">
        <v>1962</v>
      </c>
    </row>
    <row r="675" s="2" customFormat="1">
      <c r="A675" s="40"/>
      <c r="B675" s="41"/>
      <c r="C675" s="42"/>
      <c r="D675" s="219" t="s">
        <v>153</v>
      </c>
      <c r="E675" s="42"/>
      <c r="F675" s="220" t="s">
        <v>1961</v>
      </c>
      <c r="G675" s="42"/>
      <c r="H675" s="42"/>
      <c r="I675" s="221"/>
      <c r="J675" s="42"/>
      <c r="K675" s="42"/>
      <c r="L675" s="46"/>
      <c r="M675" s="222"/>
      <c r="N675" s="223"/>
      <c r="O675" s="86"/>
      <c r="P675" s="86"/>
      <c r="Q675" s="86"/>
      <c r="R675" s="86"/>
      <c r="S675" s="86"/>
      <c r="T675" s="87"/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T675" s="19" t="s">
        <v>153</v>
      </c>
      <c r="AU675" s="19" t="s">
        <v>81</v>
      </c>
    </row>
    <row r="676" s="2" customFormat="1" ht="16.5" customHeight="1">
      <c r="A676" s="40"/>
      <c r="B676" s="41"/>
      <c r="C676" s="248" t="s">
        <v>1212</v>
      </c>
      <c r="D676" s="248" t="s">
        <v>224</v>
      </c>
      <c r="E676" s="249" t="s">
        <v>1963</v>
      </c>
      <c r="F676" s="250" t="s">
        <v>1964</v>
      </c>
      <c r="G676" s="251" t="s">
        <v>553</v>
      </c>
      <c r="H676" s="252">
        <v>4</v>
      </c>
      <c r="I676" s="253"/>
      <c r="J676" s="254">
        <f>ROUND(I676*H676,2)</f>
        <v>0</v>
      </c>
      <c r="K676" s="250" t="s">
        <v>150</v>
      </c>
      <c r="L676" s="255"/>
      <c r="M676" s="256" t="s">
        <v>19</v>
      </c>
      <c r="N676" s="257" t="s">
        <v>42</v>
      </c>
      <c r="O676" s="86"/>
      <c r="P676" s="215">
        <f>O676*H676</f>
        <v>0</v>
      </c>
      <c r="Q676" s="215">
        <v>0.016</v>
      </c>
      <c r="R676" s="215">
        <f>Q676*H676</f>
        <v>0.064000000000000001</v>
      </c>
      <c r="S676" s="215">
        <v>0</v>
      </c>
      <c r="T676" s="216">
        <f>S676*H676</f>
        <v>0</v>
      </c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R676" s="217" t="s">
        <v>379</v>
      </c>
      <c r="AT676" s="217" t="s">
        <v>224</v>
      </c>
      <c r="AU676" s="217" t="s">
        <v>81</v>
      </c>
      <c r="AY676" s="19" t="s">
        <v>144</v>
      </c>
      <c r="BE676" s="218">
        <f>IF(N676="základní",J676,0)</f>
        <v>0</v>
      </c>
      <c r="BF676" s="218">
        <f>IF(N676="snížená",J676,0)</f>
        <v>0</v>
      </c>
      <c r="BG676" s="218">
        <f>IF(N676="zákl. přenesená",J676,0)</f>
        <v>0</v>
      </c>
      <c r="BH676" s="218">
        <f>IF(N676="sníž. přenesená",J676,0)</f>
        <v>0</v>
      </c>
      <c r="BI676" s="218">
        <f>IF(N676="nulová",J676,0)</f>
        <v>0</v>
      </c>
      <c r="BJ676" s="19" t="s">
        <v>79</v>
      </c>
      <c r="BK676" s="218">
        <f>ROUND(I676*H676,2)</f>
        <v>0</v>
      </c>
      <c r="BL676" s="19" t="s">
        <v>258</v>
      </c>
      <c r="BM676" s="217" t="s">
        <v>1965</v>
      </c>
    </row>
    <row r="677" s="2" customFormat="1">
      <c r="A677" s="40"/>
      <c r="B677" s="41"/>
      <c r="C677" s="42"/>
      <c r="D677" s="219" t="s">
        <v>153</v>
      </c>
      <c r="E677" s="42"/>
      <c r="F677" s="220" t="s">
        <v>1964</v>
      </c>
      <c r="G677" s="42"/>
      <c r="H677" s="42"/>
      <c r="I677" s="221"/>
      <c r="J677" s="42"/>
      <c r="K677" s="42"/>
      <c r="L677" s="46"/>
      <c r="M677" s="222"/>
      <c r="N677" s="223"/>
      <c r="O677" s="86"/>
      <c r="P677" s="86"/>
      <c r="Q677" s="86"/>
      <c r="R677" s="86"/>
      <c r="S677" s="86"/>
      <c r="T677" s="87"/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T677" s="19" t="s">
        <v>153</v>
      </c>
      <c r="AU677" s="19" t="s">
        <v>81</v>
      </c>
    </row>
    <row r="678" s="2" customFormat="1" ht="16.5" customHeight="1">
      <c r="A678" s="40"/>
      <c r="B678" s="41"/>
      <c r="C678" s="248" t="s">
        <v>1218</v>
      </c>
      <c r="D678" s="248" t="s">
        <v>224</v>
      </c>
      <c r="E678" s="249" t="s">
        <v>1966</v>
      </c>
      <c r="F678" s="250" t="s">
        <v>1967</v>
      </c>
      <c r="G678" s="251" t="s">
        <v>553</v>
      </c>
      <c r="H678" s="252">
        <v>9</v>
      </c>
      <c r="I678" s="253"/>
      <c r="J678" s="254">
        <f>ROUND(I678*H678,2)</f>
        <v>0</v>
      </c>
      <c r="K678" s="250" t="s">
        <v>150</v>
      </c>
      <c r="L678" s="255"/>
      <c r="M678" s="256" t="s">
        <v>19</v>
      </c>
      <c r="N678" s="257" t="s">
        <v>42</v>
      </c>
      <c r="O678" s="86"/>
      <c r="P678" s="215">
        <f>O678*H678</f>
        <v>0</v>
      </c>
      <c r="Q678" s="215">
        <v>0.014500000000000001</v>
      </c>
      <c r="R678" s="215">
        <f>Q678*H678</f>
        <v>0.13050000000000001</v>
      </c>
      <c r="S678" s="215">
        <v>0</v>
      </c>
      <c r="T678" s="216">
        <f>S678*H678</f>
        <v>0</v>
      </c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R678" s="217" t="s">
        <v>379</v>
      </c>
      <c r="AT678" s="217" t="s">
        <v>224</v>
      </c>
      <c r="AU678" s="217" t="s">
        <v>81</v>
      </c>
      <c r="AY678" s="19" t="s">
        <v>144</v>
      </c>
      <c r="BE678" s="218">
        <f>IF(N678="základní",J678,0)</f>
        <v>0</v>
      </c>
      <c r="BF678" s="218">
        <f>IF(N678="snížená",J678,0)</f>
        <v>0</v>
      </c>
      <c r="BG678" s="218">
        <f>IF(N678="zákl. přenesená",J678,0)</f>
        <v>0</v>
      </c>
      <c r="BH678" s="218">
        <f>IF(N678="sníž. přenesená",J678,0)</f>
        <v>0</v>
      </c>
      <c r="BI678" s="218">
        <f>IF(N678="nulová",J678,0)</f>
        <v>0</v>
      </c>
      <c r="BJ678" s="19" t="s">
        <v>79</v>
      </c>
      <c r="BK678" s="218">
        <f>ROUND(I678*H678,2)</f>
        <v>0</v>
      </c>
      <c r="BL678" s="19" t="s">
        <v>258</v>
      </c>
      <c r="BM678" s="217" t="s">
        <v>1968</v>
      </c>
    </row>
    <row r="679" s="2" customFormat="1">
      <c r="A679" s="40"/>
      <c r="B679" s="41"/>
      <c r="C679" s="42"/>
      <c r="D679" s="219" t="s">
        <v>153</v>
      </c>
      <c r="E679" s="42"/>
      <c r="F679" s="220" t="s">
        <v>1967</v>
      </c>
      <c r="G679" s="42"/>
      <c r="H679" s="42"/>
      <c r="I679" s="221"/>
      <c r="J679" s="42"/>
      <c r="K679" s="42"/>
      <c r="L679" s="46"/>
      <c r="M679" s="222"/>
      <c r="N679" s="223"/>
      <c r="O679" s="86"/>
      <c r="P679" s="86"/>
      <c r="Q679" s="86"/>
      <c r="R679" s="86"/>
      <c r="S679" s="86"/>
      <c r="T679" s="87"/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T679" s="19" t="s">
        <v>153</v>
      </c>
      <c r="AU679" s="19" t="s">
        <v>81</v>
      </c>
    </row>
    <row r="680" s="2" customFormat="1" ht="16.5" customHeight="1">
      <c r="A680" s="40"/>
      <c r="B680" s="41"/>
      <c r="C680" s="206" t="s">
        <v>1224</v>
      </c>
      <c r="D680" s="206" t="s">
        <v>146</v>
      </c>
      <c r="E680" s="207" t="s">
        <v>1969</v>
      </c>
      <c r="F680" s="208" t="s">
        <v>1970</v>
      </c>
      <c r="G680" s="209" t="s">
        <v>553</v>
      </c>
      <c r="H680" s="210">
        <v>3</v>
      </c>
      <c r="I680" s="211"/>
      <c r="J680" s="212">
        <f>ROUND(I680*H680,2)</f>
        <v>0</v>
      </c>
      <c r="K680" s="208" t="s">
        <v>150</v>
      </c>
      <c r="L680" s="46"/>
      <c r="M680" s="213" t="s">
        <v>19</v>
      </c>
      <c r="N680" s="214" t="s">
        <v>42</v>
      </c>
      <c r="O680" s="86"/>
      <c r="P680" s="215">
        <f>O680*H680</f>
        <v>0</v>
      </c>
      <c r="Q680" s="215">
        <v>0.00087000000000000001</v>
      </c>
      <c r="R680" s="215">
        <f>Q680*H680</f>
        <v>0.0026099999999999999</v>
      </c>
      <c r="S680" s="215">
        <v>0</v>
      </c>
      <c r="T680" s="216">
        <f>S680*H680</f>
        <v>0</v>
      </c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R680" s="217" t="s">
        <v>258</v>
      </c>
      <c r="AT680" s="217" t="s">
        <v>146</v>
      </c>
      <c r="AU680" s="217" t="s">
        <v>81</v>
      </c>
      <c r="AY680" s="19" t="s">
        <v>144</v>
      </c>
      <c r="BE680" s="218">
        <f>IF(N680="základní",J680,0)</f>
        <v>0</v>
      </c>
      <c r="BF680" s="218">
        <f>IF(N680="snížená",J680,0)</f>
        <v>0</v>
      </c>
      <c r="BG680" s="218">
        <f>IF(N680="zákl. přenesená",J680,0)</f>
        <v>0</v>
      </c>
      <c r="BH680" s="218">
        <f>IF(N680="sníž. přenesená",J680,0)</f>
        <v>0</v>
      </c>
      <c r="BI680" s="218">
        <f>IF(N680="nulová",J680,0)</f>
        <v>0</v>
      </c>
      <c r="BJ680" s="19" t="s">
        <v>79</v>
      </c>
      <c r="BK680" s="218">
        <f>ROUND(I680*H680,2)</f>
        <v>0</v>
      </c>
      <c r="BL680" s="19" t="s">
        <v>258</v>
      </c>
      <c r="BM680" s="217" t="s">
        <v>1971</v>
      </c>
    </row>
    <row r="681" s="2" customFormat="1">
      <c r="A681" s="40"/>
      <c r="B681" s="41"/>
      <c r="C681" s="42"/>
      <c r="D681" s="219" t="s">
        <v>153</v>
      </c>
      <c r="E681" s="42"/>
      <c r="F681" s="220" t="s">
        <v>1972</v>
      </c>
      <c r="G681" s="42"/>
      <c r="H681" s="42"/>
      <c r="I681" s="221"/>
      <c r="J681" s="42"/>
      <c r="K681" s="42"/>
      <c r="L681" s="46"/>
      <c r="M681" s="222"/>
      <c r="N681" s="223"/>
      <c r="O681" s="86"/>
      <c r="P681" s="86"/>
      <c r="Q681" s="86"/>
      <c r="R681" s="86"/>
      <c r="S681" s="86"/>
      <c r="T681" s="87"/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T681" s="19" t="s">
        <v>153</v>
      </c>
      <c r="AU681" s="19" t="s">
        <v>81</v>
      </c>
    </row>
    <row r="682" s="2" customFormat="1">
      <c r="A682" s="40"/>
      <c r="B682" s="41"/>
      <c r="C682" s="42"/>
      <c r="D682" s="224" t="s">
        <v>155</v>
      </c>
      <c r="E682" s="42"/>
      <c r="F682" s="225" t="s">
        <v>1973</v>
      </c>
      <c r="G682" s="42"/>
      <c r="H682" s="42"/>
      <c r="I682" s="221"/>
      <c r="J682" s="42"/>
      <c r="K682" s="42"/>
      <c r="L682" s="46"/>
      <c r="M682" s="222"/>
      <c r="N682" s="223"/>
      <c r="O682" s="86"/>
      <c r="P682" s="86"/>
      <c r="Q682" s="86"/>
      <c r="R682" s="86"/>
      <c r="S682" s="86"/>
      <c r="T682" s="87"/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T682" s="19" t="s">
        <v>155</v>
      </c>
      <c r="AU682" s="19" t="s">
        <v>81</v>
      </c>
    </row>
    <row r="683" s="2" customFormat="1" ht="16.5" customHeight="1">
      <c r="A683" s="40"/>
      <c r="B683" s="41"/>
      <c r="C683" s="248" t="s">
        <v>1229</v>
      </c>
      <c r="D683" s="248" t="s">
        <v>224</v>
      </c>
      <c r="E683" s="249" t="s">
        <v>1974</v>
      </c>
      <c r="F683" s="250" t="s">
        <v>1975</v>
      </c>
      <c r="G683" s="251" t="s">
        <v>149</v>
      </c>
      <c r="H683" s="252">
        <v>5.4000000000000004</v>
      </c>
      <c r="I683" s="253"/>
      <c r="J683" s="254">
        <f>ROUND(I683*H683,2)</f>
        <v>0</v>
      </c>
      <c r="K683" s="250" t="s">
        <v>150</v>
      </c>
      <c r="L683" s="255"/>
      <c r="M683" s="256" t="s">
        <v>19</v>
      </c>
      <c r="N683" s="257" t="s">
        <v>42</v>
      </c>
      <c r="O683" s="86"/>
      <c r="P683" s="215">
        <f>O683*H683</f>
        <v>0</v>
      </c>
      <c r="Q683" s="215">
        <v>0.040210000000000003</v>
      </c>
      <c r="R683" s="215">
        <f>Q683*H683</f>
        <v>0.21713400000000002</v>
      </c>
      <c r="S683" s="215">
        <v>0</v>
      </c>
      <c r="T683" s="216">
        <f>S683*H683</f>
        <v>0</v>
      </c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R683" s="217" t="s">
        <v>379</v>
      </c>
      <c r="AT683" s="217" t="s">
        <v>224</v>
      </c>
      <c r="AU683" s="217" t="s">
        <v>81</v>
      </c>
      <c r="AY683" s="19" t="s">
        <v>144</v>
      </c>
      <c r="BE683" s="218">
        <f>IF(N683="základní",J683,0)</f>
        <v>0</v>
      </c>
      <c r="BF683" s="218">
        <f>IF(N683="snížená",J683,0)</f>
        <v>0</v>
      </c>
      <c r="BG683" s="218">
        <f>IF(N683="zákl. přenesená",J683,0)</f>
        <v>0</v>
      </c>
      <c r="BH683" s="218">
        <f>IF(N683="sníž. přenesená",J683,0)</f>
        <v>0</v>
      </c>
      <c r="BI683" s="218">
        <f>IF(N683="nulová",J683,0)</f>
        <v>0</v>
      </c>
      <c r="BJ683" s="19" t="s">
        <v>79</v>
      </c>
      <c r="BK683" s="218">
        <f>ROUND(I683*H683,2)</f>
        <v>0</v>
      </c>
      <c r="BL683" s="19" t="s">
        <v>258</v>
      </c>
      <c r="BM683" s="217" t="s">
        <v>1976</v>
      </c>
    </row>
    <row r="684" s="2" customFormat="1">
      <c r="A684" s="40"/>
      <c r="B684" s="41"/>
      <c r="C684" s="42"/>
      <c r="D684" s="219" t="s">
        <v>153</v>
      </c>
      <c r="E684" s="42"/>
      <c r="F684" s="220" t="s">
        <v>1975</v>
      </c>
      <c r="G684" s="42"/>
      <c r="H684" s="42"/>
      <c r="I684" s="221"/>
      <c r="J684" s="42"/>
      <c r="K684" s="42"/>
      <c r="L684" s="46"/>
      <c r="M684" s="222"/>
      <c r="N684" s="223"/>
      <c r="O684" s="86"/>
      <c r="P684" s="86"/>
      <c r="Q684" s="86"/>
      <c r="R684" s="86"/>
      <c r="S684" s="86"/>
      <c r="T684" s="87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T684" s="19" t="s">
        <v>153</v>
      </c>
      <c r="AU684" s="19" t="s">
        <v>81</v>
      </c>
    </row>
    <row r="685" s="13" customFormat="1">
      <c r="A685" s="13"/>
      <c r="B685" s="226"/>
      <c r="C685" s="227"/>
      <c r="D685" s="219" t="s">
        <v>175</v>
      </c>
      <c r="E685" s="227"/>
      <c r="F685" s="229" t="s">
        <v>1977</v>
      </c>
      <c r="G685" s="227"/>
      <c r="H685" s="230">
        <v>5.4000000000000004</v>
      </c>
      <c r="I685" s="231"/>
      <c r="J685" s="227"/>
      <c r="K685" s="227"/>
      <c r="L685" s="232"/>
      <c r="M685" s="233"/>
      <c r="N685" s="234"/>
      <c r="O685" s="234"/>
      <c r="P685" s="234"/>
      <c r="Q685" s="234"/>
      <c r="R685" s="234"/>
      <c r="S685" s="234"/>
      <c r="T685" s="235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36" t="s">
        <v>175</v>
      </c>
      <c r="AU685" s="236" t="s">
        <v>81</v>
      </c>
      <c r="AV685" s="13" t="s">
        <v>81</v>
      </c>
      <c r="AW685" s="13" t="s">
        <v>4</v>
      </c>
      <c r="AX685" s="13" t="s">
        <v>79</v>
      </c>
      <c r="AY685" s="236" t="s">
        <v>144</v>
      </c>
    </row>
    <row r="686" s="2" customFormat="1" ht="16.5" customHeight="1">
      <c r="A686" s="40"/>
      <c r="B686" s="41"/>
      <c r="C686" s="206" t="s">
        <v>1235</v>
      </c>
      <c r="D686" s="206" t="s">
        <v>146</v>
      </c>
      <c r="E686" s="207" t="s">
        <v>1978</v>
      </c>
      <c r="F686" s="208" t="s">
        <v>1979</v>
      </c>
      <c r="G686" s="209" t="s">
        <v>553</v>
      </c>
      <c r="H686" s="210">
        <v>57</v>
      </c>
      <c r="I686" s="211"/>
      <c r="J686" s="212">
        <f>ROUND(I686*H686,2)</f>
        <v>0</v>
      </c>
      <c r="K686" s="208" t="s">
        <v>150</v>
      </c>
      <c r="L686" s="46"/>
      <c r="M686" s="213" t="s">
        <v>19</v>
      </c>
      <c r="N686" s="214" t="s">
        <v>42</v>
      </c>
      <c r="O686" s="86"/>
      <c r="P686" s="215">
        <f>O686*H686</f>
        <v>0</v>
      </c>
      <c r="Q686" s="215">
        <v>0</v>
      </c>
      <c r="R686" s="215">
        <f>Q686*H686</f>
        <v>0</v>
      </c>
      <c r="S686" s="215">
        <v>0</v>
      </c>
      <c r="T686" s="216">
        <f>S686*H686</f>
        <v>0</v>
      </c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R686" s="217" t="s">
        <v>258</v>
      </c>
      <c r="AT686" s="217" t="s">
        <v>146</v>
      </c>
      <c r="AU686" s="217" t="s">
        <v>81</v>
      </c>
      <c r="AY686" s="19" t="s">
        <v>144</v>
      </c>
      <c r="BE686" s="218">
        <f>IF(N686="základní",J686,0)</f>
        <v>0</v>
      </c>
      <c r="BF686" s="218">
        <f>IF(N686="snížená",J686,0)</f>
        <v>0</v>
      </c>
      <c r="BG686" s="218">
        <f>IF(N686="zákl. přenesená",J686,0)</f>
        <v>0</v>
      </c>
      <c r="BH686" s="218">
        <f>IF(N686="sníž. přenesená",J686,0)</f>
        <v>0</v>
      </c>
      <c r="BI686" s="218">
        <f>IF(N686="nulová",J686,0)</f>
        <v>0</v>
      </c>
      <c r="BJ686" s="19" t="s">
        <v>79</v>
      </c>
      <c r="BK686" s="218">
        <f>ROUND(I686*H686,2)</f>
        <v>0</v>
      </c>
      <c r="BL686" s="19" t="s">
        <v>258</v>
      </c>
      <c r="BM686" s="217" t="s">
        <v>1980</v>
      </c>
    </row>
    <row r="687" s="2" customFormat="1">
      <c r="A687" s="40"/>
      <c r="B687" s="41"/>
      <c r="C687" s="42"/>
      <c r="D687" s="219" t="s">
        <v>153</v>
      </c>
      <c r="E687" s="42"/>
      <c r="F687" s="220" t="s">
        <v>1981</v>
      </c>
      <c r="G687" s="42"/>
      <c r="H687" s="42"/>
      <c r="I687" s="221"/>
      <c r="J687" s="42"/>
      <c r="K687" s="42"/>
      <c r="L687" s="46"/>
      <c r="M687" s="222"/>
      <c r="N687" s="223"/>
      <c r="O687" s="86"/>
      <c r="P687" s="86"/>
      <c r="Q687" s="86"/>
      <c r="R687" s="86"/>
      <c r="S687" s="86"/>
      <c r="T687" s="87"/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T687" s="19" t="s">
        <v>153</v>
      </c>
      <c r="AU687" s="19" t="s">
        <v>81</v>
      </c>
    </row>
    <row r="688" s="2" customFormat="1">
      <c r="A688" s="40"/>
      <c r="B688" s="41"/>
      <c r="C688" s="42"/>
      <c r="D688" s="224" t="s">
        <v>155</v>
      </c>
      <c r="E688" s="42"/>
      <c r="F688" s="225" t="s">
        <v>1982</v>
      </c>
      <c r="G688" s="42"/>
      <c r="H688" s="42"/>
      <c r="I688" s="221"/>
      <c r="J688" s="42"/>
      <c r="K688" s="42"/>
      <c r="L688" s="46"/>
      <c r="M688" s="222"/>
      <c r="N688" s="223"/>
      <c r="O688" s="86"/>
      <c r="P688" s="86"/>
      <c r="Q688" s="86"/>
      <c r="R688" s="86"/>
      <c r="S688" s="86"/>
      <c r="T688" s="87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T688" s="19" t="s">
        <v>155</v>
      </c>
      <c r="AU688" s="19" t="s">
        <v>81</v>
      </c>
    </row>
    <row r="689" s="2" customFormat="1" ht="24.15" customHeight="1">
      <c r="A689" s="40"/>
      <c r="B689" s="41"/>
      <c r="C689" s="248" t="s">
        <v>1243</v>
      </c>
      <c r="D689" s="248" t="s">
        <v>224</v>
      </c>
      <c r="E689" s="249" t="s">
        <v>1983</v>
      </c>
      <c r="F689" s="250" t="s">
        <v>1984</v>
      </c>
      <c r="G689" s="251" t="s">
        <v>1985</v>
      </c>
      <c r="H689" s="252">
        <v>0.56999999999999995</v>
      </c>
      <c r="I689" s="253"/>
      <c r="J689" s="254">
        <f>ROUND(I689*H689,2)</f>
        <v>0</v>
      </c>
      <c r="K689" s="250" t="s">
        <v>150</v>
      </c>
      <c r="L689" s="255"/>
      <c r="M689" s="256" t="s">
        <v>19</v>
      </c>
      <c r="N689" s="257" t="s">
        <v>42</v>
      </c>
      <c r="O689" s="86"/>
      <c r="P689" s="215">
        <f>O689*H689</f>
        <v>0</v>
      </c>
      <c r="Q689" s="215">
        <v>0.00029999999999999997</v>
      </c>
      <c r="R689" s="215">
        <f>Q689*H689</f>
        <v>0.00017099999999999998</v>
      </c>
      <c r="S689" s="215">
        <v>0</v>
      </c>
      <c r="T689" s="216">
        <f>S689*H689</f>
        <v>0</v>
      </c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R689" s="217" t="s">
        <v>379</v>
      </c>
      <c r="AT689" s="217" t="s">
        <v>224</v>
      </c>
      <c r="AU689" s="217" t="s">
        <v>81</v>
      </c>
      <c r="AY689" s="19" t="s">
        <v>144</v>
      </c>
      <c r="BE689" s="218">
        <f>IF(N689="základní",J689,0)</f>
        <v>0</v>
      </c>
      <c r="BF689" s="218">
        <f>IF(N689="snížená",J689,0)</f>
        <v>0</v>
      </c>
      <c r="BG689" s="218">
        <f>IF(N689="zákl. přenesená",J689,0)</f>
        <v>0</v>
      </c>
      <c r="BH689" s="218">
        <f>IF(N689="sníž. přenesená",J689,0)</f>
        <v>0</v>
      </c>
      <c r="BI689" s="218">
        <f>IF(N689="nulová",J689,0)</f>
        <v>0</v>
      </c>
      <c r="BJ689" s="19" t="s">
        <v>79</v>
      </c>
      <c r="BK689" s="218">
        <f>ROUND(I689*H689,2)</f>
        <v>0</v>
      </c>
      <c r="BL689" s="19" t="s">
        <v>258</v>
      </c>
      <c r="BM689" s="217" t="s">
        <v>1986</v>
      </c>
    </row>
    <row r="690" s="2" customFormat="1">
      <c r="A690" s="40"/>
      <c r="B690" s="41"/>
      <c r="C690" s="42"/>
      <c r="D690" s="219" t="s">
        <v>153</v>
      </c>
      <c r="E690" s="42"/>
      <c r="F690" s="220" t="s">
        <v>1984</v>
      </c>
      <c r="G690" s="42"/>
      <c r="H690" s="42"/>
      <c r="I690" s="221"/>
      <c r="J690" s="42"/>
      <c r="K690" s="42"/>
      <c r="L690" s="46"/>
      <c r="M690" s="222"/>
      <c r="N690" s="223"/>
      <c r="O690" s="86"/>
      <c r="P690" s="86"/>
      <c r="Q690" s="86"/>
      <c r="R690" s="86"/>
      <c r="S690" s="86"/>
      <c r="T690" s="87"/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T690" s="19" t="s">
        <v>153</v>
      </c>
      <c r="AU690" s="19" t="s">
        <v>81</v>
      </c>
    </row>
    <row r="691" s="13" customFormat="1">
      <c r="A691" s="13"/>
      <c r="B691" s="226"/>
      <c r="C691" s="227"/>
      <c r="D691" s="219" t="s">
        <v>175</v>
      </c>
      <c r="E691" s="227"/>
      <c r="F691" s="229" t="s">
        <v>1987</v>
      </c>
      <c r="G691" s="227"/>
      <c r="H691" s="230">
        <v>0.56999999999999995</v>
      </c>
      <c r="I691" s="231"/>
      <c r="J691" s="227"/>
      <c r="K691" s="227"/>
      <c r="L691" s="232"/>
      <c r="M691" s="233"/>
      <c r="N691" s="234"/>
      <c r="O691" s="234"/>
      <c r="P691" s="234"/>
      <c r="Q691" s="234"/>
      <c r="R691" s="234"/>
      <c r="S691" s="234"/>
      <c r="T691" s="235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36" t="s">
        <v>175</v>
      </c>
      <c r="AU691" s="236" t="s">
        <v>81</v>
      </c>
      <c r="AV691" s="13" t="s">
        <v>81</v>
      </c>
      <c r="AW691" s="13" t="s">
        <v>4</v>
      </c>
      <c r="AX691" s="13" t="s">
        <v>79</v>
      </c>
      <c r="AY691" s="236" t="s">
        <v>144</v>
      </c>
    </row>
    <row r="692" s="2" customFormat="1" ht="16.5" customHeight="1">
      <c r="A692" s="40"/>
      <c r="B692" s="41"/>
      <c r="C692" s="206" t="s">
        <v>1248</v>
      </c>
      <c r="D692" s="206" t="s">
        <v>146</v>
      </c>
      <c r="E692" s="207" t="s">
        <v>1988</v>
      </c>
      <c r="F692" s="208" t="s">
        <v>1989</v>
      </c>
      <c r="G692" s="209" t="s">
        <v>553</v>
      </c>
      <c r="H692" s="210">
        <v>15</v>
      </c>
      <c r="I692" s="211"/>
      <c r="J692" s="212">
        <f>ROUND(I692*H692,2)</f>
        <v>0</v>
      </c>
      <c r="K692" s="208" t="s">
        <v>150</v>
      </c>
      <c r="L692" s="46"/>
      <c r="M692" s="213" t="s">
        <v>19</v>
      </c>
      <c r="N692" s="214" t="s">
        <v>42</v>
      </c>
      <c r="O692" s="86"/>
      <c r="P692" s="215">
        <f>O692*H692</f>
        <v>0</v>
      </c>
      <c r="Q692" s="215">
        <v>0</v>
      </c>
      <c r="R692" s="215">
        <f>Q692*H692</f>
        <v>0</v>
      </c>
      <c r="S692" s="215">
        <v>0</v>
      </c>
      <c r="T692" s="216">
        <f>S692*H692</f>
        <v>0</v>
      </c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R692" s="217" t="s">
        <v>258</v>
      </c>
      <c r="AT692" s="217" t="s">
        <v>146</v>
      </c>
      <c r="AU692" s="217" t="s">
        <v>81</v>
      </c>
      <c r="AY692" s="19" t="s">
        <v>144</v>
      </c>
      <c r="BE692" s="218">
        <f>IF(N692="základní",J692,0)</f>
        <v>0</v>
      </c>
      <c r="BF692" s="218">
        <f>IF(N692="snížená",J692,0)</f>
        <v>0</v>
      </c>
      <c r="BG692" s="218">
        <f>IF(N692="zákl. přenesená",J692,0)</f>
        <v>0</v>
      </c>
      <c r="BH692" s="218">
        <f>IF(N692="sníž. přenesená",J692,0)</f>
        <v>0</v>
      </c>
      <c r="BI692" s="218">
        <f>IF(N692="nulová",J692,0)</f>
        <v>0</v>
      </c>
      <c r="BJ692" s="19" t="s">
        <v>79</v>
      </c>
      <c r="BK692" s="218">
        <f>ROUND(I692*H692,2)</f>
        <v>0</v>
      </c>
      <c r="BL692" s="19" t="s">
        <v>258</v>
      </c>
      <c r="BM692" s="217" t="s">
        <v>1990</v>
      </c>
    </row>
    <row r="693" s="2" customFormat="1">
      <c r="A693" s="40"/>
      <c r="B693" s="41"/>
      <c r="C693" s="42"/>
      <c r="D693" s="219" t="s">
        <v>153</v>
      </c>
      <c r="E693" s="42"/>
      <c r="F693" s="220" t="s">
        <v>1991</v>
      </c>
      <c r="G693" s="42"/>
      <c r="H693" s="42"/>
      <c r="I693" s="221"/>
      <c r="J693" s="42"/>
      <c r="K693" s="42"/>
      <c r="L693" s="46"/>
      <c r="M693" s="222"/>
      <c r="N693" s="223"/>
      <c r="O693" s="86"/>
      <c r="P693" s="86"/>
      <c r="Q693" s="86"/>
      <c r="R693" s="86"/>
      <c r="S693" s="86"/>
      <c r="T693" s="87"/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T693" s="19" t="s">
        <v>153</v>
      </c>
      <c r="AU693" s="19" t="s">
        <v>81</v>
      </c>
    </row>
    <row r="694" s="2" customFormat="1">
      <c r="A694" s="40"/>
      <c r="B694" s="41"/>
      <c r="C694" s="42"/>
      <c r="D694" s="224" t="s">
        <v>155</v>
      </c>
      <c r="E694" s="42"/>
      <c r="F694" s="225" t="s">
        <v>1992</v>
      </c>
      <c r="G694" s="42"/>
      <c r="H694" s="42"/>
      <c r="I694" s="221"/>
      <c r="J694" s="42"/>
      <c r="K694" s="42"/>
      <c r="L694" s="46"/>
      <c r="M694" s="222"/>
      <c r="N694" s="223"/>
      <c r="O694" s="86"/>
      <c r="P694" s="86"/>
      <c r="Q694" s="86"/>
      <c r="R694" s="86"/>
      <c r="S694" s="86"/>
      <c r="T694" s="87"/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T694" s="19" t="s">
        <v>155</v>
      </c>
      <c r="AU694" s="19" t="s">
        <v>81</v>
      </c>
    </row>
    <row r="695" s="2" customFormat="1" ht="16.5" customHeight="1">
      <c r="A695" s="40"/>
      <c r="B695" s="41"/>
      <c r="C695" s="206" t="s">
        <v>1252</v>
      </c>
      <c r="D695" s="206" t="s">
        <v>146</v>
      </c>
      <c r="E695" s="207" t="s">
        <v>1993</v>
      </c>
      <c r="F695" s="208" t="s">
        <v>1994</v>
      </c>
      <c r="G695" s="209" t="s">
        <v>553</v>
      </c>
      <c r="H695" s="210">
        <v>15</v>
      </c>
      <c r="I695" s="211"/>
      <c r="J695" s="212">
        <f>ROUND(I695*H695,2)</f>
        <v>0</v>
      </c>
      <c r="K695" s="208" t="s">
        <v>150</v>
      </c>
      <c r="L695" s="46"/>
      <c r="M695" s="213" t="s">
        <v>19</v>
      </c>
      <c r="N695" s="214" t="s">
        <v>42</v>
      </c>
      <c r="O695" s="86"/>
      <c r="P695" s="215">
        <f>O695*H695</f>
        <v>0</v>
      </c>
      <c r="Q695" s="215">
        <v>0</v>
      </c>
      <c r="R695" s="215">
        <f>Q695*H695</f>
        <v>0</v>
      </c>
      <c r="S695" s="215">
        <v>0</v>
      </c>
      <c r="T695" s="216">
        <f>S695*H695</f>
        <v>0</v>
      </c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R695" s="217" t="s">
        <v>258</v>
      </c>
      <c r="AT695" s="217" t="s">
        <v>146</v>
      </c>
      <c r="AU695" s="217" t="s">
        <v>81</v>
      </c>
      <c r="AY695" s="19" t="s">
        <v>144</v>
      </c>
      <c r="BE695" s="218">
        <f>IF(N695="základní",J695,0)</f>
        <v>0</v>
      </c>
      <c r="BF695" s="218">
        <f>IF(N695="snížená",J695,0)</f>
        <v>0</v>
      </c>
      <c r="BG695" s="218">
        <f>IF(N695="zákl. přenesená",J695,0)</f>
        <v>0</v>
      </c>
      <c r="BH695" s="218">
        <f>IF(N695="sníž. přenesená",J695,0)</f>
        <v>0</v>
      </c>
      <c r="BI695" s="218">
        <f>IF(N695="nulová",J695,0)</f>
        <v>0</v>
      </c>
      <c r="BJ695" s="19" t="s">
        <v>79</v>
      </c>
      <c r="BK695" s="218">
        <f>ROUND(I695*H695,2)</f>
        <v>0</v>
      </c>
      <c r="BL695" s="19" t="s">
        <v>258</v>
      </c>
      <c r="BM695" s="217" t="s">
        <v>1995</v>
      </c>
    </row>
    <row r="696" s="2" customFormat="1">
      <c r="A696" s="40"/>
      <c r="B696" s="41"/>
      <c r="C696" s="42"/>
      <c r="D696" s="219" t="s">
        <v>153</v>
      </c>
      <c r="E696" s="42"/>
      <c r="F696" s="220" t="s">
        <v>1996</v>
      </c>
      <c r="G696" s="42"/>
      <c r="H696" s="42"/>
      <c r="I696" s="221"/>
      <c r="J696" s="42"/>
      <c r="K696" s="42"/>
      <c r="L696" s="46"/>
      <c r="M696" s="222"/>
      <c r="N696" s="223"/>
      <c r="O696" s="86"/>
      <c r="P696" s="86"/>
      <c r="Q696" s="86"/>
      <c r="R696" s="86"/>
      <c r="S696" s="86"/>
      <c r="T696" s="87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T696" s="19" t="s">
        <v>153</v>
      </c>
      <c r="AU696" s="19" t="s">
        <v>81</v>
      </c>
    </row>
    <row r="697" s="2" customFormat="1">
      <c r="A697" s="40"/>
      <c r="B697" s="41"/>
      <c r="C697" s="42"/>
      <c r="D697" s="224" t="s">
        <v>155</v>
      </c>
      <c r="E697" s="42"/>
      <c r="F697" s="225" t="s">
        <v>1997</v>
      </c>
      <c r="G697" s="42"/>
      <c r="H697" s="42"/>
      <c r="I697" s="221"/>
      <c r="J697" s="42"/>
      <c r="K697" s="42"/>
      <c r="L697" s="46"/>
      <c r="M697" s="222"/>
      <c r="N697" s="223"/>
      <c r="O697" s="86"/>
      <c r="P697" s="86"/>
      <c r="Q697" s="86"/>
      <c r="R697" s="86"/>
      <c r="S697" s="86"/>
      <c r="T697" s="87"/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T697" s="19" t="s">
        <v>155</v>
      </c>
      <c r="AU697" s="19" t="s">
        <v>81</v>
      </c>
    </row>
    <row r="698" s="2" customFormat="1" ht="16.5" customHeight="1">
      <c r="A698" s="40"/>
      <c r="B698" s="41"/>
      <c r="C698" s="248" t="s">
        <v>1258</v>
      </c>
      <c r="D698" s="248" t="s">
        <v>224</v>
      </c>
      <c r="E698" s="249" t="s">
        <v>1998</v>
      </c>
      <c r="F698" s="250" t="s">
        <v>1999</v>
      </c>
      <c r="G698" s="251" t="s">
        <v>553</v>
      </c>
      <c r="H698" s="252">
        <v>15</v>
      </c>
      <c r="I698" s="253"/>
      <c r="J698" s="254">
        <f>ROUND(I698*H698,2)</f>
        <v>0</v>
      </c>
      <c r="K698" s="250" t="s">
        <v>150</v>
      </c>
      <c r="L698" s="255"/>
      <c r="M698" s="256" t="s">
        <v>19</v>
      </c>
      <c r="N698" s="257" t="s">
        <v>42</v>
      </c>
      <c r="O698" s="86"/>
      <c r="P698" s="215">
        <f>O698*H698</f>
        <v>0</v>
      </c>
      <c r="Q698" s="215">
        <v>4.0000000000000003E-05</v>
      </c>
      <c r="R698" s="215">
        <f>Q698*H698</f>
        <v>0.00060000000000000006</v>
      </c>
      <c r="S698" s="215">
        <v>0</v>
      </c>
      <c r="T698" s="216">
        <f>S698*H698</f>
        <v>0</v>
      </c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R698" s="217" t="s">
        <v>379</v>
      </c>
      <c r="AT698" s="217" t="s">
        <v>224</v>
      </c>
      <c r="AU698" s="217" t="s">
        <v>81</v>
      </c>
      <c r="AY698" s="19" t="s">
        <v>144</v>
      </c>
      <c r="BE698" s="218">
        <f>IF(N698="základní",J698,0)</f>
        <v>0</v>
      </c>
      <c r="BF698" s="218">
        <f>IF(N698="snížená",J698,0)</f>
        <v>0</v>
      </c>
      <c r="BG698" s="218">
        <f>IF(N698="zákl. přenesená",J698,0)</f>
        <v>0</v>
      </c>
      <c r="BH698" s="218">
        <f>IF(N698="sníž. přenesená",J698,0)</f>
        <v>0</v>
      </c>
      <c r="BI698" s="218">
        <f>IF(N698="nulová",J698,0)</f>
        <v>0</v>
      </c>
      <c r="BJ698" s="19" t="s">
        <v>79</v>
      </c>
      <c r="BK698" s="218">
        <f>ROUND(I698*H698,2)</f>
        <v>0</v>
      </c>
      <c r="BL698" s="19" t="s">
        <v>258</v>
      </c>
      <c r="BM698" s="217" t="s">
        <v>2000</v>
      </c>
    </row>
    <row r="699" s="2" customFormat="1">
      <c r="A699" s="40"/>
      <c r="B699" s="41"/>
      <c r="C699" s="42"/>
      <c r="D699" s="219" t="s">
        <v>153</v>
      </c>
      <c r="E699" s="42"/>
      <c r="F699" s="220" t="s">
        <v>1999</v>
      </c>
      <c r="G699" s="42"/>
      <c r="H699" s="42"/>
      <c r="I699" s="221"/>
      <c r="J699" s="42"/>
      <c r="K699" s="42"/>
      <c r="L699" s="46"/>
      <c r="M699" s="222"/>
      <c r="N699" s="223"/>
      <c r="O699" s="86"/>
      <c r="P699" s="86"/>
      <c r="Q699" s="86"/>
      <c r="R699" s="86"/>
      <c r="S699" s="86"/>
      <c r="T699" s="87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T699" s="19" t="s">
        <v>153</v>
      </c>
      <c r="AU699" s="19" t="s">
        <v>81</v>
      </c>
    </row>
    <row r="700" s="2" customFormat="1" ht="16.5" customHeight="1">
      <c r="A700" s="40"/>
      <c r="B700" s="41"/>
      <c r="C700" s="206" t="s">
        <v>2001</v>
      </c>
      <c r="D700" s="206" t="s">
        <v>146</v>
      </c>
      <c r="E700" s="207" t="s">
        <v>2002</v>
      </c>
      <c r="F700" s="208" t="s">
        <v>2003</v>
      </c>
      <c r="G700" s="209" t="s">
        <v>553</v>
      </c>
      <c r="H700" s="210">
        <v>8</v>
      </c>
      <c r="I700" s="211"/>
      <c r="J700" s="212">
        <f>ROUND(I700*H700,2)</f>
        <v>0</v>
      </c>
      <c r="K700" s="208" t="s">
        <v>150</v>
      </c>
      <c r="L700" s="46"/>
      <c r="M700" s="213" t="s">
        <v>19</v>
      </c>
      <c r="N700" s="214" t="s">
        <v>42</v>
      </c>
      <c r="O700" s="86"/>
      <c r="P700" s="215">
        <f>O700*H700</f>
        <v>0</v>
      </c>
      <c r="Q700" s="215">
        <v>0</v>
      </c>
      <c r="R700" s="215">
        <f>Q700*H700</f>
        <v>0</v>
      </c>
      <c r="S700" s="215">
        <v>0</v>
      </c>
      <c r="T700" s="216">
        <f>S700*H700</f>
        <v>0</v>
      </c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R700" s="217" t="s">
        <v>258</v>
      </c>
      <c r="AT700" s="217" t="s">
        <v>146</v>
      </c>
      <c r="AU700" s="217" t="s">
        <v>81</v>
      </c>
      <c r="AY700" s="19" t="s">
        <v>144</v>
      </c>
      <c r="BE700" s="218">
        <f>IF(N700="základní",J700,0)</f>
        <v>0</v>
      </c>
      <c r="BF700" s="218">
        <f>IF(N700="snížená",J700,0)</f>
        <v>0</v>
      </c>
      <c r="BG700" s="218">
        <f>IF(N700="zákl. přenesená",J700,0)</f>
        <v>0</v>
      </c>
      <c r="BH700" s="218">
        <f>IF(N700="sníž. přenesená",J700,0)</f>
        <v>0</v>
      </c>
      <c r="BI700" s="218">
        <f>IF(N700="nulová",J700,0)</f>
        <v>0</v>
      </c>
      <c r="BJ700" s="19" t="s">
        <v>79</v>
      </c>
      <c r="BK700" s="218">
        <f>ROUND(I700*H700,2)</f>
        <v>0</v>
      </c>
      <c r="BL700" s="19" t="s">
        <v>258</v>
      </c>
      <c r="BM700" s="217" t="s">
        <v>2004</v>
      </c>
    </row>
    <row r="701" s="2" customFormat="1">
      <c r="A701" s="40"/>
      <c r="B701" s="41"/>
      <c r="C701" s="42"/>
      <c r="D701" s="219" t="s">
        <v>153</v>
      </c>
      <c r="E701" s="42"/>
      <c r="F701" s="220" t="s">
        <v>2005</v>
      </c>
      <c r="G701" s="42"/>
      <c r="H701" s="42"/>
      <c r="I701" s="221"/>
      <c r="J701" s="42"/>
      <c r="K701" s="42"/>
      <c r="L701" s="46"/>
      <c r="M701" s="222"/>
      <c r="N701" s="223"/>
      <c r="O701" s="86"/>
      <c r="P701" s="86"/>
      <c r="Q701" s="86"/>
      <c r="R701" s="86"/>
      <c r="S701" s="86"/>
      <c r="T701" s="87"/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T701" s="19" t="s">
        <v>153</v>
      </c>
      <c r="AU701" s="19" t="s">
        <v>81</v>
      </c>
    </row>
    <row r="702" s="2" customFormat="1">
      <c r="A702" s="40"/>
      <c r="B702" s="41"/>
      <c r="C702" s="42"/>
      <c r="D702" s="224" t="s">
        <v>155</v>
      </c>
      <c r="E702" s="42"/>
      <c r="F702" s="225" t="s">
        <v>2006</v>
      </c>
      <c r="G702" s="42"/>
      <c r="H702" s="42"/>
      <c r="I702" s="221"/>
      <c r="J702" s="42"/>
      <c r="K702" s="42"/>
      <c r="L702" s="46"/>
      <c r="M702" s="222"/>
      <c r="N702" s="223"/>
      <c r="O702" s="86"/>
      <c r="P702" s="86"/>
      <c r="Q702" s="86"/>
      <c r="R702" s="86"/>
      <c r="S702" s="86"/>
      <c r="T702" s="87"/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T702" s="19" t="s">
        <v>155</v>
      </c>
      <c r="AU702" s="19" t="s">
        <v>81</v>
      </c>
    </row>
    <row r="703" s="2" customFormat="1" ht="16.5" customHeight="1">
      <c r="A703" s="40"/>
      <c r="B703" s="41"/>
      <c r="C703" s="248" t="s">
        <v>2007</v>
      </c>
      <c r="D703" s="248" t="s">
        <v>224</v>
      </c>
      <c r="E703" s="249" t="s">
        <v>2008</v>
      </c>
      <c r="F703" s="250" t="s">
        <v>2009</v>
      </c>
      <c r="G703" s="251" t="s">
        <v>553</v>
      </c>
      <c r="H703" s="252">
        <v>8</v>
      </c>
      <c r="I703" s="253"/>
      <c r="J703" s="254">
        <f>ROUND(I703*H703,2)</f>
        <v>0</v>
      </c>
      <c r="K703" s="250" t="s">
        <v>150</v>
      </c>
      <c r="L703" s="255"/>
      <c r="M703" s="256" t="s">
        <v>19</v>
      </c>
      <c r="N703" s="257" t="s">
        <v>42</v>
      </c>
      <c r="O703" s="86"/>
      <c r="P703" s="215">
        <f>O703*H703</f>
        <v>0</v>
      </c>
      <c r="Q703" s="215">
        <v>0.0022000000000000001</v>
      </c>
      <c r="R703" s="215">
        <f>Q703*H703</f>
        <v>0.017600000000000001</v>
      </c>
      <c r="S703" s="215">
        <v>0</v>
      </c>
      <c r="T703" s="216">
        <f>S703*H703</f>
        <v>0</v>
      </c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R703" s="217" t="s">
        <v>379</v>
      </c>
      <c r="AT703" s="217" t="s">
        <v>224</v>
      </c>
      <c r="AU703" s="217" t="s">
        <v>81</v>
      </c>
      <c r="AY703" s="19" t="s">
        <v>144</v>
      </c>
      <c r="BE703" s="218">
        <f>IF(N703="základní",J703,0)</f>
        <v>0</v>
      </c>
      <c r="BF703" s="218">
        <f>IF(N703="snížená",J703,0)</f>
        <v>0</v>
      </c>
      <c r="BG703" s="218">
        <f>IF(N703="zákl. přenesená",J703,0)</f>
        <v>0</v>
      </c>
      <c r="BH703" s="218">
        <f>IF(N703="sníž. přenesená",J703,0)</f>
        <v>0</v>
      </c>
      <c r="BI703" s="218">
        <f>IF(N703="nulová",J703,0)</f>
        <v>0</v>
      </c>
      <c r="BJ703" s="19" t="s">
        <v>79</v>
      </c>
      <c r="BK703" s="218">
        <f>ROUND(I703*H703,2)</f>
        <v>0</v>
      </c>
      <c r="BL703" s="19" t="s">
        <v>258</v>
      </c>
      <c r="BM703" s="217" t="s">
        <v>2010</v>
      </c>
    </row>
    <row r="704" s="2" customFormat="1">
      <c r="A704" s="40"/>
      <c r="B704" s="41"/>
      <c r="C704" s="42"/>
      <c r="D704" s="219" t="s">
        <v>153</v>
      </c>
      <c r="E704" s="42"/>
      <c r="F704" s="220" t="s">
        <v>2009</v>
      </c>
      <c r="G704" s="42"/>
      <c r="H704" s="42"/>
      <c r="I704" s="221"/>
      <c r="J704" s="42"/>
      <c r="K704" s="42"/>
      <c r="L704" s="46"/>
      <c r="M704" s="222"/>
      <c r="N704" s="223"/>
      <c r="O704" s="86"/>
      <c r="P704" s="86"/>
      <c r="Q704" s="86"/>
      <c r="R704" s="86"/>
      <c r="S704" s="86"/>
      <c r="T704" s="87"/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T704" s="19" t="s">
        <v>153</v>
      </c>
      <c r="AU704" s="19" t="s">
        <v>81</v>
      </c>
    </row>
    <row r="705" s="2" customFormat="1" ht="16.5" customHeight="1">
      <c r="A705" s="40"/>
      <c r="B705" s="41"/>
      <c r="C705" s="206" t="s">
        <v>2011</v>
      </c>
      <c r="D705" s="206" t="s">
        <v>146</v>
      </c>
      <c r="E705" s="207" t="s">
        <v>2012</v>
      </c>
      <c r="F705" s="208" t="s">
        <v>2013</v>
      </c>
      <c r="G705" s="209" t="s">
        <v>553</v>
      </c>
      <c r="H705" s="210">
        <v>7</v>
      </c>
      <c r="I705" s="211"/>
      <c r="J705" s="212">
        <f>ROUND(I705*H705,2)</f>
        <v>0</v>
      </c>
      <c r="K705" s="208" t="s">
        <v>150</v>
      </c>
      <c r="L705" s="46"/>
      <c r="M705" s="213" t="s">
        <v>19</v>
      </c>
      <c r="N705" s="214" t="s">
        <v>42</v>
      </c>
      <c r="O705" s="86"/>
      <c r="P705" s="215">
        <f>O705*H705</f>
        <v>0</v>
      </c>
      <c r="Q705" s="215">
        <v>0</v>
      </c>
      <c r="R705" s="215">
        <f>Q705*H705</f>
        <v>0</v>
      </c>
      <c r="S705" s="215">
        <v>0</v>
      </c>
      <c r="T705" s="216">
        <f>S705*H705</f>
        <v>0</v>
      </c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R705" s="217" t="s">
        <v>258</v>
      </c>
      <c r="AT705" s="217" t="s">
        <v>146</v>
      </c>
      <c r="AU705" s="217" t="s">
        <v>81</v>
      </c>
      <c r="AY705" s="19" t="s">
        <v>144</v>
      </c>
      <c r="BE705" s="218">
        <f>IF(N705="základní",J705,0)</f>
        <v>0</v>
      </c>
      <c r="BF705" s="218">
        <f>IF(N705="snížená",J705,0)</f>
        <v>0</v>
      </c>
      <c r="BG705" s="218">
        <f>IF(N705="zákl. přenesená",J705,0)</f>
        <v>0</v>
      </c>
      <c r="BH705" s="218">
        <f>IF(N705="sníž. přenesená",J705,0)</f>
        <v>0</v>
      </c>
      <c r="BI705" s="218">
        <f>IF(N705="nulová",J705,0)</f>
        <v>0</v>
      </c>
      <c r="BJ705" s="19" t="s">
        <v>79</v>
      </c>
      <c r="BK705" s="218">
        <f>ROUND(I705*H705,2)</f>
        <v>0</v>
      </c>
      <c r="BL705" s="19" t="s">
        <v>258</v>
      </c>
      <c r="BM705" s="217" t="s">
        <v>2014</v>
      </c>
    </row>
    <row r="706" s="2" customFormat="1">
      <c r="A706" s="40"/>
      <c r="B706" s="41"/>
      <c r="C706" s="42"/>
      <c r="D706" s="219" t="s">
        <v>153</v>
      </c>
      <c r="E706" s="42"/>
      <c r="F706" s="220" t="s">
        <v>2015</v>
      </c>
      <c r="G706" s="42"/>
      <c r="H706" s="42"/>
      <c r="I706" s="221"/>
      <c r="J706" s="42"/>
      <c r="K706" s="42"/>
      <c r="L706" s="46"/>
      <c r="M706" s="222"/>
      <c r="N706" s="223"/>
      <c r="O706" s="86"/>
      <c r="P706" s="86"/>
      <c r="Q706" s="86"/>
      <c r="R706" s="86"/>
      <c r="S706" s="86"/>
      <c r="T706" s="87"/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T706" s="19" t="s">
        <v>153</v>
      </c>
      <c r="AU706" s="19" t="s">
        <v>81</v>
      </c>
    </row>
    <row r="707" s="2" customFormat="1">
      <c r="A707" s="40"/>
      <c r="B707" s="41"/>
      <c r="C707" s="42"/>
      <c r="D707" s="224" t="s">
        <v>155</v>
      </c>
      <c r="E707" s="42"/>
      <c r="F707" s="225" t="s">
        <v>2016</v>
      </c>
      <c r="G707" s="42"/>
      <c r="H707" s="42"/>
      <c r="I707" s="221"/>
      <c r="J707" s="42"/>
      <c r="K707" s="42"/>
      <c r="L707" s="46"/>
      <c r="M707" s="222"/>
      <c r="N707" s="223"/>
      <c r="O707" s="86"/>
      <c r="P707" s="86"/>
      <c r="Q707" s="86"/>
      <c r="R707" s="86"/>
      <c r="S707" s="86"/>
      <c r="T707" s="87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T707" s="19" t="s">
        <v>155</v>
      </c>
      <c r="AU707" s="19" t="s">
        <v>81</v>
      </c>
    </row>
    <row r="708" s="2" customFormat="1" ht="16.5" customHeight="1">
      <c r="A708" s="40"/>
      <c r="B708" s="41"/>
      <c r="C708" s="248" t="s">
        <v>2017</v>
      </c>
      <c r="D708" s="248" t="s">
        <v>224</v>
      </c>
      <c r="E708" s="249" t="s">
        <v>2018</v>
      </c>
      <c r="F708" s="250" t="s">
        <v>2019</v>
      </c>
      <c r="G708" s="251" t="s">
        <v>553</v>
      </c>
      <c r="H708" s="252">
        <v>7</v>
      </c>
      <c r="I708" s="253"/>
      <c r="J708" s="254">
        <f>ROUND(I708*H708,2)</f>
        <v>0</v>
      </c>
      <c r="K708" s="250" t="s">
        <v>150</v>
      </c>
      <c r="L708" s="255"/>
      <c r="M708" s="256" t="s">
        <v>19</v>
      </c>
      <c r="N708" s="257" t="s">
        <v>42</v>
      </c>
      <c r="O708" s="86"/>
      <c r="P708" s="215">
        <f>O708*H708</f>
        <v>0</v>
      </c>
      <c r="Q708" s="215">
        <v>0.0022000000000000001</v>
      </c>
      <c r="R708" s="215">
        <f>Q708*H708</f>
        <v>0.015400000000000001</v>
      </c>
      <c r="S708" s="215">
        <v>0</v>
      </c>
      <c r="T708" s="216">
        <f>S708*H708</f>
        <v>0</v>
      </c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R708" s="217" t="s">
        <v>379</v>
      </c>
      <c r="AT708" s="217" t="s">
        <v>224</v>
      </c>
      <c r="AU708" s="217" t="s">
        <v>81</v>
      </c>
      <c r="AY708" s="19" t="s">
        <v>144</v>
      </c>
      <c r="BE708" s="218">
        <f>IF(N708="základní",J708,0)</f>
        <v>0</v>
      </c>
      <c r="BF708" s="218">
        <f>IF(N708="snížená",J708,0)</f>
        <v>0</v>
      </c>
      <c r="BG708" s="218">
        <f>IF(N708="zákl. přenesená",J708,0)</f>
        <v>0</v>
      </c>
      <c r="BH708" s="218">
        <f>IF(N708="sníž. přenesená",J708,0)</f>
        <v>0</v>
      </c>
      <c r="BI708" s="218">
        <f>IF(N708="nulová",J708,0)</f>
        <v>0</v>
      </c>
      <c r="BJ708" s="19" t="s">
        <v>79</v>
      </c>
      <c r="BK708" s="218">
        <f>ROUND(I708*H708,2)</f>
        <v>0</v>
      </c>
      <c r="BL708" s="19" t="s">
        <v>258</v>
      </c>
      <c r="BM708" s="217" t="s">
        <v>2020</v>
      </c>
    </row>
    <row r="709" s="2" customFormat="1">
      <c r="A709" s="40"/>
      <c r="B709" s="41"/>
      <c r="C709" s="42"/>
      <c r="D709" s="219" t="s">
        <v>153</v>
      </c>
      <c r="E709" s="42"/>
      <c r="F709" s="220" t="s">
        <v>2019</v>
      </c>
      <c r="G709" s="42"/>
      <c r="H709" s="42"/>
      <c r="I709" s="221"/>
      <c r="J709" s="42"/>
      <c r="K709" s="42"/>
      <c r="L709" s="46"/>
      <c r="M709" s="222"/>
      <c r="N709" s="223"/>
      <c r="O709" s="86"/>
      <c r="P709" s="86"/>
      <c r="Q709" s="86"/>
      <c r="R709" s="86"/>
      <c r="S709" s="86"/>
      <c r="T709" s="87"/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T709" s="19" t="s">
        <v>153</v>
      </c>
      <c r="AU709" s="19" t="s">
        <v>81</v>
      </c>
    </row>
    <row r="710" s="2" customFormat="1" ht="16.5" customHeight="1">
      <c r="A710" s="40"/>
      <c r="B710" s="41"/>
      <c r="C710" s="206" t="s">
        <v>2021</v>
      </c>
      <c r="D710" s="206" t="s">
        <v>146</v>
      </c>
      <c r="E710" s="207" t="s">
        <v>2022</v>
      </c>
      <c r="F710" s="208" t="s">
        <v>2023</v>
      </c>
      <c r="G710" s="209" t="s">
        <v>553</v>
      </c>
      <c r="H710" s="210">
        <v>3</v>
      </c>
      <c r="I710" s="211"/>
      <c r="J710" s="212">
        <f>ROUND(I710*H710,2)</f>
        <v>0</v>
      </c>
      <c r="K710" s="208" t="s">
        <v>150</v>
      </c>
      <c r="L710" s="46"/>
      <c r="M710" s="213" t="s">
        <v>19</v>
      </c>
      <c r="N710" s="214" t="s">
        <v>42</v>
      </c>
      <c r="O710" s="86"/>
      <c r="P710" s="215">
        <f>O710*H710</f>
        <v>0</v>
      </c>
      <c r="Q710" s="215">
        <v>0</v>
      </c>
      <c r="R710" s="215">
        <f>Q710*H710</f>
        <v>0</v>
      </c>
      <c r="S710" s="215">
        <v>0</v>
      </c>
      <c r="T710" s="216">
        <f>S710*H710</f>
        <v>0</v>
      </c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R710" s="217" t="s">
        <v>258</v>
      </c>
      <c r="AT710" s="217" t="s">
        <v>146</v>
      </c>
      <c r="AU710" s="217" t="s">
        <v>81</v>
      </c>
      <c r="AY710" s="19" t="s">
        <v>144</v>
      </c>
      <c r="BE710" s="218">
        <f>IF(N710="základní",J710,0)</f>
        <v>0</v>
      </c>
      <c r="BF710" s="218">
        <f>IF(N710="snížená",J710,0)</f>
        <v>0</v>
      </c>
      <c r="BG710" s="218">
        <f>IF(N710="zákl. přenesená",J710,0)</f>
        <v>0</v>
      </c>
      <c r="BH710" s="218">
        <f>IF(N710="sníž. přenesená",J710,0)</f>
        <v>0</v>
      </c>
      <c r="BI710" s="218">
        <f>IF(N710="nulová",J710,0)</f>
        <v>0</v>
      </c>
      <c r="BJ710" s="19" t="s">
        <v>79</v>
      </c>
      <c r="BK710" s="218">
        <f>ROUND(I710*H710,2)</f>
        <v>0</v>
      </c>
      <c r="BL710" s="19" t="s">
        <v>258</v>
      </c>
      <c r="BM710" s="217" t="s">
        <v>2024</v>
      </c>
    </row>
    <row r="711" s="2" customFormat="1">
      <c r="A711" s="40"/>
      <c r="B711" s="41"/>
      <c r="C711" s="42"/>
      <c r="D711" s="219" t="s">
        <v>153</v>
      </c>
      <c r="E711" s="42"/>
      <c r="F711" s="220" t="s">
        <v>2025</v>
      </c>
      <c r="G711" s="42"/>
      <c r="H711" s="42"/>
      <c r="I711" s="221"/>
      <c r="J711" s="42"/>
      <c r="K711" s="42"/>
      <c r="L711" s="46"/>
      <c r="M711" s="222"/>
      <c r="N711" s="223"/>
      <c r="O711" s="86"/>
      <c r="P711" s="86"/>
      <c r="Q711" s="86"/>
      <c r="R711" s="86"/>
      <c r="S711" s="86"/>
      <c r="T711" s="87"/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T711" s="19" t="s">
        <v>153</v>
      </c>
      <c r="AU711" s="19" t="s">
        <v>81</v>
      </c>
    </row>
    <row r="712" s="2" customFormat="1">
      <c r="A712" s="40"/>
      <c r="B712" s="41"/>
      <c r="C712" s="42"/>
      <c r="D712" s="224" t="s">
        <v>155</v>
      </c>
      <c r="E712" s="42"/>
      <c r="F712" s="225" t="s">
        <v>2026</v>
      </c>
      <c r="G712" s="42"/>
      <c r="H712" s="42"/>
      <c r="I712" s="221"/>
      <c r="J712" s="42"/>
      <c r="K712" s="42"/>
      <c r="L712" s="46"/>
      <c r="M712" s="222"/>
      <c r="N712" s="223"/>
      <c r="O712" s="86"/>
      <c r="P712" s="86"/>
      <c r="Q712" s="86"/>
      <c r="R712" s="86"/>
      <c r="S712" s="86"/>
      <c r="T712" s="87"/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T712" s="19" t="s">
        <v>155</v>
      </c>
      <c r="AU712" s="19" t="s">
        <v>81</v>
      </c>
    </row>
    <row r="713" s="2" customFormat="1" ht="16.5" customHeight="1">
      <c r="A713" s="40"/>
      <c r="B713" s="41"/>
      <c r="C713" s="248" t="s">
        <v>2027</v>
      </c>
      <c r="D713" s="248" t="s">
        <v>224</v>
      </c>
      <c r="E713" s="249" t="s">
        <v>2028</v>
      </c>
      <c r="F713" s="250" t="s">
        <v>2029</v>
      </c>
      <c r="G713" s="251" t="s">
        <v>553</v>
      </c>
      <c r="H713" s="252">
        <v>3</v>
      </c>
      <c r="I713" s="253"/>
      <c r="J713" s="254">
        <f>ROUND(I713*H713,2)</f>
        <v>0</v>
      </c>
      <c r="K713" s="250" t="s">
        <v>150</v>
      </c>
      <c r="L713" s="255"/>
      <c r="M713" s="256" t="s">
        <v>19</v>
      </c>
      <c r="N713" s="257" t="s">
        <v>42</v>
      </c>
      <c r="O713" s="86"/>
      <c r="P713" s="215">
        <f>O713*H713</f>
        <v>0</v>
      </c>
      <c r="Q713" s="215">
        <v>0.0022000000000000001</v>
      </c>
      <c r="R713" s="215">
        <f>Q713*H713</f>
        <v>0.0066</v>
      </c>
      <c r="S713" s="215">
        <v>0</v>
      </c>
      <c r="T713" s="216">
        <f>S713*H713</f>
        <v>0</v>
      </c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R713" s="217" t="s">
        <v>379</v>
      </c>
      <c r="AT713" s="217" t="s">
        <v>224</v>
      </c>
      <c r="AU713" s="217" t="s">
        <v>81</v>
      </c>
      <c r="AY713" s="19" t="s">
        <v>144</v>
      </c>
      <c r="BE713" s="218">
        <f>IF(N713="základní",J713,0)</f>
        <v>0</v>
      </c>
      <c r="BF713" s="218">
        <f>IF(N713="snížená",J713,0)</f>
        <v>0</v>
      </c>
      <c r="BG713" s="218">
        <f>IF(N713="zákl. přenesená",J713,0)</f>
        <v>0</v>
      </c>
      <c r="BH713" s="218">
        <f>IF(N713="sníž. přenesená",J713,0)</f>
        <v>0</v>
      </c>
      <c r="BI713" s="218">
        <f>IF(N713="nulová",J713,0)</f>
        <v>0</v>
      </c>
      <c r="BJ713" s="19" t="s">
        <v>79</v>
      </c>
      <c r="BK713" s="218">
        <f>ROUND(I713*H713,2)</f>
        <v>0</v>
      </c>
      <c r="BL713" s="19" t="s">
        <v>258</v>
      </c>
      <c r="BM713" s="217" t="s">
        <v>2030</v>
      </c>
    </row>
    <row r="714" s="2" customFormat="1">
      <c r="A714" s="40"/>
      <c r="B714" s="41"/>
      <c r="C714" s="42"/>
      <c r="D714" s="219" t="s">
        <v>153</v>
      </c>
      <c r="E714" s="42"/>
      <c r="F714" s="220" t="s">
        <v>2029</v>
      </c>
      <c r="G714" s="42"/>
      <c r="H714" s="42"/>
      <c r="I714" s="221"/>
      <c r="J714" s="42"/>
      <c r="K714" s="42"/>
      <c r="L714" s="46"/>
      <c r="M714" s="222"/>
      <c r="N714" s="223"/>
      <c r="O714" s="86"/>
      <c r="P714" s="86"/>
      <c r="Q714" s="86"/>
      <c r="R714" s="86"/>
      <c r="S714" s="86"/>
      <c r="T714" s="87"/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T714" s="19" t="s">
        <v>153</v>
      </c>
      <c r="AU714" s="19" t="s">
        <v>81</v>
      </c>
    </row>
    <row r="715" s="2" customFormat="1" ht="16.5" customHeight="1">
      <c r="A715" s="40"/>
      <c r="B715" s="41"/>
      <c r="C715" s="206" t="s">
        <v>2031</v>
      </c>
      <c r="D715" s="206" t="s">
        <v>146</v>
      </c>
      <c r="E715" s="207" t="s">
        <v>2032</v>
      </c>
      <c r="F715" s="208" t="s">
        <v>2033</v>
      </c>
      <c r="G715" s="209" t="s">
        <v>553</v>
      </c>
      <c r="H715" s="210">
        <v>7</v>
      </c>
      <c r="I715" s="211"/>
      <c r="J715" s="212">
        <f>ROUND(I715*H715,2)</f>
        <v>0</v>
      </c>
      <c r="K715" s="208" t="s">
        <v>150</v>
      </c>
      <c r="L715" s="46"/>
      <c r="M715" s="213" t="s">
        <v>19</v>
      </c>
      <c r="N715" s="214" t="s">
        <v>42</v>
      </c>
      <c r="O715" s="86"/>
      <c r="P715" s="215">
        <f>O715*H715</f>
        <v>0</v>
      </c>
      <c r="Q715" s="215">
        <v>0</v>
      </c>
      <c r="R715" s="215">
        <f>Q715*H715</f>
        <v>0</v>
      </c>
      <c r="S715" s="215">
        <v>0</v>
      </c>
      <c r="T715" s="216">
        <f>S715*H715</f>
        <v>0</v>
      </c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R715" s="217" t="s">
        <v>258</v>
      </c>
      <c r="AT715" s="217" t="s">
        <v>146</v>
      </c>
      <c r="AU715" s="217" t="s">
        <v>81</v>
      </c>
      <c r="AY715" s="19" t="s">
        <v>144</v>
      </c>
      <c r="BE715" s="218">
        <f>IF(N715="základní",J715,0)</f>
        <v>0</v>
      </c>
      <c r="BF715" s="218">
        <f>IF(N715="snížená",J715,0)</f>
        <v>0</v>
      </c>
      <c r="BG715" s="218">
        <f>IF(N715="zákl. přenesená",J715,0)</f>
        <v>0</v>
      </c>
      <c r="BH715" s="218">
        <f>IF(N715="sníž. přenesená",J715,0)</f>
        <v>0</v>
      </c>
      <c r="BI715" s="218">
        <f>IF(N715="nulová",J715,0)</f>
        <v>0</v>
      </c>
      <c r="BJ715" s="19" t="s">
        <v>79</v>
      </c>
      <c r="BK715" s="218">
        <f>ROUND(I715*H715,2)</f>
        <v>0</v>
      </c>
      <c r="BL715" s="19" t="s">
        <v>258</v>
      </c>
      <c r="BM715" s="217" t="s">
        <v>2034</v>
      </c>
    </row>
    <row r="716" s="2" customFormat="1">
      <c r="A716" s="40"/>
      <c r="B716" s="41"/>
      <c r="C716" s="42"/>
      <c r="D716" s="219" t="s">
        <v>153</v>
      </c>
      <c r="E716" s="42"/>
      <c r="F716" s="220" t="s">
        <v>2035</v>
      </c>
      <c r="G716" s="42"/>
      <c r="H716" s="42"/>
      <c r="I716" s="221"/>
      <c r="J716" s="42"/>
      <c r="K716" s="42"/>
      <c r="L716" s="46"/>
      <c r="M716" s="222"/>
      <c r="N716" s="223"/>
      <c r="O716" s="86"/>
      <c r="P716" s="86"/>
      <c r="Q716" s="86"/>
      <c r="R716" s="86"/>
      <c r="S716" s="86"/>
      <c r="T716" s="87"/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T716" s="19" t="s">
        <v>153</v>
      </c>
      <c r="AU716" s="19" t="s">
        <v>81</v>
      </c>
    </row>
    <row r="717" s="2" customFormat="1">
      <c r="A717" s="40"/>
      <c r="B717" s="41"/>
      <c r="C717" s="42"/>
      <c r="D717" s="224" t="s">
        <v>155</v>
      </c>
      <c r="E717" s="42"/>
      <c r="F717" s="225" t="s">
        <v>2036</v>
      </c>
      <c r="G717" s="42"/>
      <c r="H717" s="42"/>
      <c r="I717" s="221"/>
      <c r="J717" s="42"/>
      <c r="K717" s="42"/>
      <c r="L717" s="46"/>
      <c r="M717" s="222"/>
      <c r="N717" s="223"/>
      <c r="O717" s="86"/>
      <c r="P717" s="86"/>
      <c r="Q717" s="86"/>
      <c r="R717" s="86"/>
      <c r="S717" s="86"/>
      <c r="T717" s="87"/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T717" s="19" t="s">
        <v>155</v>
      </c>
      <c r="AU717" s="19" t="s">
        <v>81</v>
      </c>
    </row>
    <row r="718" s="2" customFormat="1" ht="16.5" customHeight="1">
      <c r="A718" s="40"/>
      <c r="B718" s="41"/>
      <c r="C718" s="248" t="s">
        <v>2037</v>
      </c>
      <c r="D718" s="248" t="s">
        <v>224</v>
      </c>
      <c r="E718" s="249" t="s">
        <v>2038</v>
      </c>
      <c r="F718" s="250" t="s">
        <v>2039</v>
      </c>
      <c r="G718" s="251" t="s">
        <v>553</v>
      </c>
      <c r="H718" s="252">
        <v>7</v>
      </c>
      <c r="I718" s="253"/>
      <c r="J718" s="254">
        <f>ROUND(I718*H718,2)</f>
        <v>0</v>
      </c>
      <c r="K718" s="250" t="s">
        <v>150</v>
      </c>
      <c r="L718" s="255"/>
      <c r="M718" s="256" t="s">
        <v>19</v>
      </c>
      <c r="N718" s="257" t="s">
        <v>42</v>
      </c>
      <c r="O718" s="86"/>
      <c r="P718" s="215">
        <f>O718*H718</f>
        <v>0</v>
      </c>
      <c r="Q718" s="215">
        <v>0.00014999999999999999</v>
      </c>
      <c r="R718" s="215">
        <f>Q718*H718</f>
        <v>0.0010499999999999999</v>
      </c>
      <c r="S718" s="215">
        <v>0</v>
      </c>
      <c r="T718" s="216">
        <f>S718*H718</f>
        <v>0</v>
      </c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R718" s="217" t="s">
        <v>379</v>
      </c>
      <c r="AT718" s="217" t="s">
        <v>224</v>
      </c>
      <c r="AU718" s="217" t="s">
        <v>81</v>
      </c>
      <c r="AY718" s="19" t="s">
        <v>144</v>
      </c>
      <c r="BE718" s="218">
        <f>IF(N718="základní",J718,0)</f>
        <v>0</v>
      </c>
      <c r="BF718" s="218">
        <f>IF(N718="snížená",J718,0)</f>
        <v>0</v>
      </c>
      <c r="BG718" s="218">
        <f>IF(N718="zákl. přenesená",J718,0)</f>
        <v>0</v>
      </c>
      <c r="BH718" s="218">
        <f>IF(N718="sníž. přenesená",J718,0)</f>
        <v>0</v>
      </c>
      <c r="BI718" s="218">
        <f>IF(N718="nulová",J718,0)</f>
        <v>0</v>
      </c>
      <c r="BJ718" s="19" t="s">
        <v>79</v>
      </c>
      <c r="BK718" s="218">
        <f>ROUND(I718*H718,2)</f>
        <v>0</v>
      </c>
      <c r="BL718" s="19" t="s">
        <v>258</v>
      </c>
      <c r="BM718" s="217" t="s">
        <v>2040</v>
      </c>
    </row>
    <row r="719" s="2" customFormat="1">
      <c r="A719" s="40"/>
      <c r="B719" s="41"/>
      <c r="C719" s="42"/>
      <c r="D719" s="219" t="s">
        <v>153</v>
      </c>
      <c r="E719" s="42"/>
      <c r="F719" s="220" t="s">
        <v>2039</v>
      </c>
      <c r="G719" s="42"/>
      <c r="H719" s="42"/>
      <c r="I719" s="221"/>
      <c r="J719" s="42"/>
      <c r="K719" s="42"/>
      <c r="L719" s="46"/>
      <c r="M719" s="222"/>
      <c r="N719" s="223"/>
      <c r="O719" s="86"/>
      <c r="P719" s="86"/>
      <c r="Q719" s="86"/>
      <c r="R719" s="86"/>
      <c r="S719" s="86"/>
      <c r="T719" s="87"/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T719" s="19" t="s">
        <v>153</v>
      </c>
      <c r="AU719" s="19" t="s">
        <v>81</v>
      </c>
    </row>
    <row r="720" s="2" customFormat="1" ht="16.5" customHeight="1">
      <c r="A720" s="40"/>
      <c r="B720" s="41"/>
      <c r="C720" s="206" t="s">
        <v>2041</v>
      </c>
      <c r="D720" s="206" t="s">
        <v>146</v>
      </c>
      <c r="E720" s="207" t="s">
        <v>2042</v>
      </c>
      <c r="F720" s="208" t="s">
        <v>2043</v>
      </c>
      <c r="G720" s="209" t="s">
        <v>553</v>
      </c>
      <c r="H720" s="210">
        <v>3</v>
      </c>
      <c r="I720" s="211"/>
      <c r="J720" s="212">
        <f>ROUND(I720*H720,2)</f>
        <v>0</v>
      </c>
      <c r="K720" s="208" t="s">
        <v>150</v>
      </c>
      <c r="L720" s="46"/>
      <c r="M720" s="213" t="s">
        <v>19</v>
      </c>
      <c r="N720" s="214" t="s">
        <v>42</v>
      </c>
      <c r="O720" s="86"/>
      <c r="P720" s="215">
        <f>O720*H720</f>
        <v>0</v>
      </c>
      <c r="Q720" s="215">
        <v>0</v>
      </c>
      <c r="R720" s="215">
        <f>Q720*H720</f>
        <v>0</v>
      </c>
      <c r="S720" s="215">
        <v>0</v>
      </c>
      <c r="T720" s="216">
        <f>S720*H720</f>
        <v>0</v>
      </c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R720" s="217" t="s">
        <v>258</v>
      </c>
      <c r="AT720" s="217" t="s">
        <v>146</v>
      </c>
      <c r="AU720" s="217" t="s">
        <v>81</v>
      </c>
      <c r="AY720" s="19" t="s">
        <v>144</v>
      </c>
      <c r="BE720" s="218">
        <f>IF(N720="základní",J720,0)</f>
        <v>0</v>
      </c>
      <c r="BF720" s="218">
        <f>IF(N720="snížená",J720,0)</f>
        <v>0</v>
      </c>
      <c r="BG720" s="218">
        <f>IF(N720="zákl. přenesená",J720,0)</f>
        <v>0</v>
      </c>
      <c r="BH720" s="218">
        <f>IF(N720="sníž. přenesená",J720,0)</f>
        <v>0</v>
      </c>
      <c r="BI720" s="218">
        <f>IF(N720="nulová",J720,0)</f>
        <v>0</v>
      </c>
      <c r="BJ720" s="19" t="s">
        <v>79</v>
      </c>
      <c r="BK720" s="218">
        <f>ROUND(I720*H720,2)</f>
        <v>0</v>
      </c>
      <c r="BL720" s="19" t="s">
        <v>258</v>
      </c>
      <c r="BM720" s="217" t="s">
        <v>2044</v>
      </c>
    </row>
    <row r="721" s="2" customFormat="1">
      <c r="A721" s="40"/>
      <c r="B721" s="41"/>
      <c r="C721" s="42"/>
      <c r="D721" s="219" t="s">
        <v>153</v>
      </c>
      <c r="E721" s="42"/>
      <c r="F721" s="220" t="s">
        <v>2045</v>
      </c>
      <c r="G721" s="42"/>
      <c r="H721" s="42"/>
      <c r="I721" s="221"/>
      <c r="J721" s="42"/>
      <c r="K721" s="42"/>
      <c r="L721" s="46"/>
      <c r="M721" s="222"/>
      <c r="N721" s="223"/>
      <c r="O721" s="86"/>
      <c r="P721" s="86"/>
      <c r="Q721" s="86"/>
      <c r="R721" s="86"/>
      <c r="S721" s="86"/>
      <c r="T721" s="87"/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T721" s="19" t="s">
        <v>153</v>
      </c>
      <c r="AU721" s="19" t="s">
        <v>81</v>
      </c>
    </row>
    <row r="722" s="2" customFormat="1">
      <c r="A722" s="40"/>
      <c r="B722" s="41"/>
      <c r="C722" s="42"/>
      <c r="D722" s="224" t="s">
        <v>155</v>
      </c>
      <c r="E722" s="42"/>
      <c r="F722" s="225" t="s">
        <v>2046</v>
      </c>
      <c r="G722" s="42"/>
      <c r="H722" s="42"/>
      <c r="I722" s="221"/>
      <c r="J722" s="42"/>
      <c r="K722" s="42"/>
      <c r="L722" s="46"/>
      <c r="M722" s="222"/>
      <c r="N722" s="223"/>
      <c r="O722" s="86"/>
      <c r="P722" s="86"/>
      <c r="Q722" s="86"/>
      <c r="R722" s="86"/>
      <c r="S722" s="86"/>
      <c r="T722" s="87"/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T722" s="19" t="s">
        <v>155</v>
      </c>
      <c r="AU722" s="19" t="s">
        <v>81</v>
      </c>
    </row>
    <row r="723" s="2" customFormat="1" ht="16.5" customHeight="1">
      <c r="A723" s="40"/>
      <c r="B723" s="41"/>
      <c r="C723" s="248" t="s">
        <v>2047</v>
      </c>
      <c r="D723" s="248" t="s">
        <v>224</v>
      </c>
      <c r="E723" s="249" t="s">
        <v>2048</v>
      </c>
      <c r="F723" s="250" t="s">
        <v>2049</v>
      </c>
      <c r="G723" s="251" t="s">
        <v>553</v>
      </c>
      <c r="H723" s="252">
        <v>3</v>
      </c>
      <c r="I723" s="253"/>
      <c r="J723" s="254">
        <f>ROUND(I723*H723,2)</f>
        <v>0</v>
      </c>
      <c r="K723" s="250" t="s">
        <v>150</v>
      </c>
      <c r="L723" s="255"/>
      <c r="M723" s="256" t="s">
        <v>19</v>
      </c>
      <c r="N723" s="257" t="s">
        <v>42</v>
      </c>
      <c r="O723" s="86"/>
      <c r="P723" s="215">
        <f>O723*H723</f>
        <v>0</v>
      </c>
      <c r="Q723" s="215">
        <v>0.00014999999999999999</v>
      </c>
      <c r="R723" s="215">
        <f>Q723*H723</f>
        <v>0.00044999999999999999</v>
      </c>
      <c r="S723" s="215">
        <v>0</v>
      </c>
      <c r="T723" s="216">
        <f>S723*H723</f>
        <v>0</v>
      </c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R723" s="217" t="s">
        <v>379</v>
      </c>
      <c r="AT723" s="217" t="s">
        <v>224</v>
      </c>
      <c r="AU723" s="217" t="s">
        <v>81</v>
      </c>
      <c r="AY723" s="19" t="s">
        <v>144</v>
      </c>
      <c r="BE723" s="218">
        <f>IF(N723="základní",J723,0)</f>
        <v>0</v>
      </c>
      <c r="BF723" s="218">
        <f>IF(N723="snížená",J723,0)</f>
        <v>0</v>
      </c>
      <c r="BG723" s="218">
        <f>IF(N723="zákl. přenesená",J723,0)</f>
        <v>0</v>
      </c>
      <c r="BH723" s="218">
        <f>IF(N723="sníž. přenesená",J723,0)</f>
        <v>0</v>
      </c>
      <c r="BI723" s="218">
        <f>IF(N723="nulová",J723,0)</f>
        <v>0</v>
      </c>
      <c r="BJ723" s="19" t="s">
        <v>79</v>
      </c>
      <c r="BK723" s="218">
        <f>ROUND(I723*H723,2)</f>
        <v>0</v>
      </c>
      <c r="BL723" s="19" t="s">
        <v>258</v>
      </c>
      <c r="BM723" s="217" t="s">
        <v>2050</v>
      </c>
    </row>
    <row r="724" s="2" customFormat="1">
      <c r="A724" s="40"/>
      <c r="B724" s="41"/>
      <c r="C724" s="42"/>
      <c r="D724" s="219" t="s">
        <v>153</v>
      </c>
      <c r="E724" s="42"/>
      <c r="F724" s="220" t="s">
        <v>2049</v>
      </c>
      <c r="G724" s="42"/>
      <c r="H724" s="42"/>
      <c r="I724" s="221"/>
      <c r="J724" s="42"/>
      <c r="K724" s="42"/>
      <c r="L724" s="46"/>
      <c r="M724" s="222"/>
      <c r="N724" s="223"/>
      <c r="O724" s="86"/>
      <c r="P724" s="86"/>
      <c r="Q724" s="86"/>
      <c r="R724" s="86"/>
      <c r="S724" s="86"/>
      <c r="T724" s="87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T724" s="19" t="s">
        <v>153</v>
      </c>
      <c r="AU724" s="19" t="s">
        <v>81</v>
      </c>
    </row>
    <row r="725" s="2" customFormat="1" ht="16.5" customHeight="1">
      <c r="A725" s="40"/>
      <c r="B725" s="41"/>
      <c r="C725" s="206" t="s">
        <v>2051</v>
      </c>
      <c r="D725" s="206" t="s">
        <v>146</v>
      </c>
      <c r="E725" s="207" t="s">
        <v>2052</v>
      </c>
      <c r="F725" s="208" t="s">
        <v>2053</v>
      </c>
      <c r="G725" s="209" t="s">
        <v>165</v>
      </c>
      <c r="H725" s="210">
        <v>15.300000000000001</v>
      </c>
      <c r="I725" s="211"/>
      <c r="J725" s="212">
        <f>ROUND(I725*H725,2)</f>
        <v>0</v>
      </c>
      <c r="K725" s="208" t="s">
        <v>150</v>
      </c>
      <c r="L725" s="46"/>
      <c r="M725" s="213" t="s">
        <v>19</v>
      </c>
      <c r="N725" s="214" t="s">
        <v>42</v>
      </c>
      <c r="O725" s="86"/>
      <c r="P725" s="215">
        <f>O725*H725</f>
        <v>0</v>
      </c>
      <c r="Q725" s="215">
        <v>0</v>
      </c>
      <c r="R725" s="215">
        <f>Q725*H725</f>
        <v>0</v>
      </c>
      <c r="S725" s="215">
        <v>0</v>
      </c>
      <c r="T725" s="216">
        <f>S725*H725</f>
        <v>0</v>
      </c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R725" s="217" t="s">
        <v>258</v>
      </c>
      <c r="AT725" s="217" t="s">
        <v>146</v>
      </c>
      <c r="AU725" s="217" t="s">
        <v>81</v>
      </c>
      <c r="AY725" s="19" t="s">
        <v>144</v>
      </c>
      <c r="BE725" s="218">
        <f>IF(N725="základní",J725,0)</f>
        <v>0</v>
      </c>
      <c r="BF725" s="218">
        <f>IF(N725="snížená",J725,0)</f>
        <v>0</v>
      </c>
      <c r="BG725" s="218">
        <f>IF(N725="zákl. přenesená",J725,0)</f>
        <v>0</v>
      </c>
      <c r="BH725" s="218">
        <f>IF(N725="sníž. přenesená",J725,0)</f>
        <v>0</v>
      </c>
      <c r="BI725" s="218">
        <f>IF(N725="nulová",J725,0)</f>
        <v>0</v>
      </c>
      <c r="BJ725" s="19" t="s">
        <v>79</v>
      </c>
      <c r="BK725" s="218">
        <f>ROUND(I725*H725,2)</f>
        <v>0</v>
      </c>
      <c r="BL725" s="19" t="s">
        <v>258</v>
      </c>
      <c r="BM725" s="217" t="s">
        <v>2054</v>
      </c>
    </row>
    <row r="726" s="2" customFormat="1">
      <c r="A726" s="40"/>
      <c r="B726" s="41"/>
      <c r="C726" s="42"/>
      <c r="D726" s="219" t="s">
        <v>153</v>
      </c>
      <c r="E726" s="42"/>
      <c r="F726" s="220" t="s">
        <v>2055</v>
      </c>
      <c r="G726" s="42"/>
      <c r="H726" s="42"/>
      <c r="I726" s="221"/>
      <c r="J726" s="42"/>
      <c r="K726" s="42"/>
      <c r="L726" s="46"/>
      <c r="M726" s="222"/>
      <c r="N726" s="223"/>
      <c r="O726" s="86"/>
      <c r="P726" s="86"/>
      <c r="Q726" s="86"/>
      <c r="R726" s="86"/>
      <c r="S726" s="86"/>
      <c r="T726" s="87"/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T726" s="19" t="s">
        <v>153</v>
      </c>
      <c r="AU726" s="19" t="s">
        <v>81</v>
      </c>
    </row>
    <row r="727" s="2" customFormat="1">
      <c r="A727" s="40"/>
      <c r="B727" s="41"/>
      <c r="C727" s="42"/>
      <c r="D727" s="224" t="s">
        <v>155</v>
      </c>
      <c r="E727" s="42"/>
      <c r="F727" s="225" t="s">
        <v>2056</v>
      </c>
      <c r="G727" s="42"/>
      <c r="H727" s="42"/>
      <c r="I727" s="221"/>
      <c r="J727" s="42"/>
      <c r="K727" s="42"/>
      <c r="L727" s="46"/>
      <c r="M727" s="222"/>
      <c r="N727" s="223"/>
      <c r="O727" s="86"/>
      <c r="P727" s="86"/>
      <c r="Q727" s="86"/>
      <c r="R727" s="86"/>
      <c r="S727" s="86"/>
      <c r="T727" s="87"/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T727" s="19" t="s">
        <v>155</v>
      </c>
      <c r="AU727" s="19" t="s">
        <v>81</v>
      </c>
    </row>
    <row r="728" s="13" customFormat="1">
      <c r="A728" s="13"/>
      <c r="B728" s="226"/>
      <c r="C728" s="227"/>
      <c r="D728" s="219" t="s">
        <v>175</v>
      </c>
      <c r="E728" s="228" t="s">
        <v>19</v>
      </c>
      <c r="F728" s="229" t="s">
        <v>2057</v>
      </c>
      <c r="G728" s="227"/>
      <c r="H728" s="230">
        <v>15.300000000000001</v>
      </c>
      <c r="I728" s="231"/>
      <c r="J728" s="227"/>
      <c r="K728" s="227"/>
      <c r="L728" s="232"/>
      <c r="M728" s="233"/>
      <c r="N728" s="234"/>
      <c r="O728" s="234"/>
      <c r="P728" s="234"/>
      <c r="Q728" s="234"/>
      <c r="R728" s="234"/>
      <c r="S728" s="234"/>
      <c r="T728" s="235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36" t="s">
        <v>175</v>
      </c>
      <c r="AU728" s="236" t="s">
        <v>81</v>
      </c>
      <c r="AV728" s="13" t="s">
        <v>81</v>
      </c>
      <c r="AW728" s="13" t="s">
        <v>33</v>
      </c>
      <c r="AX728" s="13" t="s">
        <v>79</v>
      </c>
      <c r="AY728" s="236" t="s">
        <v>144</v>
      </c>
    </row>
    <row r="729" s="2" customFormat="1" ht="16.5" customHeight="1">
      <c r="A729" s="40"/>
      <c r="B729" s="41"/>
      <c r="C729" s="248" t="s">
        <v>2058</v>
      </c>
      <c r="D729" s="248" t="s">
        <v>224</v>
      </c>
      <c r="E729" s="249" t="s">
        <v>2059</v>
      </c>
      <c r="F729" s="250" t="s">
        <v>2060</v>
      </c>
      <c r="G729" s="251" t="s">
        <v>553</v>
      </c>
      <c r="H729" s="252">
        <v>34</v>
      </c>
      <c r="I729" s="253"/>
      <c r="J729" s="254">
        <f>ROUND(I729*H729,2)</f>
        <v>0</v>
      </c>
      <c r="K729" s="250" t="s">
        <v>150</v>
      </c>
      <c r="L729" s="255"/>
      <c r="M729" s="256" t="s">
        <v>19</v>
      </c>
      <c r="N729" s="257" t="s">
        <v>42</v>
      </c>
      <c r="O729" s="86"/>
      <c r="P729" s="215">
        <f>O729*H729</f>
        <v>0</v>
      </c>
      <c r="Q729" s="215">
        <v>6.0000000000000002E-05</v>
      </c>
      <c r="R729" s="215">
        <f>Q729*H729</f>
        <v>0.0020400000000000001</v>
      </c>
      <c r="S729" s="215">
        <v>0</v>
      </c>
      <c r="T729" s="216">
        <f>S729*H729</f>
        <v>0</v>
      </c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R729" s="217" t="s">
        <v>379</v>
      </c>
      <c r="AT729" s="217" t="s">
        <v>224</v>
      </c>
      <c r="AU729" s="217" t="s">
        <v>81</v>
      </c>
      <c r="AY729" s="19" t="s">
        <v>144</v>
      </c>
      <c r="BE729" s="218">
        <f>IF(N729="základní",J729,0)</f>
        <v>0</v>
      </c>
      <c r="BF729" s="218">
        <f>IF(N729="snížená",J729,0)</f>
        <v>0</v>
      </c>
      <c r="BG729" s="218">
        <f>IF(N729="zákl. přenesená",J729,0)</f>
        <v>0</v>
      </c>
      <c r="BH729" s="218">
        <f>IF(N729="sníž. přenesená",J729,0)</f>
        <v>0</v>
      </c>
      <c r="BI729" s="218">
        <f>IF(N729="nulová",J729,0)</f>
        <v>0</v>
      </c>
      <c r="BJ729" s="19" t="s">
        <v>79</v>
      </c>
      <c r="BK729" s="218">
        <f>ROUND(I729*H729,2)</f>
        <v>0</v>
      </c>
      <c r="BL729" s="19" t="s">
        <v>258</v>
      </c>
      <c r="BM729" s="217" t="s">
        <v>2061</v>
      </c>
    </row>
    <row r="730" s="2" customFormat="1">
      <c r="A730" s="40"/>
      <c r="B730" s="41"/>
      <c r="C730" s="42"/>
      <c r="D730" s="219" t="s">
        <v>153</v>
      </c>
      <c r="E730" s="42"/>
      <c r="F730" s="220" t="s">
        <v>2060</v>
      </c>
      <c r="G730" s="42"/>
      <c r="H730" s="42"/>
      <c r="I730" s="221"/>
      <c r="J730" s="42"/>
      <c r="K730" s="42"/>
      <c r="L730" s="46"/>
      <c r="M730" s="222"/>
      <c r="N730" s="223"/>
      <c r="O730" s="86"/>
      <c r="P730" s="86"/>
      <c r="Q730" s="86"/>
      <c r="R730" s="86"/>
      <c r="S730" s="86"/>
      <c r="T730" s="87"/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T730" s="19" t="s">
        <v>153</v>
      </c>
      <c r="AU730" s="19" t="s">
        <v>81</v>
      </c>
    </row>
    <row r="731" s="2" customFormat="1" ht="16.5" customHeight="1">
      <c r="A731" s="40"/>
      <c r="B731" s="41"/>
      <c r="C731" s="248" t="s">
        <v>2062</v>
      </c>
      <c r="D731" s="248" t="s">
        <v>224</v>
      </c>
      <c r="E731" s="249" t="s">
        <v>2063</v>
      </c>
      <c r="F731" s="250" t="s">
        <v>2064</v>
      </c>
      <c r="G731" s="251" t="s">
        <v>165</v>
      </c>
      <c r="H731" s="252">
        <v>15.300000000000001</v>
      </c>
      <c r="I731" s="253"/>
      <c r="J731" s="254">
        <f>ROUND(I731*H731,2)</f>
        <v>0</v>
      </c>
      <c r="K731" s="250" t="s">
        <v>150</v>
      </c>
      <c r="L731" s="255"/>
      <c r="M731" s="256" t="s">
        <v>19</v>
      </c>
      <c r="N731" s="257" t="s">
        <v>42</v>
      </c>
      <c r="O731" s="86"/>
      <c r="P731" s="215">
        <f>O731*H731</f>
        <v>0</v>
      </c>
      <c r="Q731" s="215">
        <v>0.0030000000000000001</v>
      </c>
      <c r="R731" s="215">
        <f>Q731*H731</f>
        <v>0.045900000000000003</v>
      </c>
      <c r="S731" s="215">
        <v>0</v>
      </c>
      <c r="T731" s="216">
        <f>S731*H731</f>
        <v>0</v>
      </c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R731" s="217" t="s">
        <v>379</v>
      </c>
      <c r="AT731" s="217" t="s">
        <v>224</v>
      </c>
      <c r="AU731" s="217" t="s">
        <v>81</v>
      </c>
      <c r="AY731" s="19" t="s">
        <v>144</v>
      </c>
      <c r="BE731" s="218">
        <f>IF(N731="základní",J731,0)</f>
        <v>0</v>
      </c>
      <c r="BF731" s="218">
        <f>IF(N731="snížená",J731,0)</f>
        <v>0</v>
      </c>
      <c r="BG731" s="218">
        <f>IF(N731="zákl. přenesená",J731,0)</f>
        <v>0</v>
      </c>
      <c r="BH731" s="218">
        <f>IF(N731="sníž. přenesená",J731,0)</f>
        <v>0</v>
      </c>
      <c r="BI731" s="218">
        <f>IF(N731="nulová",J731,0)</f>
        <v>0</v>
      </c>
      <c r="BJ731" s="19" t="s">
        <v>79</v>
      </c>
      <c r="BK731" s="218">
        <f>ROUND(I731*H731,2)</f>
        <v>0</v>
      </c>
      <c r="BL731" s="19" t="s">
        <v>258</v>
      </c>
      <c r="BM731" s="217" t="s">
        <v>2065</v>
      </c>
    </row>
    <row r="732" s="2" customFormat="1">
      <c r="A732" s="40"/>
      <c r="B732" s="41"/>
      <c r="C732" s="42"/>
      <c r="D732" s="219" t="s">
        <v>153</v>
      </c>
      <c r="E732" s="42"/>
      <c r="F732" s="220" t="s">
        <v>2064</v>
      </c>
      <c r="G732" s="42"/>
      <c r="H732" s="42"/>
      <c r="I732" s="221"/>
      <c r="J732" s="42"/>
      <c r="K732" s="42"/>
      <c r="L732" s="46"/>
      <c r="M732" s="222"/>
      <c r="N732" s="223"/>
      <c r="O732" s="86"/>
      <c r="P732" s="86"/>
      <c r="Q732" s="86"/>
      <c r="R732" s="86"/>
      <c r="S732" s="86"/>
      <c r="T732" s="87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T732" s="19" t="s">
        <v>153</v>
      </c>
      <c r="AU732" s="19" t="s">
        <v>81</v>
      </c>
    </row>
    <row r="733" s="2" customFormat="1" ht="16.5" customHeight="1">
      <c r="A733" s="40"/>
      <c r="B733" s="41"/>
      <c r="C733" s="206" t="s">
        <v>2066</v>
      </c>
      <c r="D733" s="206" t="s">
        <v>146</v>
      </c>
      <c r="E733" s="207" t="s">
        <v>2067</v>
      </c>
      <c r="F733" s="208" t="s">
        <v>2068</v>
      </c>
      <c r="G733" s="209" t="s">
        <v>204</v>
      </c>
      <c r="H733" s="210">
        <v>1.3320000000000001</v>
      </c>
      <c r="I733" s="211"/>
      <c r="J733" s="212">
        <f>ROUND(I733*H733,2)</f>
        <v>0</v>
      </c>
      <c r="K733" s="208" t="s">
        <v>150</v>
      </c>
      <c r="L733" s="46"/>
      <c r="M733" s="213" t="s">
        <v>19</v>
      </c>
      <c r="N733" s="214" t="s">
        <v>42</v>
      </c>
      <c r="O733" s="86"/>
      <c r="P733" s="215">
        <f>O733*H733</f>
        <v>0</v>
      </c>
      <c r="Q733" s="215">
        <v>0</v>
      </c>
      <c r="R733" s="215">
        <f>Q733*H733</f>
        <v>0</v>
      </c>
      <c r="S733" s="215">
        <v>0</v>
      </c>
      <c r="T733" s="216">
        <f>S733*H733</f>
        <v>0</v>
      </c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R733" s="217" t="s">
        <v>258</v>
      </c>
      <c r="AT733" s="217" t="s">
        <v>146</v>
      </c>
      <c r="AU733" s="217" t="s">
        <v>81</v>
      </c>
      <c r="AY733" s="19" t="s">
        <v>144</v>
      </c>
      <c r="BE733" s="218">
        <f>IF(N733="základní",J733,0)</f>
        <v>0</v>
      </c>
      <c r="BF733" s="218">
        <f>IF(N733="snížená",J733,0)</f>
        <v>0</v>
      </c>
      <c r="BG733" s="218">
        <f>IF(N733="zákl. přenesená",J733,0)</f>
        <v>0</v>
      </c>
      <c r="BH733" s="218">
        <f>IF(N733="sníž. přenesená",J733,0)</f>
        <v>0</v>
      </c>
      <c r="BI733" s="218">
        <f>IF(N733="nulová",J733,0)</f>
        <v>0</v>
      </c>
      <c r="BJ733" s="19" t="s">
        <v>79</v>
      </c>
      <c r="BK733" s="218">
        <f>ROUND(I733*H733,2)</f>
        <v>0</v>
      </c>
      <c r="BL733" s="19" t="s">
        <v>258</v>
      </c>
      <c r="BM733" s="217" t="s">
        <v>2069</v>
      </c>
    </row>
    <row r="734" s="2" customFormat="1">
      <c r="A734" s="40"/>
      <c r="B734" s="41"/>
      <c r="C734" s="42"/>
      <c r="D734" s="219" t="s">
        <v>153</v>
      </c>
      <c r="E734" s="42"/>
      <c r="F734" s="220" t="s">
        <v>2070</v>
      </c>
      <c r="G734" s="42"/>
      <c r="H734" s="42"/>
      <c r="I734" s="221"/>
      <c r="J734" s="42"/>
      <c r="K734" s="42"/>
      <c r="L734" s="46"/>
      <c r="M734" s="222"/>
      <c r="N734" s="223"/>
      <c r="O734" s="86"/>
      <c r="P734" s="86"/>
      <c r="Q734" s="86"/>
      <c r="R734" s="86"/>
      <c r="S734" s="86"/>
      <c r="T734" s="87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T734" s="19" t="s">
        <v>153</v>
      </c>
      <c r="AU734" s="19" t="s">
        <v>81</v>
      </c>
    </row>
    <row r="735" s="2" customFormat="1">
      <c r="A735" s="40"/>
      <c r="B735" s="41"/>
      <c r="C735" s="42"/>
      <c r="D735" s="224" t="s">
        <v>155</v>
      </c>
      <c r="E735" s="42"/>
      <c r="F735" s="225" t="s">
        <v>2071</v>
      </c>
      <c r="G735" s="42"/>
      <c r="H735" s="42"/>
      <c r="I735" s="221"/>
      <c r="J735" s="42"/>
      <c r="K735" s="42"/>
      <c r="L735" s="46"/>
      <c r="M735" s="222"/>
      <c r="N735" s="223"/>
      <c r="O735" s="86"/>
      <c r="P735" s="86"/>
      <c r="Q735" s="86"/>
      <c r="R735" s="86"/>
      <c r="S735" s="86"/>
      <c r="T735" s="87"/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T735" s="19" t="s">
        <v>155</v>
      </c>
      <c r="AU735" s="19" t="s">
        <v>81</v>
      </c>
    </row>
    <row r="736" s="12" customFormat="1" ht="22.8" customHeight="1">
      <c r="A736" s="12"/>
      <c r="B736" s="190"/>
      <c r="C736" s="191"/>
      <c r="D736" s="192" t="s">
        <v>70</v>
      </c>
      <c r="E736" s="204" t="s">
        <v>1055</v>
      </c>
      <c r="F736" s="204" t="s">
        <v>1056</v>
      </c>
      <c r="G736" s="191"/>
      <c r="H736" s="191"/>
      <c r="I736" s="194"/>
      <c r="J736" s="205">
        <f>BK736</f>
        <v>0</v>
      </c>
      <c r="K736" s="191"/>
      <c r="L736" s="196"/>
      <c r="M736" s="197"/>
      <c r="N736" s="198"/>
      <c r="O736" s="198"/>
      <c r="P736" s="199">
        <f>SUM(P737:P754)</f>
        <v>0</v>
      </c>
      <c r="Q736" s="198"/>
      <c r="R736" s="199">
        <f>SUM(R737:R754)</f>
        <v>0.62519000000000002</v>
      </c>
      <c r="S736" s="198"/>
      <c r="T736" s="200">
        <f>SUM(T737:T754)</f>
        <v>0</v>
      </c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R736" s="201" t="s">
        <v>81</v>
      </c>
      <c r="AT736" s="202" t="s">
        <v>70</v>
      </c>
      <c r="AU736" s="202" t="s">
        <v>79</v>
      </c>
      <c r="AY736" s="201" t="s">
        <v>144</v>
      </c>
      <c r="BK736" s="203">
        <f>SUM(BK737:BK754)</f>
        <v>0</v>
      </c>
    </row>
    <row r="737" s="2" customFormat="1" ht="16.5" customHeight="1">
      <c r="A737" s="40"/>
      <c r="B737" s="41"/>
      <c r="C737" s="206" t="s">
        <v>2072</v>
      </c>
      <c r="D737" s="206" t="s">
        <v>146</v>
      </c>
      <c r="E737" s="207" t="s">
        <v>2073</v>
      </c>
      <c r="F737" s="208" t="s">
        <v>2074</v>
      </c>
      <c r="G737" s="209" t="s">
        <v>165</v>
      </c>
      <c r="H737" s="210">
        <v>6</v>
      </c>
      <c r="I737" s="211"/>
      <c r="J737" s="212">
        <f>ROUND(I737*H737,2)</f>
        <v>0</v>
      </c>
      <c r="K737" s="208" t="s">
        <v>150</v>
      </c>
      <c r="L737" s="46"/>
      <c r="M737" s="213" t="s">
        <v>19</v>
      </c>
      <c r="N737" s="214" t="s">
        <v>42</v>
      </c>
      <c r="O737" s="86"/>
      <c r="P737" s="215">
        <f>O737*H737</f>
        <v>0</v>
      </c>
      <c r="Q737" s="215">
        <v>0</v>
      </c>
      <c r="R737" s="215">
        <f>Q737*H737</f>
        <v>0</v>
      </c>
      <c r="S737" s="215">
        <v>0</v>
      </c>
      <c r="T737" s="216">
        <f>S737*H737</f>
        <v>0</v>
      </c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R737" s="217" t="s">
        <v>258</v>
      </c>
      <c r="AT737" s="217" t="s">
        <v>146</v>
      </c>
      <c r="AU737" s="217" t="s">
        <v>81</v>
      </c>
      <c r="AY737" s="19" t="s">
        <v>144</v>
      </c>
      <c r="BE737" s="218">
        <f>IF(N737="základní",J737,0)</f>
        <v>0</v>
      </c>
      <c r="BF737" s="218">
        <f>IF(N737="snížená",J737,0)</f>
        <v>0</v>
      </c>
      <c r="BG737" s="218">
        <f>IF(N737="zákl. přenesená",J737,0)</f>
        <v>0</v>
      </c>
      <c r="BH737" s="218">
        <f>IF(N737="sníž. přenesená",J737,0)</f>
        <v>0</v>
      </c>
      <c r="BI737" s="218">
        <f>IF(N737="nulová",J737,0)</f>
        <v>0</v>
      </c>
      <c r="BJ737" s="19" t="s">
        <v>79</v>
      </c>
      <c r="BK737" s="218">
        <f>ROUND(I737*H737,2)</f>
        <v>0</v>
      </c>
      <c r="BL737" s="19" t="s">
        <v>258</v>
      </c>
      <c r="BM737" s="217" t="s">
        <v>2075</v>
      </c>
    </row>
    <row r="738" s="2" customFormat="1">
      <c r="A738" s="40"/>
      <c r="B738" s="41"/>
      <c r="C738" s="42"/>
      <c r="D738" s="219" t="s">
        <v>153</v>
      </c>
      <c r="E738" s="42"/>
      <c r="F738" s="220" t="s">
        <v>2076</v>
      </c>
      <c r="G738" s="42"/>
      <c r="H738" s="42"/>
      <c r="I738" s="221"/>
      <c r="J738" s="42"/>
      <c r="K738" s="42"/>
      <c r="L738" s="46"/>
      <c r="M738" s="222"/>
      <c r="N738" s="223"/>
      <c r="O738" s="86"/>
      <c r="P738" s="86"/>
      <c r="Q738" s="86"/>
      <c r="R738" s="86"/>
      <c r="S738" s="86"/>
      <c r="T738" s="87"/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T738" s="19" t="s">
        <v>153</v>
      </c>
      <c r="AU738" s="19" t="s">
        <v>81</v>
      </c>
    </row>
    <row r="739" s="2" customFormat="1">
      <c r="A739" s="40"/>
      <c r="B739" s="41"/>
      <c r="C739" s="42"/>
      <c r="D739" s="224" t="s">
        <v>155</v>
      </c>
      <c r="E739" s="42"/>
      <c r="F739" s="225" t="s">
        <v>2077</v>
      </c>
      <c r="G739" s="42"/>
      <c r="H739" s="42"/>
      <c r="I739" s="221"/>
      <c r="J739" s="42"/>
      <c r="K739" s="42"/>
      <c r="L739" s="46"/>
      <c r="M739" s="222"/>
      <c r="N739" s="223"/>
      <c r="O739" s="86"/>
      <c r="P739" s="86"/>
      <c r="Q739" s="86"/>
      <c r="R739" s="86"/>
      <c r="S739" s="86"/>
      <c r="T739" s="87"/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T739" s="19" t="s">
        <v>155</v>
      </c>
      <c r="AU739" s="19" t="s">
        <v>81</v>
      </c>
    </row>
    <row r="740" s="2" customFormat="1" ht="21.75" customHeight="1">
      <c r="A740" s="40"/>
      <c r="B740" s="41"/>
      <c r="C740" s="248" t="s">
        <v>2078</v>
      </c>
      <c r="D740" s="248" t="s">
        <v>224</v>
      </c>
      <c r="E740" s="249" t="s">
        <v>2079</v>
      </c>
      <c r="F740" s="250" t="s">
        <v>2080</v>
      </c>
      <c r="G740" s="251" t="s">
        <v>553</v>
      </c>
      <c r="H740" s="252">
        <v>1</v>
      </c>
      <c r="I740" s="253"/>
      <c r="J740" s="254">
        <f>ROUND(I740*H740,2)</f>
        <v>0</v>
      </c>
      <c r="K740" s="250" t="s">
        <v>150</v>
      </c>
      <c r="L740" s="255"/>
      <c r="M740" s="256" t="s">
        <v>19</v>
      </c>
      <c r="N740" s="257" t="s">
        <v>42</v>
      </c>
      <c r="O740" s="86"/>
      <c r="P740" s="215">
        <f>O740*H740</f>
        <v>0</v>
      </c>
      <c r="Q740" s="215">
        <v>0.19400000000000001</v>
      </c>
      <c r="R740" s="215">
        <f>Q740*H740</f>
        <v>0.19400000000000001</v>
      </c>
      <c r="S740" s="215">
        <v>0</v>
      </c>
      <c r="T740" s="216">
        <f>S740*H740</f>
        <v>0</v>
      </c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R740" s="217" t="s">
        <v>379</v>
      </c>
      <c r="AT740" s="217" t="s">
        <v>224</v>
      </c>
      <c r="AU740" s="217" t="s">
        <v>81</v>
      </c>
      <c r="AY740" s="19" t="s">
        <v>144</v>
      </c>
      <c r="BE740" s="218">
        <f>IF(N740="základní",J740,0)</f>
        <v>0</v>
      </c>
      <c r="BF740" s="218">
        <f>IF(N740="snížená",J740,0)</f>
        <v>0</v>
      </c>
      <c r="BG740" s="218">
        <f>IF(N740="zákl. přenesená",J740,0)</f>
        <v>0</v>
      </c>
      <c r="BH740" s="218">
        <f>IF(N740="sníž. přenesená",J740,0)</f>
        <v>0</v>
      </c>
      <c r="BI740" s="218">
        <f>IF(N740="nulová",J740,0)</f>
        <v>0</v>
      </c>
      <c r="BJ740" s="19" t="s">
        <v>79</v>
      </c>
      <c r="BK740" s="218">
        <f>ROUND(I740*H740,2)</f>
        <v>0</v>
      </c>
      <c r="BL740" s="19" t="s">
        <v>258</v>
      </c>
      <c r="BM740" s="217" t="s">
        <v>2081</v>
      </c>
    </row>
    <row r="741" s="2" customFormat="1">
      <c r="A741" s="40"/>
      <c r="B741" s="41"/>
      <c r="C741" s="42"/>
      <c r="D741" s="219" t="s">
        <v>153</v>
      </c>
      <c r="E741" s="42"/>
      <c r="F741" s="220" t="s">
        <v>2080</v>
      </c>
      <c r="G741" s="42"/>
      <c r="H741" s="42"/>
      <c r="I741" s="221"/>
      <c r="J741" s="42"/>
      <c r="K741" s="42"/>
      <c r="L741" s="46"/>
      <c r="M741" s="222"/>
      <c r="N741" s="223"/>
      <c r="O741" s="86"/>
      <c r="P741" s="86"/>
      <c r="Q741" s="86"/>
      <c r="R741" s="86"/>
      <c r="S741" s="86"/>
      <c r="T741" s="87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T741" s="19" t="s">
        <v>153</v>
      </c>
      <c r="AU741" s="19" t="s">
        <v>81</v>
      </c>
    </row>
    <row r="742" s="2" customFormat="1" ht="16.5" customHeight="1">
      <c r="A742" s="40"/>
      <c r="B742" s="41"/>
      <c r="C742" s="206" t="s">
        <v>2082</v>
      </c>
      <c r="D742" s="206" t="s">
        <v>146</v>
      </c>
      <c r="E742" s="207" t="s">
        <v>2083</v>
      </c>
      <c r="F742" s="208" t="s">
        <v>2084</v>
      </c>
      <c r="G742" s="209" t="s">
        <v>165</v>
      </c>
      <c r="H742" s="210">
        <v>14</v>
      </c>
      <c r="I742" s="211"/>
      <c r="J742" s="212">
        <f>ROUND(I742*H742,2)</f>
        <v>0</v>
      </c>
      <c r="K742" s="208" t="s">
        <v>150</v>
      </c>
      <c r="L742" s="46"/>
      <c r="M742" s="213" t="s">
        <v>19</v>
      </c>
      <c r="N742" s="214" t="s">
        <v>42</v>
      </c>
      <c r="O742" s="86"/>
      <c r="P742" s="215">
        <f>O742*H742</f>
        <v>0</v>
      </c>
      <c r="Q742" s="215">
        <v>0.00085999999999999998</v>
      </c>
      <c r="R742" s="215">
        <f>Q742*H742</f>
        <v>0.01204</v>
      </c>
      <c r="S742" s="215">
        <v>0</v>
      </c>
      <c r="T742" s="216">
        <f>S742*H742</f>
        <v>0</v>
      </c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R742" s="217" t="s">
        <v>258</v>
      </c>
      <c r="AT742" s="217" t="s">
        <v>146</v>
      </c>
      <c r="AU742" s="217" t="s">
        <v>81</v>
      </c>
      <c r="AY742" s="19" t="s">
        <v>144</v>
      </c>
      <c r="BE742" s="218">
        <f>IF(N742="základní",J742,0)</f>
        <v>0</v>
      </c>
      <c r="BF742" s="218">
        <f>IF(N742="snížená",J742,0)</f>
        <v>0</v>
      </c>
      <c r="BG742" s="218">
        <f>IF(N742="zákl. přenesená",J742,0)</f>
        <v>0</v>
      </c>
      <c r="BH742" s="218">
        <f>IF(N742="sníž. přenesená",J742,0)</f>
        <v>0</v>
      </c>
      <c r="BI742" s="218">
        <f>IF(N742="nulová",J742,0)</f>
        <v>0</v>
      </c>
      <c r="BJ742" s="19" t="s">
        <v>79</v>
      </c>
      <c r="BK742" s="218">
        <f>ROUND(I742*H742,2)</f>
        <v>0</v>
      </c>
      <c r="BL742" s="19" t="s">
        <v>258</v>
      </c>
      <c r="BM742" s="217" t="s">
        <v>2085</v>
      </c>
    </row>
    <row r="743" s="2" customFormat="1">
      <c r="A743" s="40"/>
      <c r="B743" s="41"/>
      <c r="C743" s="42"/>
      <c r="D743" s="219" t="s">
        <v>153</v>
      </c>
      <c r="E743" s="42"/>
      <c r="F743" s="220" t="s">
        <v>2086</v>
      </c>
      <c r="G743" s="42"/>
      <c r="H743" s="42"/>
      <c r="I743" s="221"/>
      <c r="J743" s="42"/>
      <c r="K743" s="42"/>
      <c r="L743" s="46"/>
      <c r="M743" s="222"/>
      <c r="N743" s="223"/>
      <c r="O743" s="86"/>
      <c r="P743" s="86"/>
      <c r="Q743" s="86"/>
      <c r="R743" s="86"/>
      <c r="S743" s="86"/>
      <c r="T743" s="87"/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T743" s="19" t="s">
        <v>153</v>
      </c>
      <c r="AU743" s="19" t="s">
        <v>81</v>
      </c>
    </row>
    <row r="744" s="2" customFormat="1">
      <c r="A744" s="40"/>
      <c r="B744" s="41"/>
      <c r="C744" s="42"/>
      <c r="D744" s="224" t="s">
        <v>155</v>
      </c>
      <c r="E744" s="42"/>
      <c r="F744" s="225" t="s">
        <v>2087</v>
      </c>
      <c r="G744" s="42"/>
      <c r="H744" s="42"/>
      <c r="I744" s="221"/>
      <c r="J744" s="42"/>
      <c r="K744" s="42"/>
      <c r="L744" s="46"/>
      <c r="M744" s="222"/>
      <c r="N744" s="223"/>
      <c r="O744" s="86"/>
      <c r="P744" s="86"/>
      <c r="Q744" s="86"/>
      <c r="R744" s="86"/>
      <c r="S744" s="86"/>
      <c r="T744" s="87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T744" s="19" t="s">
        <v>155</v>
      </c>
      <c r="AU744" s="19" t="s">
        <v>81</v>
      </c>
    </row>
    <row r="745" s="2" customFormat="1" ht="16.5" customHeight="1">
      <c r="A745" s="40"/>
      <c r="B745" s="41"/>
      <c r="C745" s="248" t="s">
        <v>2088</v>
      </c>
      <c r="D745" s="248" t="s">
        <v>224</v>
      </c>
      <c r="E745" s="249" t="s">
        <v>2089</v>
      </c>
      <c r="F745" s="250" t="s">
        <v>2090</v>
      </c>
      <c r="G745" s="251" t="s">
        <v>165</v>
      </c>
      <c r="H745" s="252">
        <v>14</v>
      </c>
      <c r="I745" s="253"/>
      <c r="J745" s="254">
        <f>ROUND(I745*H745,2)</f>
        <v>0</v>
      </c>
      <c r="K745" s="250" t="s">
        <v>19</v>
      </c>
      <c r="L745" s="255"/>
      <c r="M745" s="256" t="s">
        <v>19</v>
      </c>
      <c r="N745" s="257" t="s">
        <v>42</v>
      </c>
      <c r="O745" s="86"/>
      <c r="P745" s="215">
        <f>O745*H745</f>
        <v>0</v>
      </c>
      <c r="Q745" s="215">
        <v>0.025000000000000001</v>
      </c>
      <c r="R745" s="215">
        <f>Q745*H745</f>
        <v>0.35000000000000003</v>
      </c>
      <c r="S745" s="215">
        <v>0</v>
      </c>
      <c r="T745" s="216">
        <f>S745*H745</f>
        <v>0</v>
      </c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R745" s="217" t="s">
        <v>379</v>
      </c>
      <c r="AT745" s="217" t="s">
        <v>224</v>
      </c>
      <c r="AU745" s="217" t="s">
        <v>81</v>
      </c>
      <c r="AY745" s="19" t="s">
        <v>144</v>
      </c>
      <c r="BE745" s="218">
        <f>IF(N745="základní",J745,0)</f>
        <v>0</v>
      </c>
      <c r="BF745" s="218">
        <f>IF(N745="snížená",J745,0)</f>
        <v>0</v>
      </c>
      <c r="BG745" s="218">
        <f>IF(N745="zákl. přenesená",J745,0)</f>
        <v>0</v>
      </c>
      <c r="BH745" s="218">
        <f>IF(N745="sníž. přenesená",J745,0)</f>
        <v>0</v>
      </c>
      <c r="BI745" s="218">
        <f>IF(N745="nulová",J745,0)</f>
        <v>0</v>
      </c>
      <c r="BJ745" s="19" t="s">
        <v>79</v>
      </c>
      <c r="BK745" s="218">
        <f>ROUND(I745*H745,2)</f>
        <v>0</v>
      </c>
      <c r="BL745" s="19" t="s">
        <v>258</v>
      </c>
      <c r="BM745" s="217" t="s">
        <v>2091</v>
      </c>
    </row>
    <row r="746" s="2" customFormat="1">
      <c r="A746" s="40"/>
      <c r="B746" s="41"/>
      <c r="C746" s="42"/>
      <c r="D746" s="219" t="s">
        <v>153</v>
      </c>
      <c r="E746" s="42"/>
      <c r="F746" s="220" t="s">
        <v>2090</v>
      </c>
      <c r="G746" s="42"/>
      <c r="H746" s="42"/>
      <c r="I746" s="221"/>
      <c r="J746" s="42"/>
      <c r="K746" s="42"/>
      <c r="L746" s="46"/>
      <c r="M746" s="222"/>
      <c r="N746" s="223"/>
      <c r="O746" s="86"/>
      <c r="P746" s="86"/>
      <c r="Q746" s="86"/>
      <c r="R746" s="86"/>
      <c r="S746" s="86"/>
      <c r="T746" s="87"/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T746" s="19" t="s">
        <v>153</v>
      </c>
      <c r="AU746" s="19" t="s">
        <v>81</v>
      </c>
    </row>
    <row r="747" s="2" customFormat="1" ht="16.5" customHeight="1">
      <c r="A747" s="40"/>
      <c r="B747" s="41"/>
      <c r="C747" s="206" t="s">
        <v>2092</v>
      </c>
      <c r="D747" s="206" t="s">
        <v>146</v>
      </c>
      <c r="E747" s="207" t="s">
        <v>2093</v>
      </c>
      <c r="F747" s="208" t="s">
        <v>2094</v>
      </c>
      <c r="G747" s="209" t="s">
        <v>149</v>
      </c>
      <c r="H747" s="210">
        <v>3</v>
      </c>
      <c r="I747" s="211"/>
      <c r="J747" s="212">
        <f>ROUND(I747*H747,2)</f>
        <v>0</v>
      </c>
      <c r="K747" s="208" t="s">
        <v>150</v>
      </c>
      <c r="L747" s="46"/>
      <c r="M747" s="213" t="s">
        <v>19</v>
      </c>
      <c r="N747" s="214" t="s">
        <v>42</v>
      </c>
      <c r="O747" s="86"/>
      <c r="P747" s="215">
        <f>O747*H747</f>
        <v>0</v>
      </c>
      <c r="Q747" s="215">
        <v>5.0000000000000002E-05</v>
      </c>
      <c r="R747" s="215">
        <f>Q747*H747</f>
        <v>0.00015000000000000001</v>
      </c>
      <c r="S747" s="215">
        <v>0</v>
      </c>
      <c r="T747" s="216">
        <f>S747*H747</f>
        <v>0</v>
      </c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R747" s="217" t="s">
        <v>258</v>
      </c>
      <c r="AT747" s="217" t="s">
        <v>146</v>
      </c>
      <c r="AU747" s="217" t="s">
        <v>81</v>
      </c>
      <c r="AY747" s="19" t="s">
        <v>144</v>
      </c>
      <c r="BE747" s="218">
        <f>IF(N747="základní",J747,0)</f>
        <v>0</v>
      </c>
      <c r="BF747" s="218">
        <f>IF(N747="snížená",J747,0)</f>
        <v>0</v>
      </c>
      <c r="BG747" s="218">
        <f>IF(N747="zákl. přenesená",J747,0)</f>
        <v>0</v>
      </c>
      <c r="BH747" s="218">
        <f>IF(N747="sníž. přenesená",J747,0)</f>
        <v>0</v>
      </c>
      <c r="BI747" s="218">
        <f>IF(N747="nulová",J747,0)</f>
        <v>0</v>
      </c>
      <c r="BJ747" s="19" t="s">
        <v>79</v>
      </c>
      <c r="BK747" s="218">
        <f>ROUND(I747*H747,2)</f>
        <v>0</v>
      </c>
      <c r="BL747" s="19" t="s">
        <v>258</v>
      </c>
      <c r="BM747" s="217" t="s">
        <v>2095</v>
      </c>
    </row>
    <row r="748" s="2" customFormat="1">
      <c r="A748" s="40"/>
      <c r="B748" s="41"/>
      <c r="C748" s="42"/>
      <c r="D748" s="219" t="s">
        <v>153</v>
      </c>
      <c r="E748" s="42"/>
      <c r="F748" s="220" t="s">
        <v>2096</v>
      </c>
      <c r="G748" s="42"/>
      <c r="H748" s="42"/>
      <c r="I748" s="221"/>
      <c r="J748" s="42"/>
      <c r="K748" s="42"/>
      <c r="L748" s="46"/>
      <c r="M748" s="222"/>
      <c r="N748" s="223"/>
      <c r="O748" s="86"/>
      <c r="P748" s="86"/>
      <c r="Q748" s="86"/>
      <c r="R748" s="86"/>
      <c r="S748" s="86"/>
      <c r="T748" s="87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T748" s="19" t="s">
        <v>153</v>
      </c>
      <c r="AU748" s="19" t="s">
        <v>81</v>
      </c>
    </row>
    <row r="749" s="2" customFormat="1">
      <c r="A749" s="40"/>
      <c r="B749" s="41"/>
      <c r="C749" s="42"/>
      <c r="D749" s="224" t="s">
        <v>155</v>
      </c>
      <c r="E749" s="42"/>
      <c r="F749" s="225" t="s">
        <v>2097</v>
      </c>
      <c r="G749" s="42"/>
      <c r="H749" s="42"/>
      <c r="I749" s="221"/>
      <c r="J749" s="42"/>
      <c r="K749" s="42"/>
      <c r="L749" s="46"/>
      <c r="M749" s="222"/>
      <c r="N749" s="223"/>
      <c r="O749" s="86"/>
      <c r="P749" s="86"/>
      <c r="Q749" s="86"/>
      <c r="R749" s="86"/>
      <c r="S749" s="86"/>
      <c r="T749" s="87"/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T749" s="19" t="s">
        <v>155</v>
      </c>
      <c r="AU749" s="19" t="s">
        <v>81</v>
      </c>
    </row>
    <row r="750" s="2" customFormat="1" ht="16.5" customHeight="1">
      <c r="A750" s="40"/>
      <c r="B750" s="41"/>
      <c r="C750" s="248" t="s">
        <v>2098</v>
      </c>
      <c r="D750" s="248" t="s">
        <v>224</v>
      </c>
      <c r="E750" s="249" t="s">
        <v>2099</v>
      </c>
      <c r="F750" s="250" t="s">
        <v>2100</v>
      </c>
      <c r="G750" s="251" t="s">
        <v>553</v>
      </c>
      <c r="H750" s="252">
        <v>3</v>
      </c>
      <c r="I750" s="253"/>
      <c r="J750" s="254">
        <f>ROUND(I750*H750,2)</f>
        <v>0</v>
      </c>
      <c r="K750" s="250" t="s">
        <v>150</v>
      </c>
      <c r="L750" s="255"/>
      <c r="M750" s="256" t="s">
        <v>19</v>
      </c>
      <c r="N750" s="257" t="s">
        <v>42</v>
      </c>
      <c r="O750" s="86"/>
      <c r="P750" s="215">
        <f>O750*H750</f>
        <v>0</v>
      </c>
      <c r="Q750" s="215">
        <v>0.023</v>
      </c>
      <c r="R750" s="215">
        <f>Q750*H750</f>
        <v>0.069000000000000006</v>
      </c>
      <c r="S750" s="215">
        <v>0</v>
      </c>
      <c r="T750" s="216">
        <f>S750*H750</f>
        <v>0</v>
      </c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R750" s="217" t="s">
        <v>379</v>
      </c>
      <c r="AT750" s="217" t="s">
        <v>224</v>
      </c>
      <c r="AU750" s="217" t="s">
        <v>81</v>
      </c>
      <c r="AY750" s="19" t="s">
        <v>144</v>
      </c>
      <c r="BE750" s="218">
        <f>IF(N750="základní",J750,0)</f>
        <v>0</v>
      </c>
      <c r="BF750" s="218">
        <f>IF(N750="snížená",J750,0)</f>
        <v>0</v>
      </c>
      <c r="BG750" s="218">
        <f>IF(N750="zákl. přenesená",J750,0)</f>
        <v>0</v>
      </c>
      <c r="BH750" s="218">
        <f>IF(N750="sníž. přenesená",J750,0)</f>
        <v>0</v>
      </c>
      <c r="BI750" s="218">
        <f>IF(N750="nulová",J750,0)</f>
        <v>0</v>
      </c>
      <c r="BJ750" s="19" t="s">
        <v>79</v>
      </c>
      <c r="BK750" s="218">
        <f>ROUND(I750*H750,2)</f>
        <v>0</v>
      </c>
      <c r="BL750" s="19" t="s">
        <v>258</v>
      </c>
      <c r="BM750" s="217" t="s">
        <v>2101</v>
      </c>
    </row>
    <row r="751" s="2" customFormat="1">
      <c r="A751" s="40"/>
      <c r="B751" s="41"/>
      <c r="C751" s="42"/>
      <c r="D751" s="219" t="s">
        <v>153</v>
      </c>
      <c r="E751" s="42"/>
      <c r="F751" s="220" t="s">
        <v>2100</v>
      </c>
      <c r="G751" s="42"/>
      <c r="H751" s="42"/>
      <c r="I751" s="221"/>
      <c r="J751" s="42"/>
      <c r="K751" s="42"/>
      <c r="L751" s="46"/>
      <c r="M751" s="222"/>
      <c r="N751" s="223"/>
      <c r="O751" s="86"/>
      <c r="P751" s="86"/>
      <c r="Q751" s="86"/>
      <c r="R751" s="86"/>
      <c r="S751" s="86"/>
      <c r="T751" s="87"/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T751" s="19" t="s">
        <v>153</v>
      </c>
      <c r="AU751" s="19" t="s">
        <v>81</v>
      </c>
    </row>
    <row r="752" s="2" customFormat="1" ht="16.5" customHeight="1">
      <c r="A752" s="40"/>
      <c r="B752" s="41"/>
      <c r="C752" s="206" t="s">
        <v>2102</v>
      </c>
      <c r="D752" s="206" t="s">
        <v>146</v>
      </c>
      <c r="E752" s="207" t="s">
        <v>1184</v>
      </c>
      <c r="F752" s="208" t="s">
        <v>1185</v>
      </c>
      <c r="G752" s="209" t="s">
        <v>204</v>
      </c>
      <c r="H752" s="210">
        <v>0.625</v>
      </c>
      <c r="I752" s="211"/>
      <c r="J752" s="212">
        <f>ROUND(I752*H752,2)</f>
        <v>0</v>
      </c>
      <c r="K752" s="208" t="s">
        <v>150</v>
      </c>
      <c r="L752" s="46"/>
      <c r="M752" s="213" t="s">
        <v>19</v>
      </c>
      <c r="N752" s="214" t="s">
        <v>42</v>
      </c>
      <c r="O752" s="86"/>
      <c r="P752" s="215">
        <f>O752*H752</f>
        <v>0</v>
      </c>
      <c r="Q752" s="215">
        <v>0</v>
      </c>
      <c r="R752" s="215">
        <f>Q752*H752</f>
        <v>0</v>
      </c>
      <c r="S752" s="215">
        <v>0</v>
      </c>
      <c r="T752" s="216">
        <f>S752*H752</f>
        <v>0</v>
      </c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R752" s="217" t="s">
        <v>258</v>
      </c>
      <c r="AT752" s="217" t="s">
        <v>146</v>
      </c>
      <c r="AU752" s="217" t="s">
        <v>81</v>
      </c>
      <c r="AY752" s="19" t="s">
        <v>144</v>
      </c>
      <c r="BE752" s="218">
        <f>IF(N752="základní",J752,0)</f>
        <v>0</v>
      </c>
      <c r="BF752" s="218">
        <f>IF(N752="snížená",J752,0)</f>
        <v>0</v>
      </c>
      <c r="BG752" s="218">
        <f>IF(N752="zákl. přenesená",J752,0)</f>
        <v>0</v>
      </c>
      <c r="BH752" s="218">
        <f>IF(N752="sníž. přenesená",J752,0)</f>
        <v>0</v>
      </c>
      <c r="BI752" s="218">
        <f>IF(N752="nulová",J752,0)</f>
        <v>0</v>
      </c>
      <c r="BJ752" s="19" t="s">
        <v>79</v>
      </c>
      <c r="BK752" s="218">
        <f>ROUND(I752*H752,2)</f>
        <v>0</v>
      </c>
      <c r="BL752" s="19" t="s">
        <v>258</v>
      </c>
      <c r="BM752" s="217" t="s">
        <v>2103</v>
      </c>
    </row>
    <row r="753" s="2" customFormat="1">
      <c r="A753" s="40"/>
      <c r="B753" s="41"/>
      <c r="C753" s="42"/>
      <c r="D753" s="219" t="s">
        <v>153</v>
      </c>
      <c r="E753" s="42"/>
      <c r="F753" s="220" t="s">
        <v>1187</v>
      </c>
      <c r="G753" s="42"/>
      <c r="H753" s="42"/>
      <c r="I753" s="221"/>
      <c r="J753" s="42"/>
      <c r="K753" s="42"/>
      <c r="L753" s="46"/>
      <c r="M753" s="222"/>
      <c r="N753" s="223"/>
      <c r="O753" s="86"/>
      <c r="P753" s="86"/>
      <c r="Q753" s="86"/>
      <c r="R753" s="86"/>
      <c r="S753" s="86"/>
      <c r="T753" s="87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T753" s="19" t="s">
        <v>153</v>
      </c>
      <c r="AU753" s="19" t="s">
        <v>81</v>
      </c>
    </row>
    <row r="754" s="2" customFormat="1">
      <c r="A754" s="40"/>
      <c r="B754" s="41"/>
      <c r="C754" s="42"/>
      <c r="D754" s="224" t="s">
        <v>155</v>
      </c>
      <c r="E754" s="42"/>
      <c r="F754" s="225" t="s">
        <v>1188</v>
      </c>
      <c r="G754" s="42"/>
      <c r="H754" s="42"/>
      <c r="I754" s="221"/>
      <c r="J754" s="42"/>
      <c r="K754" s="42"/>
      <c r="L754" s="46"/>
      <c r="M754" s="222"/>
      <c r="N754" s="223"/>
      <c r="O754" s="86"/>
      <c r="P754" s="86"/>
      <c r="Q754" s="86"/>
      <c r="R754" s="86"/>
      <c r="S754" s="86"/>
      <c r="T754" s="87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T754" s="19" t="s">
        <v>155</v>
      </c>
      <c r="AU754" s="19" t="s">
        <v>81</v>
      </c>
    </row>
    <row r="755" s="12" customFormat="1" ht="22.8" customHeight="1">
      <c r="A755" s="12"/>
      <c r="B755" s="190"/>
      <c r="C755" s="191"/>
      <c r="D755" s="192" t="s">
        <v>70</v>
      </c>
      <c r="E755" s="204" t="s">
        <v>2104</v>
      </c>
      <c r="F755" s="204" t="s">
        <v>2105</v>
      </c>
      <c r="G755" s="191"/>
      <c r="H755" s="191"/>
      <c r="I755" s="194"/>
      <c r="J755" s="205">
        <f>BK755</f>
        <v>0</v>
      </c>
      <c r="K755" s="191"/>
      <c r="L755" s="196"/>
      <c r="M755" s="197"/>
      <c r="N755" s="198"/>
      <c r="O755" s="198"/>
      <c r="P755" s="199">
        <f>SUM(P756:P796)</f>
        <v>0</v>
      </c>
      <c r="Q755" s="198"/>
      <c r="R755" s="199">
        <f>SUM(R756:R796)</f>
        <v>1.3511574399999999</v>
      </c>
      <c r="S755" s="198"/>
      <c r="T755" s="200">
        <f>SUM(T756:T796)</f>
        <v>0</v>
      </c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R755" s="201" t="s">
        <v>81</v>
      </c>
      <c r="AT755" s="202" t="s">
        <v>70</v>
      </c>
      <c r="AU755" s="202" t="s">
        <v>79</v>
      </c>
      <c r="AY755" s="201" t="s">
        <v>144</v>
      </c>
      <c r="BK755" s="203">
        <f>SUM(BK756:BK796)</f>
        <v>0</v>
      </c>
    </row>
    <row r="756" s="2" customFormat="1" ht="16.5" customHeight="1">
      <c r="A756" s="40"/>
      <c r="B756" s="41"/>
      <c r="C756" s="206" t="s">
        <v>2106</v>
      </c>
      <c r="D756" s="206" t="s">
        <v>146</v>
      </c>
      <c r="E756" s="207" t="s">
        <v>2107</v>
      </c>
      <c r="F756" s="208" t="s">
        <v>2108</v>
      </c>
      <c r="G756" s="209" t="s">
        <v>149</v>
      </c>
      <c r="H756" s="210">
        <v>33.619999999999997</v>
      </c>
      <c r="I756" s="211"/>
      <c r="J756" s="212">
        <f>ROUND(I756*H756,2)</f>
        <v>0</v>
      </c>
      <c r="K756" s="208" t="s">
        <v>150</v>
      </c>
      <c r="L756" s="46"/>
      <c r="M756" s="213" t="s">
        <v>19</v>
      </c>
      <c r="N756" s="214" t="s">
        <v>42</v>
      </c>
      <c r="O756" s="86"/>
      <c r="P756" s="215">
        <f>O756*H756</f>
        <v>0</v>
      </c>
      <c r="Q756" s="215">
        <v>0</v>
      </c>
      <c r="R756" s="215">
        <f>Q756*H756</f>
        <v>0</v>
      </c>
      <c r="S756" s="215">
        <v>0</v>
      </c>
      <c r="T756" s="216">
        <f>S756*H756</f>
        <v>0</v>
      </c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R756" s="217" t="s">
        <v>258</v>
      </c>
      <c r="AT756" s="217" t="s">
        <v>146</v>
      </c>
      <c r="AU756" s="217" t="s">
        <v>81</v>
      </c>
      <c r="AY756" s="19" t="s">
        <v>144</v>
      </c>
      <c r="BE756" s="218">
        <f>IF(N756="základní",J756,0)</f>
        <v>0</v>
      </c>
      <c r="BF756" s="218">
        <f>IF(N756="snížená",J756,0)</f>
        <v>0</v>
      </c>
      <c r="BG756" s="218">
        <f>IF(N756="zákl. přenesená",J756,0)</f>
        <v>0</v>
      </c>
      <c r="BH756" s="218">
        <f>IF(N756="sníž. přenesená",J756,0)</f>
        <v>0</v>
      </c>
      <c r="BI756" s="218">
        <f>IF(N756="nulová",J756,0)</f>
        <v>0</v>
      </c>
      <c r="BJ756" s="19" t="s">
        <v>79</v>
      </c>
      <c r="BK756" s="218">
        <f>ROUND(I756*H756,2)</f>
        <v>0</v>
      </c>
      <c r="BL756" s="19" t="s">
        <v>258</v>
      </c>
      <c r="BM756" s="217" t="s">
        <v>2109</v>
      </c>
    </row>
    <row r="757" s="2" customFormat="1">
      <c r="A757" s="40"/>
      <c r="B757" s="41"/>
      <c r="C757" s="42"/>
      <c r="D757" s="219" t="s">
        <v>153</v>
      </c>
      <c r="E757" s="42"/>
      <c r="F757" s="220" t="s">
        <v>2110</v>
      </c>
      <c r="G757" s="42"/>
      <c r="H757" s="42"/>
      <c r="I757" s="221"/>
      <c r="J757" s="42"/>
      <c r="K757" s="42"/>
      <c r="L757" s="46"/>
      <c r="M757" s="222"/>
      <c r="N757" s="223"/>
      <c r="O757" s="86"/>
      <c r="P757" s="86"/>
      <c r="Q757" s="86"/>
      <c r="R757" s="86"/>
      <c r="S757" s="86"/>
      <c r="T757" s="87"/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T757" s="19" t="s">
        <v>153</v>
      </c>
      <c r="AU757" s="19" t="s">
        <v>81</v>
      </c>
    </row>
    <row r="758" s="2" customFormat="1">
      <c r="A758" s="40"/>
      <c r="B758" s="41"/>
      <c r="C758" s="42"/>
      <c r="D758" s="224" t="s">
        <v>155</v>
      </c>
      <c r="E758" s="42"/>
      <c r="F758" s="225" t="s">
        <v>2111</v>
      </c>
      <c r="G758" s="42"/>
      <c r="H758" s="42"/>
      <c r="I758" s="221"/>
      <c r="J758" s="42"/>
      <c r="K758" s="42"/>
      <c r="L758" s="46"/>
      <c r="M758" s="222"/>
      <c r="N758" s="223"/>
      <c r="O758" s="86"/>
      <c r="P758" s="86"/>
      <c r="Q758" s="86"/>
      <c r="R758" s="86"/>
      <c r="S758" s="86"/>
      <c r="T758" s="87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T758" s="19" t="s">
        <v>155</v>
      </c>
      <c r="AU758" s="19" t="s">
        <v>81</v>
      </c>
    </row>
    <row r="759" s="13" customFormat="1">
      <c r="A759" s="13"/>
      <c r="B759" s="226"/>
      <c r="C759" s="227"/>
      <c r="D759" s="219" t="s">
        <v>175</v>
      </c>
      <c r="E759" s="228" t="s">
        <v>19</v>
      </c>
      <c r="F759" s="229" t="s">
        <v>2112</v>
      </c>
      <c r="G759" s="227"/>
      <c r="H759" s="230">
        <v>23.210000000000001</v>
      </c>
      <c r="I759" s="231"/>
      <c r="J759" s="227"/>
      <c r="K759" s="227"/>
      <c r="L759" s="232"/>
      <c r="M759" s="233"/>
      <c r="N759" s="234"/>
      <c r="O759" s="234"/>
      <c r="P759" s="234"/>
      <c r="Q759" s="234"/>
      <c r="R759" s="234"/>
      <c r="S759" s="234"/>
      <c r="T759" s="235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36" t="s">
        <v>175</v>
      </c>
      <c r="AU759" s="236" t="s">
        <v>81</v>
      </c>
      <c r="AV759" s="13" t="s">
        <v>81</v>
      </c>
      <c r="AW759" s="13" t="s">
        <v>33</v>
      </c>
      <c r="AX759" s="13" t="s">
        <v>71</v>
      </c>
      <c r="AY759" s="236" t="s">
        <v>144</v>
      </c>
    </row>
    <row r="760" s="13" customFormat="1">
      <c r="A760" s="13"/>
      <c r="B760" s="226"/>
      <c r="C760" s="227"/>
      <c r="D760" s="219" t="s">
        <v>175</v>
      </c>
      <c r="E760" s="228" t="s">
        <v>19</v>
      </c>
      <c r="F760" s="229" t="s">
        <v>2113</v>
      </c>
      <c r="G760" s="227"/>
      <c r="H760" s="230">
        <v>10.41</v>
      </c>
      <c r="I760" s="231"/>
      <c r="J760" s="227"/>
      <c r="K760" s="227"/>
      <c r="L760" s="232"/>
      <c r="M760" s="233"/>
      <c r="N760" s="234"/>
      <c r="O760" s="234"/>
      <c r="P760" s="234"/>
      <c r="Q760" s="234"/>
      <c r="R760" s="234"/>
      <c r="S760" s="234"/>
      <c r="T760" s="235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36" t="s">
        <v>175</v>
      </c>
      <c r="AU760" s="236" t="s">
        <v>81</v>
      </c>
      <c r="AV760" s="13" t="s">
        <v>81</v>
      </c>
      <c r="AW760" s="13" t="s">
        <v>33</v>
      </c>
      <c r="AX760" s="13" t="s">
        <v>71</v>
      </c>
      <c r="AY760" s="236" t="s">
        <v>144</v>
      </c>
    </row>
    <row r="761" s="14" customFormat="1">
      <c r="A761" s="14"/>
      <c r="B761" s="237"/>
      <c r="C761" s="238"/>
      <c r="D761" s="219" t="s">
        <v>175</v>
      </c>
      <c r="E761" s="239" t="s">
        <v>19</v>
      </c>
      <c r="F761" s="240" t="s">
        <v>179</v>
      </c>
      <c r="G761" s="238"/>
      <c r="H761" s="241">
        <v>33.619999999999997</v>
      </c>
      <c r="I761" s="242"/>
      <c r="J761" s="238"/>
      <c r="K761" s="238"/>
      <c r="L761" s="243"/>
      <c r="M761" s="244"/>
      <c r="N761" s="245"/>
      <c r="O761" s="245"/>
      <c r="P761" s="245"/>
      <c r="Q761" s="245"/>
      <c r="R761" s="245"/>
      <c r="S761" s="245"/>
      <c r="T761" s="246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47" t="s">
        <v>175</v>
      </c>
      <c r="AU761" s="247" t="s">
        <v>81</v>
      </c>
      <c r="AV761" s="14" t="s">
        <v>151</v>
      </c>
      <c r="AW761" s="14" t="s">
        <v>33</v>
      </c>
      <c r="AX761" s="14" t="s">
        <v>79</v>
      </c>
      <c r="AY761" s="247" t="s">
        <v>144</v>
      </c>
    </row>
    <row r="762" s="2" customFormat="1" ht="16.5" customHeight="1">
      <c r="A762" s="40"/>
      <c r="B762" s="41"/>
      <c r="C762" s="206" t="s">
        <v>2114</v>
      </c>
      <c r="D762" s="206" t="s">
        <v>146</v>
      </c>
      <c r="E762" s="207" t="s">
        <v>2115</v>
      </c>
      <c r="F762" s="208" t="s">
        <v>2116</v>
      </c>
      <c r="G762" s="209" t="s">
        <v>149</v>
      </c>
      <c r="H762" s="210">
        <v>33.619999999999997</v>
      </c>
      <c r="I762" s="211"/>
      <c r="J762" s="212">
        <f>ROUND(I762*H762,2)</f>
        <v>0</v>
      </c>
      <c r="K762" s="208" t="s">
        <v>150</v>
      </c>
      <c r="L762" s="46"/>
      <c r="M762" s="213" t="s">
        <v>19</v>
      </c>
      <c r="N762" s="214" t="s">
        <v>42</v>
      </c>
      <c r="O762" s="86"/>
      <c r="P762" s="215">
        <f>O762*H762</f>
        <v>0</v>
      </c>
      <c r="Q762" s="215">
        <v>0.00029999999999999997</v>
      </c>
      <c r="R762" s="215">
        <f>Q762*H762</f>
        <v>0.010085999999999998</v>
      </c>
      <c r="S762" s="215">
        <v>0</v>
      </c>
      <c r="T762" s="216">
        <f>S762*H762</f>
        <v>0</v>
      </c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R762" s="217" t="s">
        <v>258</v>
      </c>
      <c r="AT762" s="217" t="s">
        <v>146</v>
      </c>
      <c r="AU762" s="217" t="s">
        <v>81</v>
      </c>
      <c r="AY762" s="19" t="s">
        <v>144</v>
      </c>
      <c r="BE762" s="218">
        <f>IF(N762="základní",J762,0)</f>
        <v>0</v>
      </c>
      <c r="BF762" s="218">
        <f>IF(N762="snížená",J762,0)</f>
        <v>0</v>
      </c>
      <c r="BG762" s="218">
        <f>IF(N762="zákl. přenesená",J762,0)</f>
        <v>0</v>
      </c>
      <c r="BH762" s="218">
        <f>IF(N762="sníž. přenesená",J762,0)</f>
        <v>0</v>
      </c>
      <c r="BI762" s="218">
        <f>IF(N762="nulová",J762,0)</f>
        <v>0</v>
      </c>
      <c r="BJ762" s="19" t="s">
        <v>79</v>
      </c>
      <c r="BK762" s="218">
        <f>ROUND(I762*H762,2)</f>
        <v>0</v>
      </c>
      <c r="BL762" s="19" t="s">
        <v>258</v>
      </c>
      <c r="BM762" s="217" t="s">
        <v>2117</v>
      </c>
    </row>
    <row r="763" s="2" customFormat="1">
      <c r="A763" s="40"/>
      <c r="B763" s="41"/>
      <c r="C763" s="42"/>
      <c r="D763" s="219" t="s">
        <v>153</v>
      </c>
      <c r="E763" s="42"/>
      <c r="F763" s="220" t="s">
        <v>2118</v>
      </c>
      <c r="G763" s="42"/>
      <c r="H763" s="42"/>
      <c r="I763" s="221"/>
      <c r="J763" s="42"/>
      <c r="K763" s="42"/>
      <c r="L763" s="46"/>
      <c r="M763" s="222"/>
      <c r="N763" s="223"/>
      <c r="O763" s="86"/>
      <c r="P763" s="86"/>
      <c r="Q763" s="86"/>
      <c r="R763" s="86"/>
      <c r="S763" s="86"/>
      <c r="T763" s="87"/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T763" s="19" t="s">
        <v>153</v>
      </c>
      <c r="AU763" s="19" t="s">
        <v>81</v>
      </c>
    </row>
    <row r="764" s="2" customFormat="1">
      <c r="A764" s="40"/>
      <c r="B764" s="41"/>
      <c r="C764" s="42"/>
      <c r="D764" s="224" t="s">
        <v>155</v>
      </c>
      <c r="E764" s="42"/>
      <c r="F764" s="225" t="s">
        <v>2119</v>
      </c>
      <c r="G764" s="42"/>
      <c r="H764" s="42"/>
      <c r="I764" s="221"/>
      <c r="J764" s="42"/>
      <c r="K764" s="42"/>
      <c r="L764" s="46"/>
      <c r="M764" s="222"/>
      <c r="N764" s="223"/>
      <c r="O764" s="86"/>
      <c r="P764" s="86"/>
      <c r="Q764" s="86"/>
      <c r="R764" s="86"/>
      <c r="S764" s="86"/>
      <c r="T764" s="87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T764" s="19" t="s">
        <v>155</v>
      </c>
      <c r="AU764" s="19" t="s">
        <v>81</v>
      </c>
    </row>
    <row r="765" s="2" customFormat="1" ht="16.5" customHeight="1">
      <c r="A765" s="40"/>
      <c r="B765" s="41"/>
      <c r="C765" s="206" t="s">
        <v>2120</v>
      </c>
      <c r="D765" s="206" t="s">
        <v>146</v>
      </c>
      <c r="E765" s="207" t="s">
        <v>2121</v>
      </c>
      <c r="F765" s="208" t="s">
        <v>2122</v>
      </c>
      <c r="G765" s="209" t="s">
        <v>149</v>
      </c>
      <c r="H765" s="210">
        <v>33.619999999999997</v>
      </c>
      <c r="I765" s="211"/>
      <c r="J765" s="212">
        <f>ROUND(I765*H765,2)</f>
        <v>0</v>
      </c>
      <c r="K765" s="208" t="s">
        <v>150</v>
      </c>
      <c r="L765" s="46"/>
      <c r="M765" s="213" t="s">
        <v>19</v>
      </c>
      <c r="N765" s="214" t="s">
        <v>42</v>
      </c>
      <c r="O765" s="86"/>
      <c r="P765" s="215">
        <f>O765*H765</f>
        <v>0</v>
      </c>
      <c r="Q765" s="215">
        <v>0.0074999999999999997</v>
      </c>
      <c r="R765" s="215">
        <f>Q765*H765</f>
        <v>0.25214999999999999</v>
      </c>
      <c r="S765" s="215">
        <v>0</v>
      </c>
      <c r="T765" s="216">
        <f>S765*H765</f>
        <v>0</v>
      </c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R765" s="217" t="s">
        <v>258</v>
      </c>
      <c r="AT765" s="217" t="s">
        <v>146</v>
      </c>
      <c r="AU765" s="217" t="s">
        <v>81</v>
      </c>
      <c r="AY765" s="19" t="s">
        <v>144</v>
      </c>
      <c r="BE765" s="218">
        <f>IF(N765="základní",J765,0)</f>
        <v>0</v>
      </c>
      <c r="BF765" s="218">
        <f>IF(N765="snížená",J765,0)</f>
        <v>0</v>
      </c>
      <c r="BG765" s="218">
        <f>IF(N765="zákl. přenesená",J765,0)</f>
        <v>0</v>
      </c>
      <c r="BH765" s="218">
        <f>IF(N765="sníž. přenesená",J765,0)</f>
        <v>0</v>
      </c>
      <c r="BI765" s="218">
        <f>IF(N765="nulová",J765,0)</f>
        <v>0</v>
      </c>
      <c r="BJ765" s="19" t="s">
        <v>79</v>
      </c>
      <c r="BK765" s="218">
        <f>ROUND(I765*H765,2)</f>
        <v>0</v>
      </c>
      <c r="BL765" s="19" t="s">
        <v>258</v>
      </c>
      <c r="BM765" s="217" t="s">
        <v>2123</v>
      </c>
    </row>
    <row r="766" s="2" customFormat="1">
      <c r="A766" s="40"/>
      <c r="B766" s="41"/>
      <c r="C766" s="42"/>
      <c r="D766" s="219" t="s">
        <v>153</v>
      </c>
      <c r="E766" s="42"/>
      <c r="F766" s="220" t="s">
        <v>2124</v>
      </c>
      <c r="G766" s="42"/>
      <c r="H766" s="42"/>
      <c r="I766" s="221"/>
      <c r="J766" s="42"/>
      <c r="K766" s="42"/>
      <c r="L766" s="46"/>
      <c r="M766" s="222"/>
      <c r="N766" s="223"/>
      <c r="O766" s="86"/>
      <c r="P766" s="86"/>
      <c r="Q766" s="86"/>
      <c r="R766" s="86"/>
      <c r="S766" s="86"/>
      <c r="T766" s="87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T766" s="19" t="s">
        <v>153</v>
      </c>
      <c r="AU766" s="19" t="s">
        <v>81</v>
      </c>
    </row>
    <row r="767" s="2" customFormat="1">
      <c r="A767" s="40"/>
      <c r="B767" s="41"/>
      <c r="C767" s="42"/>
      <c r="D767" s="224" t="s">
        <v>155</v>
      </c>
      <c r="E767" s="42"/>
      <c r="F767" s="225" t="s">
        <v>2125</v>
      </c>
      <c r="G767" s="42"/>
      <c r="H767" s="42"/>
      <c r="I767" s="221"/>
      <c r="J767" s="42"/>
      <c r="K767" s="42"/>
      <c r="L767" s="46"/>
      <c r="M767" s="222"/>
      <c r="N767" s="223"/>
      <c r="O767" s="86"/>
      <c r="P767" s="86"/>
      <c r="Q767" s="86"/>
      <c r="R767" s="86"/>
      <c r="S767" s="86"/>
      <c r="T767" s="87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T767" s="19" t="s">
        <v>155</v>
      </c>
      <c r="AU767" s="19" t="s">
        <v>81</v>
      </c>
    </row>
    <row r="768" s="2" customFormat="1" ht="21.75" customHeight="1">
      <c r="A768" s="40"/>
      <c r="B768" s="41"/>
      <c r="C768" s="206" t="s">
        <v>2126</v>
      </c>
      <c r="D768" s="206" t="s">
        <v>146</v>
      </c>
      <c r="E768" s="207" t="s">
        <v>2127</v>
      </c>
      <c r="F768" s="208" t="s">
        <v>2128</v>
      </c>
      <c r="G768" s="209" t="s">
        <v>165</v>
      </c>
      <c r="H768" s="210">
        <v>16.16</v>
      </c>
      <c r="I768" s="211"/>
      <c r="J768" s="212">
        <f>ROUND(I768*H768,2)</f>
        <v>0</v>
      </c>
      <c r="K768" s="208" t="s">
        <v>150</v>
      </c>
      <c r="L768" s="46"/>
      <c r="M768" s="213" t="s">
        <v>19</v>
      </c>
      <c r="N768" s="214" t="s">
        <v>42</v>
      </c>
      <c r="O768" s="86"/>
      <c r="P768" s="215">
        <f>O768*H768</f>
        <v>0</v>
      </c>
      <c r="Q768" s="215">
        <v>0.00058</v>
      </c>
      <c r="R768" s="215">
        <f>Q768*H768</f>
        <v>0.0093728000000000006</v>
      </c>
      <c r="S768" s="215">
        <v>0</v>
      </c>
      <c r="T768" s="216">
        <f>S768*H768</f>
        <v>0</v>
      </c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R768" s="217" t="s">
        <v>258</v>
      </c>
      <c r="AT768" s="217" t="s">
        <v>146</v>
      </c>
      <c r="AU768" s="217" t="s">
        <v>81</v>
      </c>
      <c r="AY768" s="19" t="s">
        <v>144</v>
      </c>
      <c r="BE768" s="218">
        <f>IF(N768="základní",J768,0)</f>
        <v>0</v>
      </c>
      <c r="BF768" s="218">
        <f>IF(N768="snížená",J768,0)</f>
        <v>0</v>
      </c>
      <c r="BG768" s="218">
        <f>IF(N768="zákl. přenesená",J768,0)</f>
        <v>0</v>
      </c>
      <c r="BH768" s="218">
        <f>IF(N768="sníž. přenesená",J768,0)</f>
        <v>0</v>
      </c>
      <c r="BI768" s="218">
        <f>IF(N768="nulová",J768,0)</f>
        <v>0</v>
      </c>
      <c r="BJ768" s="19" t="s">
        <v>79</v>
      </c>
      <c r="BK768" s="218">
        <f>ROUND(I768*H768,2)</f>
        <v>0</v>
      </c>
      <c r="BL768" s="19" t="s">
        <v>258</v>
      </c>
      <c r="BM768" s="217" t="s">
        <v>2129</v>
      </c>
    </row>
    <row r="769" s="2" customFormat="1">
      <c r="A769" s="40"/>
      <c r="B769" s="41"/>
      <c r="C769" s="42"/>
      <c r="D769" s="219" t="s">
        <v>153</v>
      </c>
      <c r="E769" s="42"/>
      <c r="F769" s="220" t="s">
        <v>2130</v>
      </c>
      <c r="G769" s="42"/>
      <c r="H769" s="42"/>
      <c r="I769" s="221"/>
      <c r="J769" s="42"/>
      <c r="K769" s="42"/>
      <c r="L769" s="46"/>
      <c r="M769" s="222"/>
      <c r="N769" s="223"/>
      <c r="O769" s="86"/>
      <c r="P769" s="86"/>
      <c r="Q769" s="86"/>
      <c r="R769" s="86"/>
      <c r="S769" s="86"/>
      <c r="T769" s="87"/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T769" s="19" t="s">
        <v>153</v>
      </c>
      <c r="AU769" s="19" t="s">
        <v>81</v>
      </c>
    </row>
    <row r="770" s="2" customFormat="1">
      <c r="A770" s="40"/>
      <c r="B770" s="41"/>
      <c r="C770" s="42"/>
      <c r="D770" s="224" t="s">
        <v>155</v>
      </c>
      <c r="E770" s="42"/>
      <c r="F770" s="225" t="s">
        <v>2131</v>
      </c>
      <c r="G770" s="42"/>
      <c r="H770" s="42"/>
      <c r="I770" s="221"/>
      <c r="J770" s="42"/>
      <c r="K770" s="42"/>
      <c r="L770" s="46"/>
      <c r="M770" s="222"/>
      <c r="N770" s="223"/>
      <c r="O770" s="86"/>
      <c r="P770" s="86"/>
      <c r="Q770" s="86"/>
      <c r="R770" s="86"/>
      <c r="S770" s="86"/>
      <c r="T770" s="87"/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T770" s="19" t="s">
        <v>155</v>
      </c>
      <c r="AU770" s="19" t="s">
        <v>81</v>
      </c>
    </row>
    <row r="771" s="13" customFormat="1">
      <c r="A771" s="13"/>
      <c r="B771" s="226"/>
      <c r="C771" s="227"/>
      <c r="D771" s="219" t="s">
        <v>175</v>
      </c>
      <c r="E771" s="228" t="s">
        <v>19</v>
      </c>
      <c r="F771" s="229" t="s">
        <v>2132</v>
      </c>
      <c r="G771" s="227"/>
      <c r="H771" s="230">
        <v>1.96</v>
      </c>
      <c r="I771" s="231"/>
      <c r="J771" s="227"/>
      <c r="K771" s="227"/>
      <c r="L771" s="232"/>
      <c r="M771" s="233"/>
      <c r="N771" s="234"/>
      <c r="O771" s="234"/>
      <c r="P771" s="234"/>
      <c r="Q771" s="234"/>
      <c r="R771" s="234"/>
      <c r="S771" s="234"/>
      <c r="T771" s="235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36" t="s">
        <v>175</v>
      </c>
      <c r="AU771" s="236" t="s">
        <v>81</v>
      </c>
      <c r="AV771" s="13" t="s">
        <v>81</v>
      </c>
      <c r="AW771" s="13" t="s">
        <v>33</v>
      </c>
      <c r="AX771" s="13" t="s">
        <v>71</v>
      </c>
      <c r="AY771" s="236" t="s">
        <v>144</v>
      </c>
    </row>
    <row r="772" s="13" customFormat="1">
      <c r="A772" s="13"/>
      <c r="B772" s="226"/>
      <c r="C772" s="227"/>
      <c r="D772" s="219" t="s">
        <v>175</v>
      </c>
      <c r="E772" s="228" t="s">
        <v>19</v>
      </c>
      <c r="F772" s="229" t="s">
        <v>2133</v>
      </c>
      <c r="G772" s="227"/>
      <c r="H772" s="230">
        <v>8.0999999999999996</v>
      </c>
      <c r="I772" s="231"/>
      <c r="J772" s="227"/>
      <c r="K772" s="227"/>
      <c r="L772" s="232"/>
      <c r="M772" s="233"/>
      <c r="N772" s="234"/>
      <c r="O772" s="234"/>
      <c r="P772" s="234"/>
      <c r="Q772" s="234"/>
      <c r="R772" s="234"/>
      <c r="S772" s="234"/>
      <c r="T772" s="235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36" t="s">
        <v>175</v>
      </c>
      <c r="AU772" s="236" t="s">
        <v>81</v>
      </c>
      <c r="AV772" s="13" t="s">
        <v>81</v>
      </c>
      <c r="AW772" s="13" t="s">
        <v>33</v>
      </c>
      <c r="AX772" s="13" t="s">
        <v>71</v>
      </c>
      <c r="AY772" s="236" t="s">
        <v>144</v>
      </c>
    </row>
    <row r="773" s="13" customFormat="1">
      <c r="A773" s="13"/>
      <c r="B773" s="226"/>
      <c r="C773" s="227"/>
      <c r="D773" s="219" t="s">
        <v>175</v>
      </c>
      <c r="E773" s="228" t="s">
        <v>19</v>
      </c>
      <c r="F773" s="229" t="s">
        <v>2134</v>
      </c>
      <c r="G773" s="227"/>
      <c r="H773" s="230">
        <v>6.0999999999999996</v>
      </c>
      <c r="I773" s="231"/>
      <c r="J773" s="227"/>
      <c r="K773" s="227"/>
      <c r="L773" s="232"/>
      <c r="M773" s="233"/>
      <c r="N773" s="234"/>
      <c r="O773" s="234"/>
      <c r="P773" s="234"/>
      <c r="Q773" s="234"/>
      <c r="R773" s="234"/>
      <c r="S773" s="234"/>
      <c r="T773" s="235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36" t="s">
        <v>175</v>
      </c>
      <c r="AU773" s="236" t="s">
        <v>81</v>
      </c>
      <c r="AV773" s="13" t="s">
        <v>81</v>
      </c>
      <c r="AW773" s="13" t="s">
        <v>33</v>
      </c>
      <c r="AX773" s="13" t="s">
        <v>71</v>
      </c>
      <c r="AY773" s="236" t="s">
        <v>144</v>
      </c>
    </row>
    <row r="774" s="14" customFormat="1">
      <c r="A774" s="14"/>
      <c r="B774" s="237"/>
      <c r="C774" s="238"/>
      <c r="D774" s="219" t="s">
        <v>175</v>
      </c>
      <c r="E774" s="239" t="s">
        <v>19</v>
      </c>
      <c r="F774" s="240" t="s">
        <v>179</v>
      </c>
      <c r="G774" s="238"/>
      <c r="H774" s="241">
        <v>16.16</v>
      </c>
      <c r="I774" s="242"/>
      <c r="J774" s="238"/>
      <c r="K774" s="238"/>
      <c r="L774" s="243"/>
      <c r="M774" s="244"/>
      <c r="N774" s="245"/>
      <c r="O774" s="245"/>
      <c r="P774" s="245"/>
      <c r="Q774" s="245"/>
      <c r="R774" s="245"/>
      <c r="S774" s="245"/>
      <c r="T774" s="246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47" t="s">
        <v>175</v>
      </c>
      <c r="AU774" s="247" t="s">
        <v>81</v>
      </c>
      <c r="AV774" s="14" t="s">
        <v>151</v>
      </c>
      <c r="AW774" s="14" t="s">
        <v>33</v>
      </c>
      <c r="AX774" s="14" t="s">
        <v>79</v>
      </c>
      <c r="AY774" s="247" t="s">
        <v>144</v>
      </c>
    </row>
    <row r="775" s="2" customFormat="1" ht="16.5" customHeight="1">
      <c r="A775" s="40"/>
      <c r="B775" s="41"/>
      <c r="C775" s="248" t="s">
        <v>2135</v>
      </c>
      <c r="D775" s="248" t="s">
        <v>224</v>
      </c>
      <c r="E775" s="249" t="s">
        <v>2136</v>
      </c>
      <c r="F775" s="250" t="s">
        <v>2137</v>
      </c>
      <c r="G775" s="251" t="s">
        <v>165</v>
      </c>
      <c r="H775" s="252">
        <v>17.776</v>
      </c>
      <c r="I775" s="253"/>
      <c r="J775" s="254">
        <f>ROUND(I775*H775,2)</f>
        <v>0</v>
      </c>
      <c r="K775" s="250" t="s">
        <v>150</v>
      </c>
      <c r="L775" s="255"/>
      <c r="M775" s="256" t="s">
        <v>19</v>
      </c>
      <c r="N775" s="257" t="s">
        <v>42</v>
      </c>
      <c r="O775" s="86"/>
      <c r="P775" s="215">
        <f>O775*H775</f>
        <v>0</v>
      </c>
      <c r="Q775" s="215">
        <v>0.00264</v>
      </c>
      <c r="R775" s="215">
        <f>Q775*H775</f>
        <v>0.046928640000000001</v>
      </c>
      <c r="S775" s="215">
        <v>0</v>
      </c>
      <c r="T775" s="216">
        <f>S775*H775</f>
        <v>0</v>
      </c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R775" s="217" t="s">
        <v>379</v>
      </c>
      <c r="AT775" s="217" t="s">
        <v>224</v>
      </c>
      <c r="AU775" s="217" t="s">
        <v>81</v>
      </c>
      <c r="AY775" s="19" t="s">
        <v>144</v>
      </c>
      <c r="BE775" s="218">
        <f>IF(N775="základní",J775,0)</f>
        <v>0</v>
      </c>
      <c r="BF775" s="218">
        <f>IF(N775="snížená",J775,0)</f>
        <v>0</v>
      </c>
      <c r="BG775" s="218">
        <f>IF(N775="zákl. přenesená",J775,0)</f>
        <v>0</v>
      </c>
      <c r="BH775" s="218">
        <f>IF(N775="sníž. přenesená",J775,0)</f>
        <v>0</v>
      </c>
      <c r="BI775" s="218">
        <f>IF(N775="nulová",J775,0)</f>
        <v>0</v>
      </c>
      <c r="BJ775" s="19" t="s">
        <v>79</v>
      </c>
      <c r="BK775" s="218">
        <f>ROUND(I775*H775,2)</f>
        <v>0</v>
      </c>
      <c r="BL775" s="19" t="s">
        <v>258</v>
      </c>
      <c r="BM775" s="217" t="s">
        <v>2138</v>
      </c>
    </row>
    <row r="776" s="2" customFormat="1">
      <c r="A776" s="40"/>
      <c r="B776" s="41"/>
      <c r="C776" s="42"/>
      <c r="D776" s="219" t="s">
        <v>153</v>
      </c>
      <c r="E776" s="42"/>
      <c r="F776" s="220" t="s">
        <v>2137</v>
      </c>
      <c r="G776" s="42"/>
      <c r="H776" s="42"/>
      <c r="I776" s="221"/>
      <c r="J776" s="42"/>
      <c r="K776" s="42"/>
      <c r="L776" s="46"/>
      <c r="M776" s="222"/>
      <c r="N776" s="223"/>
      <c r="O776" s="86"/>
      <c r="P776" s="86"/>
      <c r="Q776" s="86"/>
      <c r="R776" s="86"/>
      <c r="S776" s="86"/>
      <c r="T776" s="87"/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T776" s="19" t="s">
        <v>153</v>
      </c>
      <c r="AU776" s="19" t="s">
        <v>81</v>
      </c>
    </row>
    <row r="777" s="13" customFormat="1">
      <c r="A777" s="13"/>
      <c r="B777" s="226"/>
      <c r="C777" s="227"/>
      <c r="D777" s="219" t="s">
        <v>175</v>
      </c>
      <c r="E777" s="227"/>
      <c r="F777" s="229" t="s">
        <v>2139</v>
      </c>
      <c r="G777" s="227"/>
      <c r="H777" s="230">
        <v>17.776</v>
      </c>
      <c r="I777" s="231"/>
      <c r="J777" s="227"/>
      <c r="K777" s="227"/>
      <c r="L777" s="232"/>
      <c r="M777" s="233"/>
      <c r="N777" s="234"/>
      <c r="O777" s="234"/>
      <c r="P777" s="234"/>
      <c r="Q777" s="234"/>
      <c r="R777" s="234"/>
      <c r="S777" s="234"/>
      <c r="T777" s="235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36" t="s">
        <v>175</v>
      </c>
      <c r="AU777" s="236" t="s">
        <v>81</v>
      </c>
      <c r="AV777" s="13" t="s">
        <v>81</v>
      </c>
      <c r="AW777" s="13" t="s">
        <v>4</v>
      </c>
      <c r="AX777" s="13" t="s">
        <v>79</v>
      </c>
      <c r="AY777" s="236" t="s">
        <v>144</v>
      </c>
    </row>
    <row r="778" s="2" customFormat="1" ht="21.75" customHeight="1">
      <c r="A778" s="40"/>
      <c r="B778" s="41"/>
      <c r="C778" s="206" t="s">
        <v>2140</v>
      </c>
      <c r="D778" s="206" t="s">
        <v>146</v>
      </c>
      <c r="E778" s="207" t="s">
        <v>2141</v>
      </c>
      <c r="F778" s="208" t="s">
        <v>2142</v>
      </c>
      <c r="G778" s="209" t="s">
        <v>149</v>
      </c>
      <c r="H778" s="210">
        <v>33.619999999999997</v>
      </c>
      <c r="I778" s="211"/>
      <c r="J778" s="212">
        <f>ROUND(I778*H778,2)</f>
        <v>0</v>
      </c>
      <c r="K778" s="208" t="s">
        <v>150</v>
      </c>
      <c r="L778" s="46"/>
      <c r="M778" s="213" t="s">
        <v>19</v>
      </c>
      <c r="N778" s="214" t="s">
        <v>42</v>
      </c>
      <c r="O778" s="86"/>
      <c r="P778" s="215">
        <f>O778*H778</f>
        <v>0</v>
      </c>
      <c r="Q778" s="215">
        <v>0.0060000000000000001</v>
      </c>
      <c r="R778" s="215">
        <f>Q778*H778</f>
        <v>0.20171999999999998</v>
      </c>
      <c r="S778" s="215">
        <v>0</v>
      </c>
      <c r="T778" s="216">
        <f>S778*H778</f>
        <v>0</v>
      </c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R778" s="217" t="s">
        <v>258</v>
      </c>
      <c r="AT778" s="217" t="s">
        <v>146</v>
      </c>
      <c r="AU778" s="217" t="s">
        <v>81</v>
      </c>
      <c r="AY778" s="19" t="s">
        <v>144</v>
      </c>
      <c r="BE778" s="218">
        <f>IF(N778="základní",J778,0)</f>
        <v>0</v>
      </c>
      <c r="BF778" s="218">
        <f>IF(N778="snížená",J778,0)</f>
        <v>0</v>
      </c>
      <c r="BG778" s="218">
        <f>IF(N778="zákl. přenesená",J778,0)</f>
        <v>0</v>
      </c>
      <c r="BH778" s="218">
        <f>IF(N778="sníž. přenesená",J778,0)</f>
        <v>0</v>
      </c>
      <c r="BI778" s="218">
        <f>IF(N778="nulová",J778,0)</f>
        <v>0</v>
      </c>
      <c r="BJ778" s="19" t="s">
        <v>79</v>
      </c>
      <c r="BK778" s="218">
        <f>ROUND(I778*H778,2)</f>
        <v>0</v>
      </c>
      <c r="BL778" s="19" t="s">
        <v>258</v>
      </c>
      <c r="BM778" s="217" t="s">
        <v>2143</v>
      </c>
    </row>
    <row r="779" s="2" customFormat="1">
      <c r="A779" s="40"/>
      <c r="B779" s="41"/>
      <c r="C779" s="42"/>
      <c r="D779" s="219" t="s">
        <v>153</v>
      </c>
      <c r="E779" s="42"/>
      <c r="F779" s="220" t="s">
        <v>2144</v>
      </c>
      <c r="G779" s="42"/>
      <c r="H779" s="42"/>
      <c r="I779" s="221"/>
      <c r="J779" s="42"/>
      <c r="K779" s="42"/>
      <c r="L779" s="46"/>
      <c r="M779" s="222"/>
      <c r="N779" s="223"/>
      <c r="O779" s="86"/>
      <c r="P779" s="86"/>
      <c r="Q779" s="86"/>
      <c r="R779" s="86"/>
      <c r="S779" s="86"/>
      <c r="T779" s="87"/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T779" s="19" t="s">
        <v>153</v>
      </c>
      <c r="AU779" s="19" t="s">
        <v>81</v>
      </c>
    </row>
    <row r="780" s="2" customFormat="1">
      <c r="A780" s="40"/>
      <c r="B780" s="41"/>
      <c r="C780" s="42"/>
      <c r="D780" s="224" t="s">
        <v>155</v>
      </c>
      <c r="E780" s="42"/>
      <c r="F780" s="225" t="s">
        <v>2145</v>
      </c>
      <c r="G780" s="42"/>
      <c r="H780" s="42"/>
      <c r="I780" s="221"/>
      <c r="J780" s="42"/>
      <c r="K780" s="42"/>
      <c r="L780" s="46"/>
      <c r="M780" s="222"/>
      <c r="N780" s="223"/>
      <c r="O780" s="86"/>
      <c r="P780" s="86"/>
      <c r="Q780" s="86"/>
      <c r="R780" s="86"/>
      <c r="S780" s="86"/>
      <c r="T780" s="87"/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T780" s="19" t="s">
        <v>155</v>
      </c>
      <c r="AU780" s="19" t="s">
        <v>81</v>
      </c>
    </row>
    <row r="781" s="13" customFormat="1">
      <c r="A781" s="13"/>
      <c r="B781" s="226"/>
      <c r="C781" s="227"/>
      <c r="D781" s="219" t="s">
        <v>175</v>
      </c>
      <c r="E781" s="228" t="s">
        <v>19</v>
      </c>
      <c r="F781" s="229" t="s">
        <v>2112</v>
      </c>
      <c r="G781" s="227"/>
      <c r="H781" s="230">
        <v>23.210000000000001</v>
      </c>
      <c r="I781" s="231"/>
      <c r="J781" s="227"/>
      <c r="K781" s="227"/>
      <c r="L781" s="232"/>
      <c r="M781" s="233"/>
      <c r="N781" s="234"/>
      <c r="O781" s="234"/>
      <c r="P781" s="234"/>
      <c r="Q781" s="234"/>
      <c r="R781" s="234"/>
      <c r="S781" s="234"/>
      <c r="T781" s="235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36" t="s">
        <v>175</v>
      </c>
      <c r="AU781" s="236" t="s">
        <v>81</v>
      </c>
      <c r="AV781" s="13" t="s">
        <v>81</v>
      </c>
      <c r="AW781" s="13" t="s">
        <v>33</v>
      </c>
      <c r="AX781" s="13" t="s">
        <v>71</v>
      </c>
      <c r="AY781" s="236" t="s">
        <v>144</v>
      </c>
    </row>
    <row r="782" s="13" customFormat="1">
      <c r="A782" s="13"/>
      <c r="B782" s="226"/>
      <c r="C782" s="227"/>
      <c r="D782" s="219" t="s">
        <v>175</v>
      </c>
      <c r="E782" s="228" t="s">
        <v>19</v>
      </c>
      <c r="F782" s="229" t="s">
        <v>2113</v>
      </c>
      <c r="G782" s="227"/>
      <c r="H782" s="230">
        <v>10.41</v>
      </c>
      <c r="I782" s="231"/>
      <c r="J782" s="227"/>
      <c r="K782" s="227"/>
      <c r="L782" s="232"/>
      <c r="M782" s="233"/>
      <c r="N782" s="234"/>
      <c r="O782" s="234"/>
      <c r="P782" s="234"/>
      <c r="Q782" s="234"/>
      <c r="R782" s="234"/>
      <c r="S782" s="234"/>
      <c r="T782" s="235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36" t="s">
        <v>175</v>
      </c>
      <c r="AU782" s="236" t="s">
        <v>81</v>
      </c>
      <c r="AV782" s="13" t="s">
        <v>81</v>
      </c>
      <c r="AW782" s="13" t="s">
        <v>33</v>
      </c>
      <c r="AX782" s="13" t="s">
        <v>71</v>
      </c>
      <c r="AY782" s="236" t="s">
        <v>144</v>
      </c>
    </row>
    <row r="783" s="14" customFormat="1">
      <c r="A783" s="14"/>
      <c r="B783" s="237"/>
      <c r="C783" s="238"/>
      <c r="D783" s="219" t="s">
        <v>175</v>
      </c>
      <c r="E783" s="239" t="s">
        <v>19</v>
      </c>
      <c r="F783" s="240" t="s">
        <v>179</v>
      </c>
      <c r="G783" s="238"/>
      <c r="H783" s="241">
        <v>33.619999999999997</v>
      </c>
      <c r="I783" s="242"/>
      <c r="J783" s="238"/>
      <c r="K783" s="238"/>
      <c r="L783" s="243"/>
      <c r="M783" s="244"/>
      <c r="N783" s="245"/>
      <c r="O783" s="245"/>
      <c r="P783" s="245"/>
      <c r="Q783" s="245"/>
      <c r="R783" s="245"/>
      <c r="S783" s="245"/>
      <c r="T783" s="246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47" t="s">
        <v>175</v>
      </c>
      <c r="AU783" s="247" t="s">
        <v>81</v>
      </c>
      <c r="AV783" s="14" t="s">
        <v>151</v>
      </c>
      <c r="AW783" s="14" t="s">
        <v>33</v>
      </c>
      <c r="AX783" s="14" t="s">
        <v>79</v>
      </c>
      <c r="AY783" s="247" t="s">
        <v>144</v>
      </c>
    </row>
    <row r="784" s="2" customFormat="1" ht="16.5" customHeight="1">
      <c r="A784" s="40"/>
      <c r="B784" s="41"/>
      <c r="C784" s="248" t="s">
        <v>2146</v>
      </c>
      <c r="D784" s="248" t="s">
        <v>224</v>
      </c>
      <c r="E784" s="249" t="s">
        <v>2147</v>
      </c>
      <c r="F784" s="250" t="s">
        <v>2148</v>
      </c>
      <c r="G784" s="251" t="s">
        <v>149</v>
      </c>
      <c r="H784" s="252">
        <v>36.981999999999999</v>
      </c>
      <c r="I784" s="253"/>
      <c r="J784" s="254">
        <f>ROUND(I784*H784,2)</f>
        <v>0</v>
      </c>
      <c r="K784" s="250" t="s">
        <v>150</v>
      </c>
      <c r="L784" s="255"/>
      <c r="M784" s="256" t="s">
        <v>19</v>
      </c>
      <c r="N784" s="257" t="s">
        <v>42</v>
      </c>
      <c r="O784" s="86"/>
      <c r="P784" s="215">
        <f>O784*H784</f>
        <v>0</v>
      </c>
      <c r="Q784" s="215">
        <v>0.021999999999999999</v>
      </c>
      <c r="R784" s="215">
        <f>Q784*H784</f>
        <v>0.81360399999999988</v>
      </c>
      <c r="S784" s="215">
        <v>0</v>
      </c>
      <c r="T784" s="216">
        <f>S784*H784</f>
        <v>0</v>
      </c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R784" s="217" t="s">
        <v>379</v>
      </c>
      <c r="AT784" s="217" t="s">
        <v>224</v>
      </c>
      <c r="AU784" s="217" t="s">
        <v>81</v>
      </c>
      <c r="AY784" s="19" t="s">
        <v>144</v>
      </c>
      <c r="BE784" s="218">
        <f>IF(N784="základní",J784,0)</f>
        <v>0</v>
      </c>
      <c r="BF784" s="218">
        <f>IF(N784="snížená",J784,0)</f>
        <v>0</v>
      </c>
      <c r="BG784" s="218">
        <f>IF(N784="zákl. přenesená",J784,0)</f>
        <v>0</v>
      </c>
      <c r="BH784" s="218">
        <f>IF(N784="sníž. přenesená",J784,0)</f>
        <v>0</v>
      </c>
      <c r="BI784" s="218">
        <f>IF(N784="nulová",J784,0)</f>
        <v>0</v>
      </c>
      <c r="BJ784" s="19" t="s">
        <v>79</v>
      </c>
      <c r="BK784" s="218">
        <f>ROUND(I784*H784,2)</f>
        <v>0</v>
      </c>
      <c r="BL784" s="19" t="s">
        <v>258</v>
      </c>
      <c r="BM784" s="217" t="s">
        <v>2149</v>
      </c>
    </row>
    <row r="785" s="2" customFormat="1">
      <c r="A785" s="40"/>
      <c r="B785" s="41"/>
      <c r="C785" s="42"/>
      <c r="D785" s="219" t="s">
        <v>153</v>
      </c>
      <c r="E785" s="42"/>
      <c r="F785" s="220" t="s">
        <v>2148</v>
      </c>
      <c r="G785" s="42"/>
      <c r="H785" s="42"/>
      <c r="I785" s="221"/>
      <c r="J785" s="42"/>
      <c r="K785" s="42"/>
      <c r="L785" s="46"/>
      <c r="M785" s="222"/>
      <c r="N785" s="223"/>
      <c r="O785" s="86"/>
      <c r="P785" s="86"/>
      <c r="Q785" s="86"/>
      <c r="R785" s="86"/>
      <c r="S785" s="86"/>
      <c r="T785" s="87"/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T785" s="19" t="s">
        <v>153</v>
      </c>
      <c r="AU785" s="19" t="s">
        <v>81</v>
      </c>
    </row>
    <row r="786" s="13" customFormat="1">
      <c r="A786" s="13"/>
      <c r="B786" s="226"/>
      <c r="C786" s="227"/>
      <c r="D786" s="219" t="s">
        <v>175</v>
      </c>
      <c r="E786" s="227"/>
      <c r="F786" s="229" t="s">
        <v>2150</v>
      </c>
      <c r="G786" s="227"/>
      <c r="H786" s="230">
        <v>36.981999999999999</v>
      </c>
      <c r="I786" s="231"/>
      <c r="J786" s="227"/>
      <c r="K786" s="227"/>
      <c r="L786" s="232"/>
      <c r="M786" s="233"/>
      <c r="N786" s="234"/>
      <c r="O786" s="234"/>
      <c r="P786" s="234"/>
      <c r="Q786" s="234"/>
      <c r="R786" s="234"/>
      <c r="S786" s="234"/>
      <c r="T786" s="235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36" t="s">
        <v>175</v>
      </c>
      <c r="AU786" s="236" t="s">
        <v>81</v>
      </c>
      <c r="AV786" s="13" t="s">
        <v>81</v>
      </c>
      <c r="AW786" s="13" t="s">
        <v>4</v>
      </c>
      <c r="AX786" s="13" t="s">
        <v>79</v>
      </c>
      <c r="AY786" s="236" t="s">
        <v>144</v>
      </c>
    </row>
    <row r="787" s="2" customFormat="1" ht="16.5" customHeight="1">
      <c r="A787" s="40"/>
      <c r="B787" s="41"/>
      <c r="C787" s="206" t="s">
        <v>2151</v>
      </c>
      <c r="D787" s="206" t="s">
        <v>146</v>
      </c>
      <c r="E787" s="207" t="s">
        <v>2152</v>
      </c>
      <c r="F787" s="208" t="s">
        <v>2153</v>
      </c>
      <c r="G787" s="209" t="s">
        <v>149</v>
      </c>
      <c r="H787" s="210">
        <v>10.41</v>
      </c>
      <c r="I787" s="211"/>
      <c r="J787" s="212">
        <f>ROUND(I787*H787,2)</f>
        <v>0</v>
      </c>
      <c r="K787" s="208" t="s">
        <v>150</v>
      </c>
      <c r="L787" s="46"/>
      <c r="M787" s="213" t="s">
        <v>19</v>
      </c>
      <c r="N787" s="214" t="s">
        <v>42</v>
      </c>
      <c r="O787" s="86"/>
      <c r="P787" s="215">
        <f>O787*H787</f>
        <v>0</v>
      </c>
      <c r="Q787" s="215">
        <v>0.0015</v>
      </c>
      <c r="R787" s="215">
        <f>Q787*H787</f>
        <v>0.015615</v>
      </c>
      <c r="S787" s="215">
        <v>0</v>
      </c>
      <c r="T787" s="216">
        <f>S787*H787</f>
        <v>0</v>
      </c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R787" s="217" t="s">
        <v>258</v>
      </c>
      <c r="AT787" s="217" t="s">
        <v>146</v>
      </c>
      <c r="AU787" s="217" t="s">
        <v>81</v>
      </c>
      <c r="AY787" s="19" t="s">
        <v>144</v>
      </c>
      <c r="BE787" s="218">
        <f>IF(N787="základní",J787,0)</f>
        <v>0</v>
      </c>
      <c r="BF787" s="218">
        <f>IF(N787="snížená",J787,0)</f>
        <v>0</v>
      </c>
      <c r="BG787" s="218">
        <f>IF(N787="zákl. přenesená",J787,0)</f>
        <v>0</v>
      </c>
      <c r="BH787" s="218">
        <f>IF(N787="sníž. přenesená",J787,0)</f>
        <v>0</v>
      </c>
      <c r="BI787" s="218">
        <f>IF(N787="nulová",J787,0)</f>
        <v>0</v>
      </c>
      <c r="BJ787" s="19" t="s">
        <v>79</v>
      </c>
      <c r="BK787" s="218">
        <f>ROUND(I787*H787,2)</f>
        <v>0</v>
      </c>
      <c r="BL787" s="19" t="s">
        <v>258</v>
      </c>
      <c r="BM787" s="217" t="s">
        <v>2154</v>
      </c>
    </row>
    <row r="788" s="2" customFormat="1">
      <c r="A788" s="40"/>
      <c r="B788" s="41"/>
      <c r="C788" s="42"/>
      <c r="D788" s="219" t="s">
        <v>153</v>
      </c>
      <c r="E788" s="42"/>
      <c r="F788" s="220" t="s">
        <v>2155</v>
      </c>
      <c r="G788" s="42"/>
      <c r="H788" s="42"/>
      <c r="I788" s="221"/>
      <c r="J788" s="42"/>
      <c r="K788" s="42"/>
      <c r="L788" s="46"/>
      <c r="M788" s="222"/>
      <c r="N788" s="223"/>
      <c r="O788" s="86"/>
      <c r="P788" s="86"/>
      <c r="Q788" s="86"/>
      <c r="R788" s="86"/>
      <c r="S788" s="86"/>
      <c r="T788" s="87"/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T788" s="19" t="s">
        <v>153</v>
      </c>
      <c r="AU788" s="19" t="s">
        <v>81</v>
      </c>
    </row>
    <row r="789" s="2" customFormat="1">
      <c r="A789" s="40"/>
      <c r="B789" s="41"/>
      <c r="C789" s="42"/>
      <c r="D789" s="224" t="s">
        <v>155</v>
      </c>
      <c r="E789" s="42"/>
      <c r="F789" s="225" t="s">
        <v>2156</v>
      </c>
      <c r="G789" s="42"/>
      <c r="H789" s="42"/>
      <c r="I789" s="221"/>
      <c r="J789" s="42"/>
      <c r="K789" s="42"/>
      <c r="L789" s="46"/>
      <c r="M789" s="222"/>
      <c r="N789" s="223"/>
      <c r="O789" s="86"/>
      <c r="P789" s="86"/>
      <c r="Q789" s="86"/>
      <c r="R789" s="86"/>
      <c r="S789" s="86"/>
      <c r="T789" s="87"/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T789" s="19" t="s">
        <v>155</v>
      </c>
      <c r="AU789" s="19" t="s">
        <v>81</v>
      </c>
    </row>
    <row r="790" s="13" customFormat="1">
      <c r="A790" s="13"/>
      <c r="B790" s="226"/>
      <c r="C790" s="227"/>
      <c r="D790" s="219" t="s">
        <v>175</v>
      </c>
      <c r="E790" s="228" t="s">
        <v>19</v>
      </c>
      <c r="F790" s="229" t="s">
        <v>2157</v>
      </c>
      <c r="G790" s="227"/>
      <c r="H790" s="230">
        <v>10.41</v>
      </c>
      <c r="I790" s="231"/>
      <c r="J790" s="227"/>
      <c r="K790" s="227"/>
      <c r="L790" s="232"/>
      <c r="M790" s="233"/>
      <c r="N790" s="234"/>
      <c r="O790" s="234"/>
      <c r="P790" s="234"/>
      <c r="Q790" s="234"/>
      <c r="R790" s="234"/>
      <c r="S790" s="234"/>
      <c r="T790" s="235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36" t="s">
        <v>175</v>
      </c>
      <c r="AU790" s="236" t="s">
        <v>81</v>
      </c>
      <c r="AV790" s="13" t="s">
        <v>81</v>
      </c>
      <c r="AW790" s="13" t="s">
        <v>33</v>
      </c>
      <c r="AX790" s="13" t="s">
        <v>79</v>
      </c>
      <c r="AY790" s="236" t="s">
        <v>144</v>
      </c>
    </row>
    <row r="791" s="2" customFormat="1" ht="16.5" customHeight="1">
      <c r="A791" s="40"/>
      <c r="B791" s="41"/>
      <c r="C791" s="206" t="s">
        <v>2158</v>
      </c>
      <c r="D791" s="206" t="s">
        <v>146</v>
      </c>
      <c r="E791" s="207" t="s">
        <v>2159</v>
      </c>
      <c r="F791" s="208" t="s">
        <v>2160</v>
      </c>
      <c r="G791" s="209" t="s">
        <v>149</v>
      </c>
      <c r="H791" s="210">
        <v>33.619999999999997</v>
      </c>
      <c r="I791" s="211"/>
      <c r="J791" s="212">
        <f>ROUND(I791*H791,2)</f>
        <v>0</v>
      </c>
      <c r="K791" s="208" t="s">
        <v>150</v>
      </c>
      <c r="L791" s="46"/>
      <c r="M791" s="213" t="s">
        <v>19</v>
      </c>
      <c r="N791" s="214" t="s">
        <v>42</v>
      </c>
      <c r="O791" s="86"/>
      <c r="P791" s="215">
        <f>O791*H791</f>
        <v>0</v>
      </c>
      <c r="Q791" s="215">
        <v>5.0000000000000002E-05</v>
      </c>
      <c r="R791" s="215">
        <f>Q791*H791</f>
        <v>0.001681</v>
      </c>
      <c r="S791" s="215">
        <v>0</v>
      </c>
      <c r="T791" s="216">
        <f>S791*H791</f>
        <v>0</v>
      </c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R791" s="217" t="s">
        <v>258</v>
      </c>
      <c r="AT791" s="217" t="s">
        <v>146</v>
      </c>
      <c r="AU791" s="217" t="s">
        <v>81</v>
      </c>
      <c r="AY791" s="19" t="s">
        <v>144</v>
      </c>
      <c r="BE791" s="218">
        <f>IF(N791="základní",J791,0)</f>
        <v>0</v>
      </c>
      <c r="BF791" s="218">
        <f>IF(N791="snížená",J791,0)</f>
        <v>0</v>
      </c>
      <c r="BG791" s="218">
        <f>IF(N791="zákl. přenesená",J791,0)</f>
        <v>0</v>
      </c>
      <c r="BH791" s="218">
        <f>IF(N791="sníž. přenesená",J791,0)</f>
        <v>0</v>
      </c>
      <c r="BI791" s="218">
        <f>IF(N791="nulová",J791,0)</f>
        <v>0</v>
      </c>
      <c r="BJ791" s="19" t="s">
        <v>79</v>
      </c>
      <c r="BK791" s="218">
        <f>ROUND(I791*H791,2)</f>
        <v>0</v>
      </c>
      <c r="BL791" s="19" t="s">
        <v>258</v>
      </c>
      <c r="BM791" s="217" t="s">
        <v>2161</v>
      </c>
    </row>
    <row r="792" s="2" customFormat="1">
      <c r="A792" s="40"/>
      <c r="B792" s="41"/>
      <c r="C792" s="42"/>
      <c r="D792" s="219" t="s">
        <v>153</v>
      </c>
      <c r="E792" s="42"/>
      <c r="F792" s="220" t="s">
        <v>2162</v>
      </c>
      <c r="G792" s="42"/>
      <c r="H792" s="42"/>
      <c r="I792" s="221"/>
      <c r="J792" s="42"/>
      <c r="K792" s="42"/>
      <c r="L792" s="46"/>
      <c r="M792" s="222"/>
      <c r="N792" s="223"/>
      <c r="O792" s="86"/>
      <c r="P792" s="86"/>
      <c r="Q792" s="86"/>
      <c r="R792" s="86"/>
      <c r="S792" s="86"/>
      <c r="T792" s="87"/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T792" s="19" t="s">
        <v>153</v>
      </c>
      <c r="AU792" s="19" t="s">
        <v>81</v>
      </c>
    </row>
    <row r="793" s="2" customFormat="1">
      <c r="A793" s="40"/>
      <c r="B793" s="41"/>
      <c r="C793" s="42"/>
      <c r="D793" s="224" t="s">
        <v>155</v>
      </c>
      <c r="E793" s="42"/>
      <c r="F793" s="225" t="s">
        <v>2163</v>
      </c>
      <c r="G793" s="42"/>
      <c r="H793" s="42"/>
      <c r="I793" s="221"/>
      <c r="J793" s="42"/>
      <c r="K793" s="42"/>
      <c r="L793" s="46"/>
      <c r="M793" s="222"/>
      <c r="N793" s="223"/>
      <c r="O793" s="86"/>
      <c r="P793" s="86"/>
      <c r="Q793" s="86"/>
      <c r="R793" s="86"/>
      <c r="S793" s="86"/>
      <c r="T793" s="87"/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T793" s="19" t="s">
        <v>155</v>
      </c>
      <c r="AU793" s="19" t="s">
        <v>81</v>
      </c>
    </row>
    <row r="794" s="2" customFormat="1" ht="16.5" customHeight="1">
      <c r="A794" s="40"/>
      <c r="B794" s="41"/>
      <c r="C794" s="206" t="s">
        <v>2164</v>
      </c>
      <c r="D794" s="206" t="s">
        <v>146</v>
      </c>
      <c r="E794" s="207" t="s">
        <v>2165</v>
      </c>
      <c r="F794" s="208" t="s">
        <v>2166</v>
      </c>
      <c r="G794" s="209" t="s">
        <v>204</v>
      </c>
      <c r="H794" s="210">
        <v>1.351</v>
      </c>
      <c r="I794" s="211"/>
      <c r="J794" s="212">
        <f>ROUND(I794*H794,2)</f>
        <v>0</v>
      </c>
      <c r="K794" s="208" t="s">
        <v>150</v>
      </c>
      <c r="L794" s="46"/>
      <c r="M794" s="213" t="s">
        <v>19</v>
      </c>
      <c r="N794" s="214" t="s">
        <v>42</v>
      </c>
      <c r="O794" s="86"/>
      <c r="P794" s="215">
        <f>O794*H794</f>
        <v>0</v>
      </c>
      <c r="Q794" s="215">
        <v>0</v>
      </c>
      <c r="R794" s="215">
        <f>Q794*H794</f>
        <v>0</v>
      </c>
      <c r="S794" s="215">
        <v>0</v>
      </c>
      <c r="T794" s="216">
        <f>S794*H794</f>
        <v>0</v>
      </c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R794" s="217" t="s">
        <v>258</v>
      </c>
      <c r="AT794" s="217" t="s">
        <v>146</v>
      </c>
      <c r="AU794" s="217" t="s">
        <v>81</v>
      </c>
      <c r="AY794" s="19" t="s">
        <v>144</v>
      </c>
      <c r="BE794" s="218">
        <f>IF(N794="základní",J794,0)</f>
        <v>0</v>
      </c>
      <c r="BF794" s="218">
        <f>IF(N794="snížená",J794,0)</f>
        <v>0</v>
      </c>
      <c r="BG794" s="218">
        <f>IF(N794="zákl. přenesená",J794,0)</f>
        <v>0</v>
      </c>
      <c r="BH794" s="218">
        <f>IF(N794="sníž. přenesená",J794,0)</f>
        <v>0</v>
      </c>
      <c r="BI794" s="218">
        <f>IF(N794="nulová",J794,0)</f>
        <v>0</v>
      </c>
      <c r="BJ794" s="19" t="s">
        <v>79</v>
      </c>
      <c r="BK794" s="218">
        <f>ROUND(I794*H794,2)</f>
        <v>0</v>
      </c>
      <c r="BL794" s="19" t="s">
        <v>258</v>
      </c>
      <c r="BM794" s="217" t="s">
        <v>2167</v>
      </c>
    </row>
    <row r="795" s="2" customFormat="1">
      <c r="A795" s="40"/>
      <c r="B795" s="41"/>
      <c r="C795" s="42"/>
      <c r="D795" s="219" t="s">
        <v>153</v>
      </c>
      <c r="E795" s="42"/>
      <c r="F795" s="220" t="s">
        <v>2168</v>
      </c>
      <c r="G795" s="42"/>
      <c r="H795" s="42"/>
      <c r="I795" s="221"/>
      <c r="J795" s="42"/>
      <c r="K795" s="42"/>
      <c r="L795" s="46"/>
      <c r="M795" s="222"/>
      <c r="N795" s="223"/>
      <c r="O795" s="86"/>
      <c r="P795" s="86"/>
      <c r="Q795" s="86"/>
      <c r="R795" s="86"/>
      <c r="S795" s="86"/>
      <c r="T795" s="87"/>
      <c r="U795" s="40"/>
      <c r="V795" s="40"/>
      <c r="W795" s="40"/>
      <c r="X795" s="40"/>
      <c r="Y795" s="40"/>
      <c r="Z795" s="40"/>
      <c r="AA795" s="40"/>
      <c r="AB795" s="40"/>
      <c r="AC795" s="40"/>
      <c r="AD795" s="40"/>
      <c r="AE795" s="40"/>
      <c r="AT795" s="19" t="s">
        <v>153</v>
      </c>
      <c r="AU795" s="19" t="s">
        <v>81</v>
      </c>
    </row>
    <row r="796" s="2" customFormat="1">
      <c r="A796" s="40"/>
      <c r="B796" s="41"/>
      <c r="C796" s="42"/>
      <c r="D796" s="224" t="s">
        <v>155</v>
      </c>
      <c r="E796" s="42"/>
      <c r="F796" s="225" t="s">
        <v>2169</v>
      </c>
      <c r="G796" s="42"/>
      <c r="H796" s="42"/>
      <c r="I796" s="221"/>
      <c r="J796" s="42"/>
      <c r="K796" s="42"/>
      <c r="L796" s="46"/>
      <c r="M796" s="222"/>
      <c r="N796" s="223"/>
      <c r="O796" s="86"/>
      <c r="P796" s="86"/>
      <c r="Q796" s="86"/>
      <c r="R796" s="86"/>
      <c r="S796" s="86"/>
      <c r="T796" s="87"/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T796" s="19" t="s">
        <v>155</v>
      </c>
      <c r="AU796" s="19" t="s">
        <v>81</v>
      </c>
    </row>
    <row r="797" s="12" customFormat="1" ht="22.8" customHeight="1">
      <c r="A797" s="12"/>
      <c r="B797" s="190"/>
      <c r="C797" s="191"/>
      <c r="D797" s="192" t="s">
        <v>70</v>
      </c>
      <c r="E797" s="204" t="s">
        <v>2170</v>
      </c>
      <c r="F797" s="204" t="s">
        <v>2171</v>
      </c>
      <c r="G797" s="191"/>
      <c r="H797" s="191"/>
      <c r="I797" s="194"/>
      <c r="J797" s="205">
        <f>BK797</f>
        <v>0</v>
      </c>
      <c r="K797" s="191"/>
      <c r="L797" s="196"/>
      <c r="M797" s="197"/>
      <c r="N797" s="198"/>
      <c r="O797" s="198"/>
      <c r="P797" s="199">
        <f>SUM(P798:P838)</f>
        <v>0</v>
      </c>
      <c r="Q797" s="198"/>
      <c r="R797" s="199">
        <f>SUM(R798:R838)</f>
        <v>2.0214191000000001</v>
      </c>
      <c r="S797" s="198"/>
      <c r="T797" s="200">
        <f>SUM(T798:T838)</f>
        <v>0</v>
      </c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R797" s="201" t="s">
        <v>81</v>
      </c>
      <c r="AT797" s="202" t="s">
        <v>70</v>
      </c>
      <c r="AU797" s="202" t="s">
        <v>79</v>
      </c>
      <c r="AY797" s="201" t="s">
        <v>144</v>
      </c>
      <c r="BK797" s="203">
        <f>SUM(BK798:BK838)</f>
        <v>0</v>
      </c>
    </row>
    <row r="798" s="2" customFormat="1" ht="16.5" customHeight="1">
      <c r="A798" s="40"/>
      <c r="B798" s="41"/>
      <c r="C798" s="206" t="s">
        <v>2172</v>
      </c>
      <c r="D798" s="206" t="s">
        <v>146</v>
      </c>
      <c r="E798" s="207" t="s">
        <v>2173</v>
      </c>
      <c r="F798" s="208" t="s">
        <v>2174</v>
      </c>
      <c r="G798" s="209" t="s">
        <v>149</v>
      </c>
      <c r="H798" s="210">
        <v>138.41</v>
      </c>
      <c r="I798" s="211"/>
      <c r="J798" s="212">
        <f>ROUND(I798*H798,2)</f>
        <v>0</v>
      </c>
      <c r="K798" s="208" t="s">
        <v>150</v>
      </c>
      <c r="L798" s="46"/>
      <c r="M798" s="213" t="s">
        <v>19</v>
      </c>
      <c r="N798" s="214" t="s">
        <v>42</v>
      </c>
      <c r="O798" s="86"/>
      <c r="P798" s="215">
        <f>O798*H798</f>
        <v>0</v>
      </c>
      <c r="Q798" s="215">
        <v>0</v>
      </c>
      <c r="R798" s="215">
        <f>Q798*H798</f>
        <v>0</v>
      </c>
      <c r="S798" s="215">
        <v>0</v>
      </c>
      <c r="T798" s="216">
        <f>S798*H798</f>
        <v>0</v>
      </c>
      <c r="U798" s="40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R798" s="217" t="s">
        <v>258</v>
      </c>
      <c r="AT798" s="217" t="s">
        <v>146</v>
      </c>
      <c r="AU798" s="217" t="s">
        <v>81</v>
      </c>
      <c r="AY798" s="19" t="s">
        <v>144</v>
      </c>
      <c r="BE798" s="218">
        <f>IF(N798="základní",J798,0)</f>
        <v>0</v>
      </c>
      <c r="BF798" s="218">
        <f>IF(N798="snížená",J798,0)</f>
        <v>0</v>
      </c>
      <c r="BG798" s="218">
        <f>IF(N798="zákl. přenesená",J798,0)</f>
        <v>0</v>
      </c>
      <c r="BH798" s="218">
        <f>IF(N798="sníž. přenesená",J798,0)</f>
        <v>0</v>
      </c>
      <c r="BI798" s="218">
        <f>IF(N798="nulová",J798,0)</f>
        <v>0</v>
      </c>
      <c r="BJ798" s="19" t="s">
        <v>79</v>
      </c>
      <c r="BK798" s="218">
        <f>ROUND(I798*H798,2)</f>
        <v>0</v>
      </c>
      <c r="BL798" s="19" t="s">
        <v>258</v>
      </c>
      <c r="BM798" s="217" t="s">
        <v>2175</v>
      </c>
    </row>
    <row r="799" s="2" customFormat="1">
      <c r="A799" s="40"/>
      <c r="B799" s="41"/>
      <c r="C799" s="42"/>
      <c r="D799" s="219" t="s">
        <v>153</v>
      </c>
      <c r="E799" s="42"/>
      <c r="F799" s="220" t="s">
        <v>2176</v>
      </c>
      <c r="G799" s="42"/>
      <c r="H799" s="42"/>
      <c r="I799" s="221"/>
      <c r="J799" s="42"/>
      <c r="K799" s="42"/>
      <c r="L799" s="46"/>
      <c r="M799" s="222"/>
      <c r="N799" s="223"/>
      <c r="O799" s="86"/>
      <c r="P799" s="86"/>
      <c r="Q799" s="86"/>
      <c r="R799" s="86"/>
      <c r="S799" s="86"/>
      <c r="T799" s="87"/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T799" s="19" t="s">
        <v>153</v>
      </c>
      <c r="AU799" s="19" t="s">
        <v>81</v>
      </c>
    </row>
    <row r="800" s="2" customFormat="1">
      <c r="A800" s="40"/>
      <c r="B800" s="41"/>
      <c r="C800" s="42"/>
      <c r="D800" s="224" t="s">
        <v>155</v>
      </c>
      <c r="E800" s="42"/>
      <c r="F800" s="225" t="s">
        <v>2177</v>
      </c>
      <c r="G800" s="42"/>
      <c r="H800" s="42"/>
      <c r="I800" s="221"/>
      <c r="J800" s="42"/>
      <c r="K800" s="42"/>
      <c r="L800" s="46"/>
      <c r="M800" s="222"/>
      <c r="N800" s="223"/>
      <c r="O800" s="86"/>
      <c r="P800" s="86"/>
      <c r="Q800" s="86"/>
      <c r="R800" s="86"/>
      <c r="S800" s="86"/>
      <c r="T800" s="87"/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T800" s="19" t="s">
        <v>155</v>
      </c>
      <c r="AU800" s="19" t="s">
        <v>81</v>
      </c>
    </row>
    <row r="801" s="13" customFormat="1">
      <c r="A801" s="13"/>
      <c r="B801" s="226"/>
      <c r="C801" s="227"/>
      <c r="D801" s="219" t="s">
        <v>175</v>
      </c>
      <c r="E801" s="228" t="s">
        <v>19</v>
      </c>
      <c r="F801" s="229" t="s">
        <v>2178</v>
      </c>
      <c r="G801" s="227"/>
      <c r="H801" s="230">
        <v>138.41</v>
      </c>
      <c r="I801" s="231"/>
      <c r="J801" s="227"/>
      <c r="K801" s="227"/>
      <c r="L801" s="232"/>
      <c r="M801" s="233"/>
      <c r="N801" s="234"/>
      <c r="O801" s="234"/>
      <c r="P801" s="234"/>
      <c r="Q801" s="234"/>
      <c r="R801" s="234"/>
      <c r="S801" s="234"/>
      <c r="T801" s="235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36" t="s">
        <v>175</v>
      </c>
      <c r="AU801" s="236" t="s">
        <v>81</v>
      </c>
      <c r="AV801" s="13" t="s">
        <v>81</v>
      </c>
      <c r="AW801" s="13" t="s">
        <v>33</v>
      </c>
      <c r="AX801" s="13" t="s">
        <v>79</v>
      </c>
      <c r="AY801" s="236" t="s">
        <v>144</v>
      </c>
    </row>
    <row r="802" s="2" customFormat="1" ht="16.5" customHeight="1">
      <c r="A802" s="40"/>
      <c r="B802" s="41"/>
      <c r="C802" s="206" t="s">
        <v>2179</v>
      </c>
      <c r="D802" s="206" t="s">
        <v>146</v>
      </c>
      <c r="E802" s="207" t="s">
        <v>2180</v>
      </c>
      <c r="F802" s="208" t="s">
        <v>2181</v>
      </c>
      <c r="G802" s="209" t="s">
        <v>149</v>
      </c>
      <c r="H802" s="210">
        <v>138.41</v>
      </c>
      <c r="I802" s="211"/>
      <c r="J802" s="212">
        <f>ROUND(I802*H802,2)</f>
        <v>0</v>
      </c>
      <c r="K802" s="208" t="s">
        <v>150</v>
      </c>
      <c r="L802" s="46"/>
      <c r="M802" s="213" t="s">
        <v>19</v>
      </c>
      <c r="N802" s="214" t="s">
        <v>42</v>
      </c>
      <c r="O802" s="86"/>
      <c r="P802" s="215">
        <f>O802*H802</f>
        <v>0</v>
      </c>
      <c r="Q802" s="215">
        <v>0.00050000000000000001</v>
      </c>
      <c r="R802" s="215">
        <f>Q802*H802</f>
        <v>0.069205000000000003</v>
      </c>
      <c r="S802" s="215">
        <v>0</v>
      </c>
      <c r="T802" s="216">
        <f>S802*H802</f>
        <v>0</v>
      </c>
      <c r="U802" s="40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R802" s="217" t="s">
        <v>258</v>
      </c>
      <c r="AT802" s="217" t="s">
        <v>146</v>
      </c>
      <c r="AU802" s="217" t="s">
        <v>81</v>
      </c>
      <c r="AY802" s="19" t="s">
        <v>144</v>
      </c>
      <c r="BE802" s="218">
        <f>IF(N802="základní",J802,0)</f>
        <v>0</v>
      </c>
      <c r="BF802" s="218">
        <f>IF(N802="snížená",J802,0)</f>
        <v>0</v>
      </c>
      <c r="BG802" s="218">
        <f>IF(N802="zákl. přenesená",J802,0)</f>
        <v>0</v>
      </c>
      <c r="BH802" s="218">
        <f>IF(N802="sníž. přenesená",J802,0)</f>
        <v>0</v>
      </c>
      <c r="BI802" s="218">
        <f>IF(N802="nulová",J802,0)</f>
        <v>0</v>
      </c>
      <c r="BJ802" s="19" t="s">
        <v>79</v>
      </c>
      <c r="BK802" s="218">
        <f>ROUND(I802*H802,2)</f>
        <v>0</v>
      </c>
      <c r="BL802" s="19" t="s">
        <v>258</v>
      </c>
      <c r="BM802" s="217" t="s">
        <v>2182</v>
      </c>
    </row>
    <row r="803" s="2" customFormat="1">
      <c r="A803" s="40"/>
      <c r="B803" s="41"/>
      <c r="C803" s="42"/>
      <c r="D803" s="219" t="s">
        <v>153</v>
      </c>
      <c r="E803" s="42"/>
      <c r="F803" s="220" t="s">
        <v>2183</v>
      </c>
      <c r="G803" s="42"/>
      <c r="H803" s="42"/>
      <c r="I803" s="221"/>
      <c r="J803" s="42"/>
      <c r="K803" s="42"/>
      <c r="L803" s="46"/>
      <c r="M803" s="222"/>
      <c r="N803" s="223"/>
      <c r="O803" s="86"/>
      <c r="P803" s="86"/>
      <c r="Q803" s="86"/>
      <c r="R803" s="86"/>
      <c r="S803" s="86"/>
      <c r="T803" s="87"/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T803" s="19" t="s">
        <v>153</v>
      </c>
      <c r="AU803" s="19" t="s">
        <v>81</v>
      </c>
    </row>
    <row r="804" s="2" customFormat="1">
      <c r="A804" s="40"/>
      <c r="B804" s="41"/>
      <c r="C804" s="42"/>
      <c r="D804" s="224" t="s">
        <v>155</v>
      </c>
      <c r="E804" s="42"/>
      <c r="F804" s="225" t="s">
        <v>2184</v>
      </c>
      <c r="G804" s="42"/>
      <c r="H804" s="42"/>
      <c r="I804" s="221"/>
      <c r="J804" s="42"/>
      <c r="K804" s="42"/>
      <c r="L804" s="46"/>
      <c r="M804" s="222"/>
      <c r="N804" s="223"/>
      <c r="O804" s="86"/>
      <c r="P804" s="86"/>
      <c r="Q804" s="86"/>
      <c r="R804" s="86"/>
      <c r="S804" s="86"/>
      <c r="T804" s="87"/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T804" s="19" t="s">
        <v>155</v>
      </c>
      <c r="AU804" s="19" t="s">
        <v>81</v>
      </c>
    </row>
    <row r="805" s="2" customFormat="1" ht="21.75" customHeight="1">
      <c r="A805" s="40"/>
      <c r="B805" s="41"/>
      <c r="C805" s="206" t="s">
        <v>2185</v>
      </c>
      <c r="D805" s="206" t="s">
        <v>146</v>
      </c>
      <c r="E805" s="207" t="s">
        <v>2186</v>
      </c>
      <c r="F805" s="208" t="s">
        <v>2187</v>
      </c>
      <c r="G805" s="209" t="s">
        <v>149</v>
      </c>
      <c r="H805" s="210">
        <v>138.41</v>
      </c>
      <c r="I805" s="211"/>
      <c r="J805" s="212">
        <f>ROUND(I805*H805,2)</f>
        <v>0</v>
      </c>
      <c r="K805" s="208" t="s">
        <v>150</v>
      </c>
      <c r="L805" s="46"/>
      <c r="M805" s="213" t="s">
        <v>19</v>
      </c>
      <c r="N805" s="214" t="s">
        <v>42</v>
      </c>
      <c r="O805" s="86"/>
      <c r="P805" s="215">
        <f>O805*H805</f>
        <v>0</v>
      </c>
      <c r="Q805" s="215">
        <v>0.0075799999999999999</v>
      </c>
      <c r="R805" s="215">
        <f>Q805*H805</f>
        <v>1.0491478000000001</v>
      </c>
      <c r="S805" s="215">
        <v>0</v>
      </c>
      <c r="T805" s="216">
        <f>S805*H805</f>
        <v>0</v>
      </c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R805" s="217" t="s">
        <v>258</v>
      </c>
      <c r="AT805" s="217" t="s">
        <v>146</v>
      </c>
      <c r="AU805" s="217" t="s">
        <v>81</v>
      </c>
      <c r="AY805" s="19" t="s">
        <v>144</v>
      </c>
      <c r="BE805" s="218">
        <f>IF(N805="základní",J805,0)</f>
        <v>0</v>
      </c>
      <c r="BF805" s="218">
        <f>IF(N805="snížená",J805,0)</f>
        <v>0</v>
      </c>
      <c r="BG805" s="218">
        <f>IF(N805="zákl. přenesená",J805,0)</f>
        <v>0</v>
      </c>
      <c r="BH805" s="218">
        <f>IF(N805="sníž. přenesená",J805,0)</f>
        <v>0</v>
      </c>
      <c r="BI805" s="218">
        <f>IF(N805="nulová",J805,0)</f>
        <v>0</v>
      </c>
      <c r="BJ805" s="19" t="s">
        <v>79</v>
      </c>
      <c r="BK805" s="218">
        <f>ROUND(I805*H805,2)</f>
        <v>0</v>
      </c>
      <c r="BL805" s="19" t="s">
        <v>258</v>
      </c>
      <c r="BM805" s="217" t="s">
        <v>2188</v>
      </c>
    </row>
    <row r="806" s="2" customFormat="1">
      <c r="A806" s="40"/>
      <c r="B806" s="41"/>
      <c r="C806" s="42"/>
      <c r="D806" s="219" t="s">
        <v>153</v>
      </c>
      <c r="E806" s="42"/>
      <c r="F806" s="220" t="s">
        <v>2189</v>
      </c>
      <c r="G806" s="42"/>
      <c r="H806" s="42"/>
      <c r="I806" s="221"/>
      <c r="J806" s="42"/>
      <c r="K806" s="42"/>
      <c r="L806" s="46"/>
      <c r="M806" s="222"/>
      <c r="N806" s="223"/>
      <c r="O806" s="86"/>
      <c r="P806" s="86"/>
      <c r="Q806" s="86"/>
      <c r="R806" s="86"/>
      <c r="S806" s="86"/>
      <c r="T806" s="87"/>
      <c r="U806" s="40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T806" s="19" t="s">
        <v>153</v>
      </c>
      <c r="AU806" s="19" t="s">
        <v>81</v>
      </c>
    </row>
    <row r="807" s="2" customFormat="1">
      <c r="A807" s="40"/>
      <c r="B807" s="41"/>
      <c r="C807" s="42"/>
      <c r="D807" s="224" t="s">
        <v>155</v>
      </c>
      <c r="E807" s="42"/>
      <c r="F807" s="225" t="s">
        <v>2190</v>
      </c>
      <c r="G807" s="42"/>
      <c r="H807" s="42"/>
      <c r="I807" s="221"/>
      <c r="J807" s="42"/>
      <c r="K807" s="42"/>
      <c r="L807" s="46"/>
      <c r="M807" s="222"/>
      <c r="N807" s="223"/>
      <c r="O807" s="86"/>
      <c r="P807" s="86"/>
      <c r="Q807" s="86"/>
      <c r="R807" s="86"/>
      <c r="S807" s="86"/>
      <c r="T807" s="87"/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T807" s="19" t="s">
        <v>155</v>
      </c>
      <c r="AU807" s="19" t="s">
        <v>81</v>
      </c>
    </row>
    <row r="808" s="2" customFormat="1" ht="16.5" customHeight="1">
      <c r="A808" s="40"/>
      <c r="B808" s="41"/>
      <c r="C808" s="206" t="s">
        <v>2191</v>
      </c>
      <c r="D808" s="206" t="s">
        <v>146</v>
      </c>
      <c r="E808" s="207" t="s">
        <v>2192</v>
      </c>
      <c r="F808" s="208" t="s">
        <v>2193</v>
      </c>
      <c r="G808" s="209" t="s">
        <v>149</v>
      </c>
      <c r="H808" s="210">
        <v>138.41</v>
      </c>
      <c r="I808" s="211"/>
      <c r="J808" s="212">
        <f>ROUND(I808*H808,2)</f>
        <v>0</v>
      </c>
      <c r="K808" s="208" t="s">
        <v>150</v>
      </c>
      <c r="L808" s="46"/>
      <c r="M808" s="213" t="s">
        <v>19</v>
      </c>
      <c r="N808" s="214" t="s">
        <v>42</v>
      </c>
      <c r="O808" s="86"/>
      <c r="P808" s="215">
        <f>O808*H808</f>
        <v>0</v>
      </c>
      <c r="Q808" s="215">
        <v>0.00029999999999999997</v>
      </c>
      <c r="R808" s="215">
        <f>Q808*H808</f>
        <v>0.041522999999999997</v>
      </c>
      <c r="S808" s="215">
        <v>0</v>
      </c>
      <c r="T808" s="216">
        <f>S808*H808</f>
        <v>0</v>
      </c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R808" s="217" t="s">
        <v>258</v>
      </c>
      <c r="AT808" s="217" t="s">
        <v>146</v>
      </c>
      <c r="AU808" s="217" t="s">
        <v>81</v>
      </c>
      <c r="AY808" s="19" t="s">
        <v>144</v>
      </c>
      <c r="BE808" s="218">
        <f>IF(N808="základní",J808,0)</f>
        <v>0</v>
      </c>
      <c r="BF808" s="218">
        <f>IF(N808="snížená",J808,0)</f>
        <v>0</v>
      </c>
      <c r="BG808" s="218">
        <f>IF(N808="zákl. přenesená",J808,0)</f>
        <v>0</v>
      </c>
      <c r="BH808" s="218">
        <f>IF(N808="sníž. přenesená",J808,0)</f>
        <v>0</v>
      </c>
      <c r="BI808" s="218">
        <f>IF(N808="nulová",J808,0)</f>
        <v>0</v>
      </c>
      <c r="BJ808" s="19" t="s">
        <v>79</v>
      </c>
      <c r="BK808" s="218">
        <f>ROUND(I808*H808,2)</f>
        <v>0</v>
      </c>
      <c r="BL808" s="19" t="s">
        <v>258</v>
      </c>
      <c r="BM808" s="217" t="s">
        <v>2194</v>
      </c>
    </row>
    <row r="809" s="2" customFormat="1">
      <c r="A809" s="40"/>
      <c r="B809" s="41"/>
      <c r="C809" s="42"/>
      <c r="D809" s="219" t="s">
        <v>153</v>
      </c>
      <c r="E809" s="42"/>
      <c r="F809" s="220" t="s">
        <v>2195</v>
      </c>
      <c r="G809" s="42"/>
      <c r="H809" s="42"/>
      <c r="I809" s="221"/>
      <c r="J809" s="42"/>
      <c r="K809" s="42"/>
      <c r="L809" s="46"/>
      <c r="M809" s="222"/>
      <c r="N809" s="223"/>
      <c r="O809" s="86"/>
      <c r="P809" s="86"/>
      <c r="Q809" s="86"/>
      <c r="R809" s="86"/>
      <c r="S809" s="86"/>
      <c r="T809" s="87"/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T809" s="19" t="s">
        <v>153</v>
      </c>
      <c r="AU809" s="19" t="s">
        <v>81</v>
      </c>
    </row>
    <row r="810" s="2" customFormat="1">
      <c r="A810" s="40"/>
      <c r="B810" s="41"/>
      <c r="C810" s="42"/>
      <c r="D810" s="224" t="s">
        <v>155</v>
      </c>
      <c r="E810" s="42"/>
      <c r="F810" s="225" t="s">
        <v>2196</v>
      </c>
      <c r="G810" s="42"/>
      <c r="H810" s="42"/>
      <c r="I810" s="221"/>
      <c r="J810" s="42"/>
      <c r="K810" s="42"/>
      <c r="L810" s="46"/>
      <c r="M810" s="222"/>
      <c r="N810" s="223"/>
      <c r="O810" s="86"/>
      <c r="P810" s="86"/>
      <c r="Q810" s="86"/>
      <c r="R810" s="86"/>
      <c r="S810" s="86"/>
      <c r="T810" s="87"/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T810" s="19" t="s">
        <v>155</v>
      </c>
      <c r="AU810" s="19" t="s">
        <v>81</v>
      </c>
    </row>
    <row r="811" s="2" customFormat="1" ht="21.75" customHeight="1">
      <c r="A811" s="40"/>
      <c r="B811" s="41"/>
      <c r="C811" s="248" t="s">
        <v>2197</v>
      </c>
      <c r="D811" s="248" t="s">
        <v>224</v>
      </c>
      <c r="E811" s="249" t="s">
        <v>2198</v>
      </c>
      <c r="F811" s="250" t="s">
        <v>2199</v>
      </c>
      <c r="G811" s="251" t="s">
        <v>149</v>
      </c>
      <c r="H811" s="252">
        <v>152.25100000000001</v>
      </c>
      <c r="I811" s="253"/>
      <c r="J811" s="254">
        <f>ROUND(I811*H811,2)</f>
        <v>0</v>
      </c>
      <c r="K811" s="250" t="s">
        <v>150</v>
      </c>
      <c r="L811" s="255"/>
      <c r="M811" s="256" t="s">
        <v>19</v>
      </c>
      <c r="N811" s="257" t="s">
        <v>42</v>
      </c>
      <c r="O811" s="86"/>
      <c r="P811" s="215">
        <f>O811*H811</f>
        <v>0</v>
      </c>
      <c r="Q811" s="215">
        <v>0.0051000000000000004</v>
      </c>
      <c r="R811" s="215">
        <f>Q811*H811</f>
        <v>0.77648010000000012</v>
      </c>
      <c r="S811" s="215">
        <v>0</v>
      </c>
      <c r="T811" s="216">
        <f>S811*H811</f>
        <v>0</v>
      </c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R811" s="217" t="s">
        <v>379</v>
      </c>
      <c r="AT811" s="217" t="s">
        <v>224</v>
      </c>
      <c r="AU811" s="217" t="s">
        <v>81</v>
      </c>
      <c r="AY811" s="19" t="s">
        <v>144</v>
      </c>
      <c r="BE811" s="218">
        <f>IF(N811="základní",J811,0)</f>
        <v>0</v>
      </c>
      <c r="BF811" s="218">
        <f>IF(N811="snížená",J811,0)</f>
        <v>0</v>
      </c>
      <c r="BG811" s="218">
        <f>IF(N811="zákl. přenesená",J811,0)</f>
        <v>0</v>
      </c>
      <c r="BH811" s="218">
        <f>IF(N811="sníž. přenesená",J811,0)</f>
        <v>0</v>
      </c>
      <c r="BI811" s="218">
        <f>IF(N811="nulová",J811,0)</f>
        <v>0</v>
      </c>
      <c r="BJ811" s="19" t="s">
        <v>79</v>
      </c>
      <c r="BK811" s="218">
        <f>ROUND(I811*H811,2)</f>
        <v>0</v>
      </c>
      <c r="BL811" s="19" t="s">
        <v>258</v>
      </c>
      <c r="BM811" s="217" t="s">
        <v>2200</v>
      </c>
    </row>
    <row r="812" s="2" customFormat="1">
      <c r="A812" s="40"/>
      <c r="B812" s="41"/>
      <c r="C812" s="42"/>
      <c r="D812" s="219" t="s">
        <v>153</v>
      </c>
      <c r="E812" s="42"/>
      <c r="F812" s="220" t="s">
        <v>2199</v>
      </c>
      <c r="G812" s="42"/>
      <c r="H812" s="42"/>
      <c r="I812" s="221"/>
      <c r="J812" s="42"/>
      <c r="K812" s="42"/>
      <c r="L812" s="46"/>
      <c r="M812" s="222"/>
      <c r="N812" s="223"/>
      <c r="O812" s="86"/>
      <c r="P812" s="86"/>
      <c r="Q812" s="86"/>
      <c r="R812" s="86"/>
      <c r="S812" s="86"/>
      <c r="T812" s="87"/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T812" s="19" t="s">
        <v>153</v>
      </c>
      <c r="AU812" s="19" t="s">
        <v>81</v>
      </c>
    </row>
    <row r="813" s="13" customFormat="1">
      <c r="A813" s="13"/>
      <c r="B813" s="226"/>
      <c r="C813" s="227"/>
      <c r="D813" s="219" t="s">
        <v>175</v>
      </c>
      <c r="E813" s="227"/>
      <c r="F813" s="229" t="s">
        <v>2201</v>
      </c>
      <c r="G813" s="227"/>
      <c r="H813" s="230">
        <v>152.25100000000001</v>
      </c>
      <c r="I813" s="231"/>
      <c r="J813" s="227"/>
      <c r="K813" s="227"/>
      <c r="L813" s="232"/>
      <c r="M813" s="233"/>
      <c r="N813" s="234"/>
      <c r="O813" s="234"/>
      <c r="P813" s="234"/>
      <c r="Q813" s="234"/>
      <c r="R813" s="234"/>
      <c r="S813" s="234"/>
      <c r="T813" s="235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36" t="s">
        <v>175</v>
      </c>
      <c r="AU813" s="236" t="s">
        <v>81</v>
      </c>
      <c r="AV813" s="13" t="s">
        <v>81</v>
      </c>
      <c r="AW813" s="13" t="s">
        <v>4</v>
      </c>
      <c r="AX813" s="13" t="s">
        <v>79</v>
      </c>
      <c r="AY813" s="236" t="s">
        <v>144</v>
      </c>
    </row>
    <row r="814" s="2" customFormat="1" ht="16.5" customHeight="1">
      <c r="A814" s="40"/>
      <c r="B814" s="41"/>
      <c r="C814" s="206" t="s">
        <v>2202</v>
      </c>
      <c r="D814" s="206" t="s">
        <v>146</v>
      </c>
      <c r="E814" s="207" t="s">
        <v>2203</v>
      </c>
      <c r="F814" s="208" t="s">
        <v>2204</v>
      </c>
      <c r="G814" s="209" t="s">
        <v>165</v>
      </c>
      <c r="H814" s="210">
        <v>100.5</v>
      </c>
      <c r="I814" s="211"/>
      <c r="J814" s="212">
        <f>ROUND(I814*H814,2)</f>
        <v>0</v>
      </c>
      <c r="K814" s="208" t="s">
        <v>150</v>
      </c>
      <c r="L814" s="46"/>
      <c r="M814" s="213" t="s">
        <v>19</v>
      </c>
      <c r="N814" s="214" t="s">
        <v>42</v>
      </c>
      <c r="O814" s="86"/>
      <c r="P814" s="215">
        <f>O814*H814</f>
        <v>0</v>
      </c>
      <c r="Q814" s="215">
        <v>1.0000000000000001E-05</v>
      </c>
      <c r="R814" s="215">
        <f>Q814*H814</f>
        <v>0.001005</v>
      </c>
      <c r="S814" s="215">
        <v>0</v>
      </c>
      <c r="T814" s="216">
        <f>S814*H814</f>
        <v>0</v>
      </c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R814" s="217" t="s">
        <v>258</v>
      </c>
      <c r="AT814" s="217" t="s">
        <v>146</v>
      </c>
      <c r="AU814" s="217" t="s">
        <v>81</v>
      </c>
      <c r="AY814" s="19" t="s">
        <v>144</v>
      </c>
      <c r="BE814" s="218">
        <f>IF(N814="základní",J814,0)</f>
        <v>0</v>
      </c>
      <c r="BF814" s="218">
        <f>IF(N814="snížená",J814,0)</f>
        <v>0</v>
      </c>
      <c r="BG814" s="218">
        <f>IF(N814="zákl. přenesená",J814,0)</f>
        <v>0</v>
      </c>
      <c r="BH814" s="218">
        <f>IF(N814="sníž. přenesená",J814,0)</f>
        <v>0</v>
      </c>
      <c r="BI814" s="218">
        <f>IF(N814="nulová",J814,0)</f>
        <v>0</v>
      </c>
      <c r="BJ814" s="19" t="s">
        <v>79</v>
      </c>
      <c r="BK814" s="218">
        <f>ROUND(I814*H814,2)</f>
        <v>0</v>
      </c>
      <c r="BL814" s="19" t="s">
        <v>258</v>
      </c>
      <c r="BM814" s="217" t="s">
        <v>2205</v>
      </c>
    </row>
    <row r="815" s="2" customFormat="1">
      <c r="A815" s="40"/>
      <c r="B815" s="41"/>
      <c r="C815" s="42"/>
      <c r="D815" s="219" t="s">
        <v>153</v>
      </c>
      <c r="E815" s="42"/>
      <c r="F815" s="220" t="s">
        <v>2206</v>
      </c>
      <c r="G815" s="42"/>
      <c r="H815" s="42"/>
      <c r="I815" s="221"/>
      <c r="J815" s="42"/>
      <c r="K815" s="42"/>
      <c r="L815" s="46"/>
      <c r="M815" s="222"/>
      <c r="N815" s="223"/>
      <c r="O815" s="86"/>
      <c r="P815" s="86"/>
      <c r="Q815" s="86"/>
      <c r="R815" s="86"/>
      <c r="S815" s="86"/>
      <c r="T815" s="87"/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T815" s="19" t="s">
        <v>153</v>
      </c>
      <c r="AU815" s="19" t="s">
        <v>81</v>
      </c>
    </row>
    <row r="816" s="2" customFormat="1">
      <c r="A816" s="40"/>
      <c r="B816" s="41"/>
      <c r="C816" s="42"/>
      <c r="D816" s="224" t="s">
        <v>155</v>
      </c>
      <c r="E816" s="42"/>
      <c r="F816" s="225" t="s">
        <v>2207</v>
      </c>
      <c r="G816" s="42"/>
      <c r="H816" s="42"/>
      <c r="I816" s="221"/>
      <c r="J816" s="42"/>
      <c r="K816" s="42"/>
      <c r="L816" s="46"/>
      <c r="M816" s="222"/>
      <c r="N816" s="223"/>
      <c r="O816" s="86"/>
      <c r="P816" s="86"/>
      <c r="Q816" s="86"/>
      <c r="R816" s="86"/>
      <c r="S816" s="86"/>
      <c r="T816" s="87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T816" s="19" t="s">
        <v>155</v>
      </c>
      <c r="AU816" s="19" t="s">
        <v>81</v>
      </c>
    </row>
    <row r="817" s="13" customFormat="1">
      <c r="A817" s="13"/>
      <c r="B817" s="226"/>
      <c r="C817" s="227"/>
      <c r="D817" s="219" t="s">
        <v>175</v>
      </c>
      <c r="E817" s="228" t="s">
        <v>19</v>
      </c>
      <c r="F817" s="229" t="s">
        <v>2208</v>
      </c>
      <c r="G817" s="227"/>
      <c r="H817" s="230">
        <v>11</v>
      </c>
      <c r="I817" s="231"/>
      <c r="J817" s="227"/>
      <c r="K817" s="227"/>
      <c r="L817" s="232"/>
      <c r="M817" s="233"/>
      <c r="N817" s="234"/>
      <c r="O817" s="234"/>
      <c r="P817" s="234"/>
      <c r="Q817" s="234"/>
      <c r="R817" s="234"/>
      <c r="S817" s="234"/>
      <c r="T817" s="235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36" t="s">
        <v>175</v>
      </c>
      <c r="AU817" s="236" t="s">
        <v>81</v>
      </c>
      <c r="AV817" s="13" t="s">
        <v>81</v>
      </c>
      <c r="AW817" s="13" t="s">
        <v>33</v>
      </c>
      <c r="AX817" s="13" t="s">
        <v>71</v>
      </c>
      <c r="AY817" s="236" t="s">
        <v>144</v>
      </c>
    </row>
    <row r="818" s="13" customFormat="1">
      <c r="A818" s="13"/>
      <c r="B818" s="226"/>
      <c r="C818" s="227"/>
      <c r="D818" s="219" t="s">
        <v>175</v>
      </c>
      <c r="E818" s="228" t="s">
        <v>19</v>
      </c>
      <c r="F818" s="229" t="s">
        <v>2208</v>
      </c>
      <c r="G818" s="227"/>
      <c r="H818" s="230">
        <v>11</v>
      </c>
      <c r="I818" s="231"/>
      <c r="J818" s="227"/>
      <c r="K818" s="227"/>
      <c r="L818" s="232"/>
      <c r="M818" s="233"/>
      <c r="N818" s="234"/>
      <c r="O818" s="234"/>
      <c r="P818" s="234"/>
      <c r="Q818" s="234"/>
      <c r="R818" s="234"/>
      <c r="S818" s="234"/>
      <c r="T818" s="235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36" t="s">
        <v>175</v>
      </c>
      <c r="AU818" s="236" t="s">
        <v>81</v>
      </c>
      <c r="AV818" s="13" t="s">
        <v>81</v>
      </c>
      <c r="AW818" s="13" t="s">
        <v>33</v>
      </c>
      <c r="AX818" s="13" t="s">
        <v>71</v>
      </c>
      <c r="AY818" s="236" t="s">
        <v>144</v>
      </c>
    </row>
    <row r="819" s="13" customFormat="1">
      <c r="A819" s="13"/>
      <c r="B819" s="226"/>
      <c r="C819" s="227"/>
      <c r="D819" s="219" t="s">
        <v>175</v>
      </c>
      <c r="E819" s="228" t="s">
        <v>19</v>
      </c>
      <c r="F819" s="229" t="s">
        <v>2209</v>
      </c>
      <c r="G819" s="227"/>
      <c r="H819" s="230">
        <v>14.800000000000001</v>
      </c>
      <c r="I819" s="231"/>
      <c r="J819" s="227"/>
      <c r="K819" s="227"/>
      <c r="L819" s="232"/>
      <c r="M819" s="233"/>
      <c r="N819" s="234"/>
      <c r="O819" s="234"/>
      <c r="P819" s="234"/>
      <c r="Q819" s="234"/>
      <c r="R819" s="234"/>
      <c r="S819" s="234"/>
      <c r="T819" s="235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236" t="s">
        <v>175</v>
      </c>
      <c r="AU819" s="236" t="s">
        <v>81</v>
      </c>
      <c r="AV819" s="13" t="s">
        <v>81</v>
      </c>
      <c r="AW819" s="13" t="s">
        <v>33</v>
      </c>
      <c r="AX819" s="13" t="s">
        <v>71</v>
      </c>
      <c r="AY819" s="236" t="s">
        <v>144</v>
      </c>
    </row>
    <row r="820" s="13" customFormat="1">
      <c r="A820" s="13"/>
      <c r="B820" s="226"/>
      <c r="C820" s="227"/>
      <c r="D820" s="219" t="s">
        <v>175</v>
      </c>
      <c r="E820" s="228" t="s">
        <v>19</v>
      </c>
      <c r="F820" s="229" t="s">
        <v>2210</v>
      </c>
      <c r="G820" s="227"/>
      <c r="H820" s="230">
        <v>7.5</v>
      </c>
      <c r="I820" s="231"/>
      <c r="J820" s="227"/>
      <c r="K820" s="227"/>
      <c r="L820" s="232"/>
      <c r="M820" s="233"/>
      <c r="N820" s="234"/>
      <c r="O820" s="234"/>
      <c r="P820" s="234"/>
      <c r="Q820" s="234"/>
      <c r="R820" s="234"/>
      <c r="S820" s="234"/>
      <c r="T820" s="235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36" t="s">
        <v>175</v>
      </c>
      <c r="AU820" s="236" t="s">
        <v>81</v>
      </c>
      <c r="AV820" s="13" t="s">
        <v>81</v>
      </c>
      <c r="AW820" s="13" t="s">
        <v>33</v>
      </c>
      <c r="AX820" s="13" t="s">
        <v>71</v>
      </c>
      <c r="AY820" s="236" t="s">
        <v>144</v>
      </c>
    </row>
    <row r="821" s="13" customFormat="1">
      <c r="A821" s="13"/>
      <c r="B821" s="226"/>
      <c r="C821" s="227"/>
      <c r="D821" s="219" t="s">
        <v>175</v>
      </c>
      <c r="E821" s="228" t="s">
        <v>19</v>
      </c>
      <c r="F821" s="229" t="s">
        <v>2211</v>
      </c>
      <c r="G821" s="227"/>
      <c r="H821" s="230">
        <v>41.399999999999999</v>
      </c>
      <c r="I821" s="231"/>
      <c r="J821" s="227"/>
      <c r="K821" s="227"/>
      <c r="L821" s="232"/>
      <c r="M821" s="233"/>
      <c r="N821" s="234"/>
      <c r="O821" s="234"/>
      <c r="P821" s="234"/>
      <c r="Q821" s="234"/>
      <c r="R821" s="234"/>
      <c r="S821" s="234"/>
      <c r="T821" s="235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36" t="s">
        <v>175</v>
      </c>
      <c r="AU821" s="236" t="s">
        <v>81</v>
      </c>
      <c r="AV821" s="13" t="s">
        <v>81</v>
      </c>
      <c r="AW821" s="13" t="s">
        <v>33</v>
      </c>
      <c r="AX821" s="13" t="s">
        <v>71</v>
      </c>
      <c r="AY821" s="236" t="s">
        <v>144</v>
      </c>
    </row>
    <row r="822" s="13" customFormat="1">
      <c r="A822" s="13"/>
      <c r="B822" s="226"/>
      <c r="C822" s="227"/>
      <c r="D822" s="219" t="s">
        <v>175</v>
      </c>
      <c r="E822" s="228" t="s">
        <v>19</v>
      </c>
      <c r="F822" s="229" t="s">
        <v>2212</v>
      </c>
      <c r="G822" s="227"/>
      <c r="H822" s="230">
        <v>14.800000000000001</v>
      </c>
      <c r="I822" s="231"/>
      <c r="J822" s="227"/>
      <c r="K822" s="227"/>
      <c r="L822" s="232"/>
      <c r="M822" s="233"/>
      <c r="N822" s="234"/>
      <c r="O822" s="234"/>
      <c r="P822" s="234"/>
      <c r="Q822" s="234"/>
      <c r="R822" s="234"/>
      <c r="S822" s="234"/>
      <c r="T822" s="235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36" t="s">
        <v>175</v>
      </c>
      <c r="AU822" s="236" t="s">
        <v>81</v>
      </c>
      <c r="AV822" s="13" t="s">
        <v>81</v>
      </c>
      <c r="AW822" s="13" t="s">
        <v>33</v>
      </c>
      <c r="AX822" s="13" t="s">
        <v>71</v>
      </c>
      <c r="AY822" s="236" t="s">
        <v>144</v>
      </c>
    </row>
    <row r="823" s="14" customFormat="1">
      <c r="A823" s="14"/>
      <c r="B823" s="237"/>
      <c r="C823" s="238"/>
      <c r="D823" s="219" t="s">
        <v>175</v>
      </c>
      <c r="E823" s="239" t="s">
        <v>19</v>
      </c>
      <c r="F823" s="240" t="s">
        <v>179</v>
      </c>
      <c r="G823" s="238"/>
      <c r="H823" s="241">
        <v>100.5</v>
      </c>
      <c r="I823" s="242"/>
      <c r="J823" s="238"/>
      <c r="K823" s="238"/>
      <c r="L823" s="243"/>
      <c r="M823" s="244"/>
      <c r="N823" s="245"/>
      <c r="O823" s="245"/>
      <c r="P823" s="245"/>
      <c r="Q823" s="245"/>
      <c r="R823" s="245"/>
      <c r="S823" s="245"/>
      <c r="T823" s="246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47" t="s">
        <v>175</v>
      </c>
      <c r="AU823" s="247" t="s">
        <v>81</v>
      </c>
      <c r="AV823" s="14" t="s">
        <v>151</v>
      </c>
      <c r="AW823" s="14" t="s">
        <v>33</v>
      </c>
      <c r="AX823" s="14" t="s">
        <v>79</v>
      </c>
      <c r="AY823" s="247" t="s">
        <v>144</v>
      </c>
    </row>
    <row r="824" s="2" customFormat="1" ht="16.5" customHeight="1">
      <c r="A824" s="40"/>
      <c r="B824" s="41"/>
      <c r="C824" s="248" t="s">
        <v>2213</v>
      </c>
      <c r="D824" s="248" t="s">
        <v>224</v>
      </c>
      <c r="E824" s="249" t="s">
        <v>2214</v>
      </c>
      <c r="F824" s="250" t="s">
        <v>2215</v>
      </c>
      <c r="G824" s="251" t="s">
        <v>165</v>
      </c>
      <c r="H824" s="252">
        <v>102.51000000000001</v>
      </c>
      <c r="I824" s="253"/>
      <c r="J824" s="254">
        <f>ROUND(I824*H824,2)</f>
        <v>0</v>
      </c>
      <c r="K824" s="250" t="s">
        <v>150</v>
      </c>
      <c r="L824" s="255"/>
      <c r="M824" s="256" t="s">
        <v>19</v>
      </c>
      <c r="N824" s="257" t="s">
        <v>42</v>
      </c>
      <c r="O824" s="86"/>
      <c r="P824" s="215">
        <f>O824*H824</f>
        <v>0</v>
      </c>
      <c r="Q824" s="215">
        <v>0.00027</v>
      </c>
      <c r="R824" s="215">
        <f>Q824*H824</f>
        <v>0.027677700000000003</v>
      </c>
      <c r="S824" s="215">
        <v>0</v>
      </c>
      <c r="T824" s="216">
        <f>S824*H824</f>
        <v>0</v>
      </c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R824" s="217" t="s">
        <v>379</v>
      </c>
      <c r="AT824" s="217" t="s">
        <v>224</v>
      </c>
      <c r="AU824" s="217" t="s">
        <v>81</v>
      </c>
      <c r="AY824" s="19" t="s">
        <v>144</v>
      </c>
      <c r="BE824" s="218">
        <f>IF(N824="základní",J824,0)</f>
        <v>0</v>
      </c>
      <c r="BF824" s="218">
        <f>IF(N824="snížená",J824,0)</f>
        <v>0</v>
      </c>
      <c r="BG824" s="218">
        <f>IF(N824="zákl. přenesená",J824,0)</f>
        <v>0</v>
      </c>
      <c r="BH824" s="218">
        <f>IF(N824="sníž. přenesená",J824,0)</f>
        <v>0</v>
      </c>
      <c r="BI824" s="218">
        <f>IF(N824="nulová",J824,0)</f>
        <v>0</v>
      </c>
      <c r="BJ824" s="19" t="s">
        <v>79</v>
      </c>
      <c r="BK824" s="218">
        <f>ROUND(I824*H824,2)</f>
        <v>0</v>
      </c>
      <c r="BL824" s="19" t="s">
        <v>258</v>
      </c>
      <c r="BM824" s="217" t="s">
        <v>2216</v>
      </c>
    </row>
    <row r="825" s="2" customFormat="1">
      <c r="A825" s="40"/>
      <c r="B825" s="41"/>
      <c r="C825" s="42"/>
      <c r="D825" s="219" t="s">
        <v>153</v>
      </c>
      <c r="E825" s="42"/>
      <c r="F825" s="220" t="s">
        <v>2215</v>
      </c>
      <c r="G825" s="42"/>
      <c r="H825" s="42"/>
      <c r="I825" s="221"/>
      <c r="J825" s="42"/>
      <c r="K825" s="42"/>
      <c r="L825" s="46"/>
      <c r="M825" s="222"/>
      <c r="N825" s="223"/>
      <c r="O825" s="86"/>
      <c r="P825" s="86"/>
      <c r="Q825" s="86"/>
      <c r="R825" s="86"/>
      <c r="S825" s="86"/>
      <c r="T825" s="87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T825" s="19" t="s">
        <v>153</v>
      </c>
      <c r="AU825" s="19" t="s">
        <v>81</v>
      </c>
    </row>
    <row r="826" s="13" customFormat="1">
      <c r="A826" s="13"/>
      <c r="B826" s="226"/>
      <c r="C826" s="227"/>
      <c r="D826" s="219" t="s">
        <v>175</v>
      </c>
      <c r="E826" s="227"/>
      <c r="F826" s="229" t="s">
        <v>2217</v>
      </c>
      <c r="G826" s="227"/>
      <c r="H826" s="230">
        <v>102.51000000000001</v>
      </c>
      <c r="I826" s="231"/>
      <c r="J826" s="227"/>
      <c r="K826" s="227"/>
      <c r="L826" s="232"/>
      <c r="M826" s="233"/>
      <c r="N826" s="234"/>
      <c r="O826" s="234"/>
      <c r="P826" s="234"/>
      <c r="Q826" s="234"/>
      <c r="R826" s="234"/>
      <c r="S826" s="234"/>
      <c r="T826" s="235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236" t="s">
        <v>175</v>
      </c>
      <c r="AU826" s="236" t="s">
        <v>81</v>
      </c>
      <c r="AV826" s="13" t="s">
        <v>81</v>
      </c>
      <c r="AW826" s="13" t="s">
        <v>4</v>
      </c>
      <c r="AX826" s="13" t="s">
        <v>79</v>
      </c>
      <c r="AY826" s="236" t="s">
        <v>144</v>
      </c>
    </row>
    <row r="827" s="2" customFormat="1" ht="16.5" customHeight="1">
      <c r="A827" s="40"/>
      <c r="B827" s="41"/>
      <c r="C827" s="206" t="s">
        <v>2218</v>
      </c>
      <c r="D827" s="206" t="s">
        <v>146</v>
      </c>
      <c r="E827" s="207" t="s">
        <v>2219</v>
      </c>
      <c r="F827" s="208" t="s">
        <v>2220</v>
      </c>
      <c r="G827" s="209" t="s">
        <v>165</v>
      </c>
      <c r="H827" s="210">
        <v>100.5</v>
      </c>
      <c r="I827" s="211"/>
      <c r="J827" s="212">
        <f>ROUND(I827*H827,2)</f>
        <v>0</v>
      </c>
      <c r="K827" s="208" t="s">
        <v>150</v>
      </c>
      <c r="L827" s="46"/>
      <c r="M827" s="213" t="s">
        <v>19</v>
      </c>
      <c r="N827" s="214" t="s">
        <v>42</v>
      </c>
      <c r="O827" s="86"/>
      <c r="P827" s="215">
        <f>O827*H827</f>
        <v>0</v>
      </c>
      <c r="Q827" s="215">
        <v>0</v>
      </c>
      <c r="R827" s="215">
        <f>Q827*H827</f>
        <v>0</v>
      </c>
      <c r="S827" s="215">
        <v>0</v>
      </c>
      <c r="T827" s="216">
        <f>S827*H827</f>
        <v>0</v>
      </c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R827" s="217" t="s">
        <v>258</v>
      </c>
      <c r="AT827" s="217" t="s">
        <v>146</v>
      </c>
      <c r="AU827" s="217" t="s">
        <v>81</v>
      </c>
      <c r="AY827" s="19" t="s">
        <v>144</v>
      </c>
      <c r="BE827" s="218">
        <f>IF(N827="základní",J827,0)</f>
        <v>0</v>
      </c>
      <c r="BF827" s="218">
        <f>IF(N827="snížená",J827,0)</f>
        <v>0</v>
      </c>
      <c r="BG827" s="218">
        <f>IF(N827="zákl. přenesená",J827,0)</f>
        <v>0</v>
      </c>
      <c r="BH827" s="218">
        <f>IF(N827="sníž. přenesená",J827,0)</f>
        <v>0</v>
      </c>
      <c r="BI827" s="218">
        <f>IF(N827="nulová",J827,0)</f>
        <v>0</v>
      </c>
      <c r="BJ827" s="19" t="s">
        <v>79</v>
      </c>
      <c r="BK827" s="218">
        <f>ROUND(I827*H827,2)</f>
        <v>0</v>
      </c>
      <c r="BL827" s="19" t="s">
        <v>258</v>
      </c>
      <c r="BM827" s="217" t="s">
        <v>2221</v>
      </c>
    </row>
    <row r="828" s="2" customFormat="1">
      <c r="A828" s="40"/>
      <c r="B828" s="41"/>
      <c r="C828" s="42"/>
      <c r="D828" s="219" t="s">
        <v>153</v>
      </c>
      <c r="E828" s="42"/>
      <c r="F828" s="220" t="s">
        <v>2222</v>
      </c>
      <c r="G828" s="42"/>
      <c r="H828" s="42"/>
      <c r="I828" s="221"/>
      <c r="J828" s="42"/>
      <c r="K828" s="42"/>
      <c r="L828" s="46"/>
      <c r="M828" s="222"/>
      <c r="N828" s="223"/>
      <c r="O828" s="86"/>
      <c r="P828" s="86"/>
      <c r="Q828" s="86"/>
      <c r="R828" s="86"/>
      <c r="S828" s="86"/>
      <c r="T828" s="87"/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T828" s="19" t="s">
        <v>153</v>
      </c>
      <c r="AU828" s="19" t="s">
        <v>81</v>
      </c>
    </row>
    <row r="829" s="2" customFormat="1">
      <c r="A829" s="40"/>
      <c r="B829" s="41"/>
      <c r="C829" s="42"/>
      <c r="D829" s="224" t="s">
        <v>155</v>
      </c>
      <c r="E829" s="42"/>
      <c r="F829" s="225" t="s">
        <v>2223</v>
      </c>
      <c r="G829" s="42"/>
      <c r="H829" s="42"/>
      <c r="I829" s="221"/>
      <c r="J829" s="42"/>
      <c r="K829" s="42"/>
      <c r="L829" s="46"/>
      <c r="M829" s="222"/>
      <c r="N829" s="223"/>
      <c r="O829" s="86"/>
      <c r="P829" s="86"/>
      <c r="Q829" s="86"/>
      <c r="R829" s="86"/>
      <c r="S829" s="86"/>
      <c r="T829" s="87"/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T829" s="19" t="s">
        <v>155</v>
      </c>
      <c r="AU829" s="19" t="s">
        <v>81</v>
      </c>
    </row>
    <row r="830" s="2" customFormat="1" ht="21.75" customHeight="1">
      <c r="A830" s="40"/>
      <c r="B830" s="41"/>
      <c r="C830" s="248" t="s">
        <v>2224</v>
      </c>
      <c r="D830" s="248" t="s">
        <v>224</v>
      </c>
      <c r="E830" s="249" t="s">
        <v>2198</v>
      </c>
      <c r="F830" s="250" t="s">
        <v>2199</v>
      </c>
      <c r="G830" s="251" t="s">
        <v>149</v>
      </c>
      <c r="H830" s="252">
        <v>11.055</v>
      </c>
      <c r="I830" s="253"/>
      <c r="J830" s="254">
        <f>ROUND(I830*H830,2)</f>
        <v>0</v>
      </c>
      <c r="K830" s="250" t="s">
        <v>150</v>
      </c>
      <c r="L830" s="255"/>
      <c r="M830" s="256" t="s">
        <v>19</v>
      </c>
      <c r="N830" s="257" t="s">
        <v>42</v>
      </c>
      <c r="O830" s="86"/>
      <c r="P830" s="215">
        <f>O830*H830</f>
        <v>0</v>
      </c>
      <c r="Q830" s="215">
        <v>0.0051000000000000004</v>
      </c>
      <c r="R830" s="215">
        <f>Q830*H830</f>
        <v>0.0563805</v>
      </c>
      <c r="S830" s="215">
        <v>0</v>
      </c>
      <c r="T830" s="216">
        <f>S830*H830</f>
        <v>0</v>
      </c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R830" s="217" t="s">
        <v>379</v>
      </c>
      <c r="AT830" s="217" t="s">
        <v>224</v>
      </c>
      <c r="AU830" s="217" t="s">
        <v>81</v>
      </c>
      <c r="AY830" s="19" t="s">
        <v>144</v>
      </c>
      <c r="BE830" s="218">
        <f>IF(N830="základní",J830,0)</f>
        <v>0</v>
      </c>
      <c r="BF830" s="218">
        <f>IF(N830="snížená",J830,0)</f>
        <v>0</v>
      </c>
      <c r="BG830" s="218">
        <f>IF(N830="zákl. přenesená",J830,0)</f>
        <v>0</v>
      </c>
      <c r="BH830" s="218">
        <f>IF(N830="sníž. přenesená",J830,0)</f>
        <v>0</v>
      </c>
      <c r="BI830" s="218">
        <f>IF(N830="nulová",J830,0)</f>
        <v>0</v>
      </c>
      <c r="BJ830" s="19" t="s">
        <v>79</v>
      </c>
      <c r="BK830" s="218">
        <f>ROUND(I830*H830,2)</f>
        <v>0</v>
      </c>
      <c r="BL830" s="19" t="s">
        <v>258</v>
      </c>
      <c r="BM830" s="217" t="s">
        <v>2225</v>
      </c>
    </row>
    <row r="831" s="2" customFormat="1">
      <c r="A831" s="40"/>
      <c r="B831" s="41"/>
      <c r="C831" s="42"/>
      <c r="D831" s="219" t="s">
        <v>153</v>
      </c>
      <c r="E831" s="42"/>
      <c r="F831" s="220" t="s">
        <v>2199</v>
      </c>
      <c r="G831" s="42"/>
      <c r="H831" s="42"/>
      <c r="I831" s="221"/>
      <c r="J831" s="42"/>
      <c r="K831" s="42"/>
      <c r="L831" s="46"/>
      <c r="M831" s="222"/>
      <c r="N831" s="223"/>
      <c r="O831" s="86"/>
      <c r="P831" s="86"/>
      <c r="Q831" s="86"/>
      <c r="R831" s="86"/>
      <c r="S831" s="86"/>
      <c r="T831" s="87"/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T831" s="19" t="s">
        <v>153</v>
      </c>
      <c r="AU831" s="19" t="s">
        <v>81</v>
      </c>
    </row>
    <row r="832" s="13" customFormat="1">
      <c r="A832" s="13"/>
      <c r="B832" s="226"/>
      <c r="C832" s="227"/>
      <c r="D832" s="219" t="s">
        <v>175</v>
      </c>
      <c r="E832" s="227"/>
      <c r="F832" s="229" t="s">
        <v>2226</v>
      </c>
      <c r="G832" s="227"/>
      <c r="H832" s="230">
        <v>11.055</v>
      </c>
      <c r="I832" s="231"/>
      <c r="J832" s="227"/>
      <c r="K832" s="227"/>
      <c r="L832" s="232"/>
      <c r="M832" s="233"/>
      <c r="N832" s="234"/>
      <c r="O832" s="234"/>
      <c r="P832" s="234"/>
      <c r="Q832" s="234"/>
      <c r="R832" s="234"/>
      <c r="S832" s="234"/>
      <c r="T832" s="235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36" t="s">
        <v>175</v>
      </c>
      <c r="AU832" s="236" t="s">
        <v>81</v>
      </c>
      <c r="AV832" s="13" t="s">
        <v>81</v>
      </c>
      <c r="AW832" s="13" t="s">
        <v>4</v>
      </c>
      <c r="AX832" s="13" t="s">
        <v>79</v>
      </c>
      <c r="AY832" s="236" t="s">
        <v>144</v>
      </c>
    </row>
    <row r="833" s="2" customFormat="1" ht="16.5" customHeight="1">
      <c r="A833" s="40"/>
      <c r="B833" s="41"/>
      <c r="C833" s="206" t="s">
        <v>2227</v>
      </c>
      <c r="D833" s="206" t="s">
        <v>146</v>
      </c>
      <c r="E833" s="207" t="s">
        <v>2228</v>
      </c>
      <c r="F833" s="208" t="s">
        <v>2229</v>
      </c>
      <c r="G833" s="209" t="s">
        <v>149</v>
      </c>
      <c r="H833" s="210">
        <v>138.41</v>
      </c>
      <c r="I833" s="211"/>
      <c r="J833" s="212">
        <f>ROUND(I833*H833,2)</f>
        <v>0</v>
      </c>
      <c r="K833" s="208" t="s">
        <v>150</v>
      </c>
      <c r="L833" s="46"/>
      <c r="M833" s="213" t="s">
        <v>19</v>
      </c>
      <c r="N833" s="214" t="s">
        <v>42</v>
      </c>
      <c r="O833" s="86"/>
      <c r="P833" s="215">
        <f>O833*H833</f>
        <v>0</v>
      </c>
      <c r="Q833" s="215">
        <v>0</v>
      </c>
      <c r="R833" s="215">
        <f>Q833*H833</f>
        <v>0</v>
      </c>
      <c r="S833" s="215">
        <v>0</v>
      </c>
      <c r="T833" s="216">
        <f>S833*H833</f>
        <v>0</v>
      </c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R833" s="217" t="s">
        <v>258</v>
      </c>
      <c r="AT833" s="217" t="s">
        <v>146</v>
      </c>
      <c r="AU833" s="217" t="s">
        <v>81</v>
      </c>
      <c r="AY833" s="19" t="s">
        <v>144</v>
      </c>
      <c r="BE833" s="218">
        <f>IF(N833="základní",J833,0)</f>
        <v>0</v>
      </c>
      <c r="BF833" s="218">
        <f>IF(N833="snížená",J833,0)</f>
        <v>0</v>
      </c>
      <c r="BG833" s="218">
        <f>IF(N833="zákl. přenesená",J833,0)</f>
        <v>0</v>
      </c>
      <c r="BH833" s="218">
        <f>IF(N833="sníž. přenesená",J833,0)</f>
        <v>0</v>
      </c>
      <c r="BI833" s="218">
        <f>IF(N833="nulová",J833,0)</f>
        <v>0</v>
      </c>
      <c r="BJ833" s="19" t="s">
        <v>79</v>
      </c>
      <c r="BK833" s="218">
        <f>ROUND(I833*H833,2)</f>
        <v>0</v>
      </c>
      <c r="BL833" s="19" t="s">
        <v>258</v>
      </c>
      <c r="BM833" s="217" t="s">
        <v>2230</v>
      </c>
    </row>
    <row r="834" s="2" customFormat="1">
      <c r="A834" s="40"/>
      <c r="B834" s="41"/>
      <c r="C834" s="42"/>
      <c r="D834" s="219" t="s">
        <v>153</v>
      </c>
      <c r="E834" s="42"/>
      <c r="F834" s="220" t="s">
        <v>2231</v>
      </c>
      <c r="G834" s="42"/>
      <c r="H834" s="42"/>
      <c r="I834" s="221"/>
      <c r="J834" s="42"/>
      <c r="K834" s="42"/>
      <c r="L834" s="46"/>
      <c r="M834" s="222"/>
      <c r="N834" s="223"/>
      <c r="O834" s="86"/>
      <c r="P834" s="86"/>
      <c r="Q834" s="86"/>
      <c r="R834" s="86"/>
      <c r="S834" s="86"/>
      <c r="T834" s="87"/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T834" s="19" t="s">
        <v>153</v>
      </c>
      <c r="AU834" s="19" t="s">
        <v>81</v>
      </c>
    </row>
    <row r="835" s="2" customFormat="1">
      <c r="A835" s="40"/>
      <c r="B835" s="41"/>
      <c r="C835" s="42"/>
      <c r="D835" s="224" t="s">
        <v>155</v>
      </c>
      <c r="E835" s="42"/>
      <c r="F835" s="225" t="s">
        <v>2232</v>
      </c>
      <c r="G835" s="42"/>
      <c r="H835" s="42"/>
      <c r="I835" s="221"/>
      <c r="J835" s="42"/>
      <c r="K835" s="42"/>
      <c r="L835" s="46"/>
      <c r="M835" s="222"/>
      <c r="N835" s="223"/>
      <c r="O835" s="86"/>
      <c r="P835" s="86"/>
      <c r="Q835" s="86"/>
      <c r="R835" s="86"/>
      <c r="S835" s="86"/>
      <c r="T835" s="87"/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T835" s="19" t="s">
        <v>155</v>
      </c>
      <c r="AU835" s="19" t="s">
        <v>81</v>
      </c>
    </row>
    <row r="836" s="2" customFormat="1" ht="16.5" customHeight="1">
      <c r="A836" s="40"/>
      <c r="B836" s="41"/>
      <c r="C836" s="206" t="s">
        <v>2233</v>
      </c>
      <c r="D836" s="206" t="s">
        <v>146</v>
      </c>
      <c r="E836" s="207" t="s">
        <v>2234</v>
      </c>
      <c r="F836" s="208" t="s">
        <v>2235</v>
      </c>
      <c r="G836" s="209" t="s">
        <v>204</v>
      </c>
      <c r="H836" s="210">
        <v>2.0209999999999999</v>
      </c>
      <c r="I836" s="211"/>
      <c r="J836" s="212">
        <f>ROUND(I836*H836,2)</f>
        <v>0</v>
      </c>
      <c r="K836" s="208" t="s">
        <v>150</v>
      </c>
      <c r="L836" s="46"/>
      <c r="M836" s="213" t="s">
        <v>19</v>
      </c>
      <c r="N836" s="214" t="s">
        <v>42</v>
      </c>
      <c r="O836" s="86"/>
      <c r="P836" s="215">
        <f>O836*H836</f>
        <v>0</v>
      </c>
      <c r="Q836" s="215">
        <v>0</v>
      </c>
      <c r="R836" s="215">
        <f>Q836*H836</f>
        <v>0</v>
      </c>
      <c r="S836" s="215">
        <v>0</v>
      </c>
      <c r="T836" s="216">
        <f>S836*H836</f>
        <v>0</v>
      </c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R836" s="217" t="s">
        <v>258</v>
      </c>
      <c r="AT836" s="217" t="s">
        <v>146</v>
      </c>
      <c r="AU836" s="217" t="s">
        <v>81</v>
      </c>
      <c r="AY836" s="19" t="s">
        <v>144</v>
      </c>
      <c r="BE836" s="218">
        <f>IF(N836="základní",J836,0)</f>
        <v>0</v>
      </c>
      <c r="BF836" s="218">
        <f>IF(N836="snížená",J836,0)</f>
        <v>0</v>
      </c>
      <c r="BG836" s="218">
        <f>IF(N836="zákl. přenesená",J836,0)</f>
        <v>0</v>
      </c>
      <c r="BH836" s="218">
        <f>IF(N836="sníž. přenesená",J836,0)</f>
        <v>0</v>
      </c>
      <c r="BI836" s="218">
        <f>IF(N836="nulová",J836,0)</f>
        <v>0</v>
      </c>
      <c r="BJ836" s="19" t="s">
        <v>79</v>
      </c>
      <c r="BK836" s="218">
        <f>ROUND(I836*H836,2)</f>
        <v>0</v>
      </c>
      <c r="BL836" s="19" t="s">
        <v>258</v>
      </c>
      <c r="BM836" s="217" t="s">
        <v>2236</v>
      </c>
    </row>
    <row r="837" s="2" customFormat="1">
      <c r="A837" s="40"/>
      <c r="B837" s="41"/>
      <c r="C837" s="42"/>
      <c r="D837" s="219" t="s">
        <v>153</v>
      </c>
      <c r="E837" s="42"/>
      <c r="F837" s="220" t="s">
        <v>2237</v>
      </c>
      <c r="G837" s="42"/>
      <c r="H837" s="42"/>
      <c r="I837" s="221"/>
      <c r="J837" s="42"/>
      <c r="K837" s="42"/>
      <c r="L837" s="46"/>
      <c r="M837" s="222"/>
      <c r="N837" s="223"/>
      <c r="O837" s="86"/>
      <c r="P837" s="86"/>
      <c r="Q837" s="86"/>
      <c r="R837" s="86"/>
      <c r="S837" s="86"/>
      <c r="T837" s="87"/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T837" s="19" t="s">
        <v>153</v>
      </c>
      <c r="AU837" s="19" t="s">
        <v>81</v>
      </c>
    </row>
    <row r="838" s="2" customFormat="1">
      <c r="A838" s="40"/>
      <c r="B838" s="41"/>
      <c r="C838" s="42"/>
      <c r="D838" s="224" t="s">
        <v>155</v>
      </c>
      <c r="E838" s="42"/>
      <c r="F838" s="225" t="s">
        <v>2238</v>
      </c>
      <c r="G838" s="42"/>
      <c r="H838" s="42"/>
      <c r="I838" s="221"/>
      <c r="J838" s="42"/>
      <c r="K838" s="42"/>
      <c r="L838" s="46"/>
      <c r="M838" s="222"/>
      <c r="N838" s="223"/>
      <c r="O838" s="86"/>
      <c r="P838" s="86"/>
      <c r="Q838" s="86"/>
      <c r="R838" s="86"/>
      <c r="S838" s="86"/>
      <c r="T838" s="87"/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T838" s="19" t="s">
        <v>155</v>
      </c>
      <c r="AU838" s="19" t="s">
        <v>81</v>
      </c>
    </row>
    <row r="839" s="12" customFormat="1" ht="22.8" customHeight="1">
      <c r="A839" s="12"/>
      <c r="B839" s="190"/>
      <c r="C839" s="191"/>
      <c r="D839" s="192" t="s">
        <v>70</v>
      </c>
      <c r="E839" s="204" t="s">
        <v>2239</v>
      </c>
      <c r="F839" s="204" t="s">
        <v>2240</v>
      </c>
      <c r="G839" s="191"/>
      <c r="H839" s="191"/>
      <c r="I839" s="194"/>
      <c r="J839" s="205">
        <f>BK839</f>
        <v>0</v>
      </c>
      <c r="K839" s="191"/>
      <c r="L839" s="196"/>
      <c r="M839" s="197"/>
      <c r="N839" s="198"/>
      <c r="O839" s="198"/>
      <c r="P839" s="199">
        <f>SUM(P840:P873)</f>
        <v>0</v>
      </c>
      <c r="Q839" s="198"/>
      <c r="R839" s="199">
        <f>SUM(R840:R873)</f>
        <v>2.212472</v>
      </c>
      <c r="S839" s="198"/>
      <c r="T839" s="200">
        <f>SUM(T840:T873)</f>
        <v>0</v>
      </c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R839" s="201" t="s">
        <v>81</v>
      </c>
      <c r="AT839" s="202" t="s">
        <v>70</v>
      </c>
      <c r="AU839" s="202" t="s">
        <v>79</v>
      </c>
      <c r="AY839" s="201" t="s">
        <v>144</v>
      </c>
      <c r="BK839" s="203">
        <f>SUM(BK840:BK873)</f>
        <v>0</v>
      </c>
    </row>
    <row r="840" s="2" customFormat="1" ht="16.5" customHeight="1">
      <c r="A840" s="40"/>
      <c r="B840" s="41"/>
      <c r="C840" s="206" t="s">
        <v>2241</v>
      </c>
      <c r="D840" s="206" t="s">
        <v>146</v>
      </c>
      <c r="E840" s="207" t="s">
        <v>2242</v>
      </c>
      <c r="F840" s="208" t="s">
        <v>2243</v>
      </c>
      <c r="G840" s="209" t="s">
        <v>149</v>
      </c>
      <c r="H840" s="210">
        <v>93.400000000000006</v>
      </c>
      <c r="I840" s="211"/>
      <c r="J840" s="212">
        <f>ROUND(I840*H840,2)</f>
        <v>0</v>
      </c>
      <c r="K840" s="208" t="s">
        <v>150</v>
      </c>
      <c r="L840" s="46"/>
      <c r="M840" s="213" t="s">
        <v>19</v>
      </c>
      <c r="N840" s="214" t="s">
        <v>42</v>
      </c>
      <c r="O840" s="86"/>
      <c r="P840" s="215">
        <f>O840*H840</f>
        <v>0</v>
      </c>
      <c r="Q840" s="215">
        <v>0</v>
      </c>
      <c r="R840" s="215">
        <f>Q840*H840</f>
        <v>0</v>
      </c>
      <c r="S840" s="215">
        <v>0</v>
      </c>
      <c r="T840" s="216">
        <f>S840*H840</f>
        <v>0</v>
      </c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R840" s="217" t="s">
        <v>258</v>
      </c>
      <c r="AT840" s="217" t="s">
        <v>146</v>
      </c>
      <c r="AU840" s="217" t="s">
        <v>81</v>
      </c>
      <c r="AY840" s="19" t="s">
        <v>144</v>
      </c>
      <c r="BE840" s="218">
        <f>IF(N840="základní",J840,0)</f>
        <v>0</v>
      </c>
      <c r="BF840" s="218">
        <f>IF(N840="snížená",J840,0)</f>
        <v>0</v>
      </c>
      <c r="BG840" s="218">
        <f>IF(N840="zákl. přenesená",J840,0)</f>
        <v>0</v>
      </c>
      <c r="BH840" s="218">
        <f>IF(N840="sníž. přenesená",J840,0)</f>
        <v>0</v>
      </c>
      <c r="BI840" s="218">
        <f>IF(N840="nulová",J840,0)</f>
        <v>0</v>
      </c>
      <c r="BJ840" s="19" t="s">
        <v>79</v>
      </c>
      <c r="BK840" s="218">
        <f>ROUND(I840*H840,2)</f>
        <v>0</v>
      </c>
      <c r="BL840" s="19" t="s">
        <v>258</v>
      </c>
      <c r="BM840" s="217" t="s">
        <v>2244</v>
      </c>
    </row>
    <row r="841" s="2" customFormat="1">
      <c r="A841" s="40"/>
      <c r="B841" s="41"/>
      <c r="C841" s="42"/>
      <c r="D841" s="219" t="s">
        <v>153</v>
      </c>
      <c r="E841" s="42"/>
      <c r="F841" s="220" t="s">
        <v>2245</v>
      </c>
      <c r="G841" s="42"/>
      <c r="H841" s="42"/>
      <c r="I841" s="221"/>
      <c r="J841" s="42"/>
      <c r="K841" s="42"/>
      <c r="L841" s="46"/>
      <c r="M841" s="222"/>
      <c r="N841" s="223"/>
      <c r="O841" s="86"/>
      <c r="P841" s="86"/>
      <c r="Q841" s="86"/>
      <c r="R841" s="86"/>
      <c r="S841" s="86"/>
      <c r="T841" s="87"/>
      <c r="U841" s="40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T841" s="19" t="s">
        <v>153</v>
      </c>
      <c r="AU841" s="19" t="s">
        <v>81</v>
      </c>
    </row>
    <row r="842" s="2" customFormat="1">
      <c r="A842" s="40"/>
      <c r="B842" s="41"/>
      <c r="C842" s="42"/>
      <c r="D842" s="224" t="s">
        <v>155</v>
      </c>
      <c r="E842" s="42"/>
      <c r="F842" s="225" t="s">
        <v>2246</v>
      </c>
      <c r="G842" s="42"/>
      <c r="H842" s="42"/>
      <c r="I842" s="221"/>
      <c r="J842" s="42"/>
      <c r="K842" s="42"/>
      <c r="L842" s="46"/>
      <c r="M842" s="222"/>
      <c r="N842" s="223"/>
      <c r="O842" s="86"/>
      <c r="P842" s="86"/>
      <c r="Q842" s="86"/>
      <c r="R842" s="86"/>
      <c r="S842" s="86"/>
      <c r="T842" s="87"/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T842" s="19" t="s">
        <v>155</v>
      </c>
      <c r="AU842" s="19" t="s">
        <v>81</v>
      </c>
    </row>
    <row r="843" s="13" customFormat="1">
      <c r="A843" s="13"/>
      <c r="B843" s="226"/>
      <c r="C843" s="227"/>
      <c r="D843" s="219" t="s">
        <v>175</v>
      </c>
      <c r="E843" s="228" t="s">
        <v>19</v>
      </c>
      <c r="F843" s="229" t="s">
        <v>2247</v>
      </c>
      <c r="G843" s="227"/>
      <c r="H843" s="230">
        <v>11.800000000000001</v>
      </c>
      <c r="I843" s="231"/>
      <c r="J843" s="227"/>
      <c r="K843" s="227"/>
      <c r="L843" s="232"/>
      <c r="M843" s="233"/>
      <c r="N843" s="234"/>
      <c r="O843" s="234"/>
      <c r="P843" s="234"/>
      <c r="Q843" s="234"/>
      <c r="R843" s="234"/>
      <c r="S843" s="234"/>
      <c r="T843" s="235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36" t="s">
        <v>175</v>
      </c>
      <c r="AU843" s="236" t="s">
        <v>81</v>
      </c>
      <c r="AV843" s="13" t="s">
        <v>81</v>
      </c>
      <c r="AW843" s="13" t="s">
        <v>33</v>
      </c>
      <c r="AX843" s="13" t="s">
        <v>71</v>
      </c>
      <c r="AY843" s="236" t="s">
        <v>144</v>
      </c>
    </row>
    <row r="844" s="13" customFormat="1">
      <c r="A844" s="13"/>
      <c r="B844" s="226"/>
      <c r="C844" s="227"/>
      <c r="D844" s="219" t="s">
        <v>175</v>
      </c>
      <c r="E844" s="228" t="s">
        <v>19</v>
      </c>
      <c r="F844" s="229" t="s">
        <v>2248</v>
      </c>
      <c r="G844" s="227"/>
      <c r="H844" s="230">
        <v>28.100000000000001</v>
      </c>
      <c r="I844" s="231"/>
      <c r="J844" s="227"/>
      <c r="K844" s="227"/>
      <c r="L844" s="232"/>
      <c r="M844" s="233"/>
      <c r="N844" s="234"/>
      <c r="O844" s="234"/>
      <c r="P844" s="234"/>
      <c r="Q844" s="234"/>
      <c r="R844" s="234"/>
      <c r="S844" s="234"/>
      <c r="T844" s="235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36" t="s">
        <v>175</v>
      </c>
      <c r="AU844" s="236" t="s">
        <v>81</v>
      </c>
      <c r="AV844" s="13" t="s">
        <v>81</v>
      </c>
      <c r="AW844" s="13" t="s">
        <v>33</v>
      </c>
      <c r="AX844" s="13" t="s">
        <v>71</v>
      </c>
      <c r="AY844" s="236" t="s">
        <v>144</v>
      </c>
    </row>
    <row r="845" s="13" customFormat="1">
      <c r="A845" s="13"/>
      <c r="B845" s="226"/>
      <c r="C845" s="227"/>
      <c r="D845" s="219" t="s">
        <v>175</v>
      </c>
      <c r="E845" s="228" t="s">
        <v>19</v>
      </c>
      <c r="F845" s="229" t="s">
        <v>2249</v>
      </c>
      <c r="G845" s="227"/>
      <c r="H845" s="230">
        <v>11.800000000000001</v>
      </c>
      <c r="I845" s="231"/>
      <c r="J845" s="227"/>
      <c r="K845" s="227"/>
      <c r="L845" s="232"/>
      <c r="M845" s="233"/>
      <c r="N845" s="234"/>
      <c r="O845" s="234"/>
      <c r="P845" s="234"/>
      <c r="Q845" s="234"/>
      <c r="R845" s="234"/>
      <c r="S845" s="234"/>
      <c r="T845" s="235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36" t="s">
        <v>175</v>
      </c>
      <c r="AU845" s="236" t="s">
        <v>81</v>
      </c>
      <c r="AV845" s="13" t="s">
        <v>81</v>
      </c>
      <c r="AW845" s="13" t="s">
        <v>33</v>
      </c>
      <c r="AX845" s="13" t="s">
        <v>71</v>
      </c>
      <c r="AY845" s="236" t="s">
        <v>144</v>
      </c>
    </row>
    <row r="846" s="13" customFormat="1">
      <c r="A846" s="13"/>
      <c r="B846" s="226"/>
      <c r="C846" s="227"/>
      <c r="D846" s="219" t="s">
        <v>175</v>
      </c>
      <c r="E846" s="228" t="s">
        <v>19</v>
      </c>
      <c r="F846" s="229" t="s">
        <v>2250</v>
      </c>
      <c r="G846" s="227"/>
      <c r="H846" s="230">
        <v>24.699999999999999</v>
      </c>
      <c r="I846" s="231"/>
      <c r="J846" s="227"/>
      <c r="K846" s="227"/>
      <c r="L846" s="232"/>
      <c r="M846" s="233"/>
      <c r="N846" s="234"/>
      <c r="O846" s="234"/>
      <c r="P846" s="234"/>
      <c r="Q846" s="234"/>
      <c r="R846" s="234"/>
      <c r="S846" s="234"/>
      <c r="T846" s="235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36" t="s">
        <v>175</v>
      </c>
      <c r="AU846" s="236" t="s">
        <v>81</v>
      </c>
      <c r="AV846" s="13" t="s">
        <v>81</v>
      </c>
      <c r="AW846" s="13" t="s">
        <v>33</v>
      </c>
      <c r="AX846" s="13" t="s">
        <v>71</v>
      </c>
      <c r="AY846" s="236" t="s">
        <v>144</v>
      </c>
    </row>
    <row r="847" s="13" customFormat="1">
      <c r="A847" s="13"/>
      <c r="B847" s="226"/>
      <c r="C847" s="227"/>
      <c r="D847" s="219" t="s">
        <v>175</v>
      </c>
      <c r="E847" s="228" t="s">
        <v>19</v>
      </c>
      <c r="F847" s="229" t="s">
        <v>2251</v>
      </c>
      <c r="G847" s="227"/>
      <c r="H847" s="230">
        <v>17</v>
      </c>
      <c r="I847" s="231"/>
      <c r="J847" s="227"/>
      <c r="K847" s="227"/>
      <c r="L847" s="232"/>
      <c r="M847" s="233"/>
      <c r="N847" s="234"/>
      <c r="O847" s="234"/>
      <c r="P847" s="234"/>
      <c r="Q847" s="234"/>
      <c r="R847" s="234"/>
      <c r="S847" s="234"/>
      <c r="T847" s="235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36" t="s">
        <v>175</v>
      </c>
      <c r="AU847" s="236" t="s">
        <v>81</v>
      </c>
      <c r="AV847" s="13" t="s">
        <v>81</v>
      </c>
      <c r="AW847" s="13" t="s">
        <v>33</v>
      </c>
      <c r="AX847" s="13" t="s">
        <v>71</v>
      </c>
      <c r="AY847" s="236" t="s">
        <v>144</v>
      </c>
    </row>
    <row r="848" s="14" customFormat="1">
      <c r="A848" s="14"/>
      <c r="B848" s="237"/>
      <c r="C848" s="238"/>
      <c r="D848" s="219" t="s">
        <v>175</v>
      </c>
      <c r="E848" s="239" t="s">
        <v>19</v>
      </c>
      <c r="F848" s="240" t="s">
        <v>179</v>
      </c>
      <c r="G848" s="238"/>
      <c r="H848" s="241">
        <v>93.400000000000006</v>
      </c>
      <c r="I848" s="242"/>
      <c r="J848" s="238"/>
      <c r="K848" s="238"/>
      <c r="L848" s="243"/>
      <c r="M848" s="244"/>
      <c r="N848" s="245"/>
      <c r="O848" s="245"/>
      <c r="P848" s="245"/>
      <c r="Q848" s="245"/>
      <c r="R848" s="245"/>
      <c r="S848" s="245"/>
      <c r="T848" s="246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T848" s="247" t="s">
        <v>175</v>
      </c>
      <c r="AU848" s="247" t="s">
        <v>81</v>
      </c>
      <c r="AV848" s="14" t="s">
        <v>151</v>
      </c>
      <c r="AW848" s="14" t="s">
        <v>33</v>
      </c>
      <c r="AX848" s="14" t="s">
        <v>79</v>
      </c>
      <c r="AY848" s="247" t="s">
        <v>144</v>
      </c>
    </row>
    <row r="849" s="2" customFormat="1" ht="16.5" customHeight="1">
      <c r="A849" s="40"/>
      <c r="B849" s="41"/>
      <c r="C849" s="206" t="s">
        <v>2252</v>
      </c>
      <c r="D849" s="206" t="s">
        <v>146</v>
      </c>
      <c r="E849" s="207" t="s">
        <v>2253</v>
      </c>
      <c r="F849" s="208" t="s">
        <v>2254</v>
      </c>
      <c r="G849" s="209" t="s">
        <v>149</v>
      </c>
      <c r="H849" s="210">
        <v>93.400000000000006</v>
      </c>
      <c r="I849" s="211"/>
      <c r="J849" s="212">
        <f>ROUND(I849*H849,2)</f>
        <v>0</v>
      </c>
      <c r="K849" s="208" t="s">
        <v>150</v>
      </c>
      <c r="L849" s="46"/>
      <c r="M849" s="213" t="s">
        <v>19</v>
      </c>
      <c r="N849" s="214" t="s">
        <v>42</v>
      </c>
      <c r="O849" s="86"/>
      <c r="P849" s="215">
        <f>O849*H849</f>
        <v>0</v>
      </c>
      <c r="Q849" s="215">
        <v>0.00029999999999999997</v>
      </c>
      <c r="R849" s="215">
        <f>Q849*H849</f>
        <v>0.02802</v>
      </c>
      <c r="S849" s="215">
        <v>0</v>
      </c>
      <c r="T849" s="216">
        <f>S849*H849</f>
        <v>0</v>
      </c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R849" s="217" t="s">
        <v>258</v>
      </c>
      <c r="AT849" s="217" t="s">
        <v>146</v>
      </c>
      <c r="AU849" s="217" t="s">
        <v>81</v>
      </c>
      <c r="AY849" s="19" t="s">
        <v>144</v>
      </c>
      <c r="BE849" s="218">
        <f>IF(N849="základní",J849,0)</f>
        <v>0</v>
      </c>
      <c r="BF849" s="218">
        <f>IF(N849="snížená",J849,0)</f>
        <v>0</v>
      </c>
      <c r="BG849" s="218">
        <f>IF(N849="zákl. přenesená",J849,0)</f>
        <v>0</v>
      </c>
      <c r="BH849" s="218">
        <f>IF(N849="sníž. přenesená",J849,0)</f>
        <v>0</v>
      </c>
      <c r="BI849" s="218">
        <f>IF(N849="nulová",J849,0)</f>
        <v>0</v>
      </c>
      <c r="BJ849" s="19" t="s">
        <v>79</v>
      </c>
      <c r="BK849" s="218">
        <f>ROUND(I849*H849,2)</f>
        <v>0</v>
      </c>
      <c r="BL849" s="19" t="s">
        <v>258</v>
      </c>
      <c r="BM849" s="217" t="s">
        <v>2255</v>
      </c>
    </row>
    <row r="850" s="2" customFormat="1">
      <c r="A850" s="40"/>
      <c r="B850" s="41"/>
      <c r="C850" s="42"/>
      <c r="D850" s="219" t="s">
        <v>153</v>
      </c>
      <c r="E850" s="42"/>
      <c r="F850" s="220" t="s">
        <v>2256</v>
      </c>
      <c r="G850" s="42"/>
      <c r="H850" s="42"/>
      <c r="I850" s="221"/>
      <c r="J850" s="42"/>
      <c r="K850" s="42"/>
      <c r="L850" s="46"/>
      <c r="M850" s="222"/>
      <c r="N850" s="223"/>
      <c r="O850" s="86"/>
      <c r="P850" s="86"/>
      <c r="Q850" s="86"/>
      <c r="R850" s="86"/>
      <c r="S850" s="86"/>
      <c r="T850" s="87"/>
      <c r="U850" s="40"/>
      <c r="V850" s="40"/>
      <c r="W850" s="40"/>
      <c r="X850" s="40"/>
      <c r="Y850" s="40"/>
      <c r="Z850" s="40"/>
      <c r="AA850" s="40"/>
      <c r="AB850" s="40"/>
      <c r="AC850" s="40"/>
      <c r="AD850" s="40"/>
      <c r="AE850" s="40"/>
      <c r="AT850" s="19" t="s">
        <v>153</v>
      </c>
      <c r="AU850" s="19" t="s">
        <v>81</v>
      </c>
    </row>
    <row r="851" s="2" customFormat="1">
      <c r="A851" s="40"/>
      <c r="B851" s="41"/>
      <c r="C851" s="42"/>
      <c r="D851" s="224" t="s">
        <v>155</v>
      </c>
      <c r="E851" s="42"/>
      <c r="F851" s="225" t="s">
        <v>2257</v>
      </c>
      <c r="G851" s="42"/>
      <c r="H851" s="42"/>
      <c r="I851" s="221"/>
      <c r="J851" s="42"/>
      <c r="K851" s="42"/>
      <c r="L851" s="46"/>
      <c r="M851" s="222"/>
      <c r="N851" s="223"/>
      <c r="O851" s="86"/>
      <c r="P851" s="86"/>
      <c r="Q851" s="86"/>
      <c r="R851" s="86"/>
      <c r="S851" s="86"/>
      <c r="T851" s="87"/>
      <c r="U851" s="40"/>
      <c r="V851" s="40"/>
      <c r="W851" s="40"/>
      <c r="X851" s="40"/>
      <c r="Y851" s="40"/>
      <c r="Z851" s="40"/>
      <c r="AA851" s="40"/>
      <c r="AB851" s="40"/>
      <c r="AC851" s="40"/>
      <c r="AD851" s="40"/>
      <c r="AE851" s="40"/>
      <c r="AT851" s="19" t="s">
        <v>155</v>
      </c>
      <c r="AU851" s="19" t="s">
        <v>81</v>
      </c>
    </row>
    <row r="852" s="2" customFormat="1" ht="16.5" customHeight="1">
      <c r="A852" s="40"/>
      <c r="B852" s="41"/>
      <c r="C852" s="206" t="s">
        <v>2258</v>
      </c>
      <c r="D852" s="206" t="s">
        <v>146</v>
      </c>
      <c r="E852" s="207" t="s">
        <v>2259</v>
      </c>
      <c r="F852" s="208" t="s">
        <v>2260</v>
      </c>
      <c r="G852" s="209" t="s">
        <v>149</v>
      </c>
      <c r="H852" s="210">
        <v>22.300000000000001</v>
      </c>
      <c r="I852" s="211"/>
      <c r="J852" s="212">
        <f>ROUND(I852*H852,2)</f>
        <v>0</v>
      </c>
      <c r="K852" s="208" t="s">
        <v>150</v>
      </c>
      <c r="L852" s="46"/>
      <c r="M852" s="213" t="s">
        <v>19</v>
      </c>
      <c r="N852" s="214" t="s">
        <v>42</v>
      </c>
      <c r="O852" s="86"/>
      <c r="P852" s="215">
        <f>O852*H852</f>
        <v>0</v>
      </c>
      <c r="Q852" s="215">
        <v>0.0015</v>
      </c>
      <c r="R852" s="215">
        <f>Q852*H852</f>
        <v>0.033450000000000001</v>
      </c>
      <c r="S852" s="215">
        <v>0</v>
      </c>
      <c r="T852" s="216">
        <f>S852*H852</f>
        <v>0</v>
      </c>
      <c r="U852" s="40"/>
      <c r="V852" s="40"/>
      <c r="W852" s="40"/>
      <c r="X852" s="40"/>
      <c r="Y852" s="40"/>
      <c r="Z852" s="40"/>
      <c r="AA852" s="40"/>
      <c r="AB852" s="40"/>
      <c r="AC852" s="40"/>
      <c r="AD852" s="40"/>
      <c r="AE852" s="40"/>
      <c r="AR852" s="217" t="s">
        <v>258</v>
      </c>
      <c r="AT852" s="217" t="s">
        <v>146</v>
      </c>
      <c r="AU852" s="217" t="s">
        <v>81</v>
      </c>
      <c r="AY852" s="19" t="s">
        <v>144</v>
      </c>
      <c r="BE852" s="218">
        <f>IF(N852="základní",J852,0)</f>
        <v>0</v>
      </c>
      <c r="BF852" s="218">
        <f>IF(N852="snížená",J852,0)</f>
        <v>0</v>
      </c>
      <c r="BG852" s="218">
        <f>IF(N852="zákl. přenesená",J852,0)</f>
        <v>0</v>
      </c>
      <c r="BH852" s="218">
        <f>IF(N852="sníž. přenesená",J852,0)</f>
        <v>0</v>
      </c>
      <c r="BI852" s="218">
        <f>IF(N852="nulová",J852,0)</f>
        <v>0</v>
      </c>
      <c r="BJ852" s="19" t="s">
        <v>79</v>
      </c>
      <c r="BK852" s="218">
        <f>ROUND(I852*H852,2)</f>
        <v>0</v>
      </c>
      <c r="BL852" s="19" t="s">
        <v>258</v>
      </c>
      <c r="BM852" s="217" t="s">
        <v>2261</v>
      </c>
    </row>
    <row r="853" s="2" customFormat="1">
      <c r="A853" s="40"/>
      <c r="B853" s="41"/>
      <c r="C853" s="42"/>
      <c r="D853" s="219" t="s">
        <v>153</v>
      </c>
      <c r="E853" s="42"/>
      <c r="F853" s="220" t="s">
        <v>2262</v>
      </c>
      <c r="G853" s="42"/>
      <c r="H853" s="42"/>
      <c r="I853" s="221"/>
      <c r="J853" s="42"/>
      <c r="K853" s="42"/>
      <c r="L853" s="46"/>
      <c r="M853" s="222"/>
      <c r="N853" s="223"/>
      <c r="O853" s="86"/>
      <c r="P853" s="86"/>
      <c r="Q853" s="86"/>
      <c r="R853" s="86"/>
      <c r="S853" s="86"/>
      <c r="T853" s="87"/>
      <c r="U853" s="40"/>
      <c r="V853" s="40"/>
      <c r="W853" s="40"/>
      <c r="X853" s="40"/>
      <c r="Y853" s="40"/>
      <c r="Z853" s="40"/>
      <c r="AA853" s="40"/>
      <c r="AB853" s="40"/>
      <c r="AC853" s="40"/>
      <c r="AD853" s="40"/>
      <c r="AE853" s="40"/>
      <c r="AT853" s="19" t="s">
        <v>153</v>
      </c>
      <c r="AU853" s="19" t="s">
        <v>81</v>
      </c>
    </row>
    <row r="854" s="2" customFormat="1">
      <c r="A854" s="40"/>
      <c r="B854" s="41"/>
      <c r="C854" s="42"/>
      <c r="D854" s="224" t="s">
        <v>155</v>
      </c>
      <c r="E854" s="42"/>
      <c r="F854" s="225" t="s">
        <v>2263</v>
      </c>
      <c r="G854" s="42"/>
      <c r="H854" s="42"/>
      <c r="I854" s="221"/>
      <c r="J854" s="42"/>
      <c r="K854" s="42"/>
      <c r="L854" s="46"/>
      <c r="M854" s="222"/>
      <c r="N854" s="223"/>
      <c r="O854" s="86"/>
      <c r="P854" s="86"/>
      <c r="Q854" s="86"/>
      <c r="R854" s="86"/>
      <c r="S854" s="86"/>
      <c r="T854" s="87"/>
      <c r="U854" s="40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  <c r="AT854" s="19" t="s">
        <v>155</v>
      </c>
      <c r="AU854" s="19" t="s">
        <v>81</v>
      </c>
    </row>
    <row r="855" s="13" customFormat="1">
      <c r="A855" s="13"/>
      <c r="B855" s="226"/>
      <c r="C855" s="227"/>
      <c r="D855" s="219" t="s">
        <v>175</v>
      </c>
      <c r="E855" s="228" t="s">
        <v>19</v>
      </c>
      <c r="F855" s="229" t="s">
        <v>2264</v>
      </c>
      <c r="G855" s="227"/>
      <c r="H855" s="230">
        <v>22.300000000000001</v>
      </c>
      <c r="I855" s="231"/>
      <c r="J855" s="227"/>
      <c r="K855" s="227"/>
      <c r="L855" s="232"/>
      <c r="M855" s="233"/>
      <c r="N855" s="234"/>
      <c r="O855" s="234"/>
      <c r="P855" s="234"/>
      <c r="Q855" s="234"/>
      <c r="R855" s="234"/>
      <c r="S855" s="234"/>
      <c r="T855" s="235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36" t="s">
        <v>175</v>
      </c>
      <c r="AU855" s="236" t="s">
        <v>81</v>
      </c>
      <c r="AV855" s="13" t="s">
        <v>81</v>
      </c>
      <c r="AW855" s="13" t="s">
        <v>33</v>
      </c>
      <c r="AX855" s="13" t="s">
        <v>79</v>
      </c>
      <c r="AY855" s="236" t="s">
        <v>144</v>
      </c>
    </row>
    <row r="856" s="2" customFormat="1" ht="21.75" customHeight="1">
      <c r="A856" s="40"/>
      <c r="B856" s="41"/>
      <c r="C856" s="206" t="s">
        <v>2265</v>
      </c>
      <c r="D856" s="206" t="s">
        <v>146</v>
      </c>
      <c r="E856" s="207" t="s">
        <v>2266</v>
      </c>
      <c r="F856" s="208" t="s">
        <v>2267</v>
      </c>
      <c r="G856" s="209" t="s">
        <v>149</v>
      </c>
      <c r="H856" s="210">
        <v>93.400000000000006</v>
      </c>
      <c r="I856" s="211"/>
      <c r="J856" s="212">
        <f>ROUND(I856*H856,2)</f>
        <v>0</v>
      </c>
      <c r="K856" s="208" t="s">
        <v>150</v>
      </c>
      <c r="L856" s="46"/>
      <c r="M856" s="213" t="s">
        <v>19</v>
      </c>
      <c r="N856" s="214" t="s">
        <v>42</v>
      </c>
      <c r="O856" s="86"/>
      <c r="P856" s="215">
        <f>O856*H856</f>
        <v>0</v>
      </c>
      <c r="Q856" s="215">
        <v>0.0053800000000000002</v>
      </c>
      <c r="R856" s="215">
        <f>Q856*H856</f>
        <v>0.50249200000000005</v>
      </c>
      <c r="S856" s="215">
        <v>0</v>
      </c>
      <c r="T856" s="216">
        <f>S856*H856</f>
        <v>0</v>
      </c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R856" s="217" t="s">
        <v>258</v>
      </c>
      <c r="AT856" s="217" t="s">
        <v>146</v>
      </c>
      <c r="AU856" s="217" t="s">
        <v>81</v>
      </c>
      <c r="AY856" s="19" t="s">
        <v>144</v>
      </c>
      <c r="BE856" s="218">
        <f>IF(N856="základní",J856,0)</f>
        <v>0</v>
      </c>
      <c r="BF856" s="218">
        <f>IF(N856="snížená",J856,0)</f>
        <v>0</v>
      </c>
      <c r="BG856" s="218">
        <f>IF(N856="zákl. přenesená",J856,0)</f>
        <v>0</v>
      </c>
      <c r="BH856" s="218">
        <f>IF(N856="sníž. přenesená",J856,0)</f>
        <v>0</v>
      </c>
      <c r="BI856" s="218">
        <f>IF(N856="nulová",J856,0)</f>
        <v>0</v>
      </c>
      <c r="BJ856" s="19" t="s">
        <v>79</v>
      </c>
      <c r="BK856" s="218">
        <f>ROUND(I856*H856,2)</f>
        <v>0</v>
      </c>
      <c r="BL856" s="19" t="s">
        <v>258</v>
      </c>
      <c r="BM856" s="217" t="s">
        <v>2268</v>
      </c>
    </row>
    <row r="857" s="2" customFormat="1">
      <c r="A857" s="40"/>
      <c r="B857" s="41"/>
      <c r="C857" s="42"/>
      <c r="D857" s="219" t="s">
        <v>153</v>
      </c>
      <c r="E857" s="42"/>
      <c r="F857" s="220" t="s">
        <v>2269</v>
      </c>
      <c r="G857" s="42"/>
      <c r="H857" s="42"/>
      <c r="I857" s="221"/>
      <c r="J857" s="42"/>
      <c r="K857" s="42"/>
      <c r="L857" s="46"/>
      <c r="M857" s="222"/>
      <c r="N857" s="223"/>
      <c r="O857" s="86"/>
      <c r="P857" s="86"/>
      <c r="Q857" s="86"/>
      <c r="R857" s="86"/>
      <c r="S857" s="86"/>
      <c r="T857" s="87"/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T857" s="19" t="s">
        <v>153</v>
      </c>
      <c r="AU857" s="19" t="s">
        <v>81</v>
      </c>
    </row>
    <row r="858" s="2" customFormat="1">
      <c r="A858" s="40"/>
      <c r="B858" s="41"/>
      <c r="C858" s="42"/>
      <c r="D858" s="224" t="s">
        <v>155</v>
      </c>
      <c r="E858" s="42"/>
      <c r="F858" s="225" t="s">
        <v>2270</v>
      </c>
      <c r="G858" s="42"/>
      <c r="H858" s="42"/>
      <c r="I858" s="221"/>
      <c r="J858" s="42"/>
      <c r="K858" s="42"/>
      <c r="L858" s="46"/>
      <c r="M858" s="222"/>
      <c r="N858" s="223"/>
      <c r="O858" s="86"/>
      <c r="P858" s="86"/>
      <c r="Q858" s="86"/>
      <c r="R858" s="86"/>
      <c r="S858" s="86"/>
      <c r="T858" s="87"/>
      <c r="U858" s="40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T858" s="19" t="s">
        <v>155</v>
      </c>
      <c r="AU858" s="19" t="s">
        <v>81</v>
      </c>
    </row>
    <row r="859" s="13" customFormat="1">
      <c r="A859" s="13"/>
      <c r="B859" s="226"/>
      <c r="C859" s="227"/>
      <c r="D859" s="219" t="s">
        <v>175</v>
      </c>
      <c r="E859" s="228" t="s">
        <v>19</v>
      </c>
      <c r="F859" s="229" t="s">
        <v>2247</v>
      </c>
      <c r="G859" s="227"/>
      <c r="H859" s="230">
        <v>11.800000000000001</v>
      </c>
      <c r="I859" s="231"/>
      <c r="J859" s="227"/>
      <c r="K859" s="227"/>
      <c r="L859" s="232"/>
      <c r="M859" s="233"/>
      <c r="N859" s="234"/>
      <c r="O859" s="234"/>
      <c r="P859" s="234"/>
      <c r="Q859" s="234"/>
      <c r="R859" s="234"/>
      <c r="S859" s="234"/>
      <c r="T859" s="235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36" t="s">
        <v>175</v>
      </c>
      <c r="AU859" s="236" t="s">
        <v>81</v>
      </c>
      <c r="AV859" s="13" t="s">
        <v>81</v>
      </c>
      <c r="AW859" s="13" t="s">
        <v>33</v>
      </c>
      <c r="AX859" s="13" t="s">
        <v>71</v>
      </c>
      <c r="AY859" s="236" t="s">
        <v>144</v>
      </c>
    </row>
    <row r="860" s="13" customFormat="1">
      <c r="A860" s="13"/>
      <c r="B860" s="226"/>
      <c r="C860" s="227"/>
      <c r="D860" s="219" t="s">
        <v>175</v>
      </c>
      <c r="E860" s="228" t="s">
        <v>19</v>
      </c>
      <c r="F860" s="229" t="s">
        <v>2248</v>
      </c>
      <c r="G860" s="227"/>
      <c r="H860" s="230">
        <v>28.100000000000001</v>
      </c>
      <c r="I860" s="231"/>
      <c r="J860" s="227"/>
      <c r="K860" s="227"/>
      <c r="L860" s="232"/>
      <c r="M860" s="233"/>
      <c r="N860" s="234"/>
      <c r="O860" s="234"/>
      <c r="P860" s="234"/>
      <c r="Q860" s="234"/>
      <c r="R860" s="234"/>
      <c r="S860" s="234"/>
      <c r="T860" s="235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36" t="s">
        <v>175</v>
      </c>
      <c r="AU860" s="236" t="s">
        <v>81</v>
      </c>
      <c r="AV860" s="13" t="s">
        <v>81</v>
      </c>
      <c r="AW860" s="13" t="s">
        <v>33</v>
      </c>
      <c r="AX860" s="13" t="s">
        <v>71</v>
      </c>
      <c r="AY860" s="236" t="s">
        <v>144</v>
      </c>
    </row>
    <row r="861" s="13" customFormat="1">
      <c r="A861" s="13"/>
      <c r="B861" s="226"/>
      <c r="C861" s="227"/>
      <c r="D861" s="219" t="s">
        <v>175</v>
      </c>
      <c r="E861" s="228" t="s">
        <v>19</v>
      </c>
      <c r="F861" s="229" t="s">
        <v>2249</v>
      </c>
      <c r="G861" s="227"/>
      <c r="H861" s="230">
        <v>11.800000000000001</v>
      </c>
      <c r="I861" s="231"/>
      <c r="J861" s="227"/>
      <c r="K861" s="227"/>
      <c r="L861" s="232"/>
      <c r="M861" s="233"/>
      <c r="N861" s="234"/>
      <c r="O861" s="234"/>
      <c r="P861" s="234"/>
      <c r="Q861" s="234"/>
      <c r="R861" s="234"/>
      <c r="S861" s="234"/>
      <c r="T861" s="235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36" t="s">
        <v>175</v>
      </c>
      <c r="AU861" s="236" t="s">
        <v>81</v>
      </c>
      <c r="AV861" s="13" t="s">
        <v>81</v>
      </c>
      <c r="AW861" s="13" t="s">
        <v>33</v>
      </c>
      <c r="AX861" s="13" t="s">
        <v>71</v>
      </c>
      <c r="AY861" s="236" t="s">
        <v>144</v>
      </c>
    </row>
    <row r="862" s="13" customFormat="1">
      <c r="A862" s="13"/>
      <c r="B862" s="226"/>
      <c r="C862" s="227"/>
      <c r="D862" s="219" t="s">
        <v>175</v>
      </c>
      <c r="E862" s="228" t="s">
        <v>19</v>
      </c>
      <c r="F862" s="229" t="s">
        <v>2250</v>
      </c>
      <c r="G862" s="227"/>
      <c r="H862" s="230">
        <v>24.699999999999999</v>
      </c>
      <c r="I862" s="231"/>
      <c r="J862" s="227"/>
      <c r="K862" s="227"/>
      <c r="L862" s="232"/>
      <c r="M862" s="233"/>
      <c r="N862" s="234"/>
      <c r="O862" s="234"/>
      <c r="P862" s="234"/>
      <c r="Q862" s="234"/>
      <c r="R862" s="234"/>
      <c r="S862" s="234"/>
      <c r="T862" s="235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36" t="s">
        <v>175</v>
      </c>
      <c r="AU862" s="236" t="s">
        <v>81</v>
      </c>
      <c r="AV862" s="13" t="s">
        <v>81</v>
      </c>
      <c r="AW862" s="13" t="s">
        <v>33</v>
      </c>
      <c r="AX862" s="13" t="s">
        <v>71</v>
      </c>
      <c r="AY862" s="236" t="s">
        <v>144</v>
      </c>
    </row>
    <row r="863" s="13" customFormat="1">
      <c r="A863" s="13"/>
      <c r="B863" s="226"/>
      <c r="C863" s="227"/>
      <c r="D863" s="219" t="s">
        <v>175</v>
      </c>
      <c r="E863" s="228" t="s">
        <v>19</v>
      </c>
      <c r="F863" s="229" t="s">
        <v>2251</v>
      </c>
      <c r="G863" s="227"/>
      <c r="H863" s="230">
        <v>17</v>
      </c>
      <c r="I863" s="231"/>
      <c r="J863" s="227"/>
      <c r="K863" s="227"/>
      <c r="L863" s="232"/>
      <c r="M863" s="233"/>
      <c r="N863" s="234"/>
      <c r="O863" s="234"/>
      <c r="P863" s="234"/>
      <c r="Q863" s="234"/>
      <c r="R863" s="234"/>
      <c r="S863" s="234"/>
      <c r="T863" s="235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36" t="s">
        <v>175</v>
      </c>
      <c r="AU863" s="236" t="s">
        <v>81</v>
      </c>
      <c r="AV863" s="13" t="s">
        <v>81</v>
      </c>
      <c r="AW863" s="13" t="s">
        <v>33</v>
      </c>
      <c r="AX863" s="13" t="s">
        <v>71</v>
      </c>
      <c r="AY863" s="236" t="s">
        <v>144</v>
      </c>
    </row>
    <row r="864" s="14" customFormat="1">
      <c r="A864" s="14"/>
      <c r="B864" s="237"/>
      <c r="C864" s="238"/>
      <c r="D864" s="219" t="s">
        <v>175</v>
      </c>
      <c r="E864" s="239" t="s">
        <v>19</v>
      </c>
      <c r="F864" s="240" t="s">
        <v>179</v>
      </c>
      <c r="G864" s="238"/>
      <c r="H864" s="241">
        <v>93.400000000000006</v>
      </c>
      <c r="I864" s="242"/>
      <c r="J864" s="238"/>
      <c r="K864" s="238"/>
      <c r="L864" s="243"/>
      <c r="M864" s="244"/>
      <c r="N864" s="245"/>
      <c r="O864" s="245"/>
      <c r="P864" s="245"/>
      <c r="Q864" s="245"/>
      <c r="R864" s="245"/>
      <c r="S864" s="245"/>
      <c r="T864" s="246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T864" s="247" t="s">
        <v>175</v>
      </c>
      <c r="AU864" s="247" t="s">
        <v>81</v>
      </c>
      <c r="AV864" s="14" t="s">
        <v>151</v>
      </c>
      <c r="AW864" s="14" t="s">
        <v>33</v>
      </c>
      <c r="AX864" s="14" t="s">
        <v>79</v>
      </c>
      <c r="AY864" s="247" t="s">
        <v>144</v>
      </c>
    </row>
    <row r="865" s="2" customFormat="1" ht="16.5" customHeight="1">
      <c r="A865" s="40"/>
      <c r="B865" s="41"/>
      <c r="C865" s="248" t="s">
        <v>2271</v>
      </c>
      <c r="D865" s="248" t="s">
        <v>224</v>
      </c>
      <c r="E865" s="249" t="s">
        <v>2272</v>
      </c>
      <c r="F865" s="250" t="s">
        <v>2273</v>
      </c>
      <c r="G865" s="251" t="s">
        <v>149</v>
      </c>
      <c r="H865" s="252">
        <v>102.74</v>
      </c>
      <c r="I865" s="253"/>
      <c r="J865" s="254">
        <f>ROUND(I865*H865,2)</f>
        <v>0</v>
      </c>
      <c r="K865" s="250" t="s">
        <v>150</v>
      </c>
      <c r="L865" s="255"/>
      <c r="M865" s="256" t="s">
        <v>19</v>
      </c>
      <c r="N865" s="257" t="s">
        <v>42</v>
      </c>
      <c r="O865" s="86"/>
      <c r="P865" s="215">
        <f>O865*H865</f>
        <v>0</v>
      </c>
      <c r="Q865" s="215">
        <v>0.016</v>
      </c>
      <c r="R865" s="215">
        <f>Q865*H865</f>
        <v>1.64384</v>
      </c>
      <c r="S865" s="215">
        <v>0</v>
      </c>
      <c r="T865" s="216">
        <f>S865*H865</f>
        <v>0</v>
      </c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R865" s="217" t="s">
        <v>379</v>
      </c>
      <c r="AT865" s="217" t="s">
        <v>224</v>
      </c>
      <c r="AU865" s="217" t="s">
        <v>81</v>
      </c>
      <c r="AY865" s="19" t="s">
        <v>144</v>
      </c>
      <c r="BE865" s="218">
        <f>IF(N865="základní",J865,0)</f>
        <v>0</v>
      </c>
      <c r="BF865" s="218">
        <f>IF(N865="snížená",J865,0)</f>
        <v>0</v>
      </c>
      <c r="BG865" s="218">
        <f>IF(N865="zákl. přenesená",J865,0)</f>
        <v>0</v>
      </c>
      <c r="BH865" s="218">
        <f>IF(N865="sníž. přenesená",J865,0)</f>
        <v>0</v>
      </c>
      <c r="BI865" s="218">
        <f>IF(N865="nulová",J865,0)</f>
        <v>0</v>
      </c>
      <c r="BJ865" s="19" t="s">
        <v>79</v>
      </c>
      <c r="BK865" s="218">
        <f>ROUND(I865*H865,2)</f>
        <v>0</v>
      </c>
      <c r="BL865" s="19" t="s">
        <v>258</v>
      </c>
      <c r="BM865" s="217" t="s">
        <v>2274</v>
      </c>
    </row>
    <row r="866" s="2" customFormat="1">
      <c r="A866" s="40"/>
      <c r="B866" s="41"/>
      <c r="C866" s="42"/>
      <c r="D866" s="219" t="s">
        <v>153</v>
      </c>
      <c r="E866" s="42"/>
      <c r="F866" s="220" t="s">
        <v>2273</v>
      </c>
      <c r="G866" s="42"/>
      <c r="H866" s="42"/>
      <c r="I866" s="221"/>
      <c r="J866" s="42"/>
      <c r="K866" s="42"/>
      <c r="L866" s="46"/>
      <c r="M866" s="222"/>
      <c r="N866" s="223"/>
      <c r="O866" s="86"/>
      <c r="P866" s="86"/>
      <c r="Q866" s="86"/>
      <c r="R866" s="86"/>
      <c r="S866" s="86"/>
      <c r="T866" s="87"/>
      <c r="U866" s="40"/>
      <c r="V866" s="40"/>
      <c r="W866" s="40"/>
      <c r="X866" s="40"/>
      <c r="Y866" s="40"/>
      <c r="Z866" s="40"/>
      <c r="AA866" s="40"/>
      <c r="AB866" s="40"/>
      <c r="AC866" s="40"/>
      <c r="AD866" s="40"/>
      <c r="AE866" s="40"/>
      <c r="AT866" s="19" t="s">
        <v>153</v>
      </c>
      <c r="AU866" s="19" t="s">
        <v>81</v>
      </c>
    </row>
    <row r="867" s="13" customFormat="1">
      <c r="A867" s="13"/>
      <c r="B867" s="226"/>
      <c r="C867" s="227"/>
      <c r="D867" s="219" t="s">
        <v>175</v>
      </c>
      <c r="E867" s="227"/>
      <c r="F867" s="229" t="s">
        <v>2275</v>
      </c>
      <c r="G867" s="227"/>
      <c r="H867" s="230">
        <v>102.74</v>
      </c>
      <c r="I867" s="231"/>
      <c r="J867" s="227"/>
      <c r="K867" s="227"/>
      <c r="L867" s="232"/>
      <c r="M867" s="233"/>
      <c r="N867" s="234"/>
      <c r="O867" s="234"/>
      <c r="P867" s="234"/>
      <c r="Q867" s="234"/>
      <c r="R867" s="234"/>
      <c r="S867" s="234"/>
      <c r="T867" s="235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36" t="s">
        <v>175</v>
      </c>
      <c r="AU867" s="236" t="s">
        <v>81</v>
      </c>
      <c r="AV867" s="13" t="s">
        <v>81</v>
      </c>
      <c r="AW867" s="13" t="s">
        <v>4</v>
      </c>
      <c r="AX867" s="13" t="s">
        <v>79</v>
      </c>
      <c r="AY867" s="236" t="s">
        <v>144</v>
      </c>
    </row>
    <row r="868" s="2" customFormat="1" ht="16.5" customHeight="1">
      <c r="A868" s="40"/>
      <c r="B868" s="41"/>
      <c r="C868" s="206" t="s">
        <v>2276</v>
      </c>
      <c r="D868" s="206" t="s">
        <v>146</v>
      </c>
      <c r="E868" s="207" t="s">
        <v>2277</v>
      </c>
      <c r="F868" s="208" t="s">
        <v>2278</v>
      </c>
      <c r="G868" s="209" t="s">
        <v>149</v>
      </c>
      <c r="H868" s="210">
        <v>93.400000000000006</v>
      </c>
      <c r="I868" s="211"/>
      <c r="J868" s="212">
        <f>ROUND(I868*H868,2)</f>
        <v>0</v>
      </c>
      <c r="K868" s="208" t="s">
        <v>150</v>
      </c>
      <c r="L868" s="46"/>
      <c r="M868" s="213" t="s">
        <v>19</v>
      </c>
      <c r="N868" s="214" t="s">
        <v>42</v>
      </c>
      <c r="O868" s="86"/>
      <c r="P868" s="215">
        <f>O868*H868</f>
        <v>0</v>
      </c>
      <c r="Q868" s="215">
        <v>5.0000000000000002E-05</v>
      </c>
      <c r="R868" s="215">
        <f>Q868*H868</f>
        <v>0.0046700000000000005</v>
      </c>
      <c r="S868" s="215">
        <v>0</v>
      </c>
      <c r="T868" s="216">
        <f>S868*H868</f>
        <v>0</v>
      </c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R868" s="217" t="s">
        <v>258</v>
      </c>
      <c r="AT868" s="217" t="s">
        <v>146</v>
      </c>
      <c r="AU868" s="217" t="s">
        <v>81</v>
      </c>
      <c r="AY868" s="19" t="s">
        <v>144</v>
      </c>
      <c r="BE868" s="218">
        <f>IF(N868="základní",J868,0)</f>
        <v>0</v>
      </c>
      <c r="BF868" s="218">
        <f>IF(N868="snížená",J868,0)</f>
        <v>0</v>
      </c>
      <c r="BG868" s="218">
        <f>IF(N868="zákl. přenesená",J868,0)</f>
        <v>0</v>
      </c>
      <c r="BH868" s="218">
        <f>IF(N868="sníž. přenesená",J868,0)</f>
        <v>0</v>
      </c>
      <c r="BI868" s="218">
        <f>IF(N868="nulová",J868,0)</f>
        <v>0</v>
      </c>
      <c r="BJ868" s="19" t="s">
        <v>79</v>
      </c>
      <c r="BK868" s="218">
        <f>ROUND(I868*H868,2)</f>
        <v>0</v>
      </c>
      <c r="BL868" s="19" t="s">
        <v>258</v>
      </c>
      <c r="BM868" s="217" t="s">
        <v>2279</v>
      </c>
    </row>
    <row r="869" s="2" customFormat="1">
      <c r="A869" s="40"/>
      <c r="B869" s="41"/>
      <c r="C869" s="42"/>
      <c r="D869" s="219" t="s">
        <v>153</v>
      </c>
      <c r="E869" s="42"/>
      <c r="F869" s="220" t="s">
        <v>2280</v>
      </c>
      <c r="G869" s="42"/>
      <c r="H869" s="42"/>
      <c r="I869" s="221"/>
      <c r="J869" s="42"/>
      <c r="K869" s="42"/>
      <c r="L869" s="46"/>
      <c r="M869" s="222"/>
      <c r="N869" s="223"/>
      <c r="O869" s="86"/>
      <c r="P869" s="86"/>
      <c r="Q869" s="86"/>
      <c r="R869" s="86"/>
      <c r="S869" s="86"/>
      <c r="T869" s="87"/>
      <c r="U869" s="40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  <c r="AT869" s="19" t="s">
        <v>153</v>
      </c>
      <c r="AU869" s="19" t="s">
        <v>81</v>
      </c>
    </row>
    <row r="870" s="2" customFormat="1">
      <c r="A870" s="40"/>
      <c r="B870" s="41"/>
      <c r="C870" s="42"/>
      <c r="D870" s="224" t="s">
        <v>155</v>
      </c>
      <c r="E870" s="42"/>
      <c r="F870" s="225" t="s">
        <v>2281</v>
      </c>
      <c r="G870" s="42"/>
      <c r="H870" s="42"/>
      <c r="I870" s="221"/>
      <c r="J870" s="42"/>
      <c r="K870" s="42"/>
      <c r="L870" s="46"/>
      <c r="M870" s="222"/>
      <c r="N870" s="223"/>
      <c r="O870" s="86"/>
      <c r="P870" s="86"/>
      <c r="Q870" s="86"/>
      <c r="R870" s="86"/>
      <c r="S870" s="86"/>
      <c r="T870" s="87"/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T870" s="19" t="s">
        <v>155</v>
      </c>
      <c r="AU870" s="19" t="s">
        <v>81</v>
      </c>
    </row>
    <row r="871" s="2" customFormat="1" ht="16.5" customHeight="1">
      <c r="A871" s="40"/>
      <c r="B871" s="41"/>
      <c r="C871" s="206" t="s">
        <v>2282</v>
      </c>
      <c r="D871" s="206" t="s">
        <v>146</v>
      </c>
      <c r="E871" s="207" t="s">
        <v>2283</v>
      </c>
      <c r="F871" s="208" t="s">
        <v>2284</v>
      </c>
      <c r="G871" s="209" t="s">
        <v>204</v>
      </c>
      <c r="H871" s="210">
        <v>2.2120000000000002</v>
      </c>
      <c r="I871" s="211"/>
      <c r="J871" s="212">
        <f>ROUND(I871*H871,2)</f>
        <v>0</v>
      </c>
      <c r="K871" s="208" t="s">
        <v>150</v>
      </c>
      <c r="L871" s="46"/>
      <c r="M871" s="213" t="s">
        <v>19</v>
      </c>
      <c r="N871" s="214" t="s">
        <v>42</v>
      </c>
      <c r="O871" s="86"/>
      <c r="P871" s="215">
        <f>O871*H871</f>
        <v>0</v>
      </c>
      <c r="Q871" s="215">
        <v>0</v>
      </c>
      <c r="R871" s="215">
        <f>Q871*H871</f>
        <v>0</v>
      </c>
      <c r="S871" s="215">
        <v>0</v>
      </c>
      <c r="T871" s="216">
        <f>S871*H871</f>
        <v>0</v>
      </c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R871" s="217" t="s">
        <v>258</v>
      </c>
      <c r="AT871" s="217" t="s">
        <v>146</v>
      </c>
      <c r="AU871" s="217" t="s">
        <v>81</v>
      </c>
      <c r="AY871" s="19" t="s">
        <v>144</v>
      </c>
      <c r="BE871" s="218">
        <f>IF(N871="základní",J871,0)</f>
        <v>0</v>
      </c>
      <c r="BF871" s="218">
        <f>IF(N871="snížená",J871,0)</f>
        <v>0</v>
      </c>
      <c r="BG871" s="218">
        <f>IF(N871="zákl. přenesená",J871,0)</f>
        <v>0</v>
      </c>
      <c r="BH871" s="218">
        <f>IF(N871="sníž. přenesená",J871,0)</f>
        <v>0</v>
      </c>
      <c r="BI871" s="218">
        <f>IF(N871="nulová",J871,0)</f>
        <v>0</v>
      </c>
      <c r="BJ871" s="19" t="s">
        <v>79</v>
      </c>
      <c r="BK871" s="218">
        <f>ROUND(I871*H871,2)</f>
        <v>0</v>
      </c>
      <c r="BL871" s="19" t="s">
        <v>258</v>
      </c>
      <c r="BM871" s="217" t="s">
        <v>2285</v>
      </c>
    </row>
    <row r="872" s="2" customFormat="1">
      <c r="A872" s="40"/>
      <c r="B872" s="41"/>
      <c r="C872" s="42"/>
      <c r="D872" s="219" t="s">
        <v>153</v>
      </c>
      <c r="E872" s="42"/>
      <c r="F872" s="220" t="s">
        <v>2286</v>
      </c>
      <c r="G872" s="42"/>
      <c r="H872" s="42"/>
      <c r="I872" s="221"/>
      <c r="J872" s="42"/>
      <c r="K872" s="42"/>
      <c r="L872" s="46"/>
      <c r="M872" s="222"/>
      <c r="N872" s="223"/>
      <c r="O872" s="86"/>
      <c r="P872" s="86"/>
      <c r="Q872" s="86"/>
      <c r="R872" s="86"/>
      <c r="S872" s="86"/>
      <c r="T872" s="87"/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T872" s="19" t="s">
        <v>153</v>
      </c>
      <c r="AU872" s="19" t="s">
        <v>81</v>
      </c>
    </row>
    <row r="873" s="2" customFormat="1">
      <c r="A873" s="40"/>
      <c r="B873" s="41"/>
      <c r="C873" s="42"/>
      <c r="D873" s="224" t="s">
        <v>155</v>
      </c>
      <c r="E873" s="42"/>
      <c r="F873" s="225" t="s">
        <v>2287</v>
      </c>
      <c r="G873" s="42"/>
      <c r="H873" s="42"/>
      <c r="I873" s="221"/>
      <c r="J873" s="42"/>
      <c r="K873" s="42"/>
      <c r="L873" s="46"/>
      <c r="M873" s="222"/>
      <c r="N873" s="223"/>
      <c r="O873" s="86"/>
      <c r="P873" s="86"/>
      <c r="Q873" s="86"/>
      <c r="R873" s="86"/>
      <c r="S873" s="86"/>
      <c r="T873" s="87"/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T873" s="19" t="s">
        <v>155</v>
      </c>
      <c r="AU873" s="19" t="s">
        <v>81</v>
      </c>
    </row>
    <row r="874" s="12" customFormat="1" ht="22.8" customHeight="1">
      <c r="A874" s="12"/>
      <c r="B874" s="190"/>
      <c r="C874" s="191"/>
      <c r="D874" s="192" t="s">
        <v>70</v>
      </c>
      <c r="E874" s="204" t="s">
        <v>2288</v>
      </c>
      <c r="F874" s="204" t="s">
        <v>2289</v>
      </c>
      <c r="G874" s="191"/>
      <c r="H874" s="191"/>
      <c r="I874" s="194"/>
      <c r="J874" s="205">
        <f>BK874</f>
        <v>0</v>
      </c>
      <c r="K874" s="191"/>
      <c r="L874" s="196"/>
      <c r="M874" s="197"/>
      <c r="N874" s="198"/>
      <c r="O874" s="198"/>
      <c r="P874" s="199">
        <f>SUM(P875:P959)</f>
        <v>0</v>
      </c>
      <c r="Q874" s="198"/>
      <c r="R874" s="199">
        <f>SUM(R875:R959)</f>
        <v>0.25581245000000002</v>
      </c>
      <c r="S874" s="198"/>
      <c r="T874" s="200">
        <f>SUM(T875:T959)</f>
        <v>0.0073086000000000002</v>
      </c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R874" s="201" t="s">
        <v>81</v>
      </c>
      <c r="AT874" s="202" t="s">
        <v>70</v>
      </c>
      <c r="AU874" s="202" t="s">
        <v>79</v>
      </c>
      <c r="AY874" s="201" t="s">
        <v>144</v>
      </c>
      <c r="BK874" s="203">
        <f>SUM(BK875:BK959)</f>
        <v>0</v>
      </c>
    </row>
    <row r="875" s="2" customFormat="1" ht="16.5" customHeight="1">
      <c r="A875" s="40"/>
      <c r="B875" s="41"/>
      <c r="C875" s="206" t="s">
        <v>2290</v>
      </c>
      <c r="D875" s="206" t="s">
        <v>146</v>
      </c>
      <c r="E875" s="207" t="s">
        <v>2291</v>
      </c>
      <c r="F875" s="208" t="s">
        <v>2292</v>
      </c>
      <c r="G875" s="209" t="s">
        <v>149</v>
      </c>
      <c r="H875" s="210">
        <v>495.54000000000002</v>
      </c>
      <c r="I875" s="211"/>
      <c r="J875" s="212">
        <f>ROUND(I875*H875,2)</f>
        <v>0</v>
      </c>
      <c r="K875" s="208" t="s">
        <v>150</v>
      </c>
      <c r="L875" s="46"/>
      <c r="M875" s="213" t="s">
        <v>19</v>
      </c>
      <c r="N875" s="214" t="s">
        <v>42</v>
      </c>
      <c r="O875" s="86"/>
      <c r="P875" s="215">
        <f>O875*H875</f>
        <v>0</v>
      </c>
      <c r="Q875" s="215">
        <v>0</v>
      </c>
      <c r="R875" s="215">
        <f>Q875*H875</f>
        <v>0</v>
      </c>
      <c r="S875" s="215">
        <v>0</v>
      </c>
      <c r="T875" s="216">
        <f>S875*H875</f>
        <v>0</v>
      </c>
      <c r="U875" s="40"/>
      <c r="V875" s="40"/>
      <c r="W875" s="40"/>
      <c r="X875" s="40"/>
      <c r="Y875" s="40"/>
      <c r="Z875" s="40"/>
      <c r="AA875" s="40"/>
      <c r="AB875" s="40"/>
      <c r="AC875" s="40"/>
      <c r="AD875" s="40"/>
      <c r="AE875" s="40"/>
      <c r="AR875" s="217" t="s">
        <v>258</v>
      </c>
      <c r="AT875" s="217" t="s">
        <v>146</v>
      </c>
      <c r="AU875" s="217" t="s">
        <v>81</v>
      </c>
      <c r="AY875" s="19" t="s">
        <v>144</v>
      </c>
      <c r="BE875" s="218">
        <f>IF(N875="základní",J875,0)</f>
        <v>0</v>
      </c>
      <c r="BF875" s="218">
        <f>IF(N875="snížená",J875,0)</f>
        <v>0</v>
      </c>
      <c r="BG875" s="218">
        <f>IF(N875="zákl. přenesená",J875,0)</f>
        <v>0</v>
      </c>
      <c r="BH875" s="218">
        <f>IF(N875="sníž. přenesená",J875,0)</f>
        <v>0</v>
      </c>
      <c r="BI875" s="218">
        <f>IF(N875="nulová",J875,0)</f>
        <v>0</v>
      </c>
      <c r="BJ875" s="19" t="s">
        <v>79</v>
      </c>
      <c r="BK875" s="218">
        <f>ROUND(I875*H875,2)</f>
        <v>0</v>
      </c>
      <c r="BL875" s="19" t="s">
        <v>258</v>
      </c>
      <c r="BM875" s="217" t="s">
        <v>2293</v>
      </c>
    </row>
    <row r="876" s="2" customFormat="1">
      <c r="A876" s="40"/>
      <c r="B876" s="41"/>
      <c r="C876" s="42"/>
      <c r="D876" s="219" t="s">
        <v>153</v>
      </c>
      <c r="E876" s="42"/>
      <c r="F876" s="220" t="s">
        <v>2294</v>
      </c>
      <c r="G876" s="42"/>
      <c r="H876" s="42"/>
      <c r="I876" s="221"/>
      <c r="J876" s="42"/>
      <c r="K876" s="42"/>
      <c r="L876" s="46"/>
      <c r="M876" s="222"/>
      <c r="N876" s="223"/>
      <c r="O876" s="86"/>
      <c r="P876" s="86"/>
      <c r="Q876" s="86"/>
      <c r="R876" s="86"/>
      <c r="S876" s="86"/>
      <c r="T876" s="87"/>
      <c r="U876" s="40"/>
      <c r="V876" s="40"/>
      <c r="W876" s="40"/>
      <c r="X876" s="40"/>
      <c r="Y876" s="40"/>
      <c r="Z876" s="40"/>
      <c r="AA876" s="40"/>
      <c r="AB876" s="40"/>
      <c r="AC876" s="40"/>
      <c r="AD876" s="40"/>
      <c r="AE876" s="40"/>
      <c r="AT876" s="19" t="s">
        <v>153</v>
      </c>
      <c r="AU876" s="19" t="s">
        <v>81</v>
      </c>
    </row>
    <row r="877" s="2" customFormat="1">
      <c r="A877" s="40"/>
      <c r="B877" s="41"/>
      <c r="C877" s="42"/>
      <c r="D877" s="224" t="s">
        <v>155</v>
      </c>
      <c r="E877" s="42"/>
      <c r="F877" s="225" t="s">
        <v>2295</v>
      </c>
      <c r="G877" s="42"/>
      <c r="H877" s="42"/>
      <c r="I877" s="221"/>
      <c r="J877" s="42"/>
      <c r="K877" s="42"/>
      <c r="L877" s="46"/>
      <c r="M877" s="222"/>
      <c r="N877" s="223"/>
      <c r="O877" s="86"/>
      <c r="P877" s="86"/>
      <c r="Q877" s="86"/>
      <c r="R877" s="86"/>
      <c r="S877" s="86"/>
      <c r="T877" s="87"/>
      <c r="U877" s="40"/>
      <c r="V877" s="40"/>
      <c r="W877" s="40"/>
      <c r="X877" s="40"/>
      <c r="Y877" s="40"/>
      <c r="Z877" s="40"/>
      <c r="AA877" s="40"/>
      <c r="AB877" s="40"/>
      <c r="AC877" s="40"/>
      <c r="AD877" s="40"/>
      <c r="AE877" s="40"/>
      <c r="AT877" s="19" t="s">
        <v>155</v>
      </c>
      <c r="AU877" s="19" t="s">
        <v>81</v>
      </c>
    </row>
    <row r="878" s="13" customFormat="1">
      <c r="A878" s="13"/>
      <c r="B878" s="226"/>
      <c r="C878" s="227"/>
      <c r="D878" s="219" t="s">
        <v>175</v>
      </c>
      <c r="E878" s="228" t="s">
        <v>19</v>
      </c>
      <c r="F878" s="229" t="s">
        <v>2296</v>
      </c>
      <c r="G878" s="227"/>
      <c r="H878" s="230">
        <v>34.799999999999997</v>
      </c>
      <c r="I878" s="231"/>
      <c r="J878" s="227"/>
      <c r="K878" s="227"/>
      <c r="L878" s="232"/>
      <c r="M878" s="233"/>
      <c r="N878" s="234"/>
      <c r="O878" s="234"/>
      <c r="P878" s="234"/>
      <c r="Q878" s="234"/>
      <c r="R878" s="234"/>
      <c r="S878" s="234"/>
      <c r="T878" s="235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36" t="s">
        <v>175</v>
      </c>
      <c r="AU878" s="236" t="s">
        <v>81</v>
      </c>
      <c r="AV878" s="13" t="s">
        <v>81</v>
      </c>
      <c r="AW878" s="13" t="s">
        <v>33</v>
      </c>
      <c r="AX878" s="13" t="s">
        <v>71</v>
      </c>
      <c r="AY878" s="236" t="s">
        <v>144</v>
      </c>
    </row>
    <row r="879" s="13" customFormat="1">
      <c r="A879" s="13"/>
      <c r="B879" s="226"/>
      <c r="C879" s="227"/>
      <c r="D879" s="219" t="s">
        <v>175</v>
      </c>
      <c r="E879" s="228" t="s">
        <v>19</v>
      </c>
      <c r="F879" s="229" t="s">
        <v>2297</v>
      </c>
      <c r="G879" s="227"/>
      <c r="H879" s="230">
        <v>8.7100000000000009</v>
      </c>
      <c r="I879" s="231"/>
      <c r="J879" s="227"/>
      <c r="K879" s="227"/>
      <c r="L879" s="232"/>
      <c r="M879" s="233"/>
      <c r="N879" s="234"/>
      <c r="O879" s="234"/>
      <c r="P879" s="234"/>
      <c r="Q879" s="234"/>
      <c r="R879" s="234"/>
      <c r="S879" s="234"/>
      <c r="T879" s="235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36" t="s">
        <v>175</v>
      </c>
      <c r="AU879" s="236" t="s">
        <v>81</v>
      </c>
      <c r="AV879" s="13" t="s">
        <v>81</v>
      </c>
      <c r="AW879" s="13" t="s">
        <v>33</v>
      </c>
      <c r="AX879" s="13" t="s">
        <v>71</v>
      </c>
      <c r="AY879" s="236" t="s">
        <v>144</v>
      </c>
    </row>
    <row r="880" s="13" customFormat="1">
      <c r="A880" s="13"/>
      <c r="B880" s="226"/>
      <c r="C880" s="227"/>
      <c r="D880" s="219" t="s">
        <v>175</v>
      </c>
      <c r="E880" s="228" t="s">
        <v>19</v>
      </c>
      <c r="F880" s="229" t="s">
        <v>2298</v>
      </c>
      <c r="G880" s="227"/>
      <c r="H880" s="230">
        <v>15.69</v>
      </c>
      <c r="I880" s="231"/>
      <c r="J880" s="227"/>
      <c r="K880" s="227"/>
      <c r="L880" s="232"/>
      <c r="M880" s="233"/>
      <c r="N880" s="234"/>
      <c r="O880" s="234"/>
      <c r="P880" s="234"/>
      <c r="Q880" s="234"/>
      <c r="R880" s="234"/>
      <c r="S880" s="234"/>
      <c r="T880" s="235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36" t="s">
        <v>175</v>
      </c>
      <c r="AU880" s="236" t="s">
        <v>81</v>
      </c>
      <c r="AV880" s="13" t="s">
        <v>81</v>
      </c>
      <c r="AW880" s="13" t="s">
        <v>33</v>
      </c>
      <c r="AX880" s="13" t="s">
        <v>71</v>
      </c>
      <c r="AY880" s="236" t="s">
        <v>144</v>
      </c>
    </row>
    <row r="881" s="13" customFormat="1">
      <c r="A881" s="13"/>
      <c r="B881" s="226"/>
      <c r="C881" s="227"/>
      <c r="D881" s="219" t="s">
        <v>175</v>
      </c>
      <c r="E881" s="228" t="s">
        <v>19</v>
      </c>
      <c r="F881" s="229" t="s">
        <v>2299</v>
      </c>
      <c r="G881" s="227"/>
      <c r="H881" s="230">
        <v>6.6500000000000004</v>
      </c>
      <c r="I881" s="231"/>
      <c r="J881" s="227"/>
      <c r="K881" s="227"/>
      <c r="L881" s="232"/>
      <c r="M881" s="233"/>
      <c r="N881" s="234"/>
      <c r="O881" s="234"/>
      <c r="P881" s="234"/>
      <c r="Q881" s="234"/>
      <c r="R881" s="234"/>
      <c r="S881" s="234"/>
      <c r="T881" s="235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36" t="s">
        <v>175</v>
      </c>
      <c r="AU881" s="236" t="s">
        <v>81</v>
      </c>
      <c r="AV881" s="13" t="s">
        <v>81</v>
      </c>
      <c r="AW881" s="13" t="s">
        <v>33</v>
      </c>
      <c r="AX881" s="13" t="s">
        <v>71</v>
      </c>
      <c r="AY881" s="236" t="s">
        <v>144</v>
      </c>
    </row>
    <row r="882" s="13" customFormat="1">
      <c r="A882" s="13"/>
      <c r="B882" s="226"/>
      <c r="C882" s="227"/>
      <c r="D882" s="219" t="s">
        <v>175</v>
      </c>
      <c r="E882" s="228" t="s">
        <v>19</v>
      </c>
      <c r="F882" s="229" t="s">
        <v>2300</v>
      </c>
      <c r="G882" s="227"/>
      <c r="H882" s="230">
        <v>36.460000000000001</v>
      </c>
      <c r="I882" s="231"/>
      <c r="J882" s="227"/>
      <c r="K882" s="227"/>
      <c r="L882" s="232"/>
      <c r="M882" s="233"/>
      <c r="N882" s="234"/>
      <c r="O882" s="234"/>
      <c r="P882" s="234"/>
      <c r="Q882" s="234"/>
      <c r="R882" s="234"/>
      <c r="S882" s="234"/>
      <c r="T882" s="235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236" t="s">
        <v>175</v>
      </c>
      <c r="AU882" s="236" t="s">
        <v>81</v>
      </c>
      <c r="AV882" s="13" t="s">
        <v>81</v>
      </c>
      <c r="AW882" s="13" t="s">
        <v>33</v>
      </c>
      <c r="AX882" s="13" t="s">
        <v>71</v>
      </c>
      <c r="AY882" s="236" t="s">
        <v>144</v>
      </c>
    </row>
    <row r="883" s="13" customFormat="1">
      <c r="A883" s="13"/>
      <c r="B883" s="226"/>
      <c r="C883" s="227"/>
      <c r="D883" s="219" t="s">
        <v>175</v>
      </c>
      <c r="E883" s="228" t="s">
        <v>19</v>
      </c>
      <c r="F883" s="229" t="s">
        <v>2301</v>
      </c>
      <c r="G883" s="227"/>
      <c r="H883" s="230">
        <v>17.370000000000001</v>
      </c>
      <c r="I883" s="231"/>
      <c r="J883" s="227"/>
      <c r="K883" s="227"/>
      <c r="L883" s="232"/>
      <c r="M883" s="233"/>
      <c r="N883" s="234"/>
      <c r="O883" s="234"/>
      <c r="P883" s="234"/>
      <c r="Q883" s="234"/>
      <c r="R883" s="234"/>
      <c r="S883" s="234"/>
      <c r="T883" s="235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36" t="s">
        <v>175</v>
      </c>
      <c r="AU883" s="236" t="s">
        <v>81</v>
      </c>
      <c r="AV883" s="13" t="s">
        <v>81</v>
      </c>
      <c r="AW883" s="13" t="s">
        <v>33</v>
      </c>
      <c r="AX883" s="13" t="s">
        <v>71</v>
      </c>
      <c r="AY883" s="236" t="s">
        <v>144</v>
      </c>
    </row>
    <row r="884" s="13" customFormat="1">
      <c r="A884" s="13"/>
      <c r="B884" s="226"/>
      <c r="C884" s="227"/>
      <c r="D884" s="219" t="s">
        <v>175</v>
      </c>
      <c r="E884" s="228" t="s">
        <v>19</v>
      </c>
      <c r="F884" s="229" t="s">
        <v>2302</v>
      </c>
      <c r="G884" s="227"/>
      <c r="H884" s="230">
        <v>6.5899999999999999</v>
      </c>
      <c r="I884" s="231"/>
      <c r="J884" s="227"/>
      <c r="K884" s="227"/>
      <c r="L884" s="232"/>
      <c r="M884" s="233"/>
      <c r="N884" s="234"/>
      <c r="O884" s="234"/>
      <c r="P884" s="234"/>
      <c r="Q884" s="234"/>
      <c r="R884" s="234"/>
      <c r="S884" s="234"/>
      <c r="T884" s="235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36" t="s">
        <v>175</v>
      </c>
      <c r="AU884" s="236" t="s">
        <v>81</v>
      </c>
      <c r="AV884" s="13" t="s">
        <v>81</v>
      </c>
      <c r="AW884" s="13" t="s">
        <v>33</v>
      </c>
      <c r="AX884" s="13" t="s">
        <v>71</v>
      </c>
      <c r="AY884" s="236" t="s">
        <v>144</v>
      </c>
    </row>
    <row r="885" s="13" customFormat="1">
      <c r="A885" s="13"/>
      <c r="B885" s="226"/>
      <c r="C885" s="227"/>
      <c r="D885" s="219" t="s">
        <v>175</v>
      </c>
      <c r="E885" s="228" t="s">
        <v>19</v>
      </c>
      <c r="F885" s="229" t="s">
        <v>2303</v>
      </c>
      <c r="G885" s="227"/>
      <c r="H885" s="230">
        <v>13.65</v>
      </c>
      <c r="I885" s="231"/>
      <c r="J885" s="227"/>
      <c r="K885" s="227"/>
      <c r="L885" s="232"/>
      <c r="M885" s="233"/>
      <c r="N885" s="234"/>
      <c r="O885" s="234"/>
      <c r="P885" s="234"/>
      <c r="Q885" s="234"/>
      <c r="R885" s="234"/>
      <c r="S885" s="234"/>
      <c r="T885" s="235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36" t="s">
        <v>175</v>
      </c>
      <c r="AU885" s="236" t="s">
        <v>81</v>
      </c>
      <c r="AV885" s="13" t="s">
        <v>81</v>
      </c>
      <c r="AW885" s="13" t="s">
        <v>33</v>
      </c>
      <c r="AX885" s="13" t="s">
        <v>71</v>
      </c>
      <c r="AY885" s="236" t="s">
        <v>144</v>
      </c>
    </row>
    <row r="886" s="13" customFormat="1">
      <c r="A886" s="13"/>
      <c r="B886" s="226"/>
      <c r="C886" s="227"/>
      <c r="D886" s="219" t="s">
        <v>175</v>
      </c>
      <c r="E886" s="228" t="s">
        <v>19</v>
      </c>
      <c r="F886" s="229" t="s">
        <v>2304</v>
      </c>
      <c r="G886" s="227"/>
      <c r="H886" s="230">
        <v>14.76</v>
      </c>
      <c r="I886" s="231"/>
      <c r="J886" s="227"/>
      <c r="K886" s="227"/>
      <c r="L886" s="232"/>
      <c r="M886" s="233"/>
      <c r="N886" s="234"/>
      <c r="O886" s="234"/>
      <c r="P886" s="234"/>
      <c r="Q886" s="234"/>
      <c r="R886" s="234"/>
      <c r="S886" s="234"/>
      <c r="T886" s="235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236" t="s">
        <v>175</v>
      </c>
      <c r="AU886" s="236" t="s">
        <v>81</v>
      </c>
      <c r="AV886" s="13" t="s">
        <v>81</v>
      </c>
      <c r="AW886" s="13" t="s">
        <v>33</v>
      </c>
      <c r="AX886" s="13" t="s">
        <v>71</v>
      </c>
      <c r="AY886" s="236" t="s">
        <v>144</v>
      </c>
    </row>
    <row r="887" s="13" customFormat="1">
      <c r="A887" s="13"/>
      <c r="B887" s="226"/>
      <c r="C887" s="227"/>
      <c r="D887" s="219" t="s">
        <v>175</v>
      </c>
      <c r="E887" s="228" t="s">
        <v>19</v>
      </c>
      <c r="F887" s="229" t="s">
        <v>2305</v>
      </c>
      <c r="G887" s="227"/>
      <c r="H887" s="230">
        <v>23.640000000000001</v>
      </c>
      <c r="I887" s="231"/>
      <c r="J887" s="227"/>
      <c r="K887" s="227"/>
      <c r="L887" s="232"/>
      <c r="M887" s="233"/>
      <c r="N887" s="234"/>
      <c r="O887" s="234"/>
      <c r="P887" s="234"/>
      <c r="Q887" s="234"/>
      <c r="R887" s="234"/>
      <c r="S887" s="234"/>
      <c r="T887" s="235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36" t="s">
        <v>175</v>
      </c>
      <c r="AU887" s="236" t="s">
        <v>81</v>
      </c>
      <c r="AV887" s="13" t="s">
        <v>81</v>
      </c>
      <c r="AW887" s="13" t="s">
        <v>33</v>
      </c>
      <c r="AX887" s="13" t="s">
        <v>71</v>
      </c>
      <c r="AY887" s="236" t="s">
        <v>144</v>
      </c>
    </row>
    <row r="888" s="13" customFormat="1">
      <c r="A888" s="13"/>
      <c r="B888" s="226"/>
      <c r="C888" s="227"/>
      <c r="D888" s="219" t="s">
        <v>175</v>
      </c>
      <c r="E888" s="228" t="s">
        <v>19</v>
      </c>
      <c r="F888" s="229" t="s">
        <v>2306</v>
      </c>
      <c r="G888" s="227"/>
      <c r="H888" s="230">
        <v>52.259999999999998</v>
      </c>
      <c r="I888" s="231"/>
      <c r="J888" s="227"/>
      <c r="K888" s="227"/>
      <c r="L888" s="232"/>
      <c r="M888" s="233"/>
      <c r="N888" s="234"/>
      <c r="O888" s="234"/>
      <c r="P888" s="234"/>
      <c r="Q888" s="234"/>
      <c r="R888" s="234"/>
      <c r="S888" s="234"/>
      <c r="T888" s="235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36" t="s">
        <v>175</v>
      </c>
      <c r="AU888" s="236" t="s">
        <v>81</v>
      </c>
      <c r="AV888" s="13" t="s">
        <v>81</v>
      </c>
      <c r="AW888" s="13" t="s">
        <v>33</v>
      </c>
      <c r="AX888" s="13" t="s">
        <v>71</v>
      </c>
      <c r="AY888" s="236" t="s">
        <v>144</v>
      </c>
    </row>
    <row r="889" s="13" customFormat="1">
      <c r="A889" s="13"/>
      <c r="B889" s="226"/>
      <c r="C889" s="227"/>
      <c r="D889" s="219" t="s">
        <v>175</v>
      </c>
      <c r="E889" s="228" t="s">
        <v>19</v>
      </c>
      <c r="F889" s="229" t="s">
        <v>2307</v>
      </c>
      <c r="G889" s="227"/>
      <c r="H889" s="230">
        <v>38.719999999999999</v>
      </c>
      <c r="I889" s="231"/>
      <c r="J889" s="227"/>
      <c r="K889" s="227"/>
      <c r="L889" s="232"/>
      <c r="M889" s="233"/>
      <c r="N889" s="234"/>
      <c r="O889" s="234"/>
      <c r="P889" s="234"/>
      <c r="Q889" s="234"/>
      <c r="R889" s="234"/>
      <c r="S889" s="234"/>
      <c r="T889" s="235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36" t="s">
        <v>175</v>
      </c>
      <c r="AU889" s="236" t="s">
        <v>81</v>
      </c>
      <c r="AV889" s="13" t="s">
        <v>81</v>
      </c>
      <c r="AW889" s="13" t="s">
        <v>33</v>
      </c>
      <c r="AX889" s="13" t="s">
        <v>71</v>
      </c>
      <c r="AY889" s="236" t="s">
        <v>144</v>
      </c>
    </row>
    <row r="890" s="13" customFormat="1">
      <c r="A890" s="13"/>
      <c r="B890" s="226"/>
      <c r="C890" s="227"/>
      <c r="D890" s="219" t="s">
        <v>175</v>
      </c>
      <c r="E890" s="228" t="s">
        <v>19</v>
      </c>
      <c r="F890" s="229" t="s">
        <v>2308</v>
      </c>
      <c r="G890" s="227"/>
      <c r="H890" s="230">
        <v>141.94</v>
      </c>
      <c r="I890" s="231"/>
      <c r="J890" s="227"/>
      <c r="K890" s="227"/>
      <c r="L890" s="232"/>
      <c r="M890" s="233"/>
      <c r="N890" s="234"/>
      <c r="O890" s="234"/>
      <c r="P890" s="234"/>
      <c r="Q890" s="234"/>
      <c r="R890" s="234"/>
      <c r="S890" s="234"/>
      <c r="T890" s="235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36" t="s">
        <v>175</v>
      </c>
      <c r="AU890" s="236" t="s">
        <v>81</v>
      </c>
      <c r="AV890" s="13" t="s">
        <v>81</v>
      </c>
      <c r="AW890" s="13" t="s">
        <v>33</v>
      </c>
      <c r="AX890" s="13" t="s">
        <v>71</v>
      </c>
      <c r="AY890" s="236" t="s">
        <v>144</v>
      </c>
    </row>
    <row r="891" s="13" customFormat="1">
      <c r="A891" s="13"/>
      <c r="B891" s="226"/>
      <c r="C891" s="227"/>
      <c r="D891" s="219" t="s">
        <v>175</v>
      </c>
      <c r="E891" s="228" t="s">
        <v>19</v>
      </c>
      <c r="F891" s="229" t="s">
        <v>2309</v>
      </c>
      <c r="G891" s="227"/>
      <c r="H891" s="230">
        <v>50.909999999999997</v>
      </c>
      <c r="I891" s="231"/>
      <c r="J891" s="227"/>
      <c r="K891" s="227"/>
      <c r="L891" s="232"/>
      <c r="M891" s="233"/>
      <c r="N891" s="234"/>
      <c r="O891" s="234"/>
      <c r="P891" s="234"/>
      <c r="Q891" s="234"/>
      <c r="R891" s="234"/>
      <c r="S891" s="234"/>
      <c r="T891" s="235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36" t="s">
        <v>175</v>
      </c>
      <c r="AU891" s="236" t="s">
        <v>81</v>
      </c>
      <c r="AV891" s="13" t="s">
        <v>81</v>
      </c>
      <c r="AW891" s="13" t="s">
        <v>33</v>
      </c>
      <c r="AX891" s="13" t="s">
        <v>71</v>
      </c>
      <c r="AY891" s="236" t="s">
        <v>144</v>
      </c>
    </row>
    <row r="892" s="13" customFormat="1">
      <c r="A892" s="13"/>
      <c r="B892" s="226"/>
      <c r="C892" s="227"/>
      <c r="D892" s="219" t="s">
        <v>175</v>
      </c>
      <c r="E892" s="228" t="s">
        <v>19</v>
      </c>
      <c r="F892" s="229" t="s">
        <v>2310</v>
      </c>
      <c r="G892" s="227"/>
      <c r="H892" s="230">
        <v>10.810000000000001</v>
      </c>
      <c r="I892" s="231"/>
      <c r="J892" s="227"/>
      <c r="K892" s="227"/>
      <c r="L892" s="232"/>
      <c r="M892" s="233"/>
      <c r="N892" s="234"/>
      <c r="O892" s="234"/>
      <c r="P892" s="234"/>
      <c r="Q892" s="234"/>
      <c r="R892" s="234"/>
      <c r="S892" s="234"/>
      <c r="T892" s="235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36" t="s">
        <v>175</v>
      </c>
      <c r="AU892" s="236" t="s">
        <v>81</v>
      </c>
      <c r="AV892" s="13" t="s">
        <v>81</v>
      </c>
      <c r="AW892" s="13" t="s">
        <v>33</v>
      </c>
      <c r="AX892" s="13" t="s">
        <v>71</v>
      </c>
      <c r="AY892" s="236" t="s">
        <v>144</v>
      </c>
    </row>
    <row r="893" s="13" customFormat="1">
      <c r="A893" s="13"/>
      <c r="B893" s="226"/>
      <c r="C893" s="227"/>
      <c r="D893" s="219" t="s">
        <v>175</v>
      </c>
      <c r="E893" s="228" t="s">
        <v>19</v>
      </c>
      <c r="F893" s="229" t="s">
        <v>2311</v>
      </c>
      <c r="G893" s="227"/>
      <c r="H893" s="230">
        <v>22.579999999999998</v>
      </c>
      <c r="I893" s="231"/>
      <c r="J893" s="227"/>
      <c r="K893" s="227"/>
      <c r="L893" s="232"/>
      <c r="M893" s="233"/>
      <c r="N893" s="234"/>
      <c r="O893" s="234"/>
      <c r="P893" s="234"/>
      <c r="Q893" s="234"/>
      <c r="R893" s="234"/>
      <c r="S893" s="234"/>
      <c r="T893" s="235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36" t="s">
        <v>175</v>
      </c>
      <c r="AU893" s="236" t="s">
        <v>81</v>
      </c>
      <c r="AV893" s="13" t="s">
        <v>81</v>
      </c>
      <c r="AW893" s="13" t="s">
        <v>33</v>
      </c>
      <c r="AX893" s="13" t="s">
        <v>71</v>
      </c>
      <c r="AY893" s="236" t="s">
        <v>144</v>
      </c>
    </row>
    <row r="894" s="14" customFormat="1">
      <c r="A894" s="14"/>
      <c r="B894" s="237"/>
      <c r="C894" s="238"/>
      <c r="D894" s="219" t="s">
        <v>175</v>
      </c>
      <c r="E894" s="239" t="s">
        <v>19</v>
      </c>
      <c r="F894" s="240" t="s">
        <v>179</v>
      </c>
      <c r="G894" s="238"/>
      <c r="H894" s="241">
        <v>495.54000000000002</v>
      </c>
      <c r="I894" s="242"/>
      <c r="J894" s="238"/>
      <c r="K894" s="238"/>
      <c r="L894" s="243"/>
      <c r="M894" s="244"/>
      <c r="N894" s="245"/>
      <c r="O894" s="245"/>
      <c r="P894" s="245"/>
      <c r="Q894" s="245"/>
      <c r="R894" s="245"/>
      <c r="S894" s="245"/>
      <c r="T894" s="246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T894" s="247" t="s">
        <v>175</v>
      </c>
      <c r="AU894" s="247" t="s">
        <v>81</v>
      </c>
      <c r="AV894" s="14" t="s">
        <v>151</v>
      </c>
      <c r="AW894" s="14" t="s">
        <v>33</v>
      </c>
      <c r="AX894" s="14" t="s">
        <v>79</v>
      </c>
      <c r="AY894" s="247" t="s">
        <v>144</v>
      </c>
    </row>
    <row r="895" s="2" customFormat="1" ht="16.5" customHeight="1">
      <c r="A895" s="40"/>
      <c r="B895" s="41"/>
      <c r="C895" s="206" t="s">
        <v>2312</v>
      </c>
      <c r="D895" s="206" t="s">
        <v>146</v>
      </c>
      <c r="E895" s="207" t="s">
        <v>2313</v>
      </c>
      <c r="F895" s="208" t="s">
        <v>2314</v>
      </c>
      <c r="G895" s="209" t="s">
        <v>149</v>
      </c>
      <c r="H895" s="210">
        <v>172.09999999999999</v>
      </c>
      <c r="I895" s="211"/>
      <c r="J895" s="212">
        <f>ROUND(I895*H895,2)</f>
        <v>0</v>
      </c>
      <c r="K895" s="208" t="s">
        <v>150</v>
      </c>
      <c r="L895" s="46"/>
      <c r="M895" s="213" t="s">
        <v>19</v>
      </c>
      <c r="N895" s="214" t="s">
        <v>42</v>
      </c>
      <c r="O895" s="86"/>
      <c r="P895" s="215">
        <f>O895*H895</f>
        <v>0</v>
      </c>
      <c r="Q895" s="215">
        <v>0</v>
      </c>
      <c r="R895" s="215">
        <f>Q895*H895</f>
        <v>0</v>
      </c>
      <c r="S895" s="215">
        <v>3.0000000000000001E-05</v>
      </c>
      <c r="T895" s="216">
        <f>S895*H895</f>
        <v>0.0051630000000000001</v>
      </c>
      <c r="U895" s="40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  <c r="AR895" s="217" t="s">
        <v>258</v>
      </c>
      <c r="AT895" s="217" t="s">
        <v>146</v>
      </c>
      <c r="AU895" s="217" t="s">
        <v>81</v>
      </c>
      <c r="AY895" s="19" t="s">
        <v>144</v>
      </c>
      <c r="BE895" s="218">
        <f>IF(N895="základní",J895,0)</f>
        <v>0</v>
      </c>
      <c r="BF895" s="218">
        <f>IF(N895="snížená",J895,0)</f>
        <v>0</v>
      </c>
      <c r="BG895" s="218">
        <f>IF(N895="zákl. přenesená",J895,0)</f>
        <v>0</v>
      </c>
      <c r="BH895" s="218">
        <f>IF(N895="sníž. přenesená",J895,0)</f>
        <v>0</v>
      </c>
      <c r="BI895" s="218">
        <f>IF(N895="nulová",J895,0)</f>
        <v>0</v>
      </c>
      <c r="BJ895" s="19" t="s">
        <v>79</v>
      </c>
      <c r="BK895" s="218">
        <f>ROUND(I895*H895,2)</f>
        <v>0</v>
      </c>
      <c r="BL895" s="19" t="s">
        <v>258</v>
      </c>
      <c r="BM895" s="217" t="s">
        <v>2315</v>
      </c>
    </row>
    <row r="896" s="2" customFormat="1">
      <c r="A896" s="40"/>
      <c r="B896" s="41"/>
      <c r="C896" s="42"/>
      <c r="D896" s="219" t="s">
        <v>153</v>
      </c>
      <c r="E896" s="42"/>
      <c r="F896" s="220" t="s">
        <v>2316</v>
      </c>
      <c r="G896" s="42"/>
      <c r="H896" s="42"/>
      <c r="I896" s="221"/>
      <c r="J896" s="42"/>
      <c r="K896" s="42"/>
      <c r="L896" s="46"/>
      <c r="M896" s="222"/>
      <c r="N896" s="223"/>
      <c r="O896" s="86"/>
      <c r="P896" s="86"/>
      <c r="Q896" s="86"/>
      <c r="R896" s="86"/>
      <c r="S896" s="86"/>
      <c r="T896" s="87"/>
      <c r="U896" s="40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  <c r="AT896" s="19" t="s">
        <v>153</v>
      </c>
      <c r="AU896" s="19" t="s">
        <v>81</v>
      </c>
    </row>
    <row r="897" s="2" customFormat="1">
      <c r="A897" s="40"/>
      <c r="B897" s="41"/>
      <c r="C897" s="42"/>
      <c r="D897" s="224" t="s">
        <v>155</v>
      </c>
      <c r="E897" s="42"/>
      <c r="F897" s="225" t="s">
        <v>2317</v>
      </c>
      <c r="G897" s="42"/>
      <c r="H897" s="42"/>
      <c r="I897" s="221"/>
      <c r="J897" s="42"/>
      <c r="K897" s="42"/>
      <c r="L897" s="46"/>
      <c r="M897" s="222"/>
      <c r="N897" s="223"/>
      <c r="O897" s="86"/>
      <c r="P897" s="86"/>
      <c r="Q897" s="86"/>
      <c r="R897" s="86"/>
      <c r="S897" s="86"/>
      <c r="T897" s="87"/>
      <c r="U897" s="40"/>
      <c r="V897" s="40"/>
      <c r="W897" s="40"/>
      <c r="X897" s="40"/>
      <c r="Y897" s="40"/>
      <c r="Z897" s="40"/>
      <c r="AA897" s="40"/>
      <c r="AB897" s="40"/>
      <c r="AC897" s="40"/>
      <c r="AD897" s="40"/>
      <c r="AE897" s="40"/>
      <c r="AT897" s="19" t="s">
        <v>155</v>
      </c>
      <c r="AU897" s="19" t="s">
        <v>81</v>
      </c>
    </row>
    <row r="898" s="13" customFormat="1">
      <c r="A898" s="13"/>
      <c r="B898" s="226"/>
      <c r="C898" s="227"/>
      <c r="D898" s="219" t="s">
        <v>175</v>
      </c>
      <c r="E898" s="228" t="s">
        <v>19</v>
      </c>
      <c r="F898" s="229" t="s">
        <v>2318</v>
      </c>
      <c r="G898" s="227"/>
      <c r="H898" s="230">
        <v>172.09999999999999</v>
      </c>
      <c r="I898" s="231"/>
      <c r="J898" s="227"/>
      <c r="K898" s="227"/>
      <c r="L898" s="232"/>
      <c r="M898" s="233"/>
      <c r="N898" s="234"/>
      <c r="O898" s="234"/>
      <c r="P898" s="234"/>
      <c r="Q898" s="234"/>
      <c r="R898" s="234"/>
      <c r="S898" s="234"/>
      <c r="T898" s="235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236" t="s">
        <v>175</v>
      </c>
      <c r="AU898" s="236" t="s">
        <v>81</v>
      </c>
      <c r="AV898" s="13" t="s">
        <v>81</v>
      </c>
      <c r="AW898" s="13" t="s">
        <v>33</v>
      </c>
      <c r="AX898" s="13" t="s">
        <v>79</v>
      </c>
      <c r="AY898" s="236" t="s">
        <v>144</v>
      </c>
    </row>
    <row r="899" s="2" customFormat="1" ht="16.5" customHeight="1">
      <c r="A899" s="40"/>
      <c r="B899" s="41"/>
      <c r="C899" s="248" t="s">
        <v>2319</v>
      </c>
      <c r="D899" s="248" t="s">
        <v>224</v>
      </c>
      <c r="E899" s="249" t="s">
        <v>2320</v>
      </c>
      <c r="F899" s="250" t="s">
        <v>2321</v>
      </c>
      <c r="G899" s="251" t="s">
        <v>149</v>
      </c>
      <c r="H899" s="252">
        <v>180.70500000000001</v>
      </c>
      <c r="I899" s="253"/>
      <c r="J899" s="254">
        <f>ROUND(I899*H899,2)</f>
        <v>0</v>
      </c>
      <c r="K899" s="250" t="s">
        <v>150</v>
      </c>
      <c r="L899" s="255"/>
      <c r="M899" s="256" t="s">
        <v>19</v>
      </c>
      <c r="N899" s="257" t="s">
        <v>42</v>
      </c>
      <c r="O899" s="86"/>
      <c r="P899" s="215">
        <f>O899*H899</f>
        <v>0</v>
      </c>
      <c r="Q899" s="215">
        <v>1.0000000000000001E-05</v>
      </c>
      <c r="R899" s="215">
        <f>Q899*H899</f>
        <v>0.0018070500000000004</v>
      </c>
      <c r="S899" s="215">
        <v>0</v>
      </c>
      <c r="T899" s="216">
        <f>S899*H899</f>
        <v>0</v>
      </c>
      <c r="U899" s="40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  <c r="AR899" s="217" t="s">
        <v>379</v>
      </c>
      <c r="AT899" s="217" t="s">
        <v>224</v>
      </c>
      <c r="AU899" s="217" t="s">
        <v>81</v>
      </c>
      <c r="AY899" s="19" t="s">
        <v>144</v>
      </c>
      <c r="BE899" s="218">
        <f>IF(N899="základní",J899,0)</f>
        <v>0</v>
      </c>
      <c r="BF899" s="218">
        <f>IF(N899="snížená",J899,0)</f>
        <v>0</v>
      </c>
      <c r="BG899" s="218">
        <f>IF(N899="zákl. přenesená",J899,0)</f>
        <v>0</v>
      </c>
      <c r="BH899" s="218">
        <f>IF(N899="sníž. přenesená",J899,0)</f>
        <v>0</v>
      </c>
      <c r="BI899" s="218">
        <f>IF(N899="nulová",J899,0)</f>
        <v>0</v>
      </c>
      <c r="BJ899" s="19" t="s">
        <v>79</v>
      </c>
      <c r="BK899" s="218">
        <f>ROUND(I899*H899,2)</f>
        <v>0</v>
      </c>
      <c r="BL899" s="19" t="s">
        <v>258</v>
      </c>
      <c r="BM899" s="217" t="s">
        <v>2322</v>
      </c>
    </row>
    <row r="900" s="2" customFormat="1">
      <c r="A900" s="40"/>
      <c r="B900" s="41"/>
      <c r="C900" s="42"/>
      <c r="D900" s="219" t="s">
        <v>153</v>
      </c>
      <c r="E900" s="42"/>
      <c r="F900" s="220" t="s">
        <v>2321</v>
      </c>
      <c r="G900" s="42"/>
      <c r="H900" s="42"/>
      <c r="I900" s="221"/>
      <c r="J900" s="42"/>
      <c r="K900" s="42"/>
      <c r="L900" s="46"/>
      <c r="M900" s="222"/>
      <c r="N900" s="223"/>
      <c r="O900" s="86"/>
      <c r="P900" s="86"/>
      <c r="Q900" s="86"/>
      <c r="R900" s="86"/>
      <c r="S900" s="86"/>
      <c r="T900" s="87"/>
      <c r="U900" s="40"/>
      <c r="V900" s="40"/>
      <c r="W900" s="40"/>
      <c r="X900" s="40"/>
      <c r="Y900" s="40"/>
      <c r="Z900" s="40"/>
      <c r="AA900" s="40"/>
      <c r="AB900" s="40"/>
      <c r="AC900" s="40"/>
      <c r="AD900" s="40"/>
      <c r="AE900" s="40"/>
      <c r="AT900" s="19" t="s">
        <v>153</v>
      </c>
      <c r="AU900" s="19" t="s">
        <v>81</v>
      </c>
    </row>
    <row r="901" s="13" customFormat="1">
      <c r="A901" s="13"/>
      <c r="B901" s="226"/>
      <c r="C901" s="227"/>
      <c r="D901" s="219" t="s">
        <v>175</v>
      </c>
      <c r="E901" s="227"/>
      <c r="F901" s="229" t="s">
        <v>2323</v>
      </c>
      <c r="G901" s="227"/>
      <c r="H901" s="230">
        <v>180.70500000000001</v>
      </c>
      <c r="I901" s="231"/>
      <c r="J901" s="227"/>
      <c r="K901" s="227"/>
      <c r="L901" s="232"/>
      <c r="M901" s="233"/>
      <c r="N901" s="234"/>
      <c r="O901" s="234"/>
      <c r="P901" s="234"/>
      <c r="Q901" s="234"/>
      <c r="R901" s="234"/>
      <c r="S901" s="234"/>
      <c r="T901" s="235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T901" s="236" t="s">
        <v>175</v>
      </c>
      <c r="AU901" s="236" t="s">
        <v>81</v>
      </c>
      <c r="AV901" s="13" t="s">
        <v>81</v>
      </c>
      <c r="AW901" s="13" t="s">
        <v>4</v>
      </c>
      <c r="AX901" s="13" t="s">
        <v>79</v>
      </c>
      <c r="AY901" s="236" t="s">
        <v>144</v>
      </c>
    </row>
    <row r="902" s="2" customFormat="1" ht="16.5" customHeight="1">
      <c r="A902" s="40"/>
      <c r="B902" s="41"/>
      <c r="C902" s="206" t="s">
        <v>2324</v>
      </c>
      <c r="D902" s="206" t="s">
        <v>146</v>
      </c>
      <c r="E902" s="207" t="s">
        <v>2325</v>
      </c>
      <c r="F902" s="208" t="s">
        <v>2326</v>
      </c>
      <c r="G902" s="209" t="s">
        <v>149</v>
      </c>
      <c r="H902" s="210">
        <v>71.519999999999996</v>
      </c>
      <c r="I902" s="211"/>
      <c r="J902" s="212">
        <f>ROUND(I902*H902,2)</f>
        <v>0</v>
      </c>
      <c r="K902" s="208" t="s">
        <v>150</v>
      </c>
      <c r="L902" s="46"/>
      <c r="M902" s="213" t="s">
        <v>19</v>
      </c>
      <c r="N902" s="214" t="s">
        <v>42</v>
      </c>
      <c r="O902" s="86"/>
      <c r="P902" s="215">
        <f>O902*H902</f>
        <v>0</v>
      </c>
      <c r="Q902" s="215">
        <v>0</v>
      </c>
      <c r="R902" s="215">
        <f>Q902*H902</f>
        <v>0</v>
      </c>
      <c r="S902" s="215">
        <v>3.0000000000000001E-05</v>
      </c>
      <c r="T902" s="216">
        <f>S902*H902</f>
        <v>0.0021456000000000001</v>
      </c>
      <c r="U902" s="40"/>
      <c r="V902" s="40"/>
      <c r="W902" s="40"/>
      <c r="X902" s="40"/>
      <c r="Y902" s="40"/>
      <c r="Z902" s="40"/>
      <c r="AA902" s="40"/>
      <c r="AB902" s="40"/>
      <c r="AC902" s="40"/>
      <c r="AD902" s="40"/>
      <c r="AE902" s="40"/>
      <c r="AR902" s="217" t="s">
        <v>258</v>
      </c>
      <c r="AT902" s="217" t="s">
        <v>146</v>
      </c>
      <c r="AU902" s="217" t="s">
        <v>81</v>
      </c>
      <c r="AY902" s="19" t="s">
        <v>144</v>
      </c>
      <c r="BE902" s="218">
        <f>IF(N902="základní",J902,0)</f>
        <v>0</v>
      </c>
      <c r="BF902" s="218">
        <f>IF(N902="snížená",J902,0)</f>
        <v>0</v>
      </c>
      <c r="BG902" s="218">
        <f>IF(N902="zákl. přenesená",J902,0)</f>
        <v>0</v>
      </c>
      <c r="BH902" s="218">
        <f>IF(N902="sníž. přenesená",J902,0)</f>
        <v>0</v>
      </c>
      <c r="BI902" s="218">
        <f>IF(N902="nulová",J902,0)</f>
        <v>0</v>
      </c>
      <c r="BJ902" s="19" t="s">
        <v>79</v>
      </c>
      <c r="BK902" s="218">
        <f>ROUND(I902*H902,2)</f>
        <v>0</v>
      </c>
      <c r="BL902" s="19" t="s">
        <v>258</v>
      </c>
      <c r="BM902" s="217" t="s">
        <v>2327</v>
      </c>
    </row>
    <row r="903" s="2" customFormat="1">
      <c r="A903" s="40"/>
      <c r="B903" s="41"/>
      <c r="C903" s="42"/>
      <c r="D903" s="219" t="s">
        <v>153</v>
      </c>
      <c r="E903" s="42"/>
      <c r="F903" s="220" t="s">
        <v>2328</v>
      </c>
      <c r="G903" s="42"/>
      <c r="H903" s="42"/>
      <c r="I903" s="221"/>
      <c r="J903" s="42"/>
      <c r="K903" s="42"/>
      <c r="L903" s="46"/>
      <c r="M903" s="222"/>
      <c r="N903" s="223"/>
      <c r="O903" s="86"/>
      <c r="P903" s="86"/>
      <c r="Q903" s="86"/>
      <c r="R903" s="86"/>
      <c r="S903" s="86"/>
      <c r="T903" s="87"/>
      <c r="U903" s="40"/>
      <c r="V903" s="40"/>
      <c r="W903" s="40"/>
      <c r="X903" s="40"/>
      <c r="Y903" s="40"/>
      <c r="Z903" s="40"/>
      <c r="AA903" s="40"/>
      <c r="AB903" s="40"/>
      <c r="AC903" s="40"/>
      <c r="AD903" s="40"/>
      <c r="AE903" s="40"/>
      <c r="AT903" s="19" t="s">
        <v>153</v>
      </c>
      <c r="AU903" s="19" t="s">
        <v>81</v>
      </c>
    </row>
    <row r="904" s="2" customFormat="1">
      <c r="A904" s="40"/>
      <c r="B904" s="41"/>
      <c r="C904" s="42"/>
      <c r="D904" s="224" t="s">
        <v>155</v>
      </c>
      <c r="E904" s="42"/>
      <c r="F904" s="225" t="s">
        <v>2329</v>
      </c>
      <c r="G904" s="42"/>
      <c r="H904" s="42"/>
      <c r="I904" s="221"/>
      <c r="J904" s="42"/>
      <c r="K904" s="42"/>
      <c r="L904" s="46"/>
      <c r="M904" s="222"/>
      <c r="N904" s="223"/>
      <c r="O904" s="86"/>
      <c r="P904" s="86"/>
      <c r="Q904" s="86"/>
      <c r="R904" s="86"/>
      <c r="S904" s="86"/>
      <c r="T904" s="87"/>
      <c r="U904" s="40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T904" s="19" t="s">
        <v>155</v>
      </c>
      <c r="AU904" s="19" t="s">
        <v>81</v>
      </c>
    </row>
    <row r="905" s="13" customFormat="1">
      <c r="A905" s="13"/>
      <c r="B905" s="226"/>
      <c r="C905" s="227"/>
      <c r="D905" s="219" t="s">
        <v>175</v>
      </c>
      <c r="E905" s="228" t="s">
        <v>19</v>
      </c>
      <c r="F905" s="229" t="s">
        <v>2330</v>
      </c>
      <c r="G905" s="227"/>
      <c r="H905" s="230">
        <v>0.71999999999999997</v>
      </c>
      <c r="I905" s="231"/>
      <c r="J905" s="227"/>
      <c r="K905" s="227"/>
      <c r="L905" s="232"/>
      <c r="M905" s="233"/>
      <c r="N905" s="234"/>
      <c r="O905" s="234"/>
      <c r="P905" s="234"/>
      <c r="Q905" s="234"/>
      <c r="R905" s="234"/>
      <c r="S905" s="234"/>
      <c r="T905" s="235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36" t="s">
        <v>175</v>
      </c>
      <c r="AU905" s="236" t="s">
        <v>81</v>
      </c>
      <c r="AV905" s="13" t="s">
        <v>81</v>
      </c>
      <c r="AW905" s="13" t="s">
        <v>33</v>
      </c>
      <c r="AX905" s="13" t="s">
        <v>71</v>
      </c>
      <c r="AY905" s="236" t="s">
        <v>144</v>
      </c>
    </row>
    <row r="906" s="13" customFormat="1">
      <c r="A906" s="13"/>
      <c r="B906" s="226"/>
      <c r="C906" s="227"/>
      <c r="D906" s="219" t="s">
        <v>175</v>
      </c>
      <c r="E906" s="228" t="s">
        <v>19</v>
      </c>
      <c r="F906" s="229" t="s">
        <v>2331</v>
      </c>
      <c r="G906" s="227"/>
      <c r="H906" s="230">
        <v>4.3200000000000003</v>
      </c>
      <c r="I906" s="231"/>
      <c r="J906" s="227"/>
      <c r="K906" s="227"/>
      <c r="L906" s="232"/>
      <c r="M906" s="233"/>
      <c r="N906" s="234"/>
      <c r="O906" s="234"/>
      <c r="P906" s="234"/>
      <c r="Q906" s="234"/>
      <c r="R906" s="234"/>
      <c r="S906" s="234"/>
      <c r="T906" s="235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236" t="s">
        <v>175</v>
      </c>
      <c r="AU906" s="236" t="s">
        <v>81</v>
      </c>
      <c r="AV906" s="13" t="s">
        <v>81</v>
      </c>
      <c r="AW906" s="13" t="s">
        <v>33</v>
      </c>
      <c r="AX906" s="13" t="s">
        <v>71</v>
      </c>
      <c r="AY906" s="236" t="s">
        <v>144</v>
      </c>
    </row>
    <row r="907" s="13" customFormat="1">
      <c r="A907" s="13"/>
      <c r="B907" s="226"/>
      <c r="C907" s="227"/>
      <c r="D907" s="219" t="s">
        <v>175</v>
      </c>
      <c r="E907" s="228" t="s">
        <v>19</v>
      </c>
      <c r="F907" s="229" t="s">
        <v>2332</v>
      </c>
      <c r="G907" s="227"/>
      <c r="H907" s="230">
        <v>3.2000000000000002</v>
      </c>
      <c r="I907" s="231"/>
      <c r="J907" s="227"/>
      <c r="K907" s="227"/>
      <c r="L907" s="232"/>
      <c r="M907" s="233"/>
      <c r="N907" s="234"/>
      <c r="O907" s="234"/>
      <c r="P907" s="234"/>
      <c r="Q907" s="234"/>
      <c r="R907" s="234"/>
      <c r="S907" s="234"/>
      <c r="T907" s="235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T907" s="236" t="s">
        <v>175</v>
      </c>
      <c r="AU907" s="236" t="s">
        <v>81</v>
      </c>
      <c r="AV907" s="13" t="s">
        <v>81</v>
      </c>
      <c r="AW907" s="13" t="s">
        <v>33</v>
      </c>
      <c r="AX907" s="13" t="s">
        <v>71</v>
      </c>
      <c r="AY907" s="236" t="s">
        <v>144</v>
      </c>
    </row>
    <row r="908" s="13" customFormat="1">
      <c r="A908" s="13"/>
      <c r="B908" s="226"/>
      <c r="C908" s="227"/>
      <c r="D908" s="219" t="s">
        <v>175</v>
      </c>
      <c r="E908" s="228" t="s">
        <v>19</v>
      </c>
      <c r="F908" s="229" t="s">
        <v>2333</v>
      </c>
      <c r="G908" s="227"/>
      <c r="H908" s="230">
        <v>12.800000000000001</v>
      </c>
      <c r="I908" s="231"/>
      <c r="J908" s="227"/>
      <c r="K908" s="227"/>
      <c r="L908" s="232"/>
      <c r="M908" s="233"/>
      <c r="N908" s="234"/>
      <c r="O908" s="234"/>
      <c r="P908" s="234"/>
      <c r="Q908" s="234"/>
      <c r="R908" s="234"/>
      <c r="S908" s="234"/>
      <c r="T908" s="235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236" t="s">
        <v>175</v>
      </c>
      <c r="AU908" s="236" t="s">
        <v>81</v>
      </c>
      <c r="AV908" s="13" t="s">
        <v>81</v>
      </c>
      <c r="AW908" s="13" t="s">
        <v>33</v>
      </c>
      <c r="AX908" s="13" t="s">
        <v>71</v>
      </c>
      <c r="AY908" s="236" t="s">
        <v>144</v>
      </c>
    </row>
    <row r="909" s="13" customFormat="1">
      <c r="A909" s="13"/>
      <c r="B909" s="226"/>
      <c r="C909" s="227"/>
      <c r="D909" s="219" t="s">
        <v>175</v>
      </c>
      <c r="E909" s="228" t="s">
        <v>19</v>
      </c>
      <c r="F909" s="229" t="s">
        <v>2334</v>
      </c>
      <c r="G909" s="227"/>
      <c r="H909" s="230">
        <v>22.399999999999999</v>
      </c>
      <c r="I909" s="231"/>
      <c r="J909" s="227"/>
      <c r="K909" s="227"/>
      <c r="L909" s="232"/>
      <c r="M909" s="233"/>
      <c r="N909" s="234"/>
      <c r="O909" s="234"/>
      <c r="P909" s="234"/>
      <c r="Q909" s="234"/>
      <c r="R909" s="234"/>
      <c r="S909" s="234"/>
      <c r="T909" s="235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236" t="s">
        <v>175</v>
      </c>
      <c r="AU909" s="236" t="s">
        <v>81</v>
      </c>
      <c r="AV909" s="13" t="s">
        <v>81</v>
      </c>
      <c r="AW909" s="13" t="s">
        <v>33</v>
      </c>
      <c r="AX909" s="13" t="s">
        <v>71</v>
      </c>
      <c r="AY909" s="236" t="s">
        <v>144</v>
      </c>
    </row>
    <row r="910" s="13" customFormat="1">
      <c r="A910" s="13"/>
      <c r="B910" s="226"/>
      <c r="C910" s="227"/>
      <c r="D910" s="219" t="s">
        <v>175</v>
      </c>
      <c r="E910" s="228" t="s">
        <v>19</v>
      </c>
      <c r="F910" s="229" t="s">
        <v>2335</v>
      </c>
      <c r="G910" s="227"/>
      <c r="H910" s="230">
        <v>0.35999999999999999</v>
      </c>
      <c r="I910" s="231"/>
      <c r="J910" s="227"/>
      <c r="K910" s="227"/>
      <c r="L910" s="232"/>
      <c r="M910" s="233"/>
      <c r="N910" s="234"/>
      <c r="O910" s="234"/>
      <c r="P910" s="234"/>
      <c r="Q910" s="234"/>
      <c r="R910" s="234"/>
      <c r="S910" s="234"/>
      <c r="T910" s="235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236" t="s">
        <v>175</v>
      </c>
      <c r="AU910" s="236" t="s">
        <v>81</v>
      </c>
      <c r="AV910" s="13" t="s">
        <v>81</v>
      </c>
      <c r="AW910" s="13" t="s">
        <v>33</v>
      </c>
      <c r="AX910" s="13" t="s">
        <v>71</v>
      </c>
      <c r="AY910" s="236" t="s">
        <v>144</v>
      </c>
    </row>
    <row r="911" s="13" customFormat="1">
      <c r="A911" s="13"/>
      <c r="B911" s="226"/>
      <c r="C911" s="227"/>
      <c r="D911" s="219" t="s">
        <v>175</v>
      </c>
      <c r="E911" s="228" t="s">
        <v>19</v>
      </c>
      <c r="F911" s="229" t="s">
        <v>2336</v>
      </c>
      <c r="G911" s="227"/>
      <c r="H911" s="230">
        <v>9.7200000000000006</v>
      </c>
      <c r="I911" s="231"/>
      <c r="J911" s="227"/>
      <c r="K911" s="227"/>
      <c r="L911" s="232"/>
      <c r="M911" s="233"/>
      <c r="N911" s="234"/>
      <c r="O911" s="234"/>
      <c r="P911" s="234"/>
      <c r="Q911" s="234"/>
      <c r="R911" s="234"/>
      <c r="S911" s="234"/>
      <c r="T911" s="235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T911" s="236" t="s">
        <v>175</v>
      </c>
      <c r="AU911" s="236" t="s">
        <v>81</v>
      </c>
      <c r="AV911" s="13" t="s">
        <v>81</v>
      </c>
      <c r="AW911" s="13" t="s">
        <v>33</v>
      </c>
      <c r="AX911" s="13" t="s">
        <v>71</v>
      </c>
      <c r="AY911" s="236" t="s">
        <v>144</v>
      </c>
    </row>
    <row r="912" s="13" customFormat="1">
      <c r="A912" s="13"/>
      <c r="B912" s="226"/>
      <c r="C912" s="227"/>
      <c r="D912" s="219" t="s">
        <v>175</v>
      </c>
      <c r="E912" s="228" t="s">
        <v>19</v>
      </c>
      <c r="F912" s="229" t="s">
        <v>1950</v>
      </c>
      <c r="G912" s="227"/>
      <c r="H912" s="230">
        <v>7.2000000000000002</v>
      </c>
      <c r="I912" s="231"/>
      <c r="J912" s="227"/>
      <c r="K912" s="227"/>
      <c r="L912" s="232"/>
      <c r="M912" s="233"/>
      <c r="N912" s="234"/>
      <c r="O912" s="234"/>
      <c r="P912" s="234"/>
      <c r="Q912" s="234"/>
      <c r="R912" s="234"/>
      <c r="S912" s="234"/>
      <c r="T912" s="235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36" t="s">
        <v>175</v>
      </c>
      <c r="AU912" s="236" t="s">
        <v>81</v>
      </c>
      <c r="AV912" s="13" t="s">
        <v>81</v>
      </c>
      <c r="AW912" s="13" t="s">
        <v>33</v>
      </c>
      <c r="AX912" s="13" t="s">
        <v>71</v>
      </c>
      <c r="AY912" s="236" t="s">
        <v>144</v>
      </c>
    </row>
    <row r="913" s="13" customFormat="1">
      <c r="A913" s="13"/>
      <c r="B913" s="226"/>
      <c r="C913" s="227"/>
      <c r="D913" s="219" t="s">
        <v>175</v>
      </c>
      <c r="E913" s="228" t="s">
        <v>19</v>
      </c>
      <c r="F913" s="229" t="s">
        <v>2337</v>
      </c>
      <c r="G913" s="227"/>
      <c r="H913" s="230">
        <v>1.6000000000000001</v>
      </c>
      <c r="I913" s="231"/>
      <c r="J913" s="227"/>
      <c r="K913" s="227"/>
      <c r="L913" s="232"/>
      <c r="M913" s="233"/>
      <c r="N913" s="234"/>
      <c r="O913" s="234"/>
      <c r="P913" s="234"/>
      <c r="Q913" s="234"/>
      <c r="R913" s="234"/>
      <c r="S913" s="234"/>
      <c r="T913" s="235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36" t="s">
        <v>175</v>
      </c>
      <c r="AU913" s="236" t="s">
        <v>81</v>
      </c>
      <c r="AV913" s="13" t="s">
        <v>81</v>
      </c>
      <c r="AW913" s="13" t="s">
        <v>33</v>
      </c>
      <c r="AX913" s="13" t="s">
        <v>71</v>
      </c>
      <c r="AY913" s="236" t="s">
        <v>144</v>
      </c>
    </row>
    <row r="914" s="13" customFormat="1">
      <c r="A914" s="13"/>
      <c r="B914" s="226"/>
      <c r="C914" s="227"/>
      <c r="D914" s="219" t="s">
        <v>175</v>
      </c>
      <c r="E914" s="228" t="s">
        <v>19</v>
      </c>
      <c r="F914" s="229" t="s">
        <v>2338</v>
      </c>
      <c r="G914" s="227"/>
      <c r="H914" s="230">
        <v>6.4000000000000004</v>
      </c>
      <c r="I914" s="231"/>
      <c r="J914" s="227"/>
      <c r="K914" s="227"/>
      <c r="L914" s="232"/>
      <c r="M914" s="233"/>
      <c r="N914" s="234"/>
      <c r="O914" s="234"/>
      <c r="P914" s="234"/>
      <c r="Q914" s="234"/>
      <c r="R914" s="234"/>
      <c r="S914" s="234"/>
      <c r="T914" s="235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36" t="s">
        <v>175</v>
      </c>
      <c r="AU914" s="236" t="s">
        <v>81</v>
      </c>
      <c r="AV914" s="13" t="s">
        <v>81</v>
      </c>
      <c r="AW914" s="13" t="s">
        <v>33</v>
      </c>
      <c r="AX914" s="13" t="s">
        <v>71</v>
      </c>
      <c r="AY914" s="236" t="s">
        <v>144</v>
      </c>
    </row>
    <row r="915" s="13" customFormat="1">
      <c r="A915" s="13"/>
      <c r="B915" s="226"/>
      <c r="C915" s="227"/>
      <c r="D915" s="219" t="s">
        <v>175</v>
      </c>
      <c r="E915" s="228" t="s">
        <v>19</v>
      </c>
      <c r="F915" s="229" t="s">
        <v>2339</v>
      </c>
      <c r="G915" s="227"/>
      <c r="H915" s="230">
        <v>2.7999999999999998</v>
      </c>
      <c r="I915" s="231"/>
      <c r="J915" s="227"/>
      <c r="K915" s="227"/>
      <c r="L915" s="232"/>
      <c r="M915" s="233"/>
      <c r="N915" s="234"/>
      <c r="O915" s="234"/>
      <c r="P915" s="234"/>
      <c r="Q915" s="234"/>
      <c r="R915" s="234"/>
      <c r="S915" s="234"/>
      <c r="T915" s="235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36" t="s">
        <v>175</v>
      </c>
      <c r="AU915" s="236" t="s">
        <v>81</v>
      </c>
      <c r="AV915" s="13" t="s">
        <v>81</v>
      </c>
      <c r="AW915" s="13" t="s">
        <v>33</v>
      </c>
      <c r="AX915" s="13" t="s">
        <v>71</v>
      </c>
      <c r="AY915" s="236" t="s">
        <v>144</v>
      </c>
    </row>
    <row r="916" s="14" customFormat="1">
      <c r="A916" s="14"/>
      <c r="B916" s="237"/>
      <c r="C916" s="238"/>
      <c r="D916" s="219" t="s">
        <v>175</v>
      </c>
      <c r="E916" s="239" t="s">
        <v>19</v>
      </c>
      <c r="F916" s="240" t="s">
        <v>179</v>
      </c>
      <c r="G916" s="238"/>
      <c r="H916" s="241">
        <v>71.519999999999996</v>
      </c>
      <c r="I916" s="242"/>
      <c r="J916" s="238"/>
      <c r="K916" s="238"/>
      <c r="L916" s="243"/>
      <c r="M916" s="244"/>
      <c r="N916" s="245"/>
      <c r="O916" s="245"/>
      <c r="P916" s="245"/>
      <c r="Q916" s="245"/>
      <c r="R916" s="245"/>
      <c r="S916" s="245"/>
      <c r="T916" s="246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47" t="s">
        <v>175</v>
      </c>
      <c r="AU916" s="247" t="s">
        <v>81</v>
      </c>
      <c r="AV916" s="14" t="s">
        <v>151</v>
      </c>
      <c r="AW916" s="14" t="s">
        <v>33</v>
      </c>
      <c r="AX916" s="14" t="s">
        <v>79</v>
      </c>
      <c r="AY916" s="247" t="s">
        <v>144</v>
      </c>
    </row>
    <row r="917" s="2" customFormat="1" ht="16.5" customHeight="1">
      <c r="A917" s="40"/>
      <c r="B917" s="41"/>
      <c r="C917" s="248" t="s">
        <v>2340</v>
      </c>
      <c r="D917" s="248" t="s">
        <v>224</v>
      </c>
      <c r="E917" s="249" t="s">
        <v>2341</v>
      </c>
      <c r="F917" s="250" t="s">
        <v>2342</v>
      </c>
      <c r="G917" s="251" t="s">
        <v>165</v>
      </c>
      <c r="H917" s="252">
        <v>71.519999999999996</v>
      </c>
      <c r="I917" s="253"/>
      <c r="J917" s="254">
        <f>ROUND(I917*H917,2)</f>
        <v>0</v>
      </c>
      <c r="K917" s="250" t="s">
        <v>150</v>
      </c>
      <c r="L917" s="255"/>
      <c r="M917" s="256" t="s">
        <v>19</v>
      </c>
      <c r="N917" s="257" t="s">
        <v>42</v>
      </c>
      <c r="O917" s="86"/>
      <c r="P917" s="215">
        <f>O917*H917</f>
        <v>0</v>
      </c>
      <c r="Q917" s="215">
        <v>5.0000000000000002E-05</v>
      </c>
      <c r="R917" s="215">
        <f>Q917*H917</f>
        <v>0.0035760000000000002</v>
      </c>
      <c r="S917" s="215">
        <v>0</v>
      </c>
      <c r="T917" s="216">
        <f>S917*H917</f>
        <v>0</v>
      </c>
      <c r="U917" s="40"/>
      <c r="V917" s="40"/>
      <c r="W917" s="40"/>
      <c r="X917" s="40"/>
      <c r="Y917" s="40"/>
      <c r="Z917" s="40"/>
      <c r="AA917" s="40"/>
      <c r="AB917" s="40"/>
      <c r="AC917" s="40"/>
      <c r="AD917" s="40"/>
      <c r="AE917" s="40"/>
      <c r="AR917" s="217" t="s">
        <v>379</v>
      </c>
      <c r="AT917" s="217" t="s">
        <v>224</v>
      </c>
      <c r="AU917" s="217" t="s">
        <v>81</v>
      </c>
      <c r="AY917" s="19" t="s">
        <v>144</v>
      </c>
      <c r="BE917" s="218">
        <f>IF(N917="základní",J917,0)</f>
        <v>0</v>
      </c>
      <c r="BF917" s="218">
        <f>IF(N917="snížená",J917,0)</f>
        <v>0</v>
      </c>
      <c r="BG917" s="218">
        <f>IF(N917="zákl. přenesená",J917,0)</f>
        <v>0</v>
      </c>
      <c r="BH917" s="218">
        <f>IF(N917="sníž. přenesená",J917,0)</f>
        <v>0</v>
      </c>
      <c r="BI917" s="218">
        <f>IF(N917="nulová",J917,0)</f>
        <v>0</v>
      </c>
      <c r="BJ917" s="19" t="s">
        <v>79</v>
      </c>
      <c r="BK917" s="218">
        <f>ROUND(I917*H917,2)</f>
        <v>0</v>
      </c>
      <c r="BL917" s="19" t="s">
        <v>258</v>
      </c>
      <c r="BM917" s="217" t="s">
        <v>2343</v>
      </c>
    </row>
    <row r="918" s="2" customFormat="1">
      <c r="A918" s="40"/>
      <c r="B918" s="41"/>
      <c r="C918" s="42"/>
      <c r="D918" s="219" t="s">
        <v>153</v>
      </c>
      <c r="E918" s="42"/>
      <c r="F918" s="220" t="s">
        <v>2342</v>
      </c>
      <c r="G918" s="42"/>
      <c r="H918" s="42"/>
      <c r="I918" s="221"/>
      <c r="J918" s="42"/>
      <c r="K918" s="42"/>
      <c r="L918" s="46"/>
      <c r="M918" s="222"/>
      <c r="N918" s="223"/>
      <c r="O918" s="86"/>
      <c r="P918" s="86"/>
      <c r="Q918" s="86"/>
      <c r="R918" s="86"/>
      <c r="S918" s="86"/>
      <c r="T918" s="87"/>
      <c r="U918" s="40"/>
      <c r="V918" s="40"/>
      <c r="W918" s="40"/>
      <c r="X918" s="40"/>
      <c r="Y918" s="40"/>
      <c r="Z918" s="40"/>
      <c r="AA918" s="40"/>
      <c r="AB918" s="40"/>
      <c r="AC918" s="40"/>
      <c r="AD918" s="40"/>
      <c r="AE918" s="40"/>
      <c r="AT918" s="19" t="s">
        <v>153</v>
      </c>
      <c r="AU918" s="19" t="s">
        <v>81</v>
      </c>
    </row>
    <row r="919" s="2" customFormat="1" ht="16.5" customHeight="1">
      <c r="A919" s="40"/>
      <c r="B919" s="41"/>
      <c r="C919" s="206" t="s">
        <v>2344</v>
      </c>
      <c r="D919" s="206" t="s">
        <v>146</v>
      </c>
      <c r="E919" s="207" t="s">
        <v>2345</v>
      </c>
      <c r="F919" s="208" t="s">
        <v>2346</v>
      </c>
      <c r="G919" s="209" t="s">
        <v>149</v>
      </c>
      <c r="H919" s="210">
        <v>495.54000000000002</v>
      </c>
      <c r="I919" s="211"/>
      <c r="J919" s="212">
        <f>ROUND(I919*H919,2)</f>
        <v>0</v>
      </c>
      <c r="K919" s="208" t="s">
        <v>150</v>
      </c>
      <c r="L919" s="46"/>
      <c r="M919" s="213" t="s">
        <v>19</v>
      </c>
      <c r="N919" s="214" t="s">
        <v>42</v>
      </c>
      <c r="O919" s="86"/>
      <c r="P919" s="215">
        <f>O919*H919</f>
        <v>0</v>
      </c>
      <c r="Q919" s="215">
        <v>0.00021000000000000001</v>
      </c>
      <c r="R919" s="215">
        <f>Q919*H919</f>
        <v>0.10406340000000001</v>
      </c>
      <c r="S919" s="215">
        <v>0</v>
      </c>
      <c r="T919" s="216">
        <f>S919*H919</f>
        <v>0</v>
      </c>
      <c r="U919" s="40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  <c r="AR919" s="217" t="s">
        <v>258</v>
      </c>
      <c r="AT919" s="217" t="s">
        <v>146</v>
      </c>
      <c r="AU919" s="217" t="s">
        <v>81</v>
      </c>
      <c r="AY919" s="19" t="s">
        <v>144</v>
      </c>
      <c r="BE919" s="218">
        <f>IF(N919="základní",J919,0)</f>
        <v>0</v>
      </c>
      <c r="BF919" s="218">
        <f>IF(N919="snížená",J919,0)</f>
        <v>0</v>
      </c>
      <c r="BG919" s="218">
        <f>IF(N919="zákl. přenesená",J919,0)</f>
        <v>0</v>
      </c>
      <c r="BH919" s="218">
        <f>IF(N919="sníž. přenesená",J919,0)</f>
        <v>0</v>
      </c>
      <c r="BI919" s="218">
        <f>IF(N919="nulová",J919,0)</f>
        <v>0</v>
      </c>
      <c r="BJ919" s="19" t="s">
        <v>79</v>
      </c>
      <c r="BK919" s="218">
        <f>ROUND(I919*H919,2)</f>
        <v>0</v>
      </c>
      <c r="BL919" s="19" t="s">
        <v>258</v>
      </c>
      <c r="BM919" s="217" t="s">
        <v>2347</v>
      </c>
    </row>
    <row r="920" s="2" customFormat="1">
      <c r="A920" s="40"/>
      <c r="B920" s="41"/>
      <c r="C920" s="42"/>
      <c r="D920" s="219" t="s">
        <v>153</v>
      </c>
      <c r="E920" s="42"/>
      <c r="F920" s="220" t="s">
        <v>2348</v>
      </c>
      <c r="G920" s="42"/>
      <c r="H920" s="42"/>
      <c r="I920" s="221"/>
      <c r="J920" s="42"/>
      <c r="K920" s="42"/>
      <c r="L920" s="46"/>
      <c r="M920" s="222"/>
      <c r="N920" s="223"/>
      <c r="O920" s="86"/>
      <c r="P920" s="86"/>
      <c r="Q920" s="86"/>
      <c r="R920" s="86"/>
      <c r="S920" s="86"/>
      <c r="T920" s="87"/>
      <c r="U920" s="40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  <c r="AT920" s="19" t="s">
        <v>153</v>
      </c>
      <c r="AU920" s="19" t="s">
        <v>81</v>
      </c>
    </row>
    <row r="921" s="2" customFormat="1">
      <c r="A921" s="40"/>
      <c r="B921" s="41"/>
      <c r="C921" s="42"/>
      <c r="D921" s="224" t="s">
        <v>155</v>
      </c>
      <c r="E921" s="42"/>
      <c r="F921" s="225" t="s">
        <v>2349</v>
      </c>
      <c r="G921" s="42"/>
      <c r="H921" s="42"/>
      <c r="I921" s="221"/>
      <c r="J921" s="42"/>
      <c r="K921" s="42"/>
      <c r="L921" s="46"/>
      <c r="M921" s="222"/>
      <c r="N921" s="223"/>
      <c r="O921" s="86"/>
      <c r="P921" s="86"/>
      <c r="Q921" s="86"/>
      <c r="R921" s="86"/>
      <c r="S921" s="86"/>
      <c r="T921" s="87"/>
      <c r="U921" s="40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  <c r="AT921" s="19" t="s">
        <v>155</v>
      </c>
      <c r="AU921" s="19" t="s">
        <v>81</v>
      </c>
    </row>
    <row r="922" s="2" customFormat="1" ht="16.5" customHeight="1">
      <c r="A922" s="40"/>
      <c r="B922" s="41"/>
      <c r="C922" s="206" t="s">
        <v>2350</v>
      </c>
      <c r="D922" s="206" t="s">
        <v>146</v>
      </c>
      <c r="E922" s="207" t="s">
        <v>2351</v>
      </c>
      <c r="F922" s="208" t="s">
        <v>2352</v>
      </c>
      <c r="G922" s="209" t="s">
        <v>149</v>
      </c>
      <c r="H922" s="210">
        <v>22.32</v>
      </c>
      <c r="I922" s="211"/>
      <c r="J922" s="212">
        <f>ROUND(I922*H922,2)</f>
        <v>0</v>
      </c>
      <c r="K922" s="208" t="s">
        <v>150</v>
      </c>
      <c r="L922" s="46"/>
      <c r="M922" s="213" t="s">
        <v>19</v>
      </c>
      <c r="N922" s="214" t="s">
        <v>42</v>
      </c>
      <c r="O922" s="86"/>
      <c r="P922" s="215">
        <f>O922*H922</f>
        <v>0</v>
      </c>
      <c r="Q922" s="215">
        <v>2.0000000000000002E-05</v>
      </c>
      <c r="R922" s="215">
        <f>Q922*H922</f>
        <v>0.00044640000000000006</v>
      </c>
      <c r="S922" s="215">
        <v>0</v>
      </c>
      <c r="T922" s="216">
        <f>S922*H922</f>
        <v>0</v>
      </c>
      <c r="U922" s="40"/>
      <c r="V922" s="40"/>
      <c r="W922" s="40"/>
      <c r="X922" s="40"/>
      <c r="Y922" s="40"/>
      <c r="Z922" s="40"/>
      <c r="AA922" s="40"/>
      <c r="AB922" s="40"/>
      <c r="AC922" s="40"/>
      <c r="AD922" s="40"/>
      <c r="AE922" s="40"/>
      <c r="AR922" s="217" t="s">
        <v>258</v>
      </c>
      <c r="AT922" s="217" t="s">
        <v>146</v>
      </c>
      <c r="AU922" s="217" t="s">
        <v>81</v>
      </c>
      <c r="AY922" s="19" t="s">
        <v>144</v>
      </c>
      <c r="BE922" s="218">
        <f>IF(N922="základní",J922,0)</f>
        <v>0</v>
      </c>
      <c r="BF922" s="218">
        <f>IF(N922="snížená",J922,0)</f>
        <v>0</v>
      </c>
      <c r="BG922" s="218">
        <f>IF(N922="zákl. přenesená",J922,0)</f>
        <v>0</v>
      </c>
      <c r="BH922" s="218">
        <f>IF(N922="sníž. přenesená",J922,0)</f>
        <v>0</v>
      </c>
      <c r="BI922" s="218">
        <f>IF(N922="nulová",J922,0)</f>
        <v>0</v>
      </c>
      <c r="BJ922" s="19" t="s">
        <v>79</v>
      </c>
      <c r="BK922" s="218">
        <f>ROUND(I922*H922,2)</f>
        <v>0</v>
      </c>
      <c r="BL922" s="19" t="s">
        <v>258</v>
      </c>
      <c r="BM922" s="217" t="s">
        <v>2353</v>
      </c>
    </row>
    <row r="923" s="2" customFormat="1">
      <c r="A923" s="40"/>
      <c r="B923" s="41"/>
      <c r="C923" s="42"/>
      <c r="D923" s="219" t="s">
        <v>153</v>
      </c>
      <c r="E923" s="42"/>
      <c r="F923" s="220" t="s">
        <v>2354</v>
      </c>
      <c r="G923" s="42"/>
      <c r="H923" s="42"/>
      <c r="I923" s="221"/>
      <c r="J923" s="42"/>
      <c r="K923" s="42"/>
      <c r="L923" s="46"/>
      <c r="M923" s="222"/>
      <c r="N923" s="223"/>
      <c r="O923" s="86"/>
      <c r="P923" s="86"/>
      <c r="Q923" s="86"/>
      <c r="R923" s="86"/>
      <c r="S923" s="86"/>
      <c r="T923" s="87"/>
      <c r="U923" s="40"/>
      <c r="V923" s="40"/>
      <c r="W923" s="40"/>
      <c r="X923" s="40"/>
      <c r="Y923" s="40"/>
      <c r="Z923" s="40"/>
      <c r="AA923" s="40"/>
      <c r="AB923" s="40"/>
      <c r="AC923" s="40"/>
      <c r="AD923" s="40"/>
      <c r="AE923" s="40"/>
      <c r="AT923" s="19" t="s">
        <v>153</v>
      </c>
      <c r="AU923" s="19" t="s">
        <v>81</v>
      </c>
    </row>
    <row r="924" s="2" customFormat="1">
      <c r="A924" s="40"/>
      <c r="B924" s="41"/>
      <c r="C924" s="42"/>
      <c r="D924" s="224" t="s">
        <v>155</v>
      </c>
      <c r="E924" s="42"/>
      <c r="F924" s="225" t="s">
        <v>2355</v>
      </c>
      <c r="G924" s="42"/>
      <c r="H924" s="42"/>
      <c r="I924" s="221"/>
      <c r="J924" s="42"/>
      <c r="K924" s="42"/>
      <c r="L924" s="46"/>
      <c r="M924" s="222"/>
      <c r="N924" s="223"/>
      <c r="O924" s="86"/>
      <c r="P924" s="86"/>
      <c r="Q924" s="86"/>
      <c r="R924" s="86"/>
      <c r="S924" s="86"/>
      <c r="T924" s="87"/>
      <c r="U924" s="40"/>
      <c r="V924" s="40"/>
      <c r="W924" s="40"/>
      <c r="X924" s="40"/>
      <c r="Y924" s="40"/>
      <c r="Z924" s="40"/>
      <c r="AA924" s="40"/>
      <c r="AB924" s="40"/>
      <c r="AC924" s="40"/>
      <c r="AD924" s="40"/>
      <c r="AE924" s="40"/>
      <c r="AT924" s="19" t="s">
        <v>155</v>
      </c>
      <c r="AU924" s="19" t="s">
        <v>81</v>
      </c>
    </row>
    <row r="925" s="13" customFormat="1">
      <c r="A925" s="13"/>
      <c r="B925" s="226"/>
      <c r="C925" s="227"/>
      <c r="D925" s="219" t="s">
        <v>175</v>
      </c>
      <c r="E925" s="228" t="s">
        <v>19</v>
      </c>
      <c r="F925" s="229" t="s">
        <v>2356</v>
      </c>
      <c r="G925" s="227"/>
      <c r="H925" s="230">
        <v>1.0800000000000001</v>
      </c>
      <c r="I925" s="231"/>
      <c r="J925" s="227"/>
      <c r="K925" s="227"/>
      <c r="L925" s="232"/>
      <c r="M925" s="233"/>
      <c r="N925" s="234"/>
      <c r="O925" s="234"/>
      <c r="P925" s="234"/>
      <c r="Q925" s="234"/>
      <c r="R925" s="234"/>
      <c r="S925" s="234"/>
      <c r="T925" s="235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236" t="s">
        <v>175</v>
      </c>
      <c r="AU925" s="236" t="s">
        <v>81</v>
      </c>
      <c r="AV925" s="13" t="s">
        <v>81</v>
      </c>
      <c r="AW925" s="13" t="s">
        <v>33</v>
      </c>
      <c r="AX925" s="13" t="s">
        <v>71</v>
      </c>
      <c r="AY925" s="236" t="s">
        <v>144</v>
      </c>
    </row>
    <row r="926" s="13" customFormat="1">
      <c r="A926" s="13"/>
      <c r="B926" s="226"/>
      <c r="C926" s="227"/>
      <c r="D926" s="219" t="s">
        <v>175</v>
      </c>
      <c r="E926" s="228" t="s">
        <v>19</v>
      </c>
      <c r="F926" s="229" t="s">
        <v>2357</v>
      </c>
      <c r="G926" s="227"/>
      <c r="H926" s="230">
        <v>14.039999999999999</v>
      </c>
      <c r="I926" s="231"/>
      <c r="J926" s="227"/>
      <c r="K926" s="227"/>
      <c r="L926" s="232"/>
      <c r="M926" s="233"/>
      <c r="N926" s="234"/>
      <c r="O926" s="234"/>
      <c r="P926" s="234"/>
      <c r="Q926" s="234"/>
      <c r="R926" s="234"/>
      <c r="S926" s="234"/>
      <c r="T926" s="235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236" t="s">
        <v>175</v>
      </c>
      <c r="AU926" s="236" t="s">
        <v>81</v>
      </c>
      <c r="AV926" s="13" t="s">
        <v>81</v>
      </c>
      <c r="AW926" s="13" t="s">
        <v>33</v>
      </c>
      <c r="AX926" s="13" t="s">
        <v>71</v>
      </c>
      <c r="AY926" s="236" t="s">
        <v>144</v>
      </c>
    </row>
    <row r="927" s="13" customFormat="1">
      <c r="A927" s="13"/>
      <c r="B927" s="226"/>
      <c r="C927" s="227"/>
      <c r="D927" s="219" t="s">
        <v>175</v>
      </c>
      <c r="E927" s="228" t="s">
        <v>19</v>
      </c>
      <c r="F927" s="229" t="s">
        <v>2358</v>
      </c>
      <c r="G927" s="227"/>
      <c r="H927" s="230">
        <v>7.2000000000000002</v>
      </c>
      <c r="I927" s="231"/>
      <c r="J927" s="227"/>
      <c r="K927" s="227"/>
      <c r="L927" s="232"/>
      <c r="M927" s="233"/>
      <c r="N927" s="234"/>
      <c r="O927" s="234"/>
      <c r="P927" s="234"/>
      <c r="Q927" s="234"/>
      <c r="R927" s="234"/>
      <c r="S927" s="234"/>
      <c r="T927" s="235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236" t="s">
        <v>175</v>
      </c>
      <c r="AU927" s="236" t="s">
        <v>81</v>
      </c>
      <c r="AV927" s="13" t="s">
        <v>81</v>
      </c>
      <c r="AW927" s="13" t="s">
        <v>33</v>
      </c>
      <c r="AX927" s="13" t="s">
        <v>71</v>
      </c>
      <c r="AY927" s="236" t="s">
        <v>144</v>
      </c>
    </row>
    <row r="928" s="14" customFormat="1">
      <c r="A928" s="14"/>
      <c r="B928" s="237"/>
      <c r="C928" s="238"/>
      <c r="D928" s="219" t="s">
        <v>175</v>
      </c>
      <c r="E928" s="239" t="s">
        <v>19</v>
      </c>
      <c r="F928" s="240" t="s">
        <v>179</v>
      </c>
      <c r="G928" s="238"/>
      <c r="H928" s="241">
        <v>22.32</v>
      </c>
      <c r="I928" s="242"/>
      <c r="J928" s="238"/>
      <c r="K928" s="238"/>
      <c r="L928" s="243"/>
      <c r="M928" s="244"/>
      <c r="N928" s="245"/>
      <c r="O928" s="245"/>
      <c r="P928" s="245"/>
      <c r="Q928" s="245"/>
      <c r="R928" s="245"/>
      <c r="S928" s="245"/>
      <c r="T928" s="246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T928" s="247" t="s">
        <v>175</v>
      </c>
      <c r="AU928" s="247" t="s">
        <v>81</v>
      </c>
      <c r="AV928" s="14" t="s">
        <v>151</v>
      </c>
      <c r="AW928" s="14" t="s">
        <v>33</v>
      </c>
      <c r="AX928" s="14" t="s">
        <v>79</v>
      </c>
      <c r="AY928" s="247" t="s">
        <v>144</v>
      </c>
    </row>
    <row r="929" s="2" customFormat="1" ht="16.5" customHeight="1">
      <c r="A929" s="40"/>
      <c r="B929" s="41"/>
      <c r="C929" s="206" t="s">
        <v>2359</v>
      </c>
      <c r="D929" s="206" t="s">
        <v>146</v>
      </c>
      <c r="E929" s="207" t="s">
        <v>2360</v>
      </c>
      <c r="F929" s="208" t="s">
        <v>2361</v>
      </c>
      <c r="G929" s="209" t="s">
        <v>149</v>
      </c>
      <c r="H929" s="210">
        <v>49.200000000000003</v>
      </c>
      <c r="I929" s="211"/>
      <c r="J929" s="212">
        <f>ROUND(I929*H929,2)</f>
        <v>0</v>
      </c>
      <c r="K929" s="208" t="s">
        <v>150</v>
      </c>
      <c r="L929" s="46"/>
      <c r="M929" s="213" t="s">
        <v>19</v>
      </c>
      <c r="N929" s="214" t="s">
        <v>42</v>
      </c>
      <c r="O929" s="86"/>
      <c r="P929" s="215">
        <f>O929*H929</f>
        <v>0</v>
      </c>
      <c r="Q929" s="215">
        <v>1.0000000000000001E-05</v>
      </c>
      <c r="R929" s="215">
        <f>Q929*H929</f>
        <v>0.00049200000000000003</v>
      </c>
      <c r="S929" s="215">
        <v>0</v>
      </c>
      <c r="T929" s="216">
        <f>S929*H929</f>
        <v>0</v>
      </c>
      <c r="U929" s="40"/>
      <c r="V929" s="40"/>
      <c r="W929" s="40"/>
      <c r="X929" s="40"/>
      <c r="Y929" s="40"/>
      <c r="Z929" s="40"/>
      <c r="AA929" s="40"/>
      <c r="AB929" s="40"/>
      <c r="AC929" s="40"/>
      <c r="AD929" s="40"/>
      <c r="AE929" s="40"/>
      <c r="AR929" s="217" t="s">
        <v>258</v>
      </c>
      <c r="AT929" s="217" t="s">
        <v>146</v>
      </c>
      <c r="AU929" s="217" t="s">
        <v>81</v>
      </c>
      <c r="AY929" s="19" t="s">
        <v>144</v>
      </c>
      <c r="BE929" s="218">
        <f>IF(N929="základní",J929,0)</f>
        <v>0</v>
      </c>
      <c r="BF929" s="218">
        <f>IF(N929="snížená",J929,0)</f>
        <v>0</v>
      </c>
      <c r="BG929" s="218">
        <f>IF(N929="zákl. přenesená",J929,0)</f>
        <v>0</v>
      </c>
      <c r="BH929" s="218">
        <f>IF(N929="sníž. přenesená",J929,0)</f>
        <v>0</v>
      </c>
      <c r="BI929" s="218">
        <f>IF(N929="nulová",J929,0)</f>
        <v>0</v>
      </c>
      <c r="BJ929" s="19" t="s">
        <v>79</v>
      </c>
      <c r="BK929" s="218">
        <f>ROUND(I929*H929,2)</f>
        <v>0</v>
      </c>
      <c r="BL929" s="19" t="s">
        <v>258</v>
      </c>
      <c r="BM929" s="217" t="s">
        <v>2362</v>
      </c>
    </row>
    <row r="930" s="2" customFormat="1">
      <c r="A930" s="40"/>
      <c r="B930" s="41"/>
      <c r="C930" s="42"/>
      <c r="D930" s="219" t="s">
        <v>153</v>
      </c>
      <c r="E930" s="42"/>
      <c r="F930" s="220" t="s">
        <v>2363</v>
      </c>
      <c r="G930" s="42"/>
      <c r="H930" s="42"/>
      <c r="I930" s="221"/>
      <c r="J930" s="42"/>
      <c r="K930" s="42"/>
      <c r="L930" s="46"/>
      <c r="M930" s="222"/>
      <c r="N930" s="223"/>
      <c r="O930" s="86"/>
      <c r="P930" s="86"/>
      <c r="Q930" s="86"/>
      <c r="R930" s="86"/>
      <c r="S930" s="86"/>
      <c r="T930" s="87"/>
      <c r="U930" s="40"/>
      <c r="V930" s="40"/>
      <c r="W930" s="40"/>
      <c r="X930" s="40"/>
      <c r="Y930" s="40"/>
      <c r="Z930" s="40"/>
      <c r="AA930" s="40"/>
      <c r="AB930" s="40"/>
      <c r="AC930" s="40"/>
      <c r="AD930" s="40"/>
      <c r="AE930" s="40"/>
      <c r="AT930" s="19" t="s">
        <v>153</v>
      </c>
      <c r="AU930" s="19" t="s">
        <v>81</v>
      </c>
    </row>
    <row r="931" s="2" customFormat="1">
      <c r="A931" s="40"/>
      <c r="B931" s="41"/>
      <c r="C931" s="42"/>
      <c r="D931" s="224" t="s">
        <v>155</v>
      </c>
      <c r="E931" s="42"/>
      <c r="F931" s="225" t="s">
        <v>2364</v>
      </c>
      <c r="G931" s="42"/>
      <c r="H931" s="42"/>
      <c r="I931" s="221"/>
      <c r="J931" s="42"/>
      <c r="K931" s="42"/>
      <c r="L931" s="46"/>
      <c r="M931" s="222"/>
      <c r="N931" s="223"/>
      <c r="O931" s="86"/>
      <c r="P931" s="86"/>
      <c r="Q931" s="86"/>
      <c r="R931" s="86"/>
      <c r="S931" s="86"/>
      <c r="T931" s="87"/>
      <c r="U931" s="40"/>
      <c r="V931" s="40"/>
      <c r="W931" s="40"/>
      <c r="X931" s="40"/>
      <c r="Y931" s="40"/>
      <c r="Z931" s="40"/>
      <c r="AA931" s="40"/>
      <c r="AB931" s="40"/>
      <c r="AC931" s="40"/>
      <c r="AD931" s="40"/>
      <c r="AE931" s="40"/>
      <c r="AT931" s="19" t="s">
        <v>155</v>
      </c>
      <c r="AU931" s="19" t="s">
        <v>81</v>
      </c>
    </row>
    <row r="932" s="13" customFormat="1">
      <c r="A932" s="13"/>
      <c r="B932" s="226"/>
      <c r="C932" s="227"/>
      <c r="D932" s="219" t="s">
        <v>175</v>
      </c>
      <c r="E932" s="228" t="s">
        <v>19</v>
      </c>
      <c r="F932" s="229" t="s">
        <v>2365</v>
      </c>
      <c r="G932" s="227"/>
      <c r="H932" s="230">
        <v>4.7999999999999998</v>
      </c>
      <c r="I932" s="231"/>
      <c r="J932" s="227"/>
      <c r="K932" s="227"/>
      <c r="L932" s="232"/>
      <c r="M932" s="233"/>
      <c r="N932" s="234"/>
      <c r="O932" s="234"/>
      <c r="P932" s="234"/>
      <c r="Q932" s="234"/>
      <c r="R932" s="234"/>
      <c r="S932" s="234"/>
      <c r="T932" s="235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236" t="s">
        <v>175</v>
      </c>
      <c r="AU932" s="236" t="s">
        <v>81</v>
      </c>
      <c r="AV932" s="13" t="s">
        <v>81</v>
      </c>
      <c r="AW932" s="13" t="s">
        <v>33</v>
      </c>
      <c r="AX932" s="13" t="s">
        <v>71</v>
      </c>
      <c r="AY932" s="236" t="s">
        <v>144</v>
      </c>
    </row>
    <row r="933" s="13" customFormat="1">
      <c r="A933" s="13"/>
      <c r="B933" s="226"/>
      <c r="C933" s="227"/>
      <c r="D933" s="219" t="s">
        <v>175</v>
      </c>
      <c r="E933" s="228" t="s">
        <v>19</v>
      </c>
      <c r="F933" s="229" t="s">
        <v>2366</v>
      </c>
      <c r="G933" s="227"/>
      <c r="H933" s="230">
        <v>25.199999999999999</v>
      </c>
      <c r="I933" s="231"/>
      <c r="J933" s="227"/>
      <c r="K933" s="227"/>
      <c r="L933" s="232"/>
      <c r="M933" s="233"/>
      <c r="N933" s="234"/>
      <c r="O933" s="234"/>
      <c r="P933" s="234"/>
      <c r="Q933" s="234"/>
      <c r="R933" s="234"/>
      <c r="S933" s="234"/>
      <c r="T933" s="235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36" t="s">
        <v>175</v>
      </c>
      <c r="AU933" s="236" t="s">
        <v>81</v>
      </c>
      <c r="AV933" s="13" t="s">
        <v>81</v>
      </c>
      <c r="AW933" s="13" t="s">
        <v>33</v>
      </c>
      <c r="AX933" s="13" t="s">
        <v>71</v>
      </c>
      <c r="AY933" s="236" t="s">
        <v>144</v>
      </c>
    </row>
    <row r="934" s="13" customFormat="1">
      <c r="A934" s="13"/>
      <c r="B934" s="226"/>
      <c r="C934" s="227"/>
      <c r="D934" s="219" t="s">
        <v>175</v>
      </c>
      <c r="E934" s="228" t="s">
        <v>19</v>
      </c>
      <c r="F934" s="229" t="s">
        <v>2367</v>
      </c>
      <c r="G934" s="227"/>
      <c r="H934" s="230">
        <v>19.199999999999999</v>
      </c>
      <c r="I934" s="231"/>
      <c r="J934" s="227"/>
      <c r="K934" s="227"/>
      <c r="L934" s="232"/>
      <c r="M934" s="233"/>
      <c r="N934" s="234"/>
      <c r="O934" s="234"/>
      <c r="P934" s="234"/>
      <c r="Q934" s="234"/>
      <c r="R934" s="234"/>
      <c r="S934" s="234"/>
      <c r="T934" s="235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T934" s="236" t="s">
        <v>175</v>
      </c>
      <c r="AU934" s="236" t="s">
        <v>81</v>
      </c>
      <c r="AV934" s="13" t="s">
        <v>81</v>
      </c>
      <c r="AW934" s="13" t="s">
        <v>33</v>
      </c>
      <c r="AX934" s="13" t="s">
        <v>71</v>
      </c>
      <c r="AY934" s="236" t="s">
        <v>144</v>
      </c>
    </row>
    <row r="935" s="14" customFormat="1">
      <c r="A935" s="14"/>
      <c r="B935" s="237"/>
      <c r="C935" s="238"/>
      <c r="D935" s="219" t="s">
        <v>175</v>
      </c>
      <c r="E935" s="239" t="s">
        <v>19</v>
      </c>
      <c r="F935" s="240" t="s">
        <v>179</v>
      </c>
      <c r="G935" s="238"/>
      <c r="H935" s="241">
        <v>49.200000000000003</v>
      </c>
      <c r="I935" s="242"/>
      <c r="J935" s="238"/>
      <c r="K935" s="238"/>
      <c r="L935" s="243"/>
      <c r="M935" s="244"/>
      <c r="N935" s="245"/>
      <c r="O935" s="245"/>
      <c r="P935" s="245"/>
      <c r="Q935" s="245"/>
      <c r="R935" s="245"/>
      <c r="S935" s="245"/>
      <c r="T935" s="246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T935" s="247" t="s">
        <v>175</v>
      </c>
      <c r="AU935" s="247" t="s">
        <v>81</v>
      </c>
      <c r="AV935" s="14" t="s">
        <v>151</v>
      </c>
      <c r="AW935" s="14" t="s">
        <v>33</v>
      </c>
      <c r="AX935" s="14" t="s">
        <v>79</v>
      </c>
      <c r="AY935" s="247" t="s">
        <v>144</v>
      </c>
    </row>
    <row r="936" s="2" customFormat="1" ht="16.5" customHeight="1">
      <c r="A936" s="40"/>
      <c r="B936" s="41"/>
      <c r="C936" s="206" t="s">
        <v>2368</v>
      </c>
      <c r="D936" s="206" t="s">
        <v>146</v>
      </c>
      <c r="E936" s="207" t="s">
        <v>2369</v>
      </c>
      <c r="F936" s="208" t="s">
        <v>2370</v>
      </c>
      <c r="G936" s="209" t="s">
        <v>149</v>
      </c>
      <c r="H936" s="210">
        <v>172.09999999999999</v>
      </c>
      <c r="I936" s="211"/>
      <c r="J936" s="212">
        <f>ROUND(I936*H936,2)</f>
        <v>0</v>
      </c>
      <c r="K936" s="208" t="s">
        <v>150</v>
      </c>
      <c r="L936" s="46"/>
      <c r="M936" s="213" t="s">
        <v>19</v>
      </c>
      <c r="N936" s="214" t="s">
        <v>42</v>
      </c>
      <c r="O936" s="86"/>
      <c r="P936" s="215">
        <f>O936*H936</f>
        <v>0</v>
      </c>
      <c r="Q936" s="215">
        <v>1.0000000000000001E-05</v>
      </c>
      <c r="R936" s="215">
        <f>Q936*H936</f>
        <v>0.0017210000000000001</v>
      </c>
      <c r="S936" s="215">
        <v>0</v>
      </c>
      <c r="T936" s="216">
        <f>S936*H936</f>
        <v>0</v>
      </c>
      <c r="U936" s="40"/>
      <c r="V936" s="40"/>
      <c r="W936" s="40"/>
      <c r="X936" s="40"/>
      <c r="Y936" s="40"/>
      <c r="Z936" s="40"/>
      <c r="AA936" s="40"/>
      <c r="AB936" s="40"/>
      <c r="AC936" s="40"/>
      <c r="AD936" s="40"/>
      <c r="AE936" s="40"/>
      <c r="AR936" s="217" t="s">
        <v>258</v>
      </c>
      <c r="AT936" s="217" t="s">
        <v>146</v>
      </c>
      <c r="AU936" s="217" t="s">
        <v>81</v>
      </c>
      <c r="AY936" s="19" t="s">
        <v>144</v>
      </c>
      <c r="BE936" s="218">
        <f>IF(N936="základní",J936,0)</f>
        <v>0</v>
      </c>
      <c r="BF936" s="218">
        <f>IF(N936="snížená",J936,0)</f>
        <v>0</v>
      </c>
      <c r="BG936" s="218">
        <f>IF(N936="zákl. přenesená",J936,0)</f>
        <v>0</v>
      </c>
      <c r="BH936" s="218">
        <f>IF(N936="sníž. přenesená",J936,0)</f>
        <v>0</v>
      </c>
      <c r="BI936" s="218">
        <f>IF(N936="nulová",J936,0)</f>
        <v>0</v>
      </c>
      <c r="BJ936" s="19" t="s">
        <v>79</v>
      </c>
      <c r="BK936" s="218">
        <f>ROUND(I936*H936,2)</f>
        <v>0</v>
      </c>
      <c r="BL936" s="19" t="s">
        <v>258</v>
      </c>
      <c r="BM936" s="217" t="s">
        <v>2371</v>
      </c>
    </row>
    <row r="937" s="2" customFormat="1">
      <c r="A937" s="40"/>
      <c r="B937" s="41"/>
      <c r="C937" s="42"/>
      <c r="D937" s="219" t="s">
        <v>153</v>
      </c>
      <c r="E937" s="42"/>
      <c r="F937" s="220" t="s">
        <v>2372</v>
      </c>
      <c r="G937" s="42"/>
      <c r="H937" s="42"/>
      <c r="I937" s="221"/>
      <c r="J937" s="42"/>
      <c r="K937" s="42"/>
      <c r="L937" s="46"/>
      <c r="M937" s="222"/>
      <c r="N937" s="223"/>
      <c r="O937" s="86"/>
      <c r="P937" s="86"/>
      <c r="Q937" s="86"/>
      <c r="R937" s="86"/>
      <c r="S937" s="86"/>
      <c r="T937" s="87"/>
      <c r="U937" s="40"/>
      <c r="V937" s="40"/>
      <c r="W937" s="40"/>
      <c r="X937" s="40"/>
      <c r="Y937" s="40"/>
      <c r="Z937" s="40"/>
      <c r="AA937" s="40"/>
      <c r="AB937" s="40"/>
      <c r="AC937" s="40"/>
      <c r="AD937" s="40"/>
      <c r="AE937" s="40"/>
      <c r="AT937" s="19" t="s">
        <v>153</v>
      </c>
      <c r="AU937" s="19" t="s">
        <v>81</v>
      </c>
    </row>
    <row r="938" s="2" customFormat="1">
      <c r="A938" s="40"/>
      <c r="B938" s="41"/>
      <c r="C938" s="42"/>
      <c r="D938" s="224" t="s">
        <v>155</v>
      </c>
      <c r="E938" s="42"/>
      <c r="F938" s="225" t="s">
        <v>2373</v>
      </c>
      <c r="G938" s="42"/>
      <c r="H938" s="42"/>
      <c r="I938" s="221"/>
      <c r="J938" s="42"/>
      <c r="K938" s="42"/>
      <c r="L938" s="46"/>
      <c r="M938" s="222"/>
      <c r="N938" s="223"/>
      <c r="O938" s="86"/>
      <c r="P938" s="86"/>
      <c r="Q938" s="86"/>
      <c r="R938" s="86"/>
      <c r="S938" s="86"/>
      <c r="T938" s="87"/>
      <c r="U938" s="40"/>
      <c r="V938" s="40"/>
      <c r="W938" s="40"/>
      <c r="X938" s="40"/>
      <c r="Y938" s="40"/>
      <c r="Z938" s="40"/>
      <c r="AA938" s="40"/>
      <c r="AB938" s="40"/>
      <c r="AC938" s="40"/>
      <c r="AD938" s="40"/>
      <c r="AE938" s="40"/>
      <c r="AT938" s="19" t="s">
        <v>155</v>
      </c>
      <c r="AU938" s="19" t="s">
        <v>81</v>
      </c>
    </row>
    <row r="939" s="13" customFormat="1">
      <c r="A939" s="13"/>
      <c r="B939" s="226"/>
      <c r="C939" s="227"/>
      <c r="D939" s="219" t="s">
        <v>175</v>
      </c>
      <c r="E939" s="228" t="s">
        <v>19</v>
      </c>
      <c r="F939" s="229" t="s">
        <v>2318</v>
      </c>
      <c r="G939" s="227"/>
      <c r="H939" s="230">
        <v>172.09999999999999</v>
      </c>
      <c r="I939" s="231"/>
      <c r="J939" s="227"/>
      <c r="K939" s="227"/>
      <c r="L939" s="232"/>
      <c r="M939" s="233"/>
      <c r="N939" s="234"/>
      <c r="O939" s="234"/>
      <c r="P939" s="234"/>
      <c r="Q939" s="234"/>
      <c r="R939" s="234"/>
      <c r="S939" s="234"/>
      <c r="T939" s="235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236" t="s">
        <v>175</v>
      </c>
      <c r="AU939" s="236" t="s">
        <v>81</v>
      </c>
      <c r="AV939" s="13" t="s">
        <v>81</v>
      </c>
      <c r="AW939" s="13" t="s">
        <v>33</v>
      </c>
      <c r="AX939" s="13" t="s">
        <v>79</v>
      </c>
      <c r="AY939" s="236" t="s">
        <v>144</v>
      </c>
    </row>
    <row r="940" s="2" customFormat="1" ht="16.5" customHeight="1">
      <c r="A940" s="40"/>
      <c r="B940" s="41"/>
      <c r="C940" s="206" t="s">
        <v>2374</v>
      </c>
      <c r="D940" s="206" t="s">
        <v>146</v>
      </c>
      <c r="E940" s="207" t="s">
        <v>2375</v>
      </c>
      <c r="F940" s="208" t="s">
        <v>2376</v>
      </c>
      <c r="G940" s="209" t="s">
        <v>149</v>
      </c>
      <c r="H940" s="210">
        <v>495.54000000000002</v>
      </c>
      <c r="I940" s="211"/>
      <c r="J940" s="212">
        <f>ROUND(I940*H940,2)</f>
        <v>0</v>
      </c>
      <c r="K940" s="208" t="s">
        <v>150</v>
      </c>
      <c r="L940" s="46"/>
      <c r="M940" s="213" t="s">
        <v>19</v>
      </c>
      <c r="N940" s="214" t="s">
        <v>42</v>
      </c>
      <c r="O940" s="86"/>
      <c r="P940" s="215">
        <f>O940*H940</f>
        <v>0</v>
      </c>
      <c r="Q940" s="215">
        <v>0.00029</v>
      </c>
      <c r="R940" s="215">
        <f>Q940*H940</f>
        <v>0.14370660000000002</v>
      </c>
      <c r="S940" s="215">
        <v>0</v>
      </c>
      <c r="T940" s="216">
        <f>S940*H940</f>
        <v>0</v>
      </c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R940" s="217" t="s">
        <v>258</v>
      </c>
      <c r="AT940" s="217" t="s">
        <v>146</v>
      </c>
      <c r="AU940" s="217" t="s">
        <v>81</v>
      </c>
      <c r="AY940" s="19" t="s">
        <v>144</v>
      </c>
      <c r="BE940" s="218">
        <f>IF(N940="základní",J940,0)</f>
        <v>0</v>
      </c>
      <c r="BF940" s="218">
        <f>IF(N940="snížená",J940,0)</f>
        <v>0</v>
      </c>
      <c r="BG940" s="218">
        <f>IF(N940="zákl. přenesená",J940,0)</f>
        <v>0</v>
      </c>
      <c r="BH940" s="218">
        <f>IF(N940="sníž. přenesená",J940,0)</f>
        <v>0</v>
      </c>
      <c r="BI940" s="218">
        <f>IF(N940="nulová",J940,0)</f>
        <v>0</v>
      </c>
      <c r="BJ940" s="19" t="s">
        <v>79</v>
      </c>
      <c r="BK940" s="218">
        <f>ROUND(I940*H940,2)</f>
        <v>0</v>
      </c>
      <c r="BL940" s="19" t="s">
        <v>258</v>
      </c>
      <c r="BM940" s="217" t="s">
        <v>2377</v>
      </c>
    </row>
    <row r="941" s="2" customFormat="1">
      <c r="A941" s="40"/>
      <c r="B941" s="41"/>
      <c r="C941" s="42"/>
      <c r="D941" s="219" t="s">
        <v>153</v>
      </c>
      <c r="E941" s="42"/>
      <c r="F941" s="220" t="s">
        <v>2378</v>
      </c>
      <c r="G941" s="42"/>
      <c r="H941" s="42"/>
      <c r="I941" s="221"/>
      <c r="J941" s="42"/>
      <c r="K941" s="42"/>
      <c r="L941" s="46"/>
      <c r="M941" s="222"/>
      <c r="N941" s="223"/>
      <c r="O941" s="86"/>
      <c r="P941" s="86"/>
      <c r="Q941" s="86"/>
      <c r="R941" s="86"/>
      <c r="S941" s="86"/>
      <c r="T941" s="87"/>
      <c r="U941" s="40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  <c r="AT941" s="19" t="s">
        <v>153</v>
      </c>
      <c r="AU941" s="19" t="s">
        <v>81</v>
      </c>
    </row>
    <row r="942" s="2" customFormat="1">
      <c r="A942" s="40"/>
      <c r="B942" s="41"/>
      <c r="C942" s="42"/>
      <c r="D942" s="224" t="s">
        <v>155</v>
      </c>
      <c r="E942" s="42"/>
      <c r="F942" s="225" t="s">
        <v>2379</v>
      </c>
      <c r="G942" s="42"/>
      <c r="H942" s="42"/>
      <c r="I942" s="221"/>
      <c r="J942" s="42"/>
      <c r="K942" s="42"/>
      <c r="L942" s="46"/>
      <c r="M942" s="222"/>
      <c r="N942" s="223"/>
      <c r="O942" s="86"/>
      <c r="P942" s="86"/>
      <c r="Q942" s="86"/>
      <c r="R942" s="86"/>
      <c r="S942" s="86"/>
      <c r="T942" s="87"/>
      <c r="U942" s="40"/>
      <c r="V942" s="40"/>
      <c r="W942" s="40"/>
      <c r="X942" s="40"/>
      <c r="Y942" s="40"/>
      <c r="Z942" s="40"/>
      <c r="AA942" s="40"/>
      <c r="AB942" s="40"/>
      <c r="AC942" s="40"/>
      <c r="AD942" s="40"/>
      <c r="AE942" s="40"/>
      <c r="AT942" s="19" t="s">
        <v>155</v>
      </c>
      <c r="AU942" s="19" t="s">
        <v>81</v>
      </c>
    </row>
    <row r="943" s="13" customFormat="1">
      <c r="A943" s="13"/>
      <c r="B943" s="226"/>
      <c r="C943" s="227"/>
      <c r="D943" s="219" t="s">
        <v>175</v>
      </c>
      <c r="E943" s="228" t="s">
        <v>19</v>
      </c>
      <c r="F943" s="229" t="s">
        <v>2296</v>
      </c>
      <c r="G943" s="227"/>
      <c r="H943" s="230">
        <v>34.799999999999997</v>
      </c>
      <c r="I943" s="231"/>
      <c r="J943" s="227"/>
      <c r="K943" s="227"/>
      <c r="L943" s="232"/>
      <c r="M943" s="233"/>
      <c r="N943" s="234"/>
      <c r="O943" s="234"/>
      <c r="P943" s="234"/>
      <c r="Q943" s="234"/>
      <c r="R943" s="234"/>
      <c r="S943" s="234"/>
      <c r="T943" s="235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T943" s="236" t="s">
        <v>175</v>
      </c>
      <c r="AU943" s="236" t="s">
        <v>81</v>
      </c>
      <c r="AV943" s="13" t="s">
        <v>81</v>
      </c>
      <c r="AW943" s="13" t="s">
        <v>33</v>
      </c>
      <c r="AX943" s="13" t="s">
        <v>71</v>
      </c>
      <c r="AY943" s="236" t="s">
        <v>144</v>
      </c>
    </row>
    <row r="944" s="13" customFormat="1">
      <c r="A944" s="13"/>
      <c r="B944" s="226"/>
      <c r="C944" s="227"/>
      <c r="D944" s="219" t="s">
        <v>175</v>
      </c>
      <c r="E944" s="228" t="s">
        <v>19</v>
      </c>
      <c r="F944" s="229" t="s">
        <v>2297</v>
      </c>
      <c r="G944" s="227"/>
      <c r="H944" s="230">
        <v>8.7100000000000009</v>
      </c>
      <c r="I944" s="231"/>
      <c r="J944" s="227"/>
      <c r="K944" s="227"/>
      <c r="L944" s="232"/>
      <c r="M944" s="233"/>
      <c r="N944" s="234"/>
      <c r="O944" s="234"/>
      <c r="P944" s="234"/>
      <c r="Q944" s="234"/>
      <c r="R944" s="234"/>
      <c r="S944" s="234"/>
      <c r="T944" s="235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236" t="s">
        <v>175</v>
      </c>
      <c r="AU944" s="236" t="s">
        <v>81</v>
      </c>
      <c r="AV944" s="13" t="s">
        <v>81</v>
      </c>
      <c r="AW944" s="13" t="s">
        <v>33</v>
      </c>
      <c r="AX944" s="13" t="s">
        <v>71</v>
      </c>
      <c r="AY944" s="236" t="s">
        <v>144</v>
      </c>
    </row>
    <row r="945" s="13" customFormat="1">
      <c r="A945" s="13"/>
      <c r="B945" s="226"/>
      <c r="C945" s="227"/>
      <c r="D945" s="219" t="s">
        <v>175</v>
      </c>
      <c r="E945" s="228" t="s">
        <v>19</v>
      </c>
      <c r="F945" s="229" t="s">
        <v>2298</v>
      </c>
      <c r="G945" s="227"/>
      <c r="H945" s="230">
        <v>15.69</v>
      </c>
      <c r="I945" s="231"/>
      <c r="J945" s="227"/>
      <c r="K945" s="227"/>
      <c r="L945" s="232"/>
      <c r="M945" s="233"/>
      <c r="N945" s="234"/>
      <c r="O945" s="234"/>
      <c r="P945" s="234"/>
      <c r="Q945" s="234"/>
      <c r="R945" s="234"/>
      <c r="S945" s="234"/>
      <c r="T945" s="235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236" t="s">
        <v>175</v>
      </c>
      <c r="AU945" s="236" t="s">
        <v>81</v>
      </c>
      <c r="AV945" s="13" t="s">
        <v>81</v>
      </c>
      <c r="AW945" s="13" t="s">
        <v>33</v>
      </c>
      <c r="AX945" s="13" t="s">
        <v>71</v>
      </c>
      <c r="AY945" s="236" t="s">
        <v>144</v>
      </c>
    </row>
    <row r="946" s="13" customFormat="1">
      <c r="A946" s="13"/>
      <c r="B946" s="226"/>
      <c r="C946" s="227"/>
      <c r="D946" s="219" t="s">
        <v>175</v>
      </c>
      <c r="E946" s="228" t="s">
        <v>19</v>
      </c>
      <c r="F946" s="229" t="s">
        <v>2299</v>
      </c>
      <c r="G946" s="227"/>
      <c r="H946" s="230">
        <v>6.6500000000000004</v>
      </c>
      <c r="I946" s="231"/>
      <c r="J946" s="227"/>
      <c r="K946" s="227"/>
      <c r="L946" s="232"/>
      <c r="M946" s="233"/>
      <c r="N946" s="234"/>
      <c r="O946" s="234"/>
      <c r="P946" s="234"/>
      <c r="Q946" s="234"/>
      <c r="R946" s="234"/>
      <c r="S946" s="234"/>
      <c r="T946" s="235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T946" s="236" t="s">
        <v>175</v>
      </c>
      <c r="AU946" s="236" t="s">
        <v>81</v>
      </c>
      <c r="AV946" s="13" t="s">
        <v>81</v>
      </c>
      <c r="AW946" s="13" t="s">
        <v>33</v>
      </c>
      <c r="AX946" s="13" t="s">
        <v>71</v>
      </c>
      <c r="AY946" s="236" t="s">
        <v>144</v>
      </c>
    </row>
    <row r="947" s="13" customFormat="1">
      <c r="A947" s="13"/>
      <c r="B947" s="226"/>
      <c r="C947" s="227"/>
      <c r="D947" s="219" t="s">
        <v>175</v>
      </c>
      <c r="E947" s="228" t="s">
        <v>19</v>
      </c>
      <c r="F947" s="229" t="s">
        <v>2300</v>
      </c>
      <c r="G947" s="227"/>
      <c r="H947" s="230">
        <v>36.460000000000001</v>
      </c>
      <c r="I947" s="231"/>
      <c r="J947" s="227"/>
      <c r="K947" s="227"/>
      <c r="L947" s="232"/>
      <c r="M947" s="233"/>
      <c r="N947" s="234"/>
      <c r="O947" s="234"/>
      <c r="P947" s="234"/>
      <c r="Q947" s="234"/>
      <c r="R947" s="234"/>
      <c r="S947" s="234"/>
      <c r="T947" s="235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36" t="s">
        <v>175</v>
      </c>
      <c r="AU947" s="236" t="s">
        <v>81</v>
      </c>
      <c r="AV947" s="13" t="s">
        <v>81</v>
      </c>
      <c r="AW947" s="13" t="s">
        <v>33</v>
      </c>
      <c r="AX947" s="13" t="s">
        <v>71</v>
      </c>
      <c r="AY947" s="236" t="s">
        <v>144</v>
      </c>
    </row>
    <row r="948" s="13" customFormat="1">
      <c r="A948" s="13"/>
      <c r="B948" s="226"/>
      <c r="C948" s="227"/>
      <c r="D948" s="219" t="s">
        <v>175</v>
      </c>
      <c r="E948" s="228" t="s">
        <v>19</v>
      </c>
      <c r="F948" s="229" t="s">
        <v>2301</v>
      </c>
      <c r="G948" s="227"/>
      <c r="H948" s="230">
        <v>17.370000000000001</v>
      </c>
      <c r="I948" s="231"/>
      <c r="J948" s="227"/>
      <c r="K948" s="227"/>
      <c r="L948" s="232"/>
      <c r="M948" s="233"/>
      <c r="N948" s="234"/>
      <c r="O948" s="234"/>
      <c r="P948" s="234"/>
      <c r="Q948" s="234"/>
      <c r="R948" s="234"/>
      <c r="S948" s="234"/>
      <c r="T948" s="235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36" t="s">
        <v>175</v>
      </c>
      <c r="AU948" s="236" t="s">
        <v>81</v>
      </c>
      <c r="AV948" s="13" t="s">
        <v>81</v>
      </c>
      <c r="AW948" s="13" t="s">
        <v>33</v>
      </c>
      <c r="AX948" s="13" t="s">
        <v>71</v>
      </c>
      <c r="AY948" s="236" t="s">
        <v>144</v>
      </c>
    </row>
    <row r="949" s="13" customFormat="1">
      <c r="A949" s="13"/>
      <c r="B949" s="226"/>
      <c r="C949" s="227"/>
      <c r="D949" s="219" t="s">
        <v>175</v>
      </c>
      <c r="E949" s="228" t="s">
        <v>19</v>
      </c>
      <c r="F949" s="229" t="s">
        <v>2302</v>
      </c>
      <c r="G949" s="227"/>
      <c r="H949" s="230">
        <v>6.5899999999999999</v>
      </c>
      <c r="I949" s="231"/>
      <c r="J949" s="227"/>
      <c r="K949" s="227"/>
      <c r="L949" s="232"/>
      <c r="M949" s="233"/>
      <c r="N949" s="234"/>
      <c r="O949" s="234"/>
      <c r="P949" s="234"/>
      <c r="Q949" s="234"/>
      <c r="R949" s="234"/>
      <c r="S949" s="234"/>
      <c r="T949" s="235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236" t="s">
        <v>175</v>
      </c>
      <c r="AU949" s="236" t="s">
        <v>81</v>
      </c>
      <c r="AV949" s="13" t="s">
        <v>81</v>
      </c>
      <c r="AW949" s="13" t="s">
        <v>33</v>
      </c>
      <c r="AX949" s="13" t="s">
        <v>71</v>
      </c>
      <c r="AY949" s="236" t="s">
        <v>144</v>
      </c>
    </row>
    <row r="950" s="13" customFormat="1">
      <c r="A950" s="13"/>
      <c r="B950" s="226"/>
      <c r="C950" s="227"/>
      <c r="D950" s="219" t="s">
        <v>175</v>
      </c>
      <c r="E950" s="228" t="s">
        <v>19</v>
      </c>
      <c r="F950" s="229" t="s">
        <v>2303</v>
      </c>
      <c r="G950" s="227"/>
      <c r="H950" s="230">
        <v>13.65</v>
      </c>
      <c r="I950" s="231"/>
      <c r="J950" s="227"/>
      <c r="K950" s="227"/>
      <c r="L950" s="232"/>
      <c r="M950" s="233"/>
      <c r="N950" s="234"/>
      <c r="O950" s="234"/>
      <c r="P950" s="234"/>
      <c r="Q950" s="234"/>
      <c r="R950" s="234"/>
      <c r="S950" s="234"/>
      <c r="T950" s="235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236" t="s">
        <v>175</v>
      </c>
      <c r="AU950" s="236" t="s">
        <v>81</v>
      </c>
      <c r="AV950" s="13" t="s">
        <v>81</v>
      </c>
      <c r="AW950" s="13" t="s">
        <v>33</v>
      </c>
      <c r="AX950" s="13" t="s">
        <v>71</v>
      </c>
      <c r="AY950" s="236" t="s">
        <v>144</v>
      </c>
    </row>
    <row r="951" s="13" customFormat="1">
      <c r="A951" s="13"/>
      <c r="B951" s="226"/>
      <c r="C951" s="227"/>
      <c r="D951" s="219" t="s">
        <v>175</v>
      </c>
      <c r="E951" s="228" t="s">
        <v>19</v>
      </c>
      <c r="F951" s="229" t="s">
        <v>2304</v>
      </c>
      <c r="G951" s="227"/>
      <c r="H951" s="230">
        <v>14.76</v>
      </c>
      <c r="I951" s="231"/>
      <c r="J951" s="227"/>
      <c r="K951" s="227"/>
      <c r="L951" s="232"/>
      <c r="M951" s="233"/>
      <c r="N951" s="234"/>
      <c r="O951" s="234"/>
      <c r="P951" s="234"/>
      <c r="Q951" s="234"/>
      <c r="R951" s="234"/>
      <c r="S951" s="234"/>
      <c r="T951" s="235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T951" s="236" t="s">
        <v>175</v>
      </c>
      <c r="AU951" s="236" t="s">
        <v>81</v>
      </c>
      <c r="AV951" s="13" t="s">
        <v>81</v>
      </c>
      <c r="AW951" s="13" t="s">
        <v>33</v>
      </c>
      <c r="AX951" s="13" t="s">
        <v>71</v>
      </c>
      <c r="AY951" s="236" t="s">
        <v>144</v>
      </c>
    </row>
    <row r="952" s="13" customFormat="1">
      <c r="A952" s="13"/>
      <c r="B952" s="226"/>
      <c r="C952" s="227"/>
      <c r="D952" s="219" t="s">
        <v>175</v>
      </c>
      <c r="E952" s="228" t="s">
        <v>19</v>
      </c>
      <c r="F952" s="229" t="s">
        <v>2305</v>
      </c>
      <c r="G952" s="227"/>
      <c r="H952" s="230">
        <v>23.640000000000001</v>
      </c>
      <c r="I952" s="231"/>
      <c r="J952" s="227"/>
      <c r="K952" s="227"/>
      <c r="L952" s="232"/>
      <c r="M952" s="233"/>
      <c r="N952" s="234"/>
      <c r="O952" s="234"/>
      <c r="P952" s="234"/>
      <c r="Q952" s="234"/>
      <c r="R952" s="234"/>
      <c r="S952" s="234"/>
      <c r="T952" s="235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T952" s="236" t="s">
        <v>175</v>
      </c>
      <c r="AU952" s="236" t="s">
        <v>81</v>
      </c>
      <c r="AV952" s="13" t="s">
        <v>81</v>
      </c>
      <c r="AW952" s="13" t="s">
        <v>33</v>
      </c>
      <c r="AX952" s="13" t="s">
        <v>71</v>
      </c>
      <c r="AY952" s="236" t="s">
        <v>144</v>
      </c>
    </row>
    <row r="953" s="13" customFormat="1">
      <c r="A953" s="13"/>
      <c r="B953" s="226"/>
      <c r="C953" s="227"/>
      <c r="D953" s="219" t="s">
        <v>175</v>
      </c>
      <c r="E953" s="228" t="s">
        <v>19</v>
      </c>
      <c r="F953" s="229" t="s">
        <v>2306</v>
      </c>
      <c r="G953" s="227"/>
      <c r="H953" s="230">
        <v>52.259999999999998</v>
      </c>
      <c r="I953" s="231"/>
      <c r="J953" s="227"/>
      <c r="K953" s="227"/>
      <c r="L953" s="232"/>
      <c r="M953" s="233"/>
      <c r="N953" s="234"/>
      <c r="O953" s="234"/>
      <c r="P953" s="234"/>
      <c r="Q953" s="234"/>
      <c r="R953" s="234"/>
      <c r="S953" s="234"/>
      <c r="T953" s="235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236" t="s">
        <v>175</v>
      </c>
      <c r="AU953" s="236" t="s">
        <v>81</v>
      </c>
      <c r="AV953" s="13" t="s">
        <v>81</v>
      </c>
      <c r="AW953" s="13" t="s">
        <v>33</v>
      </c>
      <c r="AX953" s="13" t="s">
        <v>71</v>
      </c>
      <c r="AY953" s="236" t="s">
        <v>144</v>
      </c>
    </row>
    <row r="954" s="13" customFormat="1">
      <c r="A954" s="13"/>
      <c r="B954" s="226"/>
      <c r="C954" s="227"/>
      <c r="D954" s="219" t="s">
        <v>175</v>
      </c>
      <c r="E954" s="228" t="s">
        <v>19</v>
      </c>
      <c r="F954" s="229" t="s">
        <v>2307</v>
      </c>
      <c r="G954" s="227"/>
      <c r="H954" s="230">
        <v>38.719999999999999</v>
      </c>
      <c r="I954" s="231"/>
      <c r="J954" s="227"/>
      <c r="K954" s="227"/>
      <c r="L954" s="232"/>
      <c r="M954" s="233"/>
      <c r="N954" s="234"/>
      <c r="O954" s="234"/>
      <c r="P954" s="234"/>
      <c r="Q954" s="234"/>
      <c r="R954" s="234"/>
      <c r="S954" s="234"/>
      <c r="T954" s="235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T954" s="236" t="s">
        <v>175</v>
      </c>
      <c r="AU954" s="236" t="s">
        <v>81</v>
      </c>
      <c r="AV954" s="13" t="s">
        <v>81</v>
      </c>
      <c r="AW954" s="13" t="s">
        <v>33</v>
      </c>
      <c r="AX954" s="13" t="s">
        <v>71</v>
      </c>
      <c r="AY954" s="236" t="s">
        <v>144</v>
      </c>
    </row>
    <row r="955" s="13" customFormat="1">
      <c r="A955" s="13"/>
      <c r="B955" s="226"/>
      <c r="C955" s="227"/>
      <c r="D955" s="219" t="s">
        <v>175</v>
      </c>
      <c r="E955" s="228" t="s">
        <v>19</v>
      </c>
      <c r="F955" s="229" t="s">
        <v>2308</v>
      </c>
      <c r="G955" s="227"/>
      <c r="H955" s="230">
        <v>141.94</v>
      </c>
      <c r="I955" s="231"/>
      <c r="J955" s="227"/>
      <c r="K955" s="227"/>
      <c r="L955" s="232"/>
      <c r="M955" s="233"/>
      <c r="N955" s="234"/>
      <c r="O955" s="234"/>
      <c r="P955" s="234"/>
      <c r="Q955" s="234"/>
      <c r="R955" s="234"/>
      <c r="S955" s="234"/>
      <c r="T955" s="235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236" t="s">
        <v>175</v>
      </c>
      <c r="AU955" s="236" t="s">
        <v>81</v>
      </c>
      <c r="AV955" s="13" t="s">
        <v>81</v>
      </c>
      <c r="AW955" s="13" t="s">
        <v>33</v>
      </c>
      <c r="AX955" s="13" t="s">
        <v>71</v>
      </c>
      <c r="AY955" s="236" t="s">
        <v>144</v>
      </c>
    </row>
    <row r="956" s="13" customFormat="1">
      <c r="A956" s="13"/>
      <c r="B956" s="226"/>
      <c r="C956" s="227"/>
      <c r="D956" s="219" t="s">
        <v>175</v>
      </c>
      <c r="E956" s="228" t="s">
        <v>19</v>
      </c>
      <c r="F956" s="229" t="s">
        <v>2309</v>
      </c>
      <c r="G956" s="227"/>
      <c r="H956" s="230">
        <v>50.909999999999997</v>
      </c>
      <c r="I956" s="231"/>
      <c r="J956" s="227"/>
      <c r="K956" s="227"/>
      <c r="L956" s="232"/>
      <c r="M956" s="233"/>
      <c r="N956" s="234"/>
      <c r="O956" s="234"/>
      <c r="P956" s="234"/>
      <c r="Q956" s="234"/>
      <c r="R956" s="234"/>
      <c r="S956" s="234"/>
      <c r="T956" s="235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T956" s="236" t="s">
        <v>175</v>
      </c>
      <c r="AU956" s="236" t="s">
        <v>81</v>
      </c>
      <c r="AV956" s="13" t="s">
        <v>81</v>
      </c>
      <c r="AW956" s="13" t="s">
        <v>33</v>
      </c>
      <c r="AX956" s="13" t="s">
        <v>71</v>
      </c>
      <c r="AY956" s="236" t="s">
        <v>144</v>
      </c>
    </row>
    <row r="957" s="13" customFormat="1">
      <c r="A957" s="13"/>
      <c r="B957" s="226"/>
      <c r="C957" s="227"/>
      <c r="D957" s="219" t="s">
        <v>175</v>
      </c>
      <c r="E957" s="228" t="s">
        <v>19</v>
      </c>
      <c r="F957" s="229" t="s">
        <v>2310</v>
      </c>
      <c r="G957" s="227"/>
      <c r="H957" s="230">
        <v>10.810000000000001</v>
      </c>
      <c r="I957" s="231"/>
      <c r="J957" s="227"/>
      <c r="K957" s="227"/>
      <c r="L957" s="232"/>
      <c r="M957" s="233"/>
      <c r="N957" s="234"/>
      <c r="O957" s="234"/>
      <c r="P957" s="234"/>
      <c r="Q957" s="234"/>
      <c r="R957" s="234"/>
      <c r="S957" s="234"/>
      <c r="T957" s="235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236" t="s">
        <v>175</v>
      </c>
      <c r="AU957" s="236" t="s">
        <v>81</v>
      </c>
      <c r="AV957" s="13" t="s">
        <v>81</v>
      </c>
      <c r="AW957" s="13" t="s">
        <v>33</v>
      </c>
      <c r="AX957" s="13" t="s">
        <v>71</v>
      </c>
      <c r="AY957" s="236" t="s">
        <v>144</v>
      </c>
    </row>
    <row r="958" s="13" customFormat="1">
      <c r="A958" s="13"/>
      <c r="B958" s="226"/>
      <c r="C958" s="227"/>
      <c r="D958" s="219" t="s">
        <v>175</v>
      </c>
      <c r="E958" s="228" t="s">
        <v>19</v>
      </c>
      <c r="F958" s="229" t="s">
        <v>2311</v>
      </c>
      <c r="G958" s="227"/>
      <c r="H958" s="230">
        <v>22.579999999999998</v>
      </c>
      <c r="I958" s="231"/>
      <c r="J958" s="227"/>
      <c r="K958" s="227"/>
      <c r="L958" s="232"/>
      <c r="M958" s="233"/>
      <c r="N958" s="234"/>
      <c r="O958" s="234"/>
      <c r="P958" s="234"/>
      <c r="Q958" s="234"/>
      <c r="R958" s="234"/>
      <c r="S958" s="234"/>
      <c r="T958" s="235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T958" s="236" t="s">
        <v>175</v>
      </c>
      <c r="AU958" s="236" t="s">
        <v>81</v>
      </c>
      <c r="AV958" s="13" t="s">
        <v>81</v>
      </c>
      <c r="AW958" s="13" t="s">
        <v>33</v>
      </c>
      <c r="AX958" s="13" t="s">
        <v>71</v>
      </c>
      <c r="AY958" s="236" t="s">
        <v>144</v>
      </c>
    </row>
    <row r="959" s="14" customFormat="1">
      <c r="A959" s="14"/>
      <c r="B959" s="237"/>
      <c r="C959" s="238"/>
      <c r="D959" s="219" t="s">
        <v>175</v>
      </c>
      <c r="E959" s="239" t="s">
        <v>19</v>
      </c>
      <c r="F959" s="240" t="s">
        <v>179</v>
      </c>
      <c r="G959" s="238"/>
      <c r="H959" s="241">
        <v>495.54000000000002</v>
      </c>
      <c r="I959" s="242"/>
      <c r="J959" s="238"/>
      <c r="K959" s="238"/>
      <c r="L959" s="243"/>
      <c r="M959" s="244"/>
      <c r="N959" s="245"/>
      <c r="O959" s="245"/>
      <c r="P959" s="245"/>
      <c r="Q959" s="245"/>
      <c r="R959" s="245"/>
      <c r="S959" s="245"/>
      <c r="T959" s="246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T959" s="247" t="s">
        <v>175</v>
      </c>
      <c r="AU959" s="247" t="s">
        <v>81</v>
      </c>
      <c r="AV959" s="14" t="s">
        <v>151</v>
      </c>
      <c r="AW959" s="14" t="s">
        <v>33</v>
      </c>
      <c r="AX959" s="14" t="s">
        <v>79</v>
      </c>
      <c r="AY959" s="247" t="s">
        <v>144</v>
      </c>
    </row>
    <row r="960" s="12" customFormat="1" ht="22.8" customHeight="1">
      <c r="A960" s="12"/>
      <c r="B960" s="190"/>
      <c r="C960" s="191"/>
      <c r="D960" s="192" t="s">
        <v>70</v>
      </c>
      <c r="E960" s="204" t="s">
        <v>2380</v>
      </c>
      <c r="F960" s="204" t="s">
        <v>2381</v>
      </c>
      <c r="G960" s="191"/>
      <c r="H960" s="191"/>
      <c r="I960" s="194"/>
      <c r="J960" s="205">
        <f>BK960</f>
        <v>0</v>
      </c>
      <c r="K960" s="191"/>
      <c r="L960" s="196"/>
      <c r="M960" s="197"/>
      <c r="N960" s="198"/>
      <c r="O960" s="198"/>
      <c r="P960" s="199">
        <f>SUM(P961:P972)</f>
        <v>0</v>
      </c>
      <c r="Q960" s="198"/>
      <c r="R960" s="199">
        <f>SUM(R961:R972)</f>
        <v>0.021260000000000001</v>
      </c>
      <c r="S960" s="198"/>
      <c r="T960" s="200">
        <f>SUM(T961:T972)</f>
        <v>0</v>
      </c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R960" s="201" t="s">
        <v>81</v>
      </c>
      <c r="AT960" s="202" t="s">
        <v>70</v>
      </c>
      <c r="AU960" s="202" t="s">
        <v>79</v>
      </c>
      <c r="AY960" s="201" t="s">
        <v>144</v>
      </c>
      <c r="BK960" s="203">
        <f>SUM(BK961:BK972)</f>
        <v>0</v>
      </c>
    </row>
    <row r="961" s="2" customFormat="1" ht="21.75" customHeight="1">
      <c r="A961" s="40"/>
      <c r="B961" s="41"/>
      <c r="C961" s="206" t="s">
        <v>2382</v>
      </c>
      <c r="D961" s="206" t="s">
        <v>146</v>
      </c>
      <c r="E961" s="207" t="s">
        <v>2383</v>
      </c>
      <c r="F961" s="208" t="s">
        <v>2384</v>
      </c>
      <c r="G961" s="209" t="s">
        <v>553</v>
      </c>
      <c r="H961" s="210">
        <v>17</v>
      </c>
      <c r="I961" s="211"/>
      <c r="J961" s="212">
        <f>ROUND(I961*H961,2)</f>
        <v>0</v>
      </c>
      <c r="K961" s="208" t="s">
        <v>150</v>
      </c>
      <c r="L961" s="46"/>
      <c r="M961" s="213" t="s">
        <v>19</v>
      </c>
      <c r="N961" s="214" t="s">
        <v>42</v>
      </c>
      <c r="O961" s="86"/>
      <c r="P961" s="215">
        <f>O961*H961</f>
        <v>0</v>
      </c>
      <c r="Q961" s="215">
        <v>0</v>
      </c>
      <c r="R961" s="215">
        <f>Q961*H961</f>
        <v>0</v>
      </c>
      <c r="S961" s="215">
        <v>0</v>
      </c>
      <c r="T961" s="216">
        <f>S961*H961</f>
        <v>0</v>
      </c>
      <c r="U961" s="40"/>
      <c r="V961" s="40"/>
      <c r="W961" s="40"/>
      <c r="X961" s="40"/>
      <c r="Y961" s="40"/>
      <c r="Z961" s="40"/>
      <c r="AA961" s="40"/>
      <c r="AB961" s="40"/>
      <c r="AC961" s="40"/>
      <c r="AD961" s="40"/>
      <c r="AE961" s="40"/>
      <c r="AR961" s="217" t="s">
        <v>258</v>
      </c>
      <c r="AT961" s="217" t="s">
        <v>146</v>
      </c>
      <c r="AU961" s="217" t="s">
        <v>81</v>
      </c>
      <c r="AY961" s="19" t="s">
        <v>144</v>
      </c>
      <c r="BE961" s="218">
        <f>IF(N961="základní",J961,0)</f>
        <v>0</v>
      </c>
      <c r="BF961" s="218">
        <f>IF(N961="snížená",J961,0)</f>
        <v>0</v>
      </c>
      <c r="BG961" s="218">
        <f>IF(N961="zákl. přenesená",J961,0)</f>
        <v>0</v>
      </c>
      <c r="BH961" s="218">
        <f>IF(N961="sníž. přenesená",J961,0)</f>
        <v>0</v>
      </c>
      <c r="BI961" s="218">
        <f>IF(N961="nulová",J961,0)</f>
        <v>0</v>
      </c>
      <c r="BJ961" s="19" t="s">
        <v>79</v>
      </c>
      <c r="BK961" s="218">
        <f>ROUND(I961*H961,2)</f>
        <v>0</v>
      </c>
      <c r="BL961" s="19" t="s">
        <v>258</v>
      </c>
      <c r="BM961" s="217" t="s">
        <v>2385</v>
      </c>
    </row>
    <row r="962" s="2" customFormat="1">
      <c r="A962" s="40"/>
      <c r="B962" s="41"/>
      <c r="C962" s="42"/>
      <c r="D962" s="219" t="s">
        <v>153</v>
      </c>
      <c r="E962" s="42"/>
      <c r="F962" s="220" t="s">
        <v>2386</v>
      </c>
      <c r="G962" s="42"/>
      <c r="H962" s="42"/>
      <c r="I962" s="221"/>
      <c r="J962" s="42"/>
      <c r="K962" s="42"/>
      <c r="L962" s="46"/>
      <c r="M962" s="222"/>
      <c r="N962" s="223"/>
      <c r="O962" s="86"/>
      <c r="P962" s="86"/>
      <c r="Q962" s="86"/>
      <c r="R962" s="86"/>
      <c r="S962" s="86"/>
      <c r="T962" s="87"/>
      <c r="U962" s="40"/>
      <c r="V962" s="40"/>
      <c r="W962" s="40"/>
      <c r="X962" s="40"/>
      <c r="Y962" s="40"/>
      <c r="Z962" s="40"/>
      <c r="AA962" s="40"/>
      <c r="AB962" s="40"/>
      <c r="AC962" s="40"/>
      <c r="AD962" s="40"/>
      <c r="AE962" s="40"/>
      <c r="AT962" s="19" t="s">
        <v>153</v>
      </c>
      <c r="AU962" s="19" t="s">
        <v>81</v>
      </c>
    </row>
    <row r="963" s="2" customFormat="1">
      <c r="A963" s="40"/>
      <c r="B963" s="41"/>
      <c r="C963" s="42"/>
      <c r="D963" s="224" t="s">
        <v>155</v>
      </c>
      <c r="E963" s="42"/>
      <c r="F963" s="225" t="s">
        <v>2387</v>
      </c>
      <c r="G963" s="42"/>
      <c r="H963" s="42"/>
      <c r="I963" s="221"/>
      <c r="J963" s="42"/>
      <c r="K963" s="42"/>
      <c r="L963" s="46"/>
      <c r="M963" s="222"/>
      <c r="N963" s="223"/>
      <c r="O963" s="86"/>
      <c r="P963" s="86"/>
      <c r="Q963" s="86"/>
      <c r="R963" s="86"/>
      <c r="S963" s="86"/>
      <c r="T963" s="87"/>
      <c r="U963" s="40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  <c r="AT963" s="19" t="s">
        <v>155</v>
      </c>
      <c r="AU963" s="19" t="s">
        <v>81</v>
      </c>
    </row>
    <row r="964" s="2" customFormat="1" ht="16.5" customHeight="1">
      <c r="A964" s="40"/>
      <c r="B964" s="41"/>
      <c r="C964" s="248" t="s">
        <v>2388</v>
      </c>
      <c r="D964" s="248" t="s">
        <v>224</v>
      </c>
      <c r="E964" s="249" t="s">
        <v>2389</v>
      </c>
      <c r="F964" s="250" t="s">
        <v>2390</v>
      </c>
      <c r="G964" s="251" t="s">
        <v>149</v>
      </c>
      <c r="H964" s="252">
        <v>11.9</v>
      </c>
      <c r="I964" s="253"/>
      <c r="J964" s="254">
        <f>ROUND(I964*H964,2)</f>
        <v>0</v>
      </c>
      <c r="K964" s="250" t="s">
        <v>150</v>
      </c>
      <c r="L964" s="255"/>
      <c r="M964" s="256" t="s">
        <v>19</v>
      </c>
      <c r="N964" s="257" t="s">
        <v>42</v>
      </c>
      <c r="O964" s="86"/>
      <c r="P964" s="215">
        <f>O964*H964</f>
        <v>0</v>
      </c>
      <c r="Q964" s="215">
        <v>0.001</v>
      </c>
      <c r="R964" s="215">
        <f>Q964*H964</f>
        <v>0.011900000000000001</v>
      </c>
      <c r="S964" s="215">
        <v>0</v>
      </c>
      <c r="T964" s="216">
        <f>S964*H964</f>
        <v>0</v>
      </c>
      <c r="U964" s="40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  <c r="AR964" s="217" t="s">
        <v>379</v>
      </c>
      <c r="AT964" s="217" t="s">
        <v>224</v>
      </c>
      <c r="AU964" s="217" t="s">
        <v>81</v>
      </c>
      <c r="AY964" s="19" t="s">
        <v>144</v>
      </c>
      <c r="BE964" s="218">
        <f>IF(N964="základní",J964,0)</f>
        <v>0</v>
      </c>
      <c r="BF964" s="218">
        <f>IF(N964="snížená",J964,0)</f>
        <v>0</v>
      </c>
      <c r="BG964" s="218">
        <f>IF(N964="zákl. přenesená",J964,0)</f>
        <v>0</v>
      </c>
      <c r="BH964" s="218">
        <f>IF(N964="sníž. přenesená",J964,0)</f>
        <v>0</v>
      </c>
      <c r="BI964" s="218">
        <f>IF(N964="nulová",J964,0)</f>
        <v>0</v>
      </c>
      <c r="BJ964" s="19" t="s">
        <v>79</v>
      </c>
      <c r="BK964" s="218">
        <f>ROUND(I964*H964,2)</f>
        <v>0</v>
      </c>
      <c r="BL964" s="19" t="s">
        <v>258</v>
      </c>
      <c r="BM964" s="217" t="s">
        <v>2391</v>
      </c>
    </row>
    <row r="965" s="2" customFormat="1">
      <c r="A965" s="40"/>
      <c r="B965" s="41"/>
      <c r="C965" s="42"/>
      <c r="D965" s="219" t="s">
        <v>153</v>
      </c>
      <c r="E965" s="42"/>
      <c r="F965" s="220" t="s">
        <v>2390</v>
      </c>
      <c r="G965" s="42"/>
      <c r="H965" s="42"/>
      <c r="I965" s="221"/>
      <c r="J965" s="42"/>
      <c r="K965" s="42"/>
      <c r="L965" s="46"/>
      <c r="M965" s="222"/>
      <c r="N965" s="223"/>
      <c r="O965" s="86"/>
      <c r="P965" s="86"/>
      <c r="Q965" s="86"/>
      <c r="R965" s="86"/>
      <c r="S965" s="86"/>
      <c r="T965" s="87"/>
      <c r="U965" s="40"/>
      <c r="V965" s="40"/>
      <c r="W965" s="40"/>
      <c r="X965" s="40"/>
      <c r="Y965" s="40"/>
      <c r="Z965" s="40"/>
      <c r="AA965" s="40"/>
      <c r="AB965" s="40"/>
      <c r="AC965" s="40"/>
      <c r="AD965" s="40"/>
      <c r="AE965" s="40"/>
      <c r="AT965" s="19" t="s">
        <v>153</v>
      </c>
      <c r="AU965" s="19" t="s">
        <v>81</v>
      </c>
    </row>
    <row r="966" s="2" customFormat="1" ht="16.5" customHeight="1">
      <c r="A966" s="40"/>
      <c r="B966" s="41"/>
      <c r="C966" s="248" t="s">
        <v>2392</v>
      </c>
      <c r="D966" s="248" t="s">
        <v>224</v>
      </c>
      <c r="E966" s="249" t="s">
        <v>2393</v>
      </c>
      <c r="F966" s="250" t="s">
        <v>2394</v>
      </c>
      <c r="G966" s="251" t="s">
        <v>149</v>
      </c>
      <c r="H966" s="252">
        <v>7.2000000000000002</v>
      </c>
      <c r="I966" s="253"/>
      <c r="J966" s="254">
        <f>ROUND(I966*H966,2)</f>
        <v>0</v>
      </c>
      <c r="K966" s="250" t="s">
        <v>150</v>
      </c>
      <c r="L966" s="255"/>
      <c r="M966" s="256" t="s">
        <v>19</v>
      </c>
      <c r="N966" s="257" t="s">
        <v>42</v>
      </c>
      <c r="O966" s="86"/>
      <c r="P966" s="215">
        <f>O966*H966</f>
        <v>0</v>
      </c>
      <c r="Q966" s="215">
        <v>0.001</v>
      </c>
      <c r="R966" s="215">
        <f>Q966*H966</f>
        <v>0.0072000000000000007</v>
      </c>
      <c r="S966" s="215">
        <v>0</v>
      </c>
      <c r="T966" s="216">
        <f>S966*H966</f>
        <v>0</v>
      </c>
      <c r="U966" s="40"/>
      <c r="V966" s="40"/>
      <c r="W966" s="40"/>
      <c r="X966" s="40"/>
      <c r="Y966" s="40"/>
      <c r="Z966" s="40"/>
      <c r="AA966" s="40"/>
      <c r="AB966" s="40"/>
      <c r="AC966" s="40"/>
      <c r="AD966" s="40"/>
      <c r="AE966" s="40"/>
      <c r="AR966" s="217" t="s">
        <v>379</v>
      </c>
      <c r="AT966" s="217" t="s">
        <v>224</v>
      </c>
      <c r="AU966" s="217" t="s">
        <v>81</v>
      </c>
      <c r="AY966" s="19" t="s">
        <v>144</v>
      </c>
      <c r="BE966" s="218">
        <f>IF(N966="základní",J966,0)</f>
        <v>0</v>
      </c>
      <c r="BF966" s="218">
        <f>IF(N966="snížená",J966,0)</f>
        <v>0</v>
      </c>
      <c r="BG966" s="218">
        <f>IF(N966="zákl. přenesená",J966,0)</f>
        <v>0</v>
      </c>
      <c r="BH966" s="218">
        <f>IF(N966="sníž. přenesená",J966,0)</f>
        <v>0</v>
      </c>
      <c r="BI966" s="218">
        <f>IF(N966="nulová",J966,0)</f>
        <v>0</v>
      </c>
      <c r="BJ966" s="19" t="s">
        <v>79</v>
      </c>
      <c r="BK966" s="218">
        <f>ROUND(I966*H966,2)</f>
        <v>0</v>
      </c>
      <c r="BL966" s="19" t="s">
        <v>258</v>
      </c>
      <c r="BM966" s="217" t="s">
        <v>2395</v>
      </c>
    </row>
    <row r="967" s="2" customFormat="1">
      <c r="A967" s="40"/>
      <c r="B967" s="41"/>
      <c r="C967" s="42"/>
      <c r="D967" s="219" t="s">
        <v>153</v>
      </c>
      <c r="E967" s="42"/>
      <c r="F967" s="220" t="s">
        <v>2394</v>
      </c>
      <c r="G967" s="42"/>
      <c r="H967" s="42"/>
      <c r="I967" s="221"/>
      <c r="J967" s="42"/>
      <c r="K967" s="42"/>
      <c r="L967" s="46"/>
      <c r="M967" s="222"/>
      <c r="N967" s="223"/>
      <c r="O967" s="86"/>
      <c r="P967" s="86"/>
      <c r="Q967" s="86"/>
      <c r="R967" s="86"/>
      <c r="S967" s="86"/>
      <c r="T967" s="87"/>
      <c r="U967" s="40"/>
      <c r="V967" s="40"/>
      <c r="W967" s="40"/>
      <c r="X967" s="40"/>
      <c r="Y967" s="40"/>
      <c r="Z967" s="40"/>
      <c r="AA967" s="40"/>
      <c r="AB967" s="40"/>
      <c r="AC967" s="40"/>
      <c r="AD967" s="40"/>
      <c r="AE967" s="40"/>
      <c r="AT967" s="19" t="s">
        <v>153</v>
      </c>
      <c r="AU967" s="19" t="s">
        <v>81</v>
      </c>
    </row>
    <row r="968" s="2" customFormat="1" ht="16.5" customHeight="1">
      <c r="A968" s="40"/>
      <c r="B968" s="41"/>
      <c r="C968" s="248" t="s">
        <v>2396</v>
      </c>
      <c r="D968" s="248" t="s">
        <v>224</v>
      </c>
      <c r="E968" s="249" t="s">
        <v>2397</v>
      </c>
      <c r="F968" s="250" t="s">
        <v>2398</v>
      </c>
      <c r="G968" s="251" t="s">
        <v>149</v>
      </c>
      <c r="H968" s="252">
        <v>2.1600000000000001</v>
      </c>
      <c r="I968" s="253"/>
      <c r="J968" s="254">
        <f>ROUND(I968*H968,2)</f>
        <v>0</v>
      </c>
      <c r="K968" s="250" t="s">
        <v>150</v>
      </c>
      <c r="L968" s="255"/>
      <c r="M968" s="256" t="s">
        <v>19</v>
      </c>
      <c r="N968" s="257" t="s">
        <v>42</v>
      </c>
      <c r="O968" s="86"/>
      <c r="P968" s="215">
        <f>O968*H968</f>
        <v>0</v>
      </c>
      <c r="Q968" s="215">
        <v>0.001</v>
      </c>
      <c r="R968" s="215">
        <f>Q968*H968</f>
        <v>0.00216</v>
      </c>
      <c r="S968" s="215">
        <v>0</v>
      </c>
      <c r="T968" s="216">
        <f>S968*H968</f>
        <v>0</v>
      </c>
      <c r="U968" s="40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  <c r="AR968" s="217" t="s">
        <v>379</v>
      </c>
      <c r="AT968" s="217" t="s">
        <v>224</v>
      </c>
      <c r="AU968" s="217" t="s">
        <v>81</v>
      </c>
      <c r="AY968" s="19" t="s">
        <v>144</v>
      </c>
      <c r="BE968" s="218">
        <f>IF(N968="základní",J968,0)</f>
        <v>0</v>
      </c>
      <c r="BF968" s="218">
        <f>IF(N968="snížená",J968,0)</f>
        <v>0</v>
      </c>
      <c r="BG968" s="218">
        <f>IF(N968="zákl. přenesená",J968,0)</f>
        <v>0</v>
      </c>
      <c r="BH968" s="218">
        <f>IF(N968="sníž. přenesená",J968,0)</f>
        <v>0</v>
      </c>
      <c r="BI968" s="218">
        <f>IF(N968="nulová",J968,0)</f>
        <v>0</v>
      </c>
      <c r="BJ968" s="19" t="s">
        <v>79</v>
      </c>
      <c r="BK968" s="218">
        <f>ROUND(I968*H968,2)</f>
        <v>0</v>
      </c>
      <c r="BL968" s="19" t="s">
        <v>258</v>
      </c>
      <c r="BM968" s="217" t="s">
        <v>2399</v>
      </c>
    </row>
    <row r="969" s="2" customFormat="1">
      <c r="A969" s="40"/>
      <c r="B969" s="41"/>
      <c r="C969" s="42"/>
      <c r="D969" s="219" t="s">
        <v>153</v>
      </c>
      <c r="E969" s="42"/>
      <c r="F969" s="220" t="s">
        <v>2398</v>
      </c>
      <c r="G969" s="42"/>
      <c r="H969" s="42"/>
      <c r="I969" s="221"/>
      <c r="J969" s="42"/>
      <c r="K969" s="42"/>
      <c r="L969" s="46"/>
      <c r="M969" s="222"/>
      <c r="N969" s="223"/>
      <c r="O969" s="86"/>
      <c r="P969" s="86"/>
      <c r="Q969" s="86"/>
      <c r="R969" s="86"/>
      <c r="S969" s="86"/>
      <c r="T969" s="87"/>
      <c r="U969" s="40"/>
      <c r="V969" s="40"/>
      <c r="W969" s="40"/>
      <c r="X969" s="40"/>
      <c r="Y969" s="40"/>
      <c r="Z969" s="40"/>
      <c r="AA969" s="40"/>
      <c r="AB969" s="40"/>
      <c r="AC969" s="40"/>
      <c r="AD969" s="40"/>
      <c r="AE969" s="40"/>
      <c r="AT969" s="19" t="s">
        <v>153</v>
      </c>
      <c r="AU969" s="19" t="s">
        <v>81</v>
      </c>
    </row>
    <row r="970" s="2" customFormat="1" ht="16.5" customHeight="1">
      <c r="A970" s="40"/>
      <c r="B970" s="41"/>
      <c r="C970" s="206" t="s">
        <v>2400</v>
      </c>
      <c r="D970" s="206" t="s">
        <v>146</v>
      </c>
      <c r="E970" s="207" t="s">
        <v>2401</v>
      </c>
      <c r="F970" s="208" t="s">
        <v>2402</v>
      </c>
      <c r="G970" s="209" t="s">
        <v>204</v>
      </c>
      <c r="H970" s="210">
        <v>0.021000000000000001</v>
      </c>
      <c r="I970" s="211"/>
      <c r="J970" s="212">
        <f>ROUND(I970*H970,2)</f>
        <v>0</v>
      </c>
      <c r="K970" s="208" t="s">
        <v>150</v>
      </c>
      <c r="L970" s="46"/>
      <c r="M970" s="213" t="s">
        <v>19</v>
      </c>
      <c r="N970" s="214" t="s">
        <v>42</v>
      </c>
      <c r="O970" s="86"/>
      <c r="P970" s="215">
        <f>O970*H970</f>
        <v>0</v>
      </c>
      <c r="Q970" s="215">
        <v>0</v>
      </c>
      <c r="R970" s="215">
        <f>Q970*H970</f>
        <v>0</v>
      </c>
      <c r="S970" s="215">
        <v>0</v>
      </c>
      <c r="T970" s="216">
        <f>S970*H970</f>
        <v>0</v>
      </c>
      <c r="U970" s="40"/>
      <c r="V970" s="40"/>
      <c r="W970" s="40"/>
      <c r="X970" s="40"/>
      <c r="Y970" s="40"/>
      <c r="Z970" s="40"/>
      <c r="AA970" s="40"/>
      <c r="AB970" s="40"/>
      <c r="AC970" s="40"/>
      <c r="AD970" s="40"/>
      <c r="AE970" s="40"/>
      <c r="AR970" s="217" t="s">
        <v>258</v>
      </c>
      <c r="AT970" s="217" t="s">
        <v>146</v>
      </c>
      <c r="AU970" s="217" t="s">
        <v>81</v>
      </c>
      <c r="AY970" s="19" t="s">
        <v>144</v>
      </c>
      <c r="BE970" s="218">
        <f>IF(N970="základní",J970,0)</f>
        <v>0</v>
      </c>
      <c r="BF970" s="218">
        <f>IF(N970="snížená",J970,0)</f>
        <v>0</v>
      </c>
      <c r="BG970" s="218">
        <f>IF(N970="zákl. přenesená",J970,0)</f>
        <v>0</v>
      </c>
      <c r="BH970" s="218">
        <f>IF(N970="sníž. přenesená",J970,0)</f>
        <v>0</v>
      </c>
      <c r="BI970" s="218">
        <f>IF(N970="nulová",J970,0)</f>
        <v>0</v>
      </c>
      <c r="BJ970" s="19" t="s">
        <v>79</v>
      </c>
      <c r="BK970" s="218">
        <f>ROUND(I970*H970,2)</f>
        <v>0</v>
      </c>
      <c r="BL970" s="19" t="s">
        <v>258</v>
      </c>
      <c r="BM970" s="217" t="s">
        <v>2403</v>
      </c>
    </row>
    <row r="971" s="2" customFormat="1">
      <c r="A971" s="40"/>
      <c r="B971" s="41"/>
      <c r="C971" s="42"/>
      <c r="D971" s="219" t="s">
        <v>153</v>
      </c>
      <c r="E971" s="42"/>
      <c r="F971" s="220" t="s">
        <v>2404</v>
      </c>
      <c r="G971" s="42"/>
      <c r="H971" s="42"/>
      <c r="I971" s="221"/>
      <c r="J971" s="42"/>
      <c r="K971" s="42"/>
      <c r="L971" s="46"/>
      <c r="M971" s="222"/>
      <c r="N971" s="223"/>
      <c r="O971" s="86"/>
      <c r="P971" s="86"/>
      <c r="Q971" s="86"/>
      <c r="R971" s="86"/>
      <c r="S971" s="86"/>
      <c r="T971" s="87"/>
      <c r="U971" s="40"/>
      <c r="V971" s="40"/>
      <c r="W971" s="40"/>
      <c r="X971" s="40"/>
      <c r="Y971" s="40"/>
      <c r="Z971" s="40"/>
      <c r="AA971" s="40"/>
      <c r="AB971" s="40"/>
      <c r="AC971" s="40"/>
      <c r="AD971" s="40"/>
      <c r="AE971" s="40"/>
      <c r="AT971" s="19" t="s">
        <v>153</v>
      </c>
      <c r="AU971" s="19" t="s">
        <v>81</v>
      </c>
    </row>
    <row r="972" s="2" customFormat="1">
      <c r="A972" s="40"/>
      <c r="B972" s="41"/>
      <c r="C972" s="42"/>
      <c r="D972" s="224" t="s">
        <v>155</v>
      </c>
      <c r="E972" s="42"/>
      <c r="F972" s="225" t="s">
        <v>2405</v>
      </c>
      <c r="G972" s="42"/>
      <c r="H972" s="42"/>
      <c r="I972" s="221"/>
      <c r="J972" s="42"/>
      <c r="K972" s="42"/>
      <c r="L972" s="46"/>
      <c r="M972" s="222"/>
      <c r="N972" s="223"/>
      <c r="O972" s="86"/>
      <c r="P972" s="86"/>
      <c r="Q972" s="86"/>
      <c r="R972" s="86"/>
      <c r="S972" s="86"/>
      <c r="T972" s="87"/>
      <c r="U972" s="40"/>
      <c r="V972" s="40"/>
      <c r="W972" s="40"/>
      <c r="X972" s="40"/>
      <c r="Y972" s="40"/>
      <c r="Z972" s="40"/>
      <c r="AA972" s="40"/>
      <c r="AB972" s="40"/>
      <c r="AC972" s="40"/>
      <c r="AD972" s="40"/>
      <c r="AE972" s="40"/>
      <c r="AT972" s="19" t="s">
        <v>155</v>
      </c>
      <c r="AU972" s="19" t="s">
        <v>81</v>
      </c>
    </row>
    <row r="973" s="12" customFormat="1" ht="22.8" customHeight="1">
      <c r="A973" s="12"/>
      <c r="B973" s="190"/>
      <c r="C973" s="191"/>
      <c r="D973" s="192" t="s">
        <v>70</v>
      </c>
      <c r="E973" s="204" t="s">
        <v>1210</v>
      </c>
      <c r="F973" s="204" t="s">
        <v>1211</v>
      </c>
      <c r="G973" s="191"/>
      <c r="H973" s="191"/>
      <c r="I973" s="194"/>
      <c r="J973" s="205">
        <f>BK973</f>
        <v>0</v>
      </c>
      <c r="K973" s="191"/>
      <c r="L973" s="196"/>
      <c r="M973" s="197"/>
      <c r="N973" s="198"/>
      <c r="O973" s="198"/>
      <c r="P973" s="199">
        <f>SUM(P974:P985)</f>
        <v>0</v>
      </c>
      <c r="Q973" s="198"/>
      <c r="R973" s="199">
        <f>SUM(R974:R985)</f>
        <v>0.28922999999999999</v>
      </c>
      <c r="S973" s="198"/>
      <c r="T973" s="200">
        <f>SUM(T974:T985)</f>
        <v>0</v>
      </c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R973" s="201" t="s">
        <v>81</v>
      </c>
      <c r="AT973" s="202" t="s">
        <v>70</v>
      </c>
      <c r="AU973" s="202" t="s">
        <v>79</v>
      </c>
      <c r="AY973" s="201" t="s">
        <v>144</v>
      </c>
      <c r="BK973" s="203">
        <f>SUM(BK974:BK985)</f>
        <v>0</v>
      </c>
    </row>
    <row r="974" s="2" customFormat="1" ht="16.5" customHeight="1">
      <c r="A974" s="40"/>
      <c r="B974" s="41"/>
      <c r="C974" s="206" t="s">
        <v>2406</v>
      </c>
      <c r="D974" s="206" t="s">
        <v>146</v>
      </c>
      <c r="E974" s="207" t="s">
        <v>1219</v>
      </c>
      <c r="F974" s="208" t="s">
        <v>1220</v>
      </c>
      <c r="G974" s="209" t="s">
        <v>149</v>
      </c>
      <c r="H974" s="210">
        <v>310</v>
      </c>
      <c r="I974" s="211"/>
      <c r="J974" s="212">
        <f>ROUND(I974*H974,2)</f>
        <v>0</v>
      </c>
      <c r="K974" s="208" t="s">
        <v>150</v>
      </c>
      <c r="L974" s="46"/>
      <c r="M974" s="213" t="s">
        <v>19</v>
      </c>
      <c r="N974" s="214" t="s">
        <v>42</v>
      </c>
      <c r="O974" s="86"/>
      <c r="P974" s="215">
        <f>O974*H974</f>
        <v>0</v>
      </c>
      <c r="Q974" s="215">
        <v>0</v>
      </c>
      <c r="R974" s="215">
        <f>Q974*H974</f>
        <v>0</v>
      </c>
      <c r="S974" s="215">
        <v>0</v>
      </c>
      <c r="T974" s="216">
        <f>S974*H974</f>
        <v>0</v>
      </c>
      <c r="U974" s="40"/>
      <c r="V974" s="40"/>
      <c r="W974" s="40"/>
      <c r="X974" s="40"/>
      <c r="Y974" s="40"/>
      <c r="Z974" s="40"/>
      <c r="AA974" s="40"/>
      <c r="AB974" s="40"/>
      <c r="AC974" s="40"/>
      <c r="AD974" s="40"/>
      <c r="AE974" s="40"/>
      <c r="AR974" s="217" t="s">
        <v>258</v>
      </c>
      <c r="AT974" s="217" t="s">
        <v>146</v>
      </c>
      <c r="AU974" s="217" t="s">
        <v>81</v>
      </c>
      <c r="AY974" s="19" t="s">
        <v>144</v>
      </c>
      <c r="BE974" s="218">
        <f>IF(N974="základní",J974,0)</f>
        <v>0</v>
      </c>
      <c r="BF974" s="218">
        <f>IF(N974="snížená",J974,0)</f>
        <v>0</v>
      </c>
      <c r="BG974" s="218">
        <f>IF(N974="zákl. přenesená",J974,0)</f>
        <v>0</v>
      </c>
      <c r="BH974" s="218">
        <f>IF(N974="sníž. přenesená",J974,0)</f>
        <v>0</v>
      </c>
      <c r="BI974" s="218">
        <f>IF(N974="nulová",J974,0)</f>
        <v>0</v>
      </c>
      <c r="BJ974" s="19" t="s">
        <v>79</v>
      </c>
      <c r="BK974" s="218">
        <f>ROUND(I974*H974,2)</f>
        <v>0</v>
      </c>
      <c r="BL974" s="19" t="s">
        <v>258</v>
      </c>
      <c r="BM974" s="217" t="s">
        <v>2407</v>
      </c>
    </row>
    <row r="975" s="2" customFormat="1">
      <c r="A975" s="40"/>
      <c r="B975" s="41"/>
      <c r="C975" s="42"/>
      <c r="D975" s="219" t="s">
        <v>153</v>
      </c>
      <c r="E975" s="42"/>
      <c r="F975" s="220" t="s">
        <v>1222</v>
      </c>
      <c r="G975" s="42"/>
      <c r="H975" s="42"/>
      <c r="I975" s="221"/>
      <c r="J975" s="42"/>
      <c r="K975" s="42"/>
      <c r="L975" s="46"/>
      <c r="M975" s="222"/>
      <c r="N975" s="223"/>
      <c r="O975" s="86"/>
      <c r="P975" s="86"/>
      <c r="Q975" s="86"/>
      <c r="R975" s="86"/>
      <c r="S975" s="86"/>
      <c r="T975" s="87"/>
      <c r="U975" s="40"/>
      <c r="V975" s="40"/>
      <c r="W975" s="40"/>
      <c r="X975" s="40"/>
      <c r="Y975" s="40"/>
      <c r="Z975" s="40"/>
      <c r="AA975" s="40"/>
      <c r="AB975" s="40"/>
      <c r="AC975" s="40"/>
      <c r="AD975" s="40"/>
      <c r="AE975" s="40"/>
      <c r="AT975" s="19" t="s">
        <v>153</v>
      </c>
      <c r="AU975" s="19" t="s">
        <v>81</v>
      </c>
    </row>
    <row r="976" s="2" customFormat="1">
      <c r="A976" s="40"/>
      <c r="B976" s="41"/>
      <c r="C976" s="42"/>
      <c r="D976" s="224" t="s">
        <v>155</v>
      </c>
      <c r="E976" s="42"/>
      <c r="F976" s="225" t="s">
        <v>1223</v>
      </c>
      <c r="G976" s="42"/>
      <c r="H976" s="42"/>
      <c r="I976" s="221"/>
      <c r="J976" s="42"/>
      <c r="K976" s="42"/>
      <c r="L976" s="46"/>
      <c r="M976" s="222"/>
      <c r="N976" s="223"/>
      <c r="O976" s="86"/>
      <c r="P976" s="86"/>
      <c r="Q976" s="86"/>
      <c r="R976" s="86"/>
      <c r="S976" s="86"/>
      <c r="T976" s="87"/>
      <c r="U976" s="40"/>
      <c r="V976" s="40"/>
      <c r="W976" s="40"/>
      <c r="X976" s="40"/>
      <c r="Y976" s="40"/>
      <c r="Z976" s="40"/>
      <c r="AA976" s="40"/>
      <c r="AB976" s="40"/>
      <c r="AC976" s="40"/>
      <c r="AD976" s="40"/>
      <c r="AE976" s="40"/>
      <c r="AT976" s="19" t="s">
        <v>155</v>
      </c>
      <c r="AU976" s="19" t="s">
        <v>81</v>
      </c>
    </row>
    <row r="977" s="2" customFormat="1" ht="16.5" customHeight="1">
      <c r="A977" s="40"/>
      <c r="B977" s="41"/>
      <c r="C977" s="248" t="s">
        <v>2408</v>
      </c>
      <c r="D977" s="248" t="s">
        <v>224</v>
      </c>
      <c r="E977" s="249" t="s">
        <v>1225</v>
      </c>
      <c r="F977" s="250" t="s">
        <v>1226</v>
      </c>
      <c r="G977" s="251" t="s">
        <v>878</v>
      </c>
      <c r="H977" s="252">
        <v>192.81999999999999</v>
      </c>
      <c r="I977" s="253"/>
      <c r="J977" s="254">
        <f>ROUND(I977*H977,2)</f>
        <v>0</v>
      </c>
      <c r="K977" s="250" t="s">
        <v>150</v>
      </c>
      <c r="L977" s="255"/>
      <c r="M977" s="256" t="s">
        <v>19</v>
      </c>
      <c r="N977" s="257" t="s">
        <v>42</v>
      </c>
      <c r="O977" s="86"/>
      <c r="P977" s="215">
        <f>O977*H977</f>
        <v>0</v>
      </c>
      <c r="Q977" s="215">
        <v>0.001</v>
      </c>
      <c r="R977" s="215">
        <f>Q977*H977</f>
        <v>0.19281999999999999</v>
      </c>
      <c r="S977" s="215">
        <v>0</v>
      </c>
      <c r="T977" s="216">
        <f>S977*H977</f>
        <v>0</v>
      </c>
      <c r="U977" s="40"/>
      <c r="V977" s="40"/>
      <c r="W977" s="40"/>
      <c r="X977" s="40"/>
      <c r="Y977" s="40"/>
      <c r="Z977" s="40"/>
      <c r="AA977" s="40"/>
      <c r="AB977" s="40"/>
      <c r="AC977" s="40"/>
      <c r="AD977" s="40"/>
      <c r="AE977" s="40"/>
      <c r="AR977" s="217" t="s">
        <v>379</v>
      </c>
      <c r="AT977" s="217" t="s">
        <v>224</v>
      </c>
      <c r="AU977" s="217" t="s">
        <v>81</v>
      </c>
      <c r="AY977" s="19" t="s">
        <v>144</v>
      </c>
      <c r="BE977" s="218">
        <f>IF(N977="základní",J977,0)</f>
        <v>0</v>
      </c>
      <c r="BF977" s="218">
        <f>IF(N977="snížená",J977,0)</f>
        <v>0</v>
      </c>
      <c r="BG977" s="218">
        <f>IF(N977="zákl. přenesená",J977,0)</f>
        <v>0</v>
      </c>
      <c r="BH977" s="218">
        <f>IF(N977="sníž. přenesená",J977,0)</f>
        <v>0</v>
      </c>
      <c r="BI977" s="218">
        <f>IF(N977="nulová",J977,0)</f>
        <v>0</v>
      </c>
      <c r="BJ977" s="19" t="s">
        <v>79</v>
      </c>
      <c r="BK977" s="218">
        <f>ROUND(I977*H977,2)</f>
        <v>0</v>
      </c>
      <c r="BL977" s="19" t="s">
        <v>258</v>
      </c>
      <c r="BM977" s="217" t="s">
        <v>2409</v>
      </c>
    </row>
    <row r="978" s="2" customFormat="1">
      <c r="A978" s="40"/>
      <c r="B978" s="41"/>
      <c r="C978" s="42"/>
      <c r="D978" s="219" t="s">
        <v>153</v>
      </c>
      <c r="E978" s="42"/>
      <c r="F978" s="220" t="s">
        <v>1226</v>
      </c>
      <c r="G978" s="42"/>
      <c r="H978" s="42"/>
      <c r="I978" s="221"/>
      <c r="J978" s="42"/>
      <c r="K978" s="42"/>
      <c r="L978" s="46"/>
      <c r="M978" s="222"/>
      <c r="N978" s="223"/>
      <c r="O978" s="86"/>
      <c r="P978" s="86"/>
      <c r="Q978" s="86"/>
      <c r="R978" s="86"/>
      <c r="S978" s="86"/>
      <c r="T978" s="87"/>
      <c r="U978" s="40"/>
      <c r="V978" s="40"/>
      <c r="W978" s="40"/>
      <c r="X978" s="40"/>
      <c r="Y978" s="40"/>
      <c r="Z978" s="40"/>
      <c r="AA978" s="40"/>
      <c r="AB978" s="40"/>
      <c r="AC978" s="40"/>
      <c r="AD978" s="40"/>
      <c r="AE978" s="40"/>
      <c r="AT978" s="19" t="s">
        <v>153</v>
      </c>
      <c r="AU978" s="19" t="s">
        <v>81</v>
      </c>
    </row>
    <row r="979" s="13" customFormat="1">
      <c r="A979" s="13"/>
      <c r="B979" s="226"/>
      <c r="C979" s="227"/>
      <c r="D979" s="219" t="s">
        <v>175</v>
      </c>
      <c r="E979" s="227"/>
      <c r="F979" s="229" t="s">
        <v>2410</v>
      </c>
      <c r="G979" s="227"/>
      <c r="H979" s="230">
        <v>192.81999999999999</v>
      </c>
      <c r="I979" s="231"/>
      <c r="J979" s="227"/>
      <c r="K979" s="227"/>
      <c r="L979" s="232"/>
      <c r="M979" s="233"/>
      <c r="N979" s="234"/>
      <c r="O979" s="234"/>
      <c r="P979" s="234"/>
      <c r="Q979" s="234"/>
      <c r="R979" s="234"/>
      <c r="S979" s="234"/>
      <c r="T979" s="235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T979" s="236" t="s">
        <v>175</v>
      </c>
      <c r="AU979" s="236" t="s">
        <v>81</v>
      </c>
      <c r="AV979" s="13" t="s">
        <v>81</v>
      </c>
      <c r="AW979" s="13" t="s">
        <v>4</v>
      </c>
      <c r="AX979" s="13" t="s">
        <v>79</v>
      </c>
      <c r="AY979" s="236" t="s">
        <v>144</v>
      </c>
    </row>
    <row r="980" s="2" customFormat="1" ht="16.5" customHeight="1">
      <c r="A980" s="40"/>
      <c r="B980" s="41"/>
      <c r="C980" s="206" t="s">
        <v>2411</v>
      </c>
      <c r="D980" s="206" t="s">
        <v>146</v>
      </c>
      <c r="E980" s="207" t="s">
        <v>1230</v>
      </c>
      <c r="F980" s="208" t="s">
        <v>1231</v>
      </c>
      <c r="G980" s="209" t="s">
        <v>149</v>
      </c>
      <c r="H980" s="210">
        <v>310</v>
      </c>
      <c r="I980" s="211"/>
      <c r="J980" s="212">
        <f>ROUND(I980*H980,2)</f>
        <v>0</v>
      </c>
      <c r="K980" s="208" t="s">
        <v>150</v>
      </c>
      <c r="L980" s="46"/>
      <c r="M980" s="213" t="s">
        <v>19</v>
      </c>
      <c r="N980" s="214" t="s">
        <v>42</v>
      </c>
      <c r="O980" s="86"/>
      <c r="P980" s="215">
        <f>O980*H980</f>
        <v>0</v>
      </c>
      <c r="Q980" s="215">
        <v>0</v>
      </c>
      <c r="R980" s="215">
        <f>Q980*H980</f>
        <v>0</v>
      </c>
      <c r="S980" s="215">
        <v>0</v>
      </c>
      <c r="T980" s="216">
        <f>S980*H980</f>
        <v>0</v>
      </c>
      <c r="U980" s="40"/>
      <c r="V980" s="40"/>
      <c r="W980" s="40"/>
      <c r="X980" s="40"/>
      <c r="Y980" s="40"/>
      <c r="Z980" s="40"/>
      <c r="AA980" s="40"/>
      <c r="AB980" s="40"/>
      <c r="AC980" s="40"/>
      <c r="AD980" s="40"/>
      <c r="AE980" s="40"/>
      <c r="AR980" s="217" t="s">
        <v>258</v>
      </c>
      <c r="AT980" s="217" t="s">
        <v>146</v>
      </c>
      <c r="AU980" s="217" t="s">
        <v>81</v>
      </c>
      <c r="AY980" s="19" t="s">
        <v>144</v>
      </c>
      <c r="BE980" s="218">
        <f>IF(N980="základní",J980,0)</f>
        <v>0</v>
      </c>
      <c r="BF980" s="218">
        <f>IF(N980="snížená",J980,0)</f>
        <v>0</v>
      </c>
      <c r="BG980" s="218">
        <f>IF(N980="zákl. přenesená",J980,0)</f>
        <v>0</v>
      </c>
      <c r="BH980" s="218">
        <f>IF(N980="sníž. přenesená",J980,0)</f>
        <v>0</v>
      </c>
      <c r="BI980" s="218">
        <f>IF(N980="nulová",J980,0)</f>
        <v>0</v>
      </c>
      <c r="BJ980" s="19" t="s">
        <v>79</v>
      </c>
      <c r="BK980" s="218">
        <f>ROUND(I980*H980,2)</f>
        <v>0</v>
      </c>
      <c r="BL980" s="19" t="s">
        <v>258</v>
      </c>
      <c r="BM980" s="217" t="s">
        <v>2412</v>
      </c>
    </row>
    <row r="981" s="2" customFormat="1">
      <c r="A981" s="40"/>
      <c r="B981" s="41"/>
      <c r="C981" s="42"/>
      <c r="D981" s="219" t="s">
        <v>153</v>
      </c>
      <c r="E981" s="42"/>
      <c r="F981" s="220" t="s">
        <v>1233</v>
      </c>
      <c r="G981" s="42"/>
      <c r="H981" s="42"/>
      <c r="I981" s="221"/>
      <c r="J981" s="42"/>
      <c r="K981" s="42"/>
      <c r="L981" s="46"/>
      <c r="M981" s="222"/>
      <c r="N981" s="223"/>
      <c r="O981" s="86"/>
      <c r="P981" s="86"/>
      <c r="Q981" s="86"/>
      <c r="R981" s="86"/>
      <c r="S981" s="86"/>
      <c r="T981" s="87"/>
      <c r="U981" s="40"/>
      <c r="V981" s="40"/>
      <c r="W981" s="40"/>
      <c r="X981" s="40"/>
      <c r="Y981" s="40"/>
      <c r="Z981" s="40"/>
      <c r="AA981" s="40"/>
      <c r="AB981" s="40"/>
      <c r="AC981" s="40"/>
      <c r="AD981" s="40"/>
      <c r="AE981" s="40"/>
      <c r="AT981" s="19" t="s">
        <v>153</v>
      </c>
      <c r="AU981" s="19" t="s">
        <v>81</v>
      </c>
    </row>
    <row r="982" s="2" customFormat="1">
      <c r="A982" s="40"/>
      <c r="B982" s="41"/>
      <c r="C982" s="42"/>
      <c r="D982" s="224" t="s">
        <v>155</v>
      </c>
      <c r="E982" s="42"/>
      <c r="F982" s="225" t="s">
        <v>1234</v>
      </c>
      <c r="G982" s="42"/>
      <c r="H982" s="42"/>
      <c r="I982" s="221"/>
      <c r="J982" s="42"/>
      <c r="K982" s="42"/>
      <c r="L982" s="46"/>
      <c r="M982" s="222"/>
      <c r="N982" s="223"/>
      <c r="O982" s="86"/>
      <c r="P982" s="86"/>
      <c r="Q982" s="86"/>
      <c r="R982" s="86"/>
      <c r="S982" s="86"/>
      <c r="T982" s="87"/>
      <c r="U982" s="40"/>
      <c r="V982" s="40"/>
      <c r="W982" s="40"/>
      <c r="X982" s="40"/>
      <c r="Y982" s="40"/>
      <c r="Z982" s="40"/>
      <c r="AA982" s="40"/>
      <c r="AB982" s="40"/>
      <c r="AC982" s="40"/>
      <c r="AD982" s="40"/>
      <c r="AE982" s="40"/>
      <c r="AT982" s="19" t="s">
        <v>155</v>
      </c>
      <c r="AU982" s="19" t="s">
        <v>81</v>
      </c>
    </row>
    <row r="983" s="2" customFormat="1" ht="16.5" customHeight="1">
      <c r="A983" s="40"/>
      <c r="B983" s="41"/>
      <c r="C983" s="248" t="s">
        <v>2413</v>
      </c>
      <c r="D983" s="248" t="s">
        <v>224</v>
      </c>
      <c r="E983" s="249" t="s">
        <v>1236</v>
      </c>
      <c r="F983" s="250" t="s">
        <v>1237</v>
      </c>
      <c r="G983" s="251" t="s">
        <v>878</v>
      </c>
      <c r="H983" s="252">
        <v>96.409999999999997</v>
      </c>
      <c r="I983" s="253"/>
      <c r="J983" s="254">
        <f>ROUND(I983*H983,2)</f>
        <v>0</v>
      </c>
      <c r="K983" s="250" t="s">
        <v>150</v>
      </c>
      <c r="L983" s="255"/>
      <c r="M983" s="256" t="s">
        <v>19</v>
      </c>
      <c r="N983" s="257" t="s">
        <v>42</v>
      </c>
      <c r="O983" s="86"/>
      <c r="P983" s="215">
        <f>O983*H983</f>
        <v>0</v>
      </c>
      <c r="Q983" s="215">
        <v>0.001</v>
      </c>
      <c r="R983" s="215">
        <f>Q983*H983</f>
        <v>0.096409999999999996</v>
      </c>
      <c r="S983" s="215">
        <v>0</v>
      </c>
      <c r="T983" s="216">
        <f>S983*H983</f>
        <v>0</v>
      </c>
      <c r="U983" s="40"/>
      <c r="V983" s="40"/>
      <c r="W983" s="40"/>
      <c r="X983" s="40"/>
      <c r="Y983" s="40"/>
      <c r="Z983" s="40"/>
      <c r="AA983" s="40"/>
      <c r="AB983" s="40"/>
      <c r="AC983" s="40"/>
      <c r="AD983" s="40"/>
      <c r="AE983" s="40"/>
      <c r="AR983" s="217" t="s">
        <v>379</v>
      </c>
      <c r="AT983" s="217" t="s">
        <v>224</v>
      </c>
      <c r="AU983" s="217" t="s">
        <v>81</v>
      </c>
      <c r="AY983" s="19" t="s">
        <v>144</v>
      </c>
      <c r="BE983" s="218">
        <f>IF(N983="základní",J983,0)</f>
        <v>0</v>
      </c>
      <c r="BF983" s="218">
        <f>IF(N983="snížená",J983,0)</f>
        <v>0</v>
      </c>
      <c r="BG983" s="218">
        <f>IF(N983="zákl. přenesená",J983,0)</f>
        <v>0</v>
      </c>
      <c r="BH983" s="218">
        <f>IF(N983="sníž. přenesená",J983,0)</f>
        <v>0</v>
      </c>
      <c r="BI983" s="218">
        <f>IF(N983="nulová",J983,0)</f>
        <v>0</v>
      </c>
      <c r="BJ983" s="19" t="s">
        <v>79</v>
      </c>
      <c r="BK983" s="218">
        <f>ROUND(I983*H983,2)</f>
        <v>0</v>
      </c>
      <c r="BL983" s="19" t="s">
        <v>258</v>
      </c>
      <c r="BM983" s="217" t="s">
        <v>2414</v>
      </c>
    </row>
    <row r="984" s="2" customFormat="1">
      <c r="A984" s="40"/>
      <c r="B984" s="41"/>
      <c r="C984" s="42"/>
      <c r="D984" s="219" t="s">
        <v>153</v>
      </c>
      <c r="E984" s="42"/>
      <c r="F984" s="220" t="s">
        <v>1237</v>
      </c>
      <c r="G984" s="42"/>
      <c r="H984" s="42"/>
      <c r="I984" s="221"/>
      <c r="J984" s="42"/>
      <c r="K984" s="42"/>
      <c r="L984" s="46"/>
      <c r="M984" s="222"/>
      <c r="N984" s="223"/>
      <c r="O984" s="86"/>
      <c r="P984" s="86"/>
      <c r="Q984" s="86"/>
      <c r="R984" s="86"/>
      <c r="S984" s="86"/>
      <c r="T984" s="87"/>
      <c r="U984" s="40"/>
      <c r="V984" s="40"/>
      <c r="W984" s="40"/>
      <c r="X984" s="40"/>
      <c r="Y984" s="40"/>
      <c r="Z984" s="40"/>
      <c r="AA984" s="40"/>
      <c r="AB984" s="40"/>
      <c r="AC984" s="40"/>
      <c r="AD984" s="40"/>
      <c r="AE984" s="40"/>
      <c r="AT984" s="19" t="s">
        <v>153</v>
      </c>
      <c r="AU984" s="19" t="s">
        <v>81</v>
      </c>
    </row>
    <row r="985" s="13" customFormat="1">
      <c r="A985" s="13"/>
      <c r="B985" s="226"/>
      <c r="C985" s="227"/>
      <c r="D985" s="219" t="s">
        <v>175</v>
      </c>
      <c r="E985" s="227"/>
      <c r="F985" s="229" t="s">
        <v>2415</v>
      </c>
      <c r="G985" s="227"/>
      <c r="H985" s="230">
        <v>96.409999999999997</v>
      </c>
      <c r="I985" s="231"/>
      <c r="J985" s="227"/>
      <c r="K985" s="227"/>
      <c r="L985" s="232"/>
      <c r="M985" s="273"/>
      <c r="N985" s="274"/>
      <c r="O985" s="274"/>
      <c r="P985" s="274"/>
      <c r="Q985" s="274"/>
      <c r="R985" s="274"/>
      <c r="S985" s="274"/>
      <c r="T985" s="275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T985" s="236" t="s">
        <v>175</v>
      </c>
      <c r="AU985" s="236" t="s">
        <v>81</v>
      </c>
      <c r="AV985" s="13" t="s">
        <v>81</v>
      </c>
      <c r="AW985" s="13" t="s">
        <v>4</v>
      </c>
      <c r="AX985" s="13" t="s">
        <v>79</v>
      </c>
      <c r="AY985" s="236" t="s">
        <v>144</v>
      </c>
    </row>
    <row r="986" s="2" customFormat="1" ht="6.96" customHeight="1">
      <c r="A986" s="40"/>
      <c r="B986" s="61"/>
      <c r="C986" s="62"/>
      <c r="D986" s="62"/>
      <c r="E986" s="62"/>
      <c r="F986" s="62"/>
      <c r="G986" s="62"/>
      <c r="H986" s="62"/>
      <c r="I986" s="62"/>
      <c r="J986" s="62"/>
      <c r="K986" s="62"/>
      <c r="L986" s="46"/>
      <c r="M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  <c r="AA986" s="40"/>
      <c r="AB986" s="40"/>
      <c r="AC986" s="40"/>
      <c r="AD986" s="40"/>
      <c r="AE986" s="40"/>
    </row>
  </sheetData>
  <sheetProtection sheet="1" autoFilter="0" formatColumns="0" formatRows="0" objects="1" scenarios="1" spinCount="100000" saltValue="5RCh91Ik6aFEtY8hFhXGpmzhQKUmBgfqY++GRPycWjip8YPo04Dkpe4TasVxnmAPsDC0OvWgbk+vFQ+6JPz4Yw==" hashValue="gdGPQ+n//RIrLL0+KJyHpu8j41Ent6t4jcDhbYGRB/8tFzzmX1XPL5FzagJuNEQ051pVjc1cfy8Ul8dFF6Yutw==" algorithmName="SHA-512" password="CC35"/>
  <autoFilter ref="C106:K985"/>
  <mergeCells count="9">
    <mergeCell ref="E7:H7"/>
    <mergeCell ref="E9:H9"/>
    <mergeCell ref="E18:H18"/>
    <mergeCell ref="E27:H27"/>
    <mergeCell ref="E48:H48"/>
    <mergeCell ref="E50:H50"/>
    <mergeCell ref="E97:H97"/>
    <mergeCell ref="E99:H99"/>
    <mergeCell ref="L2:V2"/>
  </mergeCells>
  <hyperlinks>
    <hyperlink ref="F112" r:id="rId1" display="https://podminky.urs.cz/item/CS_URS_2025_01/113107222"/>
    <hyperlink ref="F115" r:id="rId2" display="https://podminky.urs.cz/item/CS_URS_2025_01/113107343"/>
    <hyperlink ref="F119" r:id="rId3" display="https://podminky.urs.cz/item/CS_URS_2025_01/131251102"/>
    <hyperlink ref="F123" r:id="rId4" display="https://podminky.urs.cz/item/CS_URS_2025_01/162751117"/>
    <hyperlink ref="F126" r:id="rId5" display="https://podminky.urs.cz/item/CS_URS_2025_01/162751119"/>
    <hyperlink ref="F130" r:id="rId6" display="https://podminky.urs.cz/item/CS_URS_2025_01/171201231"/>
    <hyperlink ref="F134" r:id="rId7" display="https://podminky.urs.cz/item/CS_URS_2025_01/171251201"/>
    <hyperlink ref="F138" r:id="rId8" display="https://podminky.urs.cz/item/CS_URS_2025_01/271542211"/>
    <hyperlink ref="F142" r:id="rId9" display="https://podminky.urs.cz/item/CS_URS_2025_01/275321511"/>
    <hyperlink ref="F146" r:id="rId10" display="https://podminky.urs.cz/item/CS_URS_2025_01/275351121"/>
    <hyperlink ref="F150" r:id="rId11" display="https://podminky.urs.cz/item/CS_URS_2025_01/275351122"/>
    <hyperlink ref="F153" r:id="rId12" display="https://podminky.urs.cz/item/CS_URS_2025_01/275361321"/>
    <hyperlink ref="F157" r:id="rId13" display="https://podminky.urs.cz/item/CS_URS_2025_01/337173110"/>
    <hyperlink ref="F162" r:id="rId14" display="https://podminky.urs.cz/item/CS_URS_2025_01/342151111"/>
    <hyperlink ref="F169" r:id="rId15" display="https://podminky.urs.cz/item/CS_URS_2025_01/411171121"/>
    <hyperlink ref="F175" r:id="rId16" display="https://podminky.urs.cz/item/CS_URS_2025_01/411321414"/>
    <hyperlink ref="F179" r:id="rId17" display="https://podminky.urs.cz/item/CS_URS_2025_01/411354219"/>
    <hyperlink ref="F182" r:id="rId18" display="https://podminky.urs.cz/item/CS_URS_2025_01/411362021"/>
    <hyperlink ref="F187" r:id="rId19" display="https://podminky.urs.cz/item/CS_URS_2025_01/444151111"/>
    <hyperlink ref="F194" r:id="rId20" display="https://podminky.urs.cz/item/CS_URS_2025_01/919735113"/>
    <hyperlink ref="F198" r:id="rId21" display="https://podminky.urs.cz/item/CS_URS_2025_01/941111111"/>
    <hyperlink ref="F202" r:id="rId22" display="https://podminky.urs.cz/item/CS_URS_2025_01/941111211"/>
    <hyperlink ref="F206" r:id="rId23" display="https://podminky.urs.cz/item/CS_URS_2025_01/941111811"/>
    <hyperlink ref="F209" r:id="rId24" display="https://podminky.urs.cz/item/CS_URS_2025_01/952901221"/>
    <hyperlink ref="F212" r:id="rId25" display="https://podminky.urs.cz/item/CS_URS_2025_01/953943211"/>
    <hyperlink ref="F218" r:id="rId26" display="https://podminky.urs.cz/item/CS_URS_2025_01/997221561"/>
    <hyperlink ref="F221" r:id="rId27" display="https://podminky.urs.cz/item/CS_URS_2025_01/997221569"/>
    <hyperlink ref="F225" r:id="rId28" display="https://podminky.urs.cz/item/CS_URS_2025_01/997221611"/>
    <hyperlink ref="F228" r:id="rId29" display="https://podminky.urs.cz/item/CS_URS_2025_01/997221875"/>
    <hyperlink ref="F232" r:id="rId30" display="https://podminky.urs.cz/item/CS_URS_2025_01/998014221"/>
    <hyperlink ref="F237" r:id="rId31" display="https://podminky.urs.cz/item/CS_URS_2025_01/713121121"/>
    <hyperlink ref="F243" r:id="rId32" display="https://podminky.urs.cz/item/CS_URS_2025_01/713191132"/>
    <hyperlink ref="F250" r:id="rId33" display="https://podminky.urs.cz/item/CS_URS_2025_01/998713101"/>
    <hyperlink ref="F254" r:id="rId34" display="https://podminky.urs.cz/item/CS_URS_2025_01/721173401"/>
    <hyperlink ref="F257" r:id="rId35" display="https://podminky.urs.cz/item/CS_URS_2025_01/721173402"/>
    <hyperlink ref="F260" r:id="rId36" display="https://podminky.urs.cz/item/CS_URS_2025_01/721173403"/>
    <hyperlink ref="F263" r:id="rId37" display="https://podminky.urs.cz/item/CS_URS_2025_01/721174025"/>
    <hyperlink ref="F266" r:id="rId38" display="https://podminky.urs.cz/item/CS_URS_2025_01/721174042"/>
    <hyperlink ref="F269" r:id="rId39" display="https://podminky.urs.cz/item/CS_URS_2025_01/721174043"/>
    <hyperlink ref="F272" r:id="rId40" display="https://podminky.urs.cz/item/CS_URS_2025_01/721174045"/>
    <hyperlink ref="F275" r:id="rId41" display="https://podminky.urs.cz/item/CS_URS_2025_01/721194104"/>
    <hyperlink ref="F278" r:id="rId42" display="https://podminky.urs.cz/item/CS_URS_2025_01/721194105"/>
    <hyperlink ref="F281" r:id="rId43" display="https://podminky.urs.cz/item/CS_URS_2025_01/721194109"/>
    <hyperlink ref="F284" r:id="rId44" display="https://podminky.urs.cz/item/CS_URS_2025_01/721226511"/>
    <hyperlink ref="F287" r:id="rId45" display="https://podminky.urs.cz/item/CS_URS_2025_01/721273153"/>
    <hyperlink ref="F290" r:id="rId46" display="https://podminky.urs.cz/item/CS_URS_2025_01/721290111"/>
    <hyperlink ref="F294" r:id="rId47" display="https://podminky.urs.cz/item/CS_URS_2025_01/721290112"/>
    <hyperlink ref="F297" r:id="rId48" display="https://podminky.urs.cz/item/CS_URS_2025_01/998721101"/>
    <hyperlink ref="F301" r:id="rId49" display="https://podminky.urs.cz/item/CS_URS_2025_01/722174002"/>
    <hyperlink ref="F304" r:id="rId50" display="https://podminky.urs.cz/item/CS_URS_2025_01/722174003"/>
    <hyperlink ref="F307" r:id="rId51" display="https://podminky.urs.cz/item/CS_URS_2025_01/722174004"/>
    <hyperlink ref="F310" r:id="rId52" display="https://podminky.urs.cz/item/CS_URS_2025_01/722181221"/>
    <hyperlink ref="F313" r:id="rId53" display="https://podminky.urs.cz/item/CS_URS_2025_01/722181222"/>
    <hyperlink ref="F316" r:id="rId54" display="https://podminky.urs.cz/item/CS_URS_2025_01/722190401"/>
    <hyperlink ref="F319" r:id="rId55" display="https://podminky.urs.cz/item/CS_URS_2025_01/722220111"/>
    <hyperlink ref="F322" r:id="rId56" display="https://podminky.urs.cz/item/CS_URS_2025_01/722220121"/>
    <hyperlink ref="F325" r:id="rId57" display="https://podminky.urs.cz/item/CS_URS_2025_01/722230102"/>
    <hyperlink ref="F328" r:id="rId58" display="https://podminky.urs.cz/item/CS_URS_2025_01/722230103"/>
    <hyperlink ref="F331" r:id="rId59" display="https://podminky.urs.cz/item/CS_URS_2025_01/722231222"/>
    <hyperlink ref="F334" r:id="rId60" display="https://podminky.urs.cz/item/CS_URS_2025_01/722290234"/>
    <hyperlink ref="F337" r:id="rId61" display="https://podminky.urs.cz/item/CS_URS_2025_01/722290246"/>
    <hyperlink ref="F340" r:id="rId62" display="https://podminky.urs.cz/item/CS_URS_2025_01/998722101"/>
    <hyperlink ref="F344" r:id="rId63" display="https://podminky.urs.cz/item/CS_URS_2025_01/725112171"/>
    <hyperlink ref="F347" r:id="rId64" display="https://podminky.urs.cz/item/CS_URS_2025_01/725121511"/>
    <hyperlink ref="F350" r:id="rId65" display="https://podminky.urs.cz/item/CS_URS_2025_01/725211616"/>
    <hyperlink ref="F353" r:id="rId66" display="https://podminky.urs.cz/item/CS_URS_2025_01/725241111"/>
    <hyperlink ref="F356" r:id="rId67" display="https://podminky.urs.cz/item/CS_URS_2025_01/725241112"/>
    <hyperlink ref="F359" r:id="rId68" display="https://podminky.urs.cz/item/CS_URS_2025_01/725244142"/>
    <hyperlink ref="F362" r:id="rId69" display="https://podminky.urs.cz/item/CS_URS_2025_01/725244143"/>
    <hyperlink ref="F365" r:id="rId70" display="https://podminky.urs.cz/item/CS_URS_2025_01/725244202"/>
    <hyperlink ref="F368" r:id="rId71" display="https://podminky.urs.cz/item/CS_URS_2025_01/725244203"/>
    <hyperlink ref="F371" r:id="rId72" display="https://podminky.urs.cz/item/CS_URS_2025_01/725319111"/>
    <hyperlink ref="F376" r:id="rId73" display="https://podminky.urs.cz/item/CS_URS_2025_01/725331111"/>
    <hyperlink ref="F379" r:id="rId74" display="https://podminky.urs.cz/item/CS_URS_2025_01/725532120"/>
    <hyperlink ref="F382" r:id="rId75" display="https://podminky.urs.cz/item/CS_URS_2025_01/725813111"/>
    <hyperlink ref="F385" r:id="rId76" display="https://podminky.urs.cz/item/CS_URS_2025_01/725821316"/>
    <hyperlink ref="F389" r:id="rId77" display="https://podminky.urs.cz/item/CS_URS_2025_01/725821325"/>
    <hyperlink ref="F392" r:id="rId78" display="https://podminky.urs.cz/item/CS_URS_2025_01/725822631"/>
    <hyperlink ref="F395" r:id="rId79" display="https://podminky.urs.cz/item/CS_URS_2025_01/725841312"/>
    <hyperlink ref="F398" r:id="rId80" display="https://podminky.urs.cz/item/CS_URS_2025_01/725851315"/>
    <hyperlink ref="F401" r:id="rId81" display="https://podminky.urs.cz/item/CS_URS_2025_01/725851325"/>
    <hyperlink ref="F404" r:id="rId82" display="https://podminky.urs.cz/item/CS_URS_2025_01/725861102"/>
    <hyperlink ref="F407" r:id="rId83" display="https://podminky.urs.cz/item/CS_URS_2025_01/725862103"/>
    <hyperlink ref="F410" r:id="rId84" display="https://podminky.urs.cz/item/CS_URS_2025_01/725865311"/>
    <hyperlink ref="F413" r:id="rId85" display="https://podminky.urs.cz/item/CS_URS_2025_01/998725101"/>
    <hyperlink ref="F421" r:id="rId86" display="https://podminky.urs.cz/item/CS_URS_2025_01/998735101"/>
    <hyperlink ref="F425" r:id="rId87" display="https://podminky.urs.cz/item/CS_URS_2025_01/741110002"/>
    <hyperlink ref="F431" r:id="rId88" display="https://podminky.urs.cz/item/CS_URS_2025_01/741112003"/>
    <hyperlink ref="F436" r:id="rId89" display="https://podminky.urs.cz/item/CS_URS_2025_01/741112061"/>
    <hyperlink ref="F441" r:id="rId90" display="https://podminky.urs.cz/item/CS_URS_2025_01/741120001"/>
    <hyperlink ref="F447" r:id="rId91" display="https://podminky.urs.cz/item/CS_URS_2025_01/741120005"/>
    <hyperlink ref="F453" r:id="rId92" display="https://podminky.urs.cz/item/CS_URS_2025_01/741122015"/>
    <hyperlink ref="F459" r:id="rId93" display="https://podminky.urs.cz/item/CS_URS_2025_01/741122016"/>
    <hyperlink ref="F465" r:id="rId94" display="https://podminky.urs.cz/item/CS_URS_2025_01/741130001"/>
    <hyperlink ref="F468" r:id="rId95" display="https://podminky.urs.cz/item/CS_URS_2025_01/741130021"/>
    <hyperlink ref="F471" r:id="rId96" display="https://podminky.urs.cz/item/CS_URS_2025_01/741136001"/>
    <hyperlink ref="F477" r:id="rId97" display="https://podminky.urs.cz/item/CS_URS_2025_01/741210101"/>
    <hyperlink ref="F483" r:id="rId98" display="https://podminky.urs.cz/item/CS_URS_2025_01/741310201"/>
    <hyperlink ref="F488" r:id="rId99" display="https://podminky.urs.cz/item/CS_URS_2025_01/741313003"/>
    <hyperlink ref="F493" r:id="rId100" display="https://podminky.urs.cz/item/CS_URS_2025_01/741372061"/>
    <hyperlink ref="F500" r:id="rId101" display="https://podminky.urs.cz/item/CS_URS_2025_01/741410003"/>
    <hyperlink ref="F505" r:id="rId102" display="https://podminky.urs.cz/item/CS_URS_2025_01/741410041"/>
    <hyperlink ref="F510" r:id="rId103" display="https://podminky.urs.cz/item/CS_URS_2025_01/741420001"/>
    <hyperlink ref="F515" r:id="rId104" display="https://podminky.urs.cz/item/CS_URS_2025_01/741420021"/>
    <hyperlink ref="F520" r:id="rId105" display="https://podminky.urs.cz/item/CS_URS_2025_01/741420023"/>
    <hyperlink ref="F525" r:id="rId106" display="https://podminky.urs.cz/item/CS_URS_2025_01/741420051"/>
    <hyperlink ref="F530" r:id="rId107" display="https://podminky.urs.cz/item/CS_URS_2025_01/741420083"/>
    <hyperlink ref="F535" r:id="rId108" display="https://podminky.urs.cz/item/CS_URS_2025_01/741440031"/>
    <hyperlink ref="F540" r:id="rId109" display="https://podminky.urs.cz/item/CS_URS_2025_01/741810002"/>
    <hyperlink ref="F543" r:id="rId110" display="https://podminky.urs.cz/item/CS_URS_2025_01/741820011"/>
    <hyperlink ref="F548" r:id="rId111" display="https://podminky.urs.cz/item/CS_URS_2025_01/998741101"/>
    <hyperlink ref="F552" r:id="rId112" display="https://podminky.urs.cz/item/CS_URS_2025_01/751111052"/>
    <hyperlink ref="F557" r:id="rId113" display="https://podminky.urs.cz/item/CS_URS_2025_01/998751101"/>
    <hyperlink ref="F563" r:id="rId114" display="https://podminky.urs.cz/item/CS_URS_2025_01/998761101"/>
    <hyperlink ref="F567" r:id="rId115" display="https://podminky.urs.cz/item/CS_URS_2025_01/762511233"/>
    <hyperlink ref="F572" r:id="rId116" display="https://podminky.urs.cz/item/CS_URS_2025_01/998762101"/>
    <hyperlink ref="F576" r:id="rId117" display="https://podminky.urs.cz/item/CS_URS_2025_01/763111311"/>
    <hyperlink ref="F584" r:id="rId118" display="https://podminky.urs.cz/item/CS_URS_2025_01/763111313"/>
    <hyperlink ref="F592" r:id="rId119" display="https://podminky.urs.cz/item/CS_URS_2025_01/763121411"/>
    <hyperlink ref="F600" r:id="rId120" display="https://podminky.urs.cz/item/CS_URS_2025_01/763131751"/>
    <hyperlink ref="F607" r:id="rId121" display="https://podminky.urs.cz/item/CS_URS_2025_01/763132111"/>
    <hyperlink ref="F611" r:id="rId122" display="https://podminky.urs.cz/item/CS_URS_2025_01/763164716"/>
    <hyperlink ref="F617" r:id="rId123" display="https://podminky.urs.cz/item/CS_URS_2025_01/763181311"/>
    <hyperlink ref="F624" r:id="rId124" display="https://podminky.urs.cz/item/CS_URS_2025_01/763181411"/>
    <hyperlink ref="F627" r:id="rId125" display="https://podminky.urs.cz/item/CS_URS_2025_01/763182313"/>
    <hyperlink ref="F634" r:id="rId126" display="https://podminky.urs.cz/item/CS_URS_2025_01/998763301"/>
    <hyperlink ref="F638" r:id="rId127" display="https://podminky.urs.cz/item/CS_URS_2025_01/764216600"/>
    <hyperlink ref="F642" r:id="rId128" display="https://podminky.urs.cz/item/CS_URS_2025_01/764511404"/>
    <hyperlink ref="F645" r:id="rId129" display="https://podminky.urs.cz/item/CS_URS_2025_01/764518422"/>
    <hyperlink ref="F648" r:id="rId130" display="https://podminky.urs.cz/item/CS_URS_2025_01/998764101"/>
    <hyperlink ref="F652" r:id="rId131" display="https://podminky.urs.cz/item/CS_URS_2025_01/766622121"/>
    <hyperlink ref="F665" r:id="rId132" display="https://podminky.urs.cz/item/CS_URS_2025_01/766622122"/>
    <hyperlink ref="F673" r:id="rId133" display="https://podminky.urs.cz/item/CS_URS_2025_01/766660001"/>
    <hyperlink ref="F682" r:id="rId134" display="https://podminky.urs.cz/item/CS_URS_2025_01/766660411"/>
    <hyperlink ref="F688" r:id="rId135" display="https://podminky.urs.cz/item/CS_URS_2025_01/766660711"/>
    <hyperlink ref="F694" r:id="rId136" display="https://podminky.urs.cz/item/CS_URS_2025_01/766660723"/>
    <hyperlink ref="F697" r:id="rId137" display="https://podminky.urs.cz/item/CS_URS_2025_01/766660724"/>
    <hyperlink ref="F702" r:id="rId138" display="https://podminky.urs.cz/item/CS_URS_2025_01/766660729"/>
    <hyperlink ref="F707" r:id="rId139" display="https://podminky.urs.cz/item/CS_URS_2025_01/766660730"/>
    <hyperlink ref="F712" r:id="rId140" display="https://podminky.urs.cz/item/CS_URS_2025_01/766660733"/>
    <hyperlink ref="F717" r:id="rId141" display="https://podminky.urs.cz/item/CS_URS_2025_01/766660751"/>
    <hyperlink ref="F722" r:id="rId142" display="https://podminky.urs.cz/item/CS_URS_2025_01/766660762"/>
    <hyperlink ref="F727" r:id="rId143" display="https://podminky.urs.cz/item/CS_URS_2025_01/766694116"/>
    <hyperlink ref="F735" r:id="rId144" display="https://podminky.urs.cz/item/CS_URS_2025_01/998766101"/>
    <hyperlink ref="F739" r:id="rId145" display="https://podminky.urs.cz/item/CS_URS_2025_01/767211312"/>
    <hyperlink ref="F744" r:id="rId146" display="https://podminky.urs.cz/item/CS_URS_2025_01/767223212"/>
    <hyperlink ref="F749" r:id="rId147" display="https://podminky.urs.cz/item/CS_URS_2025_01/767250113"/>
    <hyperlink ref="F754" r:id="rId148" display="https://podminky.urs.cz/item/CS_URS_2025_01/998767101"/>
    <hyperlink ref="F758" r:id="rId149" display="https://podminky.urs.cz/item/CS_URS_2025_01/771111011"/>
    <hyperlink ref="F764" r:id="rId150" display="https://podminky.urs.cz/item/CS_URS_2025_01/771121011"/>
    <hyperlink ref="F767" r:id="rId151" display="https://podminky.urs.cz/item/CS_URS_2025_01/771151022"/>
    <hyperlink ref="F770" r:id="rId152" display="https://podminky.urs.cz/item/CS_URS_2025_01/771474113"/>
    <hyperlink ref="F780" r:id="rId153" display="https://podminky.urs.cz/item/CS_URS_2025_01/771574416"/>
    <hyperlink ref="F789" r:id="rId154" display="https://podminky.urs.cz/item/CS_URS_2025_01/771591112"/>
    <hyperlink ref="F793" r:id="rId155" display="https://podminky.urs.cz/item/CS_URS_2025_01/771592011"/>
    <hyperlink ref="F796" r:id="rId156" display="https://podminky.urs.cz/item/CS_URS_2025_01/998771101"/>
    <hyperlink ref="F800" r:id="rId157" display="https://podminky.urs.cz/item/CS_URS_2025_01/776111311"/>
    <hyperlink ref="F804" r:id="rId158" display="https://podminky.urs.cz/item/CS_URS_2025_01/776121411"/>
    <hyperlink ref="F807" r:id="rId159" display="https://podminky.urs.cz/item/CS_URS_2025_01/776141112"/>
    <hyperlink ref="F810" r:id="rId160" display="https://podminky.urs.cz/item/CS_URS_2025_01/776231111"/>
    <hyperlink ref="F816" r:id="rId161" display="https://podminky.urs.cz/item/CS_URS_2025_01/776421111"/>
    <hyperlink ref="F829" r:id="rId162" display="https://podminky.urs.cz/item/CS_URS_2025_01/776421711"/>
    <hyperlink ref="F835" r:id="rId163" display="https://podminky.urs.cz/item/CS_URS_2025_01/776991121"/>
    <hyperlink ref="F838" r:id="rId164" display="https://podminky.urs.cz/item/CS_URS_2025_01/998776101"/>
    <hyperlink ref="F842" r:id="rId165" display="https://podminky.urs.cz/item/CS_URS_2025_01/781111011"/>
    <hyperlink ref="F851" r:id="rId166" display="https://podminky.urs.cz/item/CS_URS_2025_01/781121011"/>
    <hyperlink ref="F854" r:id="rId167" display="https://podminky.urs.cz/item/CS_URS_2025_01/781131112"/>
    <hyperlink ref="F858" r:id="rId168" display="https://podminky.urs.cz/item/CS_URS_2025_01/781472219"/>
    <hyperlink ref="F870" r:id="rId169" display="https://podminky.urs.cz/item/CS_URS_2025_01/781495211"/>
    <hyperlink ref="F873" r:id="rId170" display="https://podminky.urs.cz/item/CS_URS_2025_01/998781101"/>
    <hyperlink ref="F877" r:id="rId171" display="https://podminky.urs.cz/item/CS_URS_2025_01/784111001"/>
    <hyperlink ref="F897" r:id="rId172" display="https://podminky.urs.cz/item/CS_URS_2025_01/784171101"/>
    <hyperlink ref="F904" r:id="rId173" display="https://podminky.urs.cz/item/CS_URS_2025_01/784171111"/>
    <hyperlink ref="F921" r:id="rId174" display="https://podminky.urs.cz/item/CS_URS_2025_01/784181101"/>
    <hyperlink ref="F924" r:id="rId175" display="https://podminky.urs.cz/item/CS_URS_2025_01/784191003"/>
    <hyperlink ref="F931" r:id="rId176" display="https://podminky.urs.cz/item/CS_URS_2025_01/784191005"/>
    <hyperlink ref="F938" r:id="rId177" display="https://podminky.urs.cz/item/CS_URS_2025_01/784191007"/>
    <hyperlink ref="F942" r:id="rId178" display="https://podminky.urs.cz/item/CS_URS_2025_01/784211101"/>
    <hyperlink ref="F963" r:id="rId179" display="https://podminky.urs.cz/item/CS_URS_2025_01/786623001"/>
    <hyperlink ref="F972" r:id="rId180" display="https://podminky.urs.cz/item/CS_URS_2025_01/998786101"/>
    <hyperlink ref="F976" r:id="rId181" display="https://podminky.urs.cz/item/CS_URS_2025_01/789322211"/>
    <hyperlink ref="F982" r:id="rId182" display="https://podminky.urs.cz/item/CS_URS_2025_01/78932222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83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100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KOMPOSTÁRNA STŘÍTEŽ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101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2416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17. 2. 2025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28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32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ROUND((SUM(BE82:BE93)),  2)</f>
        <v>0</v>
      </c>
      <c r="G33" s="40"/>
      <c r="H33" s="40"/>
      <c r="I33" s="150">
        <v>0.20999999999999999</v>
      </c>
      <c r="J33" s="149">
        <f>ROUND(((SUM(BE82:BE93))*I33),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ROUND((SUM(BF82:BF93)),  2)</f>
        <v>0</v>
      </c>
      <c r="G34" s="40"/>
      <c r="H34" s="40"/>
      <c r="I34" s="150">
        <v>0.12</v>
      </c>
      <c r="J34" s="149">
        <f>ROUND(((SUM(BF82:BF93))*I34),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ROUND((SUM(BG82:BG93)),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ROUND((SUM(BH82:BH93)),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ROUND((SUM(BI82:BI93)),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103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KOMPOSTÁRNA STŘÍTEŽ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101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02/2025 - SO 03 - BOXY A ZDI Z BETONOVÝCH KVÁDRŮ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Střítež u Kaplice</v>
      </c>
      <c r="G52" s="42"/>
      <c r="H52" s="42"/>
      <c r="I52" s="34" t="s">
        <v>23</v>
      </c>
      <c r="J52" s="74" t="str">
        <f>IF(J12="","",J12)</f>
        <v>17. 2. 2025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>Ing. Čížek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Ing. Čížek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104</v>
      </c>
      <c r="D57" s="164"/>
      <c r="E57" s="164"/>
      <c r="F57" s="164"/>
      <c r="G57" s="164"/>
      <c r="H57" s="164"/>
      <c r="I57" s="164"/>
      <c r="J57" s="165" t="s">
        <v>105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106</v>
      </c>
    </row>
    <row r="60" s="9" customFormat="1" ht="24.96" customHeight="1">
      <c r="A60" s="9"/>
      <c r="B60" s="167"/>
      <c r="C60" s="168"/>
      <c r="D60" s="169" t="s">
        <v>107</v>
      </c>
      <c r="E60" s="170"/>
      <c r="F60" s="170"/>
      <c r="G60" s="170"/>
      <c r="H60" s="170"/>
      <c r="I60" s="170"/>
      <c r="J60" s="171">
        <f>J83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110</v>
      </c>
      <c r="E61" s="176"/>
      <c r="F61" s="176"/>
      <c r="G61" s="176"/>
      <c r="H61" s="176"/>
      <c r="I61" s="176"/>
      <c r="J61" s="177">
        <f>J84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115</v>
      </c>
      <c r="E62" s="176"/>
      <c r="F62" s="176"/>
      <c r="G62" s="176"/>
      <c r="H62" s="176"/>
      <c r="I62" s="176"/>
      <c r="J62" s="177">
        <f>J90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129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162" t="str">
        <f>E7</f>
        <v>KOMPOSTÁRNA STŘÍTEŽ</v>
      </c>
      <c r="F72" s="34"/>
      <c r="G72" s="34"/>
      <c r="H72" s="34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101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>02/2025 - SO 03 - BOXY A ZDI Z BETONOVÝCH KVÁDRŮ</v>
      </c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21</v>
      </c>
      <c r="D76" s="42"/>
      <c r="E76" s="42"/>
      <c r="F76" s="29" t="str">
        <f>F12</f>
        <v>Střítež u Kaplice</v>
      </c>
      <c r="G76" s="42"/>
      <c r="H76" s="42"/>
      <c r="I76" s="34" t="s">
        <v>23</v>
      </c>
      <c r="J76" s="74" t="str">
        <f>IF(J12="","",J12)</f>
        <v>17. 2. 2025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25</v>
      </c>
      <c r="D78" s="42"/>
      <c r="E78" s="42"/>
      <c r="F78" s="29" t="str">
        <f>E15</f>
        <v xml:space="preserve"> </v>
      </c>
      <c r="G78" s="42"/>
      <c r="H78" s="42"/>
      <c r="I78" s="34" t="s">
        <v>31</v>
      </c>
      <c r="J78" s="38" t="str">
        <f>E21</f>
        <v>Ing. Čížek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29</v>
      </c>
      <c r="D79" s="42"/>
      <c r="E79" s="42"/>
      <c r="F79" s="29" t="str">
        <f>IF(E18="","",E18)</f>
        <v>Vyplň údaj</v>
      </c>
      <c r="G79" s="42"/>
      <c r="H79" s="42"/>
      <c r="I79" s="34" t="s">
        <v>34</v>
      </c>
      <c r="J79" s="38" t="str">
        <f>E24</f>
        <v>Ing. Čížek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79"/>
      <c r="B81" s="180"/>
      <c r="C81" s="181" t="s">
        <v>130</v>
      </c>
      <c r="D81" s="182" t="s">
        <v>56</v>
      </c>
      <c r="E81" s="182" t="s">
        <v>52</v>
      </c>
      <c r="F81" s="182" t="s">
        <v>53</v>
      </c>
      <c r="G81" s="182" t="s">
        <v>131</v>
      </c>
      <c r="H81" s="182" t="s">
        <v>132</v>
      </c>
      <c r="I81" s="182" t="s">
        <v>133</v>
      </c>
      <c r="J81" s="182" t="s">
        <v>105</v>
      </c>
      <c r="K81" s="183" t="s">
        <v>134</v>
      </c>
      <c r="L81" s="184"/>
      <c r="M81" s="94" t="s">
        <v>19</v>
      </c>
      <c r="N81" s="95" t="s">
        <v>41</v>
      </c>
      <c r="O81" s="95" t="s">
        <v>135</v>
      </c>
      <c r="P81" s="95" t="s">
        <v>136</v>
      </c>
      <c r="Q81" s="95" t="s">
        <v>137</v>
      </c>
      <c r="R81" s="95" t="s">
        <v>138</v>
      </c>
      <c r="S81" s="95" t="s">
        <v>139</v>
      </c>
      <c r="T81" s="96" t="s">
        <v>140</v>
      </c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</row>
    <row r="82" s="2" customFormat="1" ht="22.8" customHeight="1">
      <c r="A82" s="40"/>
      <c r="B82" s="41"/>
      <c r="C82" s="101" t="s">
        <v>141</v>
      </c>
      <c r="D82" s="42"/>
      <c r="E82" s="42"/>
      <c r="F82" s="42"/>
      <c r="G82" s="42"/>
      <c r="H82" s="42"/>
      <c r="I82" s="42"/>
      <c r="J82" s="185">
        <f>BK82</f>
        <v>0</v>
      </c>
      <c r="K82" s="42"/>
      <c r="L82" s="46"/>
      <c r="M82" s="97"/>
      <c r="N82" s="186"/>
      <c r="O82" s="98"/>
      <c r="P82" s="187">
        <f>P83</f>
        <v>0</v>
      </c>
      <c r="Q82" s="98"/>
      <c r="R82" s="187">
        <f>R83</f>
        <v>575.04600000000005</v>
      </c>
      <c r="S82" s="98"/>
      <c r="T82" s="188">
        <f>T83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70</v>
      </c>
      <c r="AU82" s="19" t="s">
        <v>106</v>
      </c>
      <c r="BK82" s="189">
        <f>BK83</f>
        <v>0</v>
      </c>
    </row>
    <row r="83" s="12" customFormat="1" ht="25.92" customHeight="1">
      <c r="A83" s="12"/>
      <c r="B83" s="190"/>
      <c r="C83" s="191"/>
      <c r="D83" s="192" t="s">
        <v>70</v>
      </c>
      <c r="E83" s="193" t="s">
        <v>142</v>
      </c>
      <c r="F83" s="193" t="s">
        <v>143</v>
      </c>
      <c r="G83" s="191"/>
      <c r="H83" s="191"/>
      <c r="I83" s="194"/>
      <c r="J83" s="195">
        <f>BK83</f>
        <v>0</v>
      </c>
      <c r="K83" s="191"/>
      <c r="L83" s="196"/>
      <c r="M83" s="197"/>
      <c r="N83" s="198"/>
      <c r="O83" s="198"/>
      <c r="P83" s="199">
        <f>P84+P90</f>
        <v>0</v>
      </c>
      <c r="Q83" s="198"/>
      <c r="R83" s="199">
        <f>R84+R90</f>
        <v>575.04600000000005</v>
      </c>
      <c r="S83" s="198"/>
      <c r="T83" s="200">
        <f>T84+T90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79</v>
      </c>
      <c r="AT83" s="202" t="s">
        <v>70</v>
      </c>
      <c r="AU83" s="202" t="s">
        <v>71</v>
      </c>
      <c r="AY83" s="201" t="s">
        <v>144</v>
      </c>
      <c r="BK83" s="203">
        <f>BK84+BK90</f>
        <v>0</v>
      </c>
    </row>
    <row r="84" s="12" customFormat="1" ht="22.8" customHeight="1">
      <c r="A84" s="12"/>
      <c r="B84" s="190"/>
      <c r="C84" s="191"/>
      <c r="D84" s="192" t="s">
        <v>70</v>
      </c>
      <c r="E84" s="204" t="s">
        <v>162</v>
      </c>
      <c r="F84" s="204" t="s">
        <v>337</v>
      </c>
      <c r="G84" s="191"/>
      <c r="H84" s="191"/>
      <c r="I84" s="194"/>
      <c r="J84" s="205">
        <f>BK84</f>
        <v>0</v>
      </c>
      <c r="K84" s="191"/>
      <c r="L84" s="196"/>
      <c r="M84" s="197"/>
      <c r="N84" s="198"/>
      <c r="O84" s="198"/>
      <c r="P84" s="199">
        <f>SUM(P85:P89)</f>
        <v>0</v>
      </c>
      <c r="Q84" s="198"/>
      <c r="R84" s="199">
        <f>SUM(R85:R89)</f>
        <v>575.04600000000005</v>
      </c>
      <c r="S84" s="198"/>
      <c r="T84" s="200">
        <f>SUM(T85:T89)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79</v>
      </c>
      <c r="AT84" s="202" t="s">
        <v>70</v>
      </c>
      <c r="AU84" s="202" t="s">
        <v>79</v>
      </c>
      <c r="AY84" s="201" t="s">
        <v>144</v>
      </c>
      <c r="BK84" s="203">
        <f>SUM(BK85:BK89)</f>
        <v>0</v>
      </c>
    </row>
    <row r="85" s="2" customFormat="1" ht="16.5" customHeight="1">
      <c r="A85" s="40"/>
      <c r="B85" s="41"/>
      <c r="C85" s="206" t="s">
        <v>79</v>
      </c>
      <c r="D85" s="206" t="s">
        <v>146</v>
      </c>
      <c r="E85" s="207" t="s">
        <v>2417</v>
      </c>
      <c r="F85" s="208" t="s">
        <v>2418</v>
      </c>
      <c r="G85" s="209" t="s">
        <v>149</v>
      </c>
      <c r="H85" s="210">
        <v>414</v>
      </c>
      <c r="I85" s="211"/>
      <c r="J85" s="212">
        <f>ROUND(I85*H85,2)</f>
        <v>0</v>
      </c>
      <c r="K85" s="208" t="s">
        <v>150</v>
      </c>
      <c r="L85" s="46"/>
      <c r="M85" s="213" t="s">
        <v>19</v>
      </c>
      <c r="N85" s="214" t="s">
        <v>42</v>
      </c>
      <c r="O85" s="86"/>
      <c r="P85" s="215">
        <f>O85*H85</f>
        <v>0</v>
      </c>
      <c r="Q85" s="215">
        <v>1.389</v>
      </c>
      <c r="R85" s="215">
        <f>Q85*H85</f>
        <v>575.04600000000005</v>
      </c>
      <c r="S85" s="215">
        <v>0</v>
      </c>
      <c r="T85" s="21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7" t="s">
        <v>151</v>
      </c>
      <c r="AT85" s="217" t="s">
        <v>146</v>
      </c>
      <c r="AU85" s="217" t="s">
        <v>81</v>
      </c>
      <c r="AY85" s="19" t="s">
        <v>144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9" t="s">
        <v>79</v>
      </c>
      <c r="BK85" s="218">
        <f>ROUND(I85*H85,2)</f>
        <v>0</v>
      </c>
      <c r="BL85" s="19" t="s">
        <v>151</v>
      </c>
      <c r="BM85" s="217" t="s">
        <v>2419</v>
      </c>
    </row>
    <row r="86" s="2" customFormat="1">
      <c r="A86" s="40"/>
      <c r="B86" s="41"/>
      <c r="C86" s="42"/>
      <c r="D86" s="219" t="s">
        <v>153</v>
      </c>
      <c r="E86" s="42"/>
      <c r="F86" s="220" t="s">
        <v>2420</v>
      </c>
      <c r="G86" s="42"/>
      <c r="H86" s="42"/>
      <c r="I86" s="221"/>
      <c r="J86" s="42"/>
      <c r="K86" s="42"/>
      <c r="L86" s="46"/>
      <c r="M86" s="222"/>
      <c r="N86" s="223"/>
      <c r="O86" s="86"/>
      <c r="P86" s="86"/>
      <c r="Q86" s="86"/>
      <c r="R86" s="86"/>
      <c r="S86" s="86"/>
      <c r="T86" s="87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153</v>
      </c>
      <c r="AU86" s="19" t="s">
        <v>81</v>
      </c>
    </row>
    <row r="87" s="2" customFormat="1">
      <c r="A87" s="40"/>
      <c r="B87" s="41"/>
      <c r="C87" s="42"/>
      <c r="D87" s="224" t="s">
        <v>155</v>
      </c>
      <c r="E87" s="42"/>
      <c r="F87" s="225" t="s">
        <v>2421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155</v>
      </c>
      <c r="AU87" s="19" t="s">
        <v>81</v>
      </c>
    </row>
    <row r="88" s="2" customFormat="1">
      <c r="A88" s="40"/>
      <c r="B88" s="41"/>
      <c r="C88" s="42"/>
      <c r="D88" s="219" t="s">
        <v>385</v>
      </c>
      <c r="E88" s="42"/>
      <c r="F88" s="268" t="s">
        <v>2422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385</v>
      </c>
      <c r="AU88" s="19" t="s">
        <v>81</v>
      </c>
    </row>
    <row r="89" s="13" customFormat="1">
      <c r="A89" s="13"/>
      <c r="B89" s="226"/>
      <c r="C89" s="227"/>
      <c r="D89" s="219" t="s">
        <v>175</v>
      </c>
      <c r="E89" s="228" t="s">
        <v>19</v>
      </c>
      <c r="F89" s="229" t="s">
        <v>2423</v>
      </c>
      <c r="G89" s="227"/>
      <c r="H89" s="230">
        <v>414</v>
      </c>
      <c r="I89" s="231"/>
      <c r="J89" s="227"/>
      <c r="K89" s="227"/>
      <c r="L89" s="232"/>
      <c r="M89" s="233"/>
      <c r="N89" s="234"/>
      <c r="O89" s="234"/>
      <c r="P89" s="234"/>
      <c r="Q89" s="234"/>
      <c r="R89" s="234"/>
      <c r="S89" s="234"/>
      <c r="T89" s="235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6" t="s">
        <v>175</v>
      </c>
      <c r="AU89" s="236" t="s">
        <v>81</v>
      </c>
      <c r="AV89" s="13" t="s">
        <v>81</v>
      </c>
      <c r="AW89" s="13" t="s">
        <v>33</v>
      </c>
      <c r="AX89" s="13" t="s">
        <v>79</v>
      </c>
      <c r="AY89" s="236" t="s">
        <v>144</v>
      </c>
    </row>
    <row r="90" s="12" customFormat="1" ht="22.8" customHeight="1">
      <c r="A90" s="12"/>
      <c r="B90" s="190"/>
      <c r="C90" s="191"/>
      <c r="D90" s="192" t="s">
        <v>70</v>
      </c>
      <c r="E90" s="204" t="s">
        <v>588</v>
      </c>
      <c r="F90" s="204" t="s">
        <v>589</v>
      </c>
      <c r="G90" s="191"/>
      <c r="H90" s="191"/>
      <c r="I90" s="194"/>
      <c r="J90" s="205">
        <f>BK90</f>
        <v>0</v>
      </c>
      <c r="K90" s="191"/>
      <c r="L90" s="196"/>
      <c r="M90" s="197"/>
      <c r="N90" s="198"/>
      <c r="O90" s="198"/>
      <c r="P90" s="199">
        <f>SUM(P91:P93)</f>
        <v>0</v>
      </c>
      <c r="Q90" s="198"/>
      <c r="R90" s="199">
        <f>SUM(R91:R93)</f>
        <v>0</v>
      </c>
      <c r="S90" s="198"/>
      <c r="T90" s="200">
        <f>SUM(T91:T93)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79</v>
      </c>
      <c r="AT90" s="202" t="s">
        <v>70</v>
      </c>
      <c r="AU90" s="202" t="s">
        <v>79</v>
      </c>
      <c r="AY90" s="201" t="s">
        <v>144</v>
      </c>
      <c r="BK90" s="203">
        <f>SUM(BK91:BK93)</f>
        <v>0</v>
      </c>
    </row>
    <row r="91" s="2" customFormat="1" ht="16.5" customHeight="1">
      <c r="A91" s="40"/>
      <c r="B91" s="41"/>
      <c r="C91" s="206" t="s">
        <v>81</v>
      </c>
      <c r="D91" s="206" t="s">
        <v>146</v>
      </c>
      <c r="E91" s="207" t="s">
        <v>2424</v>
      </c>
      <c r="F91" s="208" t="s">
        <v>2425</v>
      </c>
      <c r="G91" s="209" t="s">
        <v>204</v>
      </c>
      <c r="H91" s="210">
        <v>575.04600000000005</v>
      </c>
      <c r="I91" s="211"/>
      <c r="J91" s="212">
        <f>ROUND(I91*H91,2)</f>
        <v>0</v>
      </c>
      <c r="K91" s="208" t="s">
        <v>150</v>
      </c>
      <c r="L91" s="46"/>
      <c r="M91" s="213" t="s">
        <v>19</v>
      </c>
      <c r="N91" s="214" t="s">
        <v>42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151</v>
      </c>
      <c r="AT91" s="217" t="s">
        <v>146</v>
      </c>
      <c r="AU91" s="217" t="s">
        <v>81</v>
      </c>
      <c r="AY91" s="19" t="s">
        <v>144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79</v>
      </c>
      <c r="BK91" s="218">
        <f>ROUND(I91*H91,2)</f>
        <v>0</v>
      </c>
      <c r="BL91" s="19" t="s">
        <v>151</v>
      </c>
      <c r="BM91" s="217" t="s">
        <v>2426</v>
      </c>
    </row>
    <row r="92" s="2" customFormat="1">
      <c r="A92" s="40"/>
      <c r="B92" s="41"/>
      <c r="C92" s="42"/>
      <c r="D92" s="219" t="s">
        <v>153</v>
      </c>
      <c r="E92" s="42"/>
      <c r="F92" s="220" t="s">
        <v>2427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153</v>
      </c>
      <c r="AU92" s="19" t="s">
        <v>81</v>
      </c>
    </row>
    <row r="93" s="2" customFormat="1">
      <c r="A93" s="40"/>
      <c r="B93" s="41"/>
      <c r="C93" s="42"/>
      <c r="D93" s="224" t="s">
        <v>155</v>
      </c>
      <c r="E93" s="42"/>
      <c r="F93" s="225" t="s">
        <v>2428</v>
      </c>
      <c r="G93" s="42"/>
      <c r="H93" s="42"/>
      <c r="I93" s="221"/>
      <c r="J93" s="42"/>
      <c r="K93" s="42"/>
      <c r="L93" s="46"/>
      <c r="M93" s="269"/>
      <c r="N93" s="270"/>
      <c r="O93" s="271"/>
      <c r="P93" s="271"/>
      <c r="Q93" s="271"/>
      <c r="R93" s="271"/>
      <c r="S93" s="271"/>
      <c r="T93" s="272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155</v>
      </c>
      <c r="AU93" s="19" t="s">
        <v>81</v>
      </c>
    </row>
    <row r="94" s="2" customFormat="1" ht="6.96" customHeight="1">
      <c r="A94" s="40"/>
      <c r="B94" s="61"/>
      <c r="C94" s="62"/>
      <c r="D94" s="62"/>
      <c r="E94" s="62"/>
      <c r="F94" s="62"/>
      <c r="G94" s="62"/>
      <c r="H94" s="62"/>
      <c r="I94" s="62"/>
      <c r="J94" s="62"/>
      <c r="K94" s="62"/>
      <c r="L94" s="46"/>
      <c r="M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</sheetData>
  <sheetProtection sheet="1" autoFilter="0" formatColumns="0" formatRows="0" objects="1" scenarios="1" spinCount="100000" saltValue="q4n0CLQfBF6h2JkyoRx3qstR7fz4Df0XUBVX6jOM253JMNiSLXyfuxSW8aw1PPxienS9P4gHCoIDjoC1ynSlGg==" hashValue="lIC+klWm+PnDPptKZYMVPdl9lZdede2kA9RawwAi+/Lwg9Y0WYzEOBCl4ROdx7iIMI1+yNirvgMvAxdC1vg5Yw==" algorithmName="SHA-512" password="CC35"/>
  <autoFilter ref="C81:K93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7" r:id="rId1" display="https://podminky.urs.cz/item/CS_URS_2025_01/327112111"/>
    <hyperlink ref="F93" r:id="rId2" display="https://podminky.urs.cz/item/CS_URS_2025_01/998152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100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KOMPOSTÁRNA STŘÍTEŽ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101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2429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17. 2. 2025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28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32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ROUND((SUM(BE85:BE193)),  2)</f>
        <v>0</v>
      </c>
      <c r="G33" s="40"/>
      <c r="H33" s="40"/>
      <c r="I33" s="150">
        <v>0.20999999999999999</v>
      </c>
      <c r="J33" s="149">
        <f>ROUND(((SUM(BE85:BE193))*I33),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ROUND((SUM(BF85:BF193)),  2)</f>
        <v>0</v>
      </c>
      <c r="G34" s="40"/>
      <c r="H34" s="40"/>
      <c r="I34" s="150">
        <v>0.12</v>
      </c>
      <c r="J34" s="149">
        <f>ROUND(((SUM(BF85:BF193))*I34),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ROUND((SUM(BG85:BG193)),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ROUND((SUM(BH85:BH193)),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ROUND((SUM(BI85:BI193)),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103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KOMPOSTÁRNA STŘÍTEŽ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101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02/2025 - SO 04 - ZPEVNĚNÉ PLOCHY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Střítež u Kaplice</v>
      </c>
      <c r="G52" s="42"/>
      <c r="H52" s="42"/>
      <c r="I52" s="34" t="s">
        <v>23</v>
      </c>
      <c r="J52" s="74" t="str">
        <f>IF(J12="","",J12)</f>
        <v>17. 2. 2025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>Ing. Čížek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Ing. Čížek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104</v>
      </c>
      <c r="D57" s="164"/>
      <c r="E57" s="164"/>
      <c r="F57" s="164"/>
      <c r="G57" s="164"/>
      <c r="H57" s="164"/>
      <c r="I57" s="164"/>
      <c r="J57" s="165" t="s">
        <v>105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106</v>
      </c>
    </row>
    <row r="60" s="9" customFormat="1" ht="24.96" customHeight="1">
      <c r="A60" s="9"/>
      <c r="B60" s="167"/>
      <c r="C60" s="168"/>
      <c r="D60" s="169" t="s">
        <v>107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108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2430</v>
      </c>
      <c r="E62" s="176"/>
      <c r="F62" s="176"/>
      <c r="G62" s="176"/>
      <c r="H62" s="176"/>
      <c r="I62" s="176"/>
      <c r="J62" s="177">
        <f>J122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113</v>
      </c>
      <c r="E63" s="176"/>
      <c r="F63" s="176"/>
      <c r="G63" s="176"/>
      <c r="H63" s="176"/>
      <c r="I63" s="176"/>
      <c r="J63" s="177">
        <f>J161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114</v>
      </c>
      <c r="E64" s="176"/>
      <c r="F64" s="176"/>
      <c r="G64" s="176"/>
      <c r="H64" s="176"/>
      <c r="I64" s="176"/>
      <c r="J64" s="177">
        <f>J176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115</v>
      </c>
      <c r="E65" s="176"/>
      <c r="F65" s="176"/>
      <c r="G65" s="176"/>
      <c r="H65" s="176"/>
      <c r="I65" s="176"/>
      <c r="J65" s="177">
        <f>J190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129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2" t="str">
        <f>E7</f>
        <v>KOMPOSTÁRNA STŘÍTEŽ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101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02/2025 - SO 04 - ZPEVNĚNÉ PLOCHY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>Střítež u Kaplice</v>
      </c>
      <c r="G79" s="42"/>
      <c r="H79" s="42"/>
      <c r="I79" s="34" t="s">
        <v>23</v>
      </c>
      <c r="J79" s="74" t="str">
        <f>IF(J12="","",J12)</f>
        <v>17. 2. 2025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 xml:space="preserve"> </v>
      </c>
      <c r="G81" s="42"/>
      <c r="H81" s="42"/>
      <c r="I81" s="34" t="s">
        <v>31</v>
      </c>
      <c r="J81" s="38" t="str">
        <f>E21</f>
        <v>Ing. Čížek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29</v>
      </c>
      <c r="D82" s="42"/>
      <c r="E82" s="42"/>
      <c r="F82" s="29" t="str">
        <f>IF(E18="","",E18)</f>
        <v>Vyplň údaj</v>
      </c>
      <c r="G82" s="42"/>
      <c r="H82" s="42"/>
      <c r="I82" s="34" t="s">
        <v>34</v>
      </c>
      <c r="J82" s="38" t="str">
        <f>E24</f>
        <v>Ing. Čížek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130</v>
      </c>
      <c r="D84" s="182" t="s">
        <v>56</v>
      </c>
      <c r="E84" s="182" t="s">
        <v>52</v>
      </c>
      <c r="F84" s="182" t="s">
        <v>53</v>
      </c>
      <c r="G84" s="182" t="s">
        <v>131</v>
      </c>
      <c r="H84" s="182" t="s">
        <v>132</v>
      </c>
      <c r="I84" s="182" t="s">
        <v>133</v>
      </c>
      <c r="J84" s="182" t="s">
        <v>105</v>
      </c>
      <c r="K84" s="183" t="s">
        <v>134</v>
      </c>
      <c r="L84" s="184"/>
      <c r="M84" s="94" t="s">
        <v>19</v>
      </c>
      <c r="N84" s="95" t="s">
        <v>41</v>
      </c>
      <c r="O84" s="95" t="s">
        <v>135</v>
      </c>
      <c r="P84" s="95" t="s">
        <v>136</v>
      </c>
      <c r="Q84" s="95" t="s">
        <v>137</v>
      </c>
      <c r="R84" s="95" t="s">
        <v>138</v>
      </c>
      <c r="S84" s="95" t="s">
        <v>139</v>
      </c>
      <c r="T84" s="96" t="s">
        <v>140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141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</f>
        <v>0</v>
      </c>
      <c r="Q85" s="98"/>
      <c r="R85" s="187">
        <f>R86</f>
        <v>123.18512400000002</v>
      </c>
      <c r="S85" s="98"/>
      <c r="T85" s="188">
        <f>T86</f>
        <v>34.1676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70</v>
      </c>
      <c r="AU85" s="19" t="s">
        <v>106</v>
      </c>
      <c r="BK85" s="189">
        <f>BK86</f>
        <v>0</v>
      </c>
    </row>
    <row r="86" s="12" customFormat="1" ht="25.92" customHeight="1">
      <c r="A86" s="12"/>
      <c r="B86" s="190"/>
      <c r="C86" s="191"/>
      <c r="D86" s="192" t="s">
        <v>70</v>
      </c>
      <c r="E86" s="193" t="s">
        <v>142</v>
      </c>
      <c r="F86" s="193" t="s">
        <v>143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P87+P122+P161+P176+P190</f>
        <v>0</v>
      </c>
      <c r="Q86" s="198"/>
      <c r="R86" s="199">
        <f>R87+R122+R161+R176+R190</f>
        <v>123.18512400000002</v>
      </c>
      <c r="S86" s="198"/>
      <c r="T86" s="200">
        <f>T87+T122+T161+T176+T190</f>
        <v>34.1676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79</v>
      </c>
      <c r="AT86" s="202" t="s">
        <v>70</v>
      </c>
      <c r="AU86" s="202" t="s">
        <v>71</v>
      </c>
      <c r="AY86" s="201" t="s">
        <v>144</v>
      </c>
      <c r="BK86" s="203">
        <f>BK87+BK122+BK161+BK176+BK190</f>
        <v>0</v>
      </c>
    </row>
    <row r="87" s="12" customFormat="1" ht="22.8" customHeight="1">
      <c r="A87" s="12"/>
      <c r="B87" s="190"/>
      <c r="C87" s="191"/>
      <c r="D87" s="192" t="s">
        <v>70</v>
      </c>
      <c r="E87" s="204" t="s">
        <v>79</v>
      </c>
      <c r="F87" s="204" t="s">
        <v>145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SUM(P88:P121)</f>
        <v>0</v>
      </c>
      <c r="Q87" s="198"/>
      <c r="R87" s="199">
        <f>SUM(R88:R121)</f>
        <v>0</v>
      </c>
      <c r="S87" s="198"/>
      <c r="T87" s="200">
        <f>SUM(T88:T121)</f>
        <v>33.367600000000003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79</v>
      </c>
      <c r="AT87" s="202" t="s">
        <v>70</v>
      </c>
      <c r="AU87" s="202" t="s">
        <v>79</v>
      </c>
      <c r="AY87" s="201" t="s">
        <v>144</v>
      </c>
      <c r="BK87" s="203">
        <f>SUM(BK88:BK121)</f>
        <v>0</v>
      </c>
    </row>
    <row r="88" s="2" customFormat="1" ht="16.5" customHeight="1">
      <c r="A88" s="40"/>
      <c r="B88" s="41"/>
      <c r="C88" s="206" t="s">
        <v>79</v>
      </c>
      <c r="D88" s="206" t="s">
        <v>146</v>
      </c>
      <c r="E88" s="207" t="s">
        <v>2431</v>
      </c>
      <c r="F88" s="208" t="s">
        <v>2432</v>
      </c>
      <c r="G88" s="209" t="s">
        <v>149</v>
      </c>
      <c r="H88" s="210">
        <v>196.28</v>
      </c>
      <c r="I88" s="211"/>
      <c r="J88" s="212">
        <f>ROUND(I88*H88,2)</f>
        <v>0</v>
      </c>
      <c r="K88" s="208" t="s">
        <v>150</v>
      </c>
      <c r="L88" s="46"/>
      <c r="M88" s="213" t="s">
        <v>19</v>
      </c>
      <c r="N88" s="214" t="s">
        <v>42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0.17000000000000001</v>
      </c>
      <c r="T88" s="216">
        <f>S88*H88</f>
        <v>33.367600000000003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151</v>
      </c>
      <c r="AT88" s="217" t="s">
        <v>146</v>
      </c>
      <c r="AU88" s="217" t="s">
        <v>81</v>
      </c>
      <c r="AY88" s="19" t="s">
        <v>144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79</v>
      </c>
      <c r="BK88" s="218">
        <f>ROUND(I88*H88,2)</f>
        <v>0</v>
      </c>
      <c r="BL88" s="19" t="s">
        <v>151</v>
      </c>
      <c r="BM88" s="217" t="s">
        <v>2433</v>
      </c>
    </row>
    <row r="89" s="2" customFormat="1">
      <c r="A89" s="40"/>
      <c r="B89" s="41"/>
      <c r="C89" s="42"/>
      <c r="D89" s="219" t="s">
        <v>153</v>
      </c>
      <c r="E89" s="42"/>
      <c r="F89" s="220" t="s">
        <v>2434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153</v>
      </c>
      <c r="AU89" s="19" t="s">
        <v>81</v>
      </c>
    </row>
    <row r="90" s="2" customFormat="1">
      <c r="A90" s="40"/>
      <c r="B90" s="41"/>
      <c r="C90" s="42"/>
      <c r="D90" s="224" t="s">
        <v>155</v>
      </c>
      <c r="E90" s="42"/>
      <c r="F90" s="225" t="s">
        <v>2435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155</v>
      </c>
      <c r="AU90" s="19" t="s">
        <v>81</v>
      </c>
    </row>
    <row r="91" s="13" customFormat="1">
      <c r="A91" s="13"/>
      <c r="B91" s="226"/>
      <c r="C91" s="227"/>
      <c r="D91" s="219" t="s">
        <v>175</v>
      </c>
      <c r="E91" s="228" t="s">
        <v>19</v>
      </c>
      <c r="F91" s="229" t="s">
        <v>2436</v>
      </c>
      <c r="G91" s="227"/>
      <c r="H91" s="230">
        <v>196.28</v>
      </c>
      <c r="I91" s="231"/>
      <c r="J91" s="227"/>
      <c r="K91" s="227"/>
      <c r="L91" s="232"/>
      <c r="M91" s="233"/>
      <c r="N91" s="234"/>
      <c r="O91" s="234"/>
      <c r="P91" s="234"/>
      <c r="Q91" s="234"/>
      <c r="R91" s="234"/>
      <c r="S91" s="234"/>
      <c r="T91" s="235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6" t="s">
        <v>175</v>
      </c>
      <c r="AU91" s="236" t="s">
        <v>81</v>
      </c>
      <c r="AV91" s="13" t="s">
        <v>81</v>
      </c>
      <c r="AW91" s="13" t="s">
        <v>33</v>
      </c>
      <c r="AX91" s="13" t="s">
        <v>79</v>
      </c>
      <c r="AY91" s="236" t="s">
        <v>144</v>
      </c>
    </row>
    <row r="92" s="2" customFormat="1" ht="16.5" customHeight="1">
      <c r="A92" s="40"/>
      <c r="B92" s="41"/>
      <c r="C92" s="206" t="s">
        <v>81</v>
      </c>
      <c r="D92" s="206" t="s">
        <v>146</v>
      </c>
      <c r="E92" s="207" t="s">
        <v>2437</v>
      </c>
      <c r="F92" s="208" t="s">
        <v>2438</v>
      </c>
      <c r="G92" s="209" t="s">
        <v>149</v>
      </c>
      <c r="H92" s="210">
        <v>182.40000000000001</v>
      </c>
      <c r="I92" s="211"/>
      <c r="J92" s="212">
        <f>ROUND(I92*H92,2)</f>
        <v>0</v>
      </c>
      <c r="K92" s="208" t="s">
        <v>150</v>
      </c>
      <c r="L92" s="46"/>
      <c r="M92" s="213" t="s">
        <v>19</v>
      </c>
      <c r="N92" s="214" t="s">
        <v>42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151</v>
      </c>
      <c r="AT92" s="217" t="s">
        <v>146</v>
      </c>
      <c r="AU92" s="217" t="s">
        <v>81</v>
      </c>
      <c r="AY92" s="19" t="s">
        <v>144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79</v>
      </c>
      <c r="BK92" s="218">
        <f>ROUND(I92*H92,2)</f>
        <v>0</v>
      </c>
      <c r="BL92" s="19" t="s">
        <v>151</v>
      </c>
      <c r="BM92" s="217" t="s">
        <v>2439</v>
      </c>
    </row>
    <row r="93" s="2" customFormat="1">
      <c r="A93" s="40"/>
      <c r="B93" s="41"/>
      <c r="C93" s="42"/>
      <c r="D93" s="219" t="s">
        <v>153</v>
      </c>
      <c r="E93" s="42"/>
      <c r="F93" s="220" t="s">
        <v>2440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153</v>
      </c>
      <c r="AU93" s="19" t="s">
        <v>81</v>
      </c>
    </row>
    <row r="94" s="2" customFormat="1">
      <c r="A94" s="40"/>
      <c r="B94" s="41"/>
      <c r="C94" s="42"/>
      <c r="D94" s="224" t="s">
        <v>155</v>
      </c>
      <c r="E94" s="42"/>
      <c r="F94" s="225" t="s">
        <v>2441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155</v>
      </c>
      <c r="AU94" s="19" t="s">
        <v>81</v>
      </c>
    </row>
    <row r="95" s="13" customFormat="1">
      <c r="A95" s="13"/>
      <c r="B95" s="226"/>
      <c r="C95" s="227"/>
      <c r="D95" s="219" t="s">
        <v>175</v>
      </c>
      <c r="E95" s="228" t="s">
        <v>19</v>
      </c>
      <c r="F95" s="229" t="s">
        <v>2442</v>
      </c>
      <c r="G95" s="227"/>
      <c r="H95" s="230">
        <v>182.40000000000001</v>
      </c>
      <c r="I95" s="231"/>
      <c r="J95" s="227"/>
      <c r="K95" s="227"/>
      <c r="L95" s="232"/>
      <c r="M95" s="233"/>
      <c r="N95" s="234"/>
      <c r="O95" s="234"/>
      <c r="P95" s="234"/>
      <c r="Q95" s="234"/>
      <c r="R95" s="234"/>
      <c r="S95" s="234"/>
      <c r="T95" s="235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6" t="s">
        <v>175</v>
      </c>
      <c r="AU95" s="236" t="s">
        <v>81</v>
      </c>
      <c r="AV95" s="13" t="s">
        <v>81</v>
      </c>
      <c r="AW95" s="13" t="s">
        <v>33</v>
      </c>
      <c r="AX95" s="13" t="s">
        <v>79</v>
      </c>
      <c r="AY95" s="236" t="s">
        <v>144</v>
      </c>
    </row>
    <row r="96" s="2" customFormat="1" ht="16.5" customHeight="1">
      <c r="A96" s="40"/>
      <c r="B96" s="41"/>
      <c r="C96" s="206" t="s">
        <v>318</v>
      </c>
      <c r="D96" s="206" t="s">
        <v>146</v>
      </c>
      <c r="E96" s="207" t="s">
        <v>2443</v>
      </c>
      <c r="F96" s="208" t="s">
        <v>2444</v>
      </c>
      <c r="G96" s="209" t="s">
        <v>171</v>
      </c>
      <c r="H96" s="210">
        <v>180</v>
      </c>
      <c r="I96" s="211"/>
      <c r="J96" s="212">
        <f>ROUND(I96*H96,2)</f>
        <v>0</v>
      </c>
      <c r="K96" s="208" t="s">
        <v>150</v>
      </c>
      <c r="L96" s="46"/>
      <c r="M96" s="213" t="s">
        <v>19</v>
      </c>
      <c r="N96" s="214" t="s">
        <v>42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151</v>
      </c>
      <c r="AT96" s="217" t="s">
        <v>146</v>
      </c>
      <c r="AU96" s="217" t="s">
        <v>81</v>
      </c>
      <c r="AY96" s="19" t="s">
        <v>144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79</v>
      </c>
      <c r="BK96" s="218">
        <f>ROUND(I96*H96,2)</f>
        <v>0</v>
      </c>
      <c r="BL96" s="19" t="s">
        <v>151</v>
      </c>
      <c r="BM96" s="217" t="s">
        <v>2445</v>
      </c>
    </row>
    <row r="97" s="2" customFormat="1">
      <c r="A97" s="40"/>
      <c r="B97" s="41"/>
      <c r="C97" s="42"/>
      <c r="D97" s="219" t="s">
        <v>153</v>
      </c>
      <c r="E97" s="42"/>
      <c r="F97" s="220" t="s">
        <v>2446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153</v>
      </c>
      <c r="AU97" s="19" t="s">
        <v>81</v>
      </c>
    </row>
    <row r="98" s="2" customFormat="1">
      <c r="A98" s="40"/>
      <c r="B98" s="41"/>
      <c r="C98" s="42"/>
      <c r="D98" s="224" t="s">
        <v>155</v>
      </c>
      <c r="E98" s="42"/>
      <c r="F98" s="225" t="s">
        <v>2447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155</v>
      </c>
      <c r="AU98" s="19" t="s">
        <v>81</v>
      </c>
    </row>
    <row r="99" s="2" customFormat="1">
      <c r="A99" s="40"/>
      <c r="B99" s="41"/>
      <c r="C99" s="42"/>
      <c r="D99" s="219" t="s">
        <v>385</v>
      </c>
      <c r="E99" s="42"/>
      <c r="F99" s="268" t="s">
        <v>2448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385</v>
      </c>
      <c r="AU99" s="19" t="s">
        <v>81</v>
      </c>
    </row>
    <row r="100" s="13" customFormat="1">
      <c r="A100" s="13"/>
      <c r="B100" s="226"/>
      <c r="C100" s="227"/>
      <c r="D100" s="219" t="s">
        <v>175</v>
      </c>
      <c r="E100" s="228" t="s">
        <v>19</v>
      </c>
      <c r="F100" s="229" t="s">
        <v>2449</v>
      </c>
      <c r="G100" s="227"/>
      <c r="H100" s="230">
        <v>180</v>
      </c>
      <c r="I100" s="231"/>
      <c r="J100" s="227"/>
      <c r="K100" s="227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175</v>
      </c>
      <c r="AU100" s="236" t="s">
        <v>81</v>
      </c>
      <c r="AV100" s="13" t="s">
        <v>81</v>
      </c>
      <c r="AW100" s="13" t="s">
        <v>33</v>
      </c>
      <c r="AX100" s="13" t="s">
        <v>79</v>
      </c>
      <c r="AY100" s="236" t="s">
        <v>144</v>
      </c>
    </row>
    <row r="101" s="2" customFormat="1" ht="21.75" customHeight="1">
      <c r="A101" s="40"/>
      <c r="B101" s="41"/>
      <c r="C101" s="206" t="s">
        <v>325</v>
      </c>
      <c r="D101" s="206" t="s">
        <v>146</v>
      </c>
      <c r="E101" s="207" t="s">
        <v>188</v>
      </c>
      <c r="F101" s="208" t="s">
        <v>189</v>
      </c>
      <c r="G101" s="209" t="s">
        <v>171</v>
      </c>
      <c r="H101" s="210">
        <v>180</v>
      </c>
      <c r="I101" s="211"/>
      <c r="J101" s="212">
        <f>ROUND(I101*H101,2)</f>
        <v>0</v>
      </c>
      <c r="K101" s="208" t="s">
        <v>2450</v>
      </c>
      <c r="L101" s="46"/>
      <c r="M101" s="213" t="s">
        <v>19</v>
      </c>
      <c r="N101" s="214" t="s">
        <v>42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151</v>
      </c>
      <c r="AT101" s="217" t="s">
        <v>146</v>
      </c>
      <c r="AU101" s="217" t="s">
        <v>81</v>
      </c>
      <c r="AY101" s="19" t="s">
        <v>144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79</v>
      </c>
      <c r="BK101" s="218">
        <f>ROUND(I101*H101,2)</f>
        <v>0</v>
      </c>
      <c r="BL101" s="19" t="s">
        <v>151</v>
      </c>
      <c r="BM101" s="217" t="s">
        <v>2451</v>
      </c>
    </row>
    <row r="102" s="2" customFormat="1">
      <c r="A102" s="40"/>
      <c r="B102" s="41"/>
      <c r="C102" s="42"/>
      <c r="D102" s="219" t="s">
        <v>153</v>
      </c>
      <c r="E102" s="42"/>
      <c r="F102" s="220" t="s">
        <v>191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153</v>
      </c>
      <c r="AU102" s="19" t="s">
        <v>81</v>
      </c>
    </row>
    <row r="103" s="2" customFormat="1">
      <c r="A103" s="40"/>
      <c r="B103" s="41"/>
      <c r="C103" s="42"/>
      <c r="D103" s="224" t="s">
        <v>155</v>
      </c>
      <c r="E103" s="42"/>
      <c r="F103" s="225" t="s">
        <v>2452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155</v>
      </c>
      <c r="AU103" s="19" t="s">
        <v>81</v>
      </c>
    </row>
    <row r="104" s="2" customFormat="1" ht="24.15" customHeight="1">
      <c r="A104" s="40"/>
      <c r="B104" s="41"/>
      <c r="C104" s="206" t="s">
        <v>331</v>
      </c>
      <c r="D104" s="206" t="s">
        <v>146</v>
      </c>
      <c r="E104" s="207" t="s">
        <v>195</v>
      </c>
      <c r="F104" s="208" t="s">
        <v>196</v>
      </c>
      <c r="G104" s="209" t="s">
        <v>171</v>
      </c>
      <c r="H104" s="210">
        <v>900</v>
      </c>
      <c r="I104" s="211"/>
      <c r="J104" s="212">
        <f>ROUND(I104*H104,2)</f>
        <v>0</v>
      </c>
      <c r="K104" s="208" t="s">
        <v>2450</v>
      </c>
      <c r="L104" s="46"/>
      <c r="M104" s="213" t="s">
        <v>19</v>
      </c>
      <c r="N104" s="214" t="s">
        <v>42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151</v>
      </c>
      <c r="AT104" s="217" t="s">
        <v>146</v>
      </c>
      <c r="AU104" s="217" t="s">
        <v>81</v>
      </c>
      <c r="AY104" s="19" t="s">
        <v>144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79</v>
      </c>
      <c r="BK104" s="218">
        <f>ROUND(I104*H104,2)</f>
        <v>0</v>
      </c>
      <c r="BL104" s="19" t="s">
        <v>151</v>
      </c>
      <c r="BM104" s="217" t="s">
        <v>2453</v>
      </c>
    </row>
    <row r="105" s="2" customFormat="1">
      <c r="A105" s="40"/>
      <c r="B105" s="41"/>
      <c r="C105" s="42"/>
      <c r="D105" s="219" t="s">
        <v>153</v>
      </c>
      <c r="E105" s="42"/>
      <c r="F105" s="220" t="s">
        <v>198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153</v>
      </c>
      <c r="AU105" s="19" t="s">
        <v>81</v>
      </c>
    </row>
    <row r="106" s="2" customFormat="1">
      <c r="A106" s="40"/>
      <c r="B106" s="41"/>
      <c r="C106" s="42"/>
      <c r="D106" s="224" t="s">
        <v>155</v>
      </c>
      <c r="E106" s="42"/>
      <c r="F106" s="225" t="s">
        <v>2454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155</v>
      </c>
      <c r="AU106" s="19" t="s">
        <v>81</v>
      </c>
    </row>
    <row r="107" s="13" customFormat="1">
      <c r="A107" s="13"/>
      <c r="B107" s="226"/>
      <c r="C107" s="227"/>
      <c r="D107" s="219" t="s">
        <v>175</v>
      </c>
      <c r="E107" s="228" t="s">
        <v>19</v>
      </c>
      <c r="F107" s="229" t="s">
        <v>2455</v>
      </c>
      <c r="G107" s="227"/>
      <c r="H107" s="230">
        <v>900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175</v>
      </c>
      <c r="AU107" s="236" t="s">
        <v>81</v>
      </c>
      <c r="AV107" s="13" t="s">
        <v>81</v>
      </c>
      <c r="AW107" s="13" t="s">
        <v>33</v>
      </c>
      <c r="AX107" s="13" t="s">
        <v>79</v>
      </c>
      <c r="AY107" s="236" t="s">
        <v>144</v>
      </c>
    </row>
    <row r="108" s="2" customFormat="1" ht="16.5" customHeight="1">
      <c r="A108" s="40"/>
      <c r="B108" s="41"/>
      <c r="C108" s="206" t="s">
        <v>338</v>
      </c>
      <c r="D108" s="206" t="s">
        <v>146</v>
      </c>
      <c r="E108" s="207" t="s">
        <v>202</v>
      </c>
      <c r="F108" s="208" t="s">
        <v>203</v>
      </c>
      <c r="G108" s="209" t="s">
        <v>204</v>
      </c>
      <c r="H108" s="210">
        <v>252</v>
      </c>
      <c r="I108" s="211"/>
      <c r="J108" s="212">
        <f>ROUND(I108*H108,2)</f>
        <v>0</v>
      </c>
      <c r="K108" s="208" t="s">
        <v>2450</v>
      </c>
      <c r="L108" s="46"/>
      <c r="M108" s="213" t="s">
        <v>19</v>
      </c>
      <c r="N108" s="214" t="s">
        <v>42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151</v>
      </c>
      <c r="AT108" s="217" t="s">
        <v>146</v>
      </c>
      <c r="AU108" s="217" t="s">
        <v>81</v>
      </c>
      <c r="AY108" s="19" t="s">
        <v>144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79</v>
      </c>
      <c r="BK108" s="218">
        <f>ROUND(I108*H108,2)</f>
        <v>0</v>
      </c>
      <c r="BL108" s="19" t="s">
        <v>151</v>
      </c>
      <c r="BM108" s="217" t="s">
        <v>2456</v>
      </c>
    </row>
    <row r="109" s="2" customFormat="1">
      <c r="A109" s="40"/>
      <c r="B109" s="41"/>
      <c r="C109" s="42"/>
      <c r="D109" s="219" t="s">
        <v>153</v>
      </c>
      <c r="E109" s="42"/>
      <c r="F109" s="220" t="s">
        <v>206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153</v>
      </c>
      <c r="AU109" s="19" t="s">
        <v>81</v>
      </c>
    </row>
    <row r="110" s="2" customFormat="1">
      <c r="A110" s="40"/>
      <c r="B110" s="41"/>
      <c r="C110" s="42"/>
      <c r="D110" s="224" t="s">
        <v>155</v>
      </c>
      <c r="E110" s="42"/>
      <c r="F110" s="225" t="s">
        <v>2457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155</v>
      </c>
      <c r="AU110" s="19" t="s">
        <v>81</v>
      </c>
    </row>
    <row r="111" s="13" customFormat="1">
      <c r="A111" s="13"/>
      <c r="B111" s="226"/>
      <c r="C111" s="227"/>
      <c r="D111" s="219" t="s">
        <v>175</v>
      </c>
      <c r="E111" s="228" t="s">
        <v>19</v>
      </c>
      <c r="F111" s="229" t="s">
        <v>2458</v>
      </c>
      <c r="G111" s="227"/>
      <c r="H111" s="230">
        <v>252</v>
      </c>
      <c r="I111" s="231"/>
      <c r="J111" s="227"/>
      <c r="K111" s="227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175</v>
      </c>
      <c r="AU111" s="236" t="s">
        <v>81</v>
      </c>
      <c r="AV111" s="13" t="s">
        <v>81</v>
      </c>
      <c r="AW111" s="13" t="s">
        <v>33</v>
      </c>
      <c r="AX111" s="13" t="s">
        <v>79</v>
      </c>
      <c r="AY111" s="236" t="s">
        <v>144</v>
      </c>
    </row>
    <row r="112" s="2" customFormat="1" ht="16.5" customHeight="1">
      <c r="A112" s="40"/>
      <c r="B112" s="41"/>
      <c r="C112" s="206" t="s">
        <v>345</v>
      </c>
      <c r="D112" s="206" t="s">
        <v>146</v>
      </c>
      <c r="E112" s="207" t="s">
        <v>210</v>
      </c>
      <c r="F112" s="208" t="s">
        <v>211</v>
      </c>
      <c r="G112" s="209" t="s">
        <v>171</v>
      </c>
      <c r="H112" s="210">
        <v>180</v>
      </c>
      <c r="I112" s="211"/>
      <c r="J112" s="212">
        <f>ROUND(I112*H112,2)</f>
        <v>0</v>
      </c>
      <c r="K112" s="208" t="s">
        <v>2450</v>
      </c>
      <c r="L112" s="46"/>
      <c r="M112" s="213" t="s">
        <v>19</v>
      </c>
      <c r="N112" s="214" t="s">
        <v>42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151</v>
      </c>
      <c r="AT112" s="217" t="s">
        <v>146</v>
      </c>
      <c r="AU112" s="217" t="s">
        <v>81</v>
      </c>
      <c r="AY112" s="19" t="s">
        <v>144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79</v>
      </c>
      <c r="BK112" s="218">
        <f>ROUND(I112*H112,2)</f>
        <v>0</v>
      </c>
      <c r="BL112" s="19" t="s">
        <v>151</v>
      </c>
      <c r="BM112" s="217" t="s">
        <v>2459</v>
      </c>
    </row>
    <row r="113" s="2" customFormat="1">
      <c r="A113" s="40"/>
      <c r="B113" s="41"/>
      <c r="C113" s="42"/>
      <c r="D113" s="219" t="s">
        <v>153</v>
      </c>
      <c r="E113" s="42"/>
      <c r="F113" s="220" t="s">
        <v>213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153</v>
      </c>
      <c r="AU113" s="19" t="s">
        <v>81</v>
      </c>
    </row>
    <row r="114" s="2" customFormat="1">
      <c r="A114" s="40"/>
      <c r="B114" s="41"/>
      <c r="C114" s="42"/>
      <c r="D114" s="224" t="s">
        <v>155</v>
      </c>
      <c r="E114" s="42"/>
      <c r="F114" s="225" t="s">
        <v>2460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155</v>
      </c>
      <c r="AU114" s="19" t="s">
        <v>81</v>
      </c>
    </row>
    <row r="115" s="2" customFormat="1" ht="16.5" customHeight="1">
      <c r="A115" s="40"/>
      <c r="B115" s="41"/>
      <c r="C115" s="206" t="s">
        <v>162</v>
      </c>
      <c r="D115" s="206" t="s">
        <v>146</v>
      </c>
      <c r="E115" s="207" t="s">
        <v>2461</v>
      </c>
      <c r="F115" s="208" t="s">
        <v>2462</v>
      </c>
      <c r="G115" s="209" t="s">
        <v>149</v>
      </c>
      <c r="H115" s="210">
        <v>378.68000000000001</v>
      </c>
      <c r="I115" s="211"/>
      <c r="J115" s="212">
        <f>ROUND(I115*H115,2)</f>
        <v>0</v>
      </c>
      <c r="K115" s="208" t="s">
        <v>150</v>
      </c>
      <c r="L115" s="46"/>
      <c r="M115" s="213" t="s">
        <v>19</v>
      </c>
      <c r="N115" s="214" t="s">
        <v>42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151</v>
      </c>
      <c r="AT115" s="217" t="s">
        <v>146</v>
      </c>
      <c r="AU115" s="217" t="s">
        <v>81</v>
      </c>
      <c r="AY115" s="19" t="s">
        <v>144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79</v>
      </c>
      <c r="BK115" s="218">
        <f>ROUND(I115*H115,2)</f>
        <v>0</v>
      </c>
      <c r="BL115" s="19" t="s">
        <v>151</v>
      </c>
      <c r="BM115" s="217" t="s">
        <v>2463</v>
      </c>
    </row>
    <row r="116" s="2" customFormat="1">
      <c r="A116" s="40"/>
      <c r="B116" s="41"/>
      <c r="C116" s="42"/>
      <c r="D116" s="219" t="s">
        <v>153</v>
      </c>
      <c r="E116" s="42"/>
      <c r="F116" s="220" t="s">
        <v>2464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153</v>
      </c>
      <c r="AU116" s="19" t="s">
        <v>81</v>
      </c>
    </row>
    <row r="117" s="2" customFormat="1">
      <c r="A117" s="40"/>
      <c r="B117" s="41"/>
      <c r="C117" s="42"/>
      <c r="D117" s="224" t="s">
        <v>155</v>
      </c>
      <c r="E117" s="42"/>
      <c r="F117" s="225" t="s">
        <v>2465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155</v>
      </c>
      <c r="AU117" s="19" t="s">
        <v>81</v>
      </c>
    </row>
    <row r="118" s="13" customFormat="1">
      <c r="A118" s="13"/>
      <c r="B118" s="226"/>
      <c r="C118" s="227"/>
      <c r="D118" s="219" t="s">
        <v>175</v>
      </c>
      <c r="E118" s="228" t="s">
        <v>19</v>
      </c>
      <c r="F118" s="229" t="s">
        <v>2466</v>
      </c>
      <c r="G118" s="227"/>
      <c r="H118" s="230">
        <v>378.68000000000001</v>
      </c>
      <c r="I118" s="231"/>
      <c r="J118" s="227"/>
      <c r="K118" s="227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175</v>
      </c>
      <c r="AU118" s="236" t="s">
        <v>81</v>
      </c>
      <c r="AV118" s="13" t="s">
        <v>81</v>
      </c>
      <c r="AW118" s="13" t="s">
        <v>33</v>
      </c>
      <c r="AX118" s="13" t="s">
        <v>79</v>
      </c>
      <c r="AY118" s="236" t="s">
        <v>144</v>
      </c>
    </row>
    <row r="119" s="2" customFormat="1" ht="16.5" customHeight="1">
      <c r="A119" s="40"/>
      <c r="B119" s="41"/>
      <c r="C119" s="206" t="s">
        <v>151</v>
      </c>
      <c r="D119" s="206" t="s">
        <v>146</v>
      </c>
      <c r="E119" s="207" t="s">
        <v>2467</v>
      </c>
      <c r="F119" s="208" t="s">
        <v>2468</v>
      </c>
      <c r="G119" s="209" t="s">
        <v>149</v>
      </c>
      <c r="H119" s="210">
        <v>360</v>
      </c>
      <c r="I119" s="211"/>
      <c r="J119" s="212">
        <f>ROUND(I119*H119,2)</f>
        <v>0</v>
      </c>
      <c r="K119" s="208" t="s">
        <v>150</v>
      </c>
      <c r="L119" s="46"/>
      <c r="M119" s="213" t="s">
        <v>19</v>
      </c>
      <c r="N119" s="214" t="s">
        <v>42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151</v>
      </c>
      <c r="AT119" s="217" t="s">
        <v>146</v>
      </c>
      <c r="AU119" s="217" t="s">
        <v>81</v>
      </c>
      <c r="AY119" s="19" t="s">
        <v>144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79</v>
      </c>
      <c r="BK119" s="218">
        <f>ROUND(I119*H119,2)</f>
        <v>0</v>
      </c>
      <c r="BL119" s="19" t="s">
        <v>151</v>
      </c>
      <c r="BM119" s="217" t="s">
        <v>2469</v>
      </c>
    </row>
    <row r="120" s="2" customFormat="1">
      <c r="A120" s="40"/>
      <c r="B120" s="41"/>
      <c r="C120" s="42"/>
      <c r="D120" s="219" t="s">
        <v>153</v>
      </c>
      <c r="E120" s="42"/>
      <c r="F120" s="220" t="s">
        <v>2470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153</v>
      </c>
      <c r="AU120" s="19" t="s">
        <v>81</v>
      </c>
    </row>
    <row r="121" s="2" customFormat="1">
      <c r="A121" s="40"/>
      <c r="B121" s="41"/>
      <c r="C121" s="42"/>
      <c r="D121" s="224" t="s">
        <v>155</v>
      </c>
      <c r="E121" s="42"/>
      <c r="F121" s="225" t="s">
        <v>2471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155</v>
      </c>
      <c r="AU121" s="19" t="s">
        <v>81</v>
      </c>
    </row>
    <row r="122" s="12" customFormat="1" ht="22.8" customHeight="1">
      <c r="A122" s="12"/>
      <c r="B122" s="190"/>
      <c r="C122" s="191"/>
      <c r="D122" s="192" t="s">
        <v>70</v>
      </c>
      <c r="E122" s="204" t="s">
        <v>180</v>
      </c>
      <c r="F122" s="204" t="s">
        <v>2472</v>
      </c>
      <c r="G122" s="191"/>
      <c r="H122" s="191"/>
      <c r="I122" s="194"/>
      <c r="J122" s="205">
        <f>BK122</f>
        <v>0</v>
      </c>
      <c r="K122" s="191"/>
      <c r="L122" s="196"/>
      <c r="M122" s="197"/>
      <c r="N122" s="198"/>
      <c r="O122" s="198"/>
      <c r="P122" s="199">
        <f>SUM(P123:P160)</f>
        <v>0</v>
      </c>
      <c r="Q122" s="198"/>
      <c r="R122" s="199">
        <f>SUM(R123:R160)</f>
        <v>119.25212400000001</v>
      </c>
      <c r="S122" s="198"/>
      <c r="T122" s="200">
        <f>SUM(T123:T160)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1" t="s">
        <v>79</v>
      </c>
      <c r="AT122" s="202" t="s">
        <v>70</v>
      </c>
      <c r="AU122" s="202" t="s">
        <v>79</v>
      </c>
      <c r="AY122" s="201" t="s">
        <v>144</v>
      </c>
      <c r="BK122" s="203">
        <f>SUM(BK123:BK160)</f>
        <v>0</v>
      </c>
    </row>
    <row r="123" s="2" customFormat="1" ht="16.5" customHeight="1">
      <c r="A123" s="40"/>
      <c r="B123" s="41"/>
      <c r="C123" s="206" t="s">
        <v>180</v>
      </c>
      <c r="D123" s="206" t="s">
        <v>146</v>
      </c>
      <c r="E123" s="207" t="s">
        <v>2473</v>
      </c>
      <c r="F123" s="208" t="s">
        <v>2474</v>
      </c>
      <c r="G123" s="209" t="s">
        <v>149</v>
      </c>
      <c r="H123" s="210">
        <v>360</v>
      </c>
      <c r="I123" s="211"/>
      <c r="J123" s="212">
        <f>ROUND(I123*H123,2)</f>
        <v>0</v>
      </c>
      <c r="K123" s="208" t="s">
        <v>150</v>
      </c>
      <c r="L123" s="46"/>
      <c r="M123" s="213" t="s">
        <v>19</v>
      </c>
      <c r="N123" s="214" t="s">
        <v>42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151</v>
      </c>
      <c r="AT123" s="217" t="s">
        <v>146</v>
      </c>
      <c r="AU123" s="217" t="s">
        <v>81</v>
      </c>
      <c r="AY123" s="19" t="s">
        <v>144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79</v>
      </c>
      <c r="BK123" s="218">
        <f>ROUND(I123*H123,2)</f>
        <v>0</v>
      </c>
      <c r="BL123" s="19" t="s">
        <v>151</v>
      </c>
      <c r="BM123" s="217" t="s">
        <v>2475</v>
      </c>
    </row>
    <row r="124" s="2" customFormat="1">
      <c r="A124" s="40"/>
      <c r="B124" s="41"/>
      <c r="C124" s="42"/>
      <c r="D124" s="219" t="s">
        <v>153</v>
      </c>
      <c r="E124" s="42"/>
      <c r="F124" s="220" t="s">
        <v>2476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153</v>
      </c>
      <c r="AU124" s="19" t="s">
        <v>81</v>
      </c>
    </row>
    <row r="125" s="2" customFormat="1">
      <c r="A125" s="40"/>
      <c r="B125" s="41"/>
      <c r="C125" s="42"/>
      <c r="D125" s="224" t="s">
        <v>155</v>
      </c>
      <c r="E125" s="42"/>
      <c r="F125" s="225" t="s">
        <v>2477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155</v>
      </c>
      <c r="AU125" s="19" t="s">
        <v>81</v>
      </c>
    </row>
    <row r="126" s="2" customFormat="1" ht="16.5" customHeight="1">
      <c r="A126" s="40"/>
      <c r="B126" s="41"/>
      <c r="C126" s="206" t="s">
        <v>299</v>
      </c>
      <c r="D126" s="206" t="s">
        <v>146</v>
      </c>
      <c r="E126" s="207" t="s">
        <v>2478</v>
      </c>
      <c r="F126" s="208" t="s">
        <v>2479</v>
      </c>
      <c r="G126" s="209" t="s">
        <v>149</v>
      </c>
      <c r="H126" s="210">
        <v>360</v>
      </c>
      <c r="I126" s="211"/>
      <c r="J126" s="212">
        <f>ROUND(I126*H126,2)</f>
        <v>0</v>
      </c>
      <c r="K126" s="208" t="s">
        <v>150</v>
      </c>
      <c r="L126" s="46"/>
      <c r="M126" s="213" t="s">
        <v>19</v>
      </c>
      <c r="N126" s="214" t="s">
        <v>42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151</v>
      </c>
      <c r="AT126" s="217" t="s">
        <v>146</v>
      </c>
      <c r="AU126" s="217" t="s">
        <v>81</v>
      </c>
      <c r="AY126" s="19" t="s">
        <v>144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79</v>
      </c>
      <c r="BK126" s="218">
        <f>ROUND(I126*H126,2)</f>
        <v>0</v>
      </c>
      <c r="BL126" s="19" t="s">
        <v>151</v>
      </c>
      <c r="BM126" s="217" t="s">
        <v>2480</v>
      </c>
    </row>
    <row r="127" s="2" customFormat="1">
      <c r="A127" s="40"/>
      <c r="B127" s="41"/>
      <c r="C127" s="42"/>
      <c r="D127" s="219" t="s">
        <v>153</v>
      </c>
      <c r="E127" s="42"/>
      <c r="F127" s="220" t="s">
        <v>2481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153</v>
      </c>
      <c r="AU127" s="19" t="s">
        <v>81</v>
      </c>
    </row>
    <row r="128" s="2" customFormat="1">
      <c r="A128" s="40"/>
      <c r="B128" s="41"/>
      <c r="C128" s="42"/>
      <c r="D128" s="224" t="s">
        <v>155</v>
      </c>
      <c r="E128" s="42"/>
      <c r="F128" s="225" t="s">
        <v>2482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155</v>
      </c>
      <c r="AU128" s="19" t="s">
        <v>81</v>
      </c>
    </row>
    <row r="129" s="2" customFormat="1">
      <c r="A129" s="40"/>
      <c r="B129" s="41"/>
      <c r="C129" s="42"/>
      <c r="D129" s="219" t="s">
        <v>385</v>
      </c>
      <c r="E129" s="42"/>
      <c r="F129" s="268" t="s">
        <v>2448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385</v>
      </c>
      <c r="AU129" s="19" t="s">
        <v>81</v>
      </c>
    </row>
    <row r="130" s="2" customFormat="1" ht="16.5" customHeight="1">
      <c r="A130" s="40"/>
      <c r="B130" s="41"/>
      <c r="C130" s="206" t="s">
        <v>309</v>
      </c>
      <c r="D130" s="206" t="s">
        <v>146</v>
      </c>
      <c r="E130" s="207" t="s">
        <v>2483</v>
      </c>
      <c r="F130" s="208" t="s">
        <v>2484</v>
      </c>
      <c r="G130" s="209" t="s">
        <v>149</v>
      </c>
      <c r="H130" s="210">
        <v>360</v>
      </c>
      <c r="I130" s="211"/>
      <c r="J130" s="212">
        <f>ROUND(I130*H130,2)</f>
        <v>0</v>
      </c>
      <c r="K130" s="208" t="s">
        <v>150</v>
      </c>
      <c r="L130" s="46"/>
      <c r="M130" s="213" t="s">
        <v>19</v>
      </c>
      <c r="N130" s="214" t="s">
        <v>42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151</v>
      </c>
      <c r="AT130" s="217" t="s">
        <v>146</v>
      </c>
      <c r="AU130" s="217" t="s">
        <v>81</v>
      </c>
      <c r="AY130" s="19" t="s">
        <v>144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79</v>
      </c>
      <c r="BK130" s="218">
        <f>ROUND(I130*H130,2)</f>
        <v>0</v>
      </c>
      <c r="BL130" s="19" t="s">
        <v>151</v>
      </c>
      <c r="BM130" s="217" t="s">
        <v>2485</v>
      </c>
    </row>
    <row r="131" s="2" customFormat="1">
      <c r="A131" s="40"/>
      <c r="B131" s="41"/>
      <c r="C131" s="42"/>
      <c r="D131" s="219" t="s">
        <v>153</v>
      </c>
      <c r="E131" s="42"/>
      <c r="F131" s="220" t="s">
        <v>2486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153</v>
      </c>
      <c r="AU131" s="19" t="s">
        <v>81</v>
      </c>
    </row>
    <row r="132" s="2" customFormat="1">
      <c r="A132" s="40"/>
      <c r="B132" s="41"/>
      <c r="C132" s="42"/>
      <c r="D132" s="224" t="s">
        <v>155</v>
      </c>
      <c r="E132" s="42"/>
      <c r="F132" s="225" t="s">
        <v>2487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155</v>
      </c>
      <c r="AU132" s="19" t="s">
        <v>81</v>
      </c>
    </row>
    <row r="133" s="2" customFormat="1">
      <c r="A133" s="40"/>
      <c r="B133" s="41"/>
      <c r="C133" s="42"/>
      <c r="D133" s="219" t="s">
        <v>385</v>
      </c>
      <c r="E133" s="42"/>
      <c r="F133" s="268" t="s">
        <v>2448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385</v>
      </c>
      <c r="AU133" s="19" t="s">
        <v>81</v>
      </c>
    </row>
    <row r="134" s="2" customFormat="1" ht="16.5" customHeight="1">
      <c r="A134" s="40"/>
      <c r="B134" s="41"/>
      <c r="C134" s="206" t="s">
        <v>187</v>
      </c>
      <c r="D134" s="206" t="s">
        <v>146</v>
      </c>
      <c r="E134" s="207" t="s">
        <v>2488</v>
      </c>
      <c r="F134" s="208" t="s">
        <v>2489</v>
      </c>
      <c r="G134" s="209" t="s">
        <v>149</v>
      </c>
      <c r="H134" s="210">
        <v>360</v>
      </c>
      <c r="I134" s="211"/>
      <c r="J134" s="212">
        <f>ROUND(I134*H134,2)</f>
        <v>0</v>
      </c>
      <c r="K134" s="208" t="s">
        <v>150</v>
      </c>
      <c r="L134" s="46"/>
      <c r="M134" s="213" t="s">
        <v>19</v>
      </c>
      <c r="N134" s="214" t="s">
        <v>42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151</v>
      </c>
      <c r="AT134" s="217" t="s">
        <v>146</v>
      </c>
      <c r="AU134" s="217" t="s">
        <v>81</v>
      </c>
      <c r="AY134" s="19" t="s">
        <v>144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79</v>
      </c>
      <c r="BK134" s="218">
        <f>ROUND(I134*H134,2)</f>
        <v>0</v>
      </c>
      <c r="BL134" s="19" t="s">
        <v>151</v>
      </c>
      <c r="BM134" s="217" t="s">
        <v>2490</v>
      </c>
    </row>
    <row r="135" s="2" customFormat="1">
      <c r="A135" s="40"/>
      <c r="B135" s="41"/>
      <c r="C135" s="42"/>
      <c r="D135" s="219" t="s">
        <v>153</v>
      </c>
      <c r="E135" s="42"/>
      <c r="F135" s="220" t="s">
        <v>2491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153</v>
      </c>
      <c r="AU135" s="19" t="s">
        <v>81</v>
      </c>
    </row>
    <row r="136" s="2" customFormat="1">
      <c r="A136" s="40"/>
      <c r="B136" s="41"/>
      <c r="C136" s="42"/>
      <c r="D136" s="224" t="s">
        <v>155</v>
      </c>
      <c r="E136" s="42"/>
      <c r="F136" s="225" t="s">
        <v>2492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155</v>
      </c>
      <c r="AU136" s="19" t="s">
        <v>81</v>
      </c>
    </row>
    <row r="137" s="2" customFormat="1" ht="21.75" customHeight="1">
      <c r="A137" s="40"/>
      <c r="B137" s="41"/>
      <c r="C137" s="206" t="s">
        <v>194</v>
      </c>
      <c r="D137" s="206" t="s">
        <v>146</v>
      </c>
      <c r="E137" s="207" t="s">
        <v>2493</v>
      </c>
      <c r="F137" s="208" t="s">
        <v>2494</v>
      </c>
      <c r="G137" s="209" t="s">
        <v>149</v>
      </c>
      <c r="H137" s="210">
        <v>182.40000000000001</v>
      </c>
      <c r="I137" s="211"/>
      <c r="J137" s="212">
        <f>ROUND(I137*H137,2)</f>
        <v>0</v>
      </c>
      <c r="K137" s="208" t="s">
        <v>150</v>
      </c>
      <c r="L137" s="46"/>
      <c r="M137" s="213" t="s">
        <v>19</v>
      </c>
      <c r="N137" s="214" t="s">
        <v>42</v>
      </c>
      <c r="O137" s="86"/>
      <c r="P137" s="215">
        <f>O137*H137</f>
        <v>0</v>
      </c>
      <c r="Q137" s="215">
        <v>0.17726</v>
      </c>
      <c r="R137" s="215">
        <f>Q137*H137</f>
        <v>32.332224000000004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151</v>
      </c>
      <c r="AT137" s="217" t="s">
        <v>146</v>
      </c>
      <c r="AU137" s="217" t="s">
        <v>81</v>
      </c>
      <c r="AY137" s="19" t="s">
        <v>144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79</v>
      </c>
      <c r="BK137" s="218">
        <f>ROUND(I137*H137,2)</f>
        <v>0</v>
      </c>
      <c r="BL137" s="19" t="s">
        <v>151</v>
      </c>
      <c r="BM137" s="217" t="s">
        <v>2495</v>
      </c>
    </row>
    <row r="138" s="2" customFormat="1">
      <c r="A138" s="40"/>
      <c r="B138" s="41"/>
      <c r="C138" s="42"/>
      <c r="D138" s="219" t="s">
        <v>153</v>
      </c>
      <c r="E138" s="42"/>
      <c r="F138" s="220" t="s">
        <v>2496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153</v>
      </c>
      <c r="AU138" s="19" t="s">
        <v>81</v>
      </c>
    </row>
    <row r="139" s="2" customFormat="1">
      <c r="A139" s="40"/>
      <c r="B139" s="41"/>
      <c r="C139" s="42"/>
      <c r="D139" s="224" t="s">
        <v>155</v>
      </c>
      <c r="E139" s="42"/>
      <c r="F139" s="225" t="s">
        <v>2497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155</v>
      </c>
      <c r="AU139" s="19" t="s">
        <v>81</v>
      </c>
    </row>
    <row r="140" s="13" customFormat="1">
      <c r="A140" s="13"/>
      <c r="B140" s="226"/>
      <c r="C140" s="227"/>
      <c r="D140" s="219" t="s">
        <v>175</v>
      </c>
      <c r="E140" s="228" t="s">
        <v>19</v>
      </c>
      <c r="F140" s="229" t="s">
        <v>2442</v>
      </c>
      <c r="G140" s="227"/>
      <c r="H140" s="230">
        <v>182.40000000000001</v>
      </c>
      <c r="I140" s="231"/>
      <c r="J140" s="227"/>
      <c r="K140" s="227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175</v>
      </c>
      <c r="AU140" s="236" t="s">
        <v>81</v>
      </c>
      <c r="AV140" s="13" t="s">
        <v>81</v>
      </c>
      <c r="AW140" s="13" t="s">
        <v>33</v>
      </c>
      <c r="AX140" s="13" t="s">
        <v>79</v>
      </c>
      <c r="AY140" s="236" t="s">
        <v>144</v>
      </c>
    </row>
    <row r="141" s="2" customFormat="1" ht="16.5" customHeight="1">
      <c r="A141" s="40"/>
      <c r="B141" s="41"/>
      <c r="C141" s="206" t="s">
        <v>201</v>
      </c>
      <c r="D141" s="206" t="s">
        <v>146</v>
      </c>
      <c r="E141" s="207" t="s">
        <v>2498</v>
      </c>
      <c r="F141" s="208" t="s">
        <v>2499</v>
      </c>
      <c r="G141" s="209" t="s">
        <v>149</v>
      </c>
      <c r="H141" s="210">
        <v>164</v>
      </c>
      <c r="I141" s="211"/>
      <c r="J141" s="212">
        <f>ROUND(I141*H141,2)</f>
        <v>0</v>
      </c>
      <c r="K141" s="208" t="s">
        <v>150</v>
      </c>
      <c r="L141" s="46"/>
      <c r="M141" s="213" t="s">
        <v>19</v>
      </c>
      <c r="N141" s="214" t="s">
        <v>42</v>
      </c>
      <c r="O141" s="86"/>
      <c r="P141" s="215">
        <f>O141*H141</f>
        <v>0</v>
      </c>
      <c r="Q141" s="215">
        <v>0.34499999999999997</v>
      </c>
      <c r="R141" s="215">
        <f>Q141*H141</f>
        <v>56.579999999999998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151</v>
      </c>
      <c r="AT141" s="217" t="s">
        <v>146</v>
      </c>
      <c r="AU141" s="217" t="s">
        <v>81</v>
      </c>
      <c r="AY141" s="19" t="s">
        <v>144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79</v>
      </c>
      <c r="BK141" s="218">
        <f>ROUND(I141*H141,2)</f>
        <v>0</v>
      </c>
      <c r="BL141" s="19" t="s">
        <v>151</v>
      </c>
      <c r="BM141" s="217" t="s">
        <v>2500</v>
      </c>
    </row>
    <row r="142" s="2" customFormat="1">
      <c r="A142" s="40"/>
      <c r="B142" s="41"/>
      <c r="C142" s="42"/>
      <c r="D142" s="219" t="s">
        <v>153</v>
      </c>
      <c r="E142" s="42"/>
      <c r="F142" s="220" t="s">
        <v>2501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153</v>
      </c>
      <c r="AU142" s="19" t="s">
        <v>81</v>
      </c>
    </row>
    <row r="143" s="2" customFormat="1">
      <c r="A143" s="40"/>
      <c r="B143" s="41"/>
      <c r="C143" s="42"/>
      <c r="D143" s="224" t="s">
        <v>155</v>
      </c>
      <c r="E143" s="42"/>
      <c r="F143" s="225" t="s">
        <v>2502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155</v>
      </c>
      <c r="AU143" s="19" t="s">
        <v>81</v>
      </c>
    </row>
    <row r="144" s="13" customFormat="1">
      <c r="A144" s="13"/>
      <c r="B144" s="226"/>
      <c r="C144" s="227"/>
      <c r="D144" s="219" t="s">
        <v>175</v>
      </c>
      <c r="E144" s="228" t="s">
        <v>19</v>
      </c>
      <c r="F144" s="229" t="s">
        <v>2503</v>
      </c>
      <c r="G144" s="227"/>
      <c r="H144" s="230">
        <v>164</v>
      </c>
      <c r="I144" s="231"/>
      <c r="J144" s="227"/>
      <c r="K144" s="227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175</v>
      </c>
      <c r="AU144" s="236" t="s">
        <v>81</v>
      </c>
      <c r="AV144" s="13" t="s">
        <v>81</v>
      </c>
      <c r="AW144" s="13" t="s">
        <v>33</v>
      </c>
      <c r="AX144" s="13" t="s">
        <v>79</v>
      </c>
      <c r="AY144" s="236" t="s">
        <v>144</v>
      </c>
    </row>
    <row r="145" s="15" customFormat="1">
      <c r="A145" s="15"/>
      <c r="B145" s="258"/>
      <c r="C145" s="259"/>
      <c r="D145" s="219" t="s">
        <v>175</v>
      </c>
      <c r="E145" s="260" t="s">
        <v>19</v>
      </c>
      <c r="F145" s="261" t="s">
        <v>2504</v>
      </c>
      <c r="G145" s="259"/>
      <c r="H145" s="260" t="s">
        <v>19</v>
      </c>
      <c r="I145" s="262"/>
      <c r="J145" s="259"/>
      <c r="K145" s="259"/>
      <c r="L145" s="263"/>
      <c r="M145" s="264"/>
      <c r="N145" s="265"/>
      <c r="O145" s="265"/>
      <c r="P145" s="265"/>
      <c r="Q145" s="265"/>
      <c r="R145" s="265"/>
      <c r="S145" s="265"/>
      <c r="T145" s="266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7" t="s">
        <v>175</v>
      </c>
      <c r="AU145" s="267" t="s">
        <v>81</v>
      </c>
      <c r="AV145" s="15" t="s">
        <v>79</v>
      </c>
      <c r="AW145" s="15" t="s">
        <v>33</v>
      </c>
      <c r="AX145" s="15" t="s">
        <v>71</v>
      </c>
      <c r="AY145" s="267" t="s">
        <v>144</v>
      </c>
    </row>
    <row r="146" s="2" customFormat="1" ht="21.75" customHeight="1">
      <c r="A146" s="40"/>
      <c r="B146" s="41"/>
      <c r="C146" s="206" t="s">
        <v>209</v>
      </c>
      <c r="D146" s="206" t="s">
        <v>146</v>
      </c>
      <c r="E146" s="207" t="s">
        <v>2505</v>
      </c>
      <c r="F146" s="208" t="s">
        <v>2506</v>
      </c>
      <c r="G146" s="209" t="s">
        <v>149</v>
      </c>
      <c r="H146" s="210">
        <v>90</v>
      </c>
      <c r="I146" s="211"/>
      <c r="J146" s="212">
        <f>ROUND(I146*H146,2)</f>
        <v>0</v>
      </c>
      <c r="K146" s="208" t="s">
        <v>150</v>
      </c>
      <c r="L146" s="46"/>
      <c r="M146" s="213" t="s">
        <v>19</v>
      </c>
      <c r="N146" s="214" t="s">
        <v>42</v>
      </c>
      <c r="O146" s="86"/>
      <c r="P146" s="215">
        <f>O146*H146</f>
        <v>0</v>
      </c>
      <c r="Q146" s="215">
        <v>0.12966</v>
      </c>
      <c r="R146" s="215">
        <f>Q146*H146</f>
        <v>11.6694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151</v>
      </c>
      <c r="AT146" s="217" t="s">
        <v>146</v>
      </c>
      <c r="AU146" s="217" t="s">
        <v>81</v>
      </c>
      <c r="AY146" s="19" t="s">
        <v>144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79</v>
      </c>
      <c r="BK146" s="218">
        <f>ROUND(I146*H146,2)</f>
        <v>0</v>
      </c>
      <c r="BL146" s="19" t="s">
        <v>151</v>
      </c>
      <c r="BM146" s="217" t="s">
        <v>2507</v>
      </c>
    </row>
    <row r="147" s="2" customFormat="1">
      <c r="A147" s="40"/>
      <c r="B147" s="41"/>
      <c r="C147" s="42"/>
      <c r="D147" s="219" t="s">
        <v>153</v>
      </c>
      <c r="E147" s="42"/>
      <c r="F147" s="220" t="s">
        <v>2508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153</v>
      </c>
      <c r="AU147" s="19" t="s">
        <v>81</v>
      </c>
    </row>
    <row r="148" s="2" customFormat="1">
      <c r="A148" s="40"/>
      <c r="B148" s="41"/>
      <c r="C148" s="42"/>
      <c r="D148" s="224" t="s">
        <v>155</v>
      </c>
      <c r="E148" s="42"/>
      <c r="F148" s="225" t="s">
        <v>2509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155</v>
      </c>
      <c r="AU148" s="19" t="s">
        <v>81</v>
      </c>
    </row>
    <row r="149" s="13" customFormat="1">
      <c r="A149" s="13"/>
      <c r="B149" s="226"/>
      <c r="C149" s="227"/>
      <c r="D149" s="219" t="s">
        <v>175</v>
      </c>
      <c r="E149" s="228" t="s">
        <v>19</v>
      </c>
      <c r="F149" s="229" t="s">
        <v>2510</v>
      </c>
      <c r="G149" s="227"/>
      <c r="H149" s="230">
        <v>90</v>
      </c>
      <c r="I149" s="231"/>
      <c r="J149" s="227"/>
      <c r="K149" s="227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175</v>
      </c>
      <c r="AU149" s="236" t="s">
        <v>81</v>
      </c>
      <c r="AV149" s="13" t="s">
        <v>81</v>
      </c>
      <c r="AW149" s="13" t="s">
        <v>33</v>
      </c>
      <c r="AX149" s="13" t="s">
        <v>79</v>
      </c>
      <c r="AY149" s="236" t="s">
        <v>144</v>
      </c>
    </row>
    <row r="150" s="2" customFormat="1" ht="21.75" customHeight="1">
      <c r="A150" s="40"/>
      <c r="B150" s="41"/>
      <c r="C150" s="206" t="s">
        <v>216</v>
      </c>
      <c r="D150" s="206" t="s">
        <v>146</v>
      </c>
      <c r="E150" s="207" t="s">
        <v>2511</v>
      </c>
      <c r="F150" s="208" t="s">
        <v>2512</v>
      </c>
      <c r="G150" s="209" t="s">
        <v>149</v>
      </c>
      <c r="H150" s="210">
        <v>90</v>
      </c>
      <c r="I150" s="211"/>
      <c r="J150" s="212">
        <f>ROUND(I150*H150,2)</f>
        <v>0</v>
      </c>
      <c r="K150" s="208" t="s">
        <v>150</v>
      </c>
      <c r="L150" s="46"/>
      <c r="M150" s="213" t="s">
        <v>19</v>
      </c>
      <c r="N150" s="214" t="s">
        <v>42</v>
      </c>
      <c r="O150" s="86"/>
      <c r="P150" s="215">
        <f>O150*H150</f>
        <v>0</v>
      </c>
      <c r="Q150" s="215">
        <v>0.20745</v>
      </c>
      <c r="R150" s="215">
        <f>Q150*H150</f>
        <v>18.670500000000001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151</v>
      </c>
      <c r="AT150" s="217" t="s">
        <v>146</v>
      </c>
      <c r="AU150" s="217" t="s">
        <v>81</v>
      </c>
      <c r="AY150" s="19" t="s">
        <v>144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79</v>
      </c>
      <c r="BK150" s="218">
        <f>ROUND(I150*H150,2)</f>
        <v>0</v>
      </c>
      <c r="BL150" s="19" t="s">
        <v>151</v>
      </c>
      <c r="BM150" s="217" t="s">
        <v>2513</v>
      </c>
    </row>
    <row r="151" s="2" customFormat="1">
      <c r="A151" s="40"/>
      <c r="B151" s="41"/>
      <c r="C151" s="42"/>
      <c r="D151" s="219" t="s">
        <v>153</v>
      </c>
      <c r="E151" s="42"/>
      <c r="F151" s="220" t="s">
        <v>2514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153</v>
      </c>
      <c r="AU151" s="19" t="s">
        <v>81</v>
      </c>
    </row>
    <row r="152" s="2" customFormat="1">
      <c r="A152" s="40"/>
      <c r="B152" s="41"/>
      <c r="C152" s="42"/>
      <c r="D152" s="224" t="s">
        <v>155</v>
      </c>
      <c r="E152" s="42"/>
      <c r="F152" s="225" t="s">
        <v>2515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155</v>
      </c>
      <c r="AU152" s="19" t="s">
        <v>81</v>
      </c>
    </row>
    <row r="153" s="13" customFormat="1">
      <c r="A153" s="13"/>
      <c r="B153" s="226"/>
      <c r="C153" s="227"/>
      <c r="D153" s="219" t="s">
        <v>175</v>
      </c>
      <c r="E153" s="228" t="s">
        <v>19</v>
      </c>
      <c r="F153" s="229" t="s">
        <v>2510</v>
      </c>
      <c r="G153" s="227"/>
      <c r="H153" s="230">
        <v>90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175</v>
      </c>
      <c r="AU153" s="236" t="s">
        <v>81</v>
      </c>
      <c r="AV153" s="13" t="s">
        <v>81</v>
      </c>
      <c r="AW153" s="13" t="s">
        <v>33</v>
      </c>
      <c r="AX153" s="13" t="s">
        <v>79</v>
      </c>
      <c r="AY153" s="236" t="s">
        <v>144</v>
      </c>
    </row>
    <row r="154" s="2" customFormat="1" ht="21.75" customHeight="1">
      <c r="A154" s="40"/>
      <c r="B154" s="41"/>
      <c r="C154" s="206" t="s">
        <v>223</v>
      </c>
      <c r="D154" s="206" t="s">
        <v>146</v>
      </c>
      <c r="E154" s="207" t="s">
        <v>2516</v>
      </c>
      <c r="F154" s="208" t="s">
        <v>2517</v>
      </c>
      <c r="G154" s="209" t="s">
        <v>149</v>
      </c>
      <c r="H154" s="210">
        <v>296.68000000000001</v>
      </c>
      <c r="I154" s="211"/>
      <c r="J154" s="212">
        <f>ROUND(I154*H154,2)</f>
        <v>0</v>
      </c>
      <c r="K154" s="208" t="s">
        <v>150</v>
      </c>
      <c r="L154" s="46"/>
      <c r="M154" s="213" t="s">
        <v>19</v>
      </c>
      <c r="N154" s="214" t="s">
        <v>42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151</v>
      </c>
      <c r="AT154" s="217" t="s">
        <v>146</v>
      </c>
      <c r="AU154" s="217" t="s">
        <v>81</v>
      </c>
      <c r="AY154" s="19" t="s">
        <v>144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79</v>
      </c>
      <c r="BK154" s="218">
        <f>ROUND(I154*H154,2)</f>
        <v>0</v>
      </c>
      <c r="BL154" s="19" t="s">
        <v>151</v>
      </c>
      <c r="BM154" s="217" t="s">
        <v>2518</v>
      </c>
    </row>
    <row r="155" s="2" customFormat="1">
      <c r="A155" s="40"/>
      <c r="B155" s="41"/>
      <c r="C155" s="42"/>
      <c r="D155" s="219" t="s">
        <v>153</v>
      </c>
      <c r="E155" s="42"/>
      <c r="F155" s="220" t="s">
        <v>2519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153</v>
      </c>
      <c r="AU155" s="19" t="s">
        <v>81</v>
      </c>
    </row>
    <row r="156" s="2" customFormat="1">
      <c r="A156" s="40"/>
      <c r="B156" s="41"/>
      <c r="C156" s="42"/>
      <c r="D156" s="224" t="s">
        <v>155</v>
      </c>
      <c r="E156" s="42"/>
      <c r="F156" s="225" t="s">
        <v>2520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155</v>
      </c>
      <c r="AU156" s="19" t="s">
        <v>81</v>
      </c>
    </row>
    <row r="157" s="2" customFormat="1" ht="16.5" customHeight="1">
      <c r="A157" s="40"/>
      <c r="B157" s="41"/>
      <c r="C157" s="206" t="s">
        <v>8</v>
      </c>
      <c r="D157" s="206" t="s">
        <v>146</v>
      </c>
      <c r="E157" s="207" t="s">
        <v>2521</v>
      </c>
      <c r="F157" s="208" t="s">
        <v>2522</v>
      </c>
      <c r="G157" s="209" t="s">
        <v>149</v>
      </c>
      <c r="H157" s="210">
        <v>296.68000000000001</v>
      </c>
      <c r="I157" s="211"/>
      <c r="J157" s="212">
        <f>ROUND(I157*H157,2)</f>
        <v>0</v>
      </c>
      <c r="K157" s="208" t="s">
        <v>150</v>
      </c>
      <c r="L157" s="46"/>
      <c r="M157" s="213" t="s">
        <v>19</v>
      </c>
      <c r="N157" s="214" t="s">
        <v>42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151</v>
      </c>
      <c r="AT157" s="217" t="s">
        <v>146</v>
      </c>
      <c r="AU157" s="217" t="s">
        <v>81</v>
      </c>
      <c r="AY157" s="19" t="s">
        <v>144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79</v>
      </c>
      <c r="BK157" s="218">
        <f>ROUND(I157*H157,2)</f>
        <v>0</v>
      </c>
      <c r="BL157" s="19" t="s">
        <v>151</v>
      </c>
      <c r="BM157" s="217" t="s">
        <v>2523</v>
      </c>
    </row>
    <row r="158" s="2" customFormat="1">
      <c r="A158" s="40"/>
      <c r="B158" s="41"/>
      <c r="C158" s="42"/>
      <c r="D158" s="219" t="s">
        <v>153</v>
      </c>
      <c r="E158" s="42"/>
      <c r="F158" s="220" t="s">
        <v>2524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153</v>
      </c>
      <c r="AU158" s="19" t="s">
        <v>81</v>
      </c>
    </row>
    <row r="159" s="2" customFormat="1">
      <c r="A159" s="40"/>
      <c r="B159" s="41"/>
      <c r="C159" s="42"/>
      <c r="D159" s="224" t="s">
        <v>155</v>
      </c>
      <c r="E159" s="42"/>
      <c r="F159" s="225" t="s">
        <v>2525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155</v>
      </c>
      <c r="AU159" s="19" t="s">
        <v>81</v>
      </c>
    </row>
    <row r="160" s="13" customFormat="1">
      <c r="A160" s="13"/>
      <c r="B160" s="226"/>
      <c r="C160" s="227"/>
      <c r="D160" s="219" t="s">
        <v>175</v>
      </c>
      <c r="E160" s="228" t="s">
        <v>19</v>
      </c>
      <c r="F160" s="229" t="s">
        <v>2526</v>
      </c>
      <c r="G160" s="227"/>
      <c r="H160" s="230">
        <v>296.68000000000001</v>
      </c>
      <c r="I160" s="231"/>
      <c r="J160" s="227"/>
      <c r="K160" s="227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175</v>
      </c>
      <c r="AU160" s="236" t="s">
        <v>81</v>
      </c>
      <c r="AV160" s="13" t="s">
        <v>81</v>
      </c>
      <c r="AW160" s="13" t="s">
        <v>33</v>
      </c>
      <c r="AX160" s="13" t="s">
        <v>79</v>
      </c>
      <c r="AY160" s="236" t="s">
        <v>144</v>
      </c>
    </row>
    <row r="161" s="12" customFormat="1" ht="22.8" customHeight="1">
      <c r="A161" s="12"/>
      <c r="B161" s="190"/>
      <c r="C161" s="191"/>
      <c r="D161" s="192" t="s">
        <v>70</v>
      </c>
      <c r="E161" s="204" t="s">
        <v>209</v>
      </c>
      <c r="F161" s="204" t="s">
        <v>503</v>
      </c>
      <c r="G161" s="191"/>
      <c r="H161" s="191"/>
      <c r="I161" s="194"/>
      <c r="J161" s="205">
        <f>BK161</f>
        <v>0</v>
      </c>
      <c r="K161" s="191"/>
      <c r="L161" s="196"/>
      <c r="M161" s="197"/>
      <c r="N161" s="198"/>
      <c r="O161" s="198"/>
      <c r="P161" s="199">
        <f>SUM(P162:P175)</f>
        <v>0</v>
      </c>
      <c r="Q161" s="198"/>
      <c r="R161" s="199">
        <f>SUM(R162:R175)</f>
        <v>3.9330000000000003</v>
      </c>
      <c r="S161" s="198"/>
      <c r="T161" s="200">
        <f>SUM(T162:T175)</f>
        <v>0.80000000000000004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1" t="s">
        <v>79</v>
      </c>
      <c r="AT161" s="202" t="s">
        <v>70</v>
      </c>
      <c r="AU161" s="202" t="s">
        <v>79</v>
      </c>
      <c r="AY161" s="201" t="s">
        <v>144</v>
      </c>
      <c r="BK161" s="203">
        <f>SUM(BK162:BK175)</f>
        <v>0</v>
      </c>
    </row>
    <row r="162" s="2" customFormat="1" ht="16.5" customHeight="1">
      <c r="A162" s="40"/>
      <c r="B162" s="41"/>
      <c r="C162" s="206" t="s">
        <v>233</v>
      </c>
      <c r="D162" s="206" t="s">
        <v>146</v>
      </c>
      <c r="E162" s="207" t="s">
        <v>2527</v>
      </c>
      <c r="F162" s="208" t="s">
        <v>2528</v>
      </c>
      <c r="G162" s="209" t="s">
        <v>165</v>
      </c>
      <c r="H162" s="210">
        <v>25</v>
      </c>
      <c r="I162" s="211"/>
      <c r="J162" s="212">
        <f>ROUND(I162*H162,2)</f>
        <v>0</v>
      </c>
      <c r="K162" s="208" t="s">
        <v>2450</v>
      </c>
      <c r="L162" s="46"/>
      <c r="M162" s="213" t="s">
        <v>19</v>
      </c>
      <c r="N162" s="214" t="s">
        <v>42</v>
      </c>
      <c r="O162" s="86"/>
      <c r="P162" s="215">
        <f>O162*H162</f>
        <v>0</v>
      </c>
      <c r="Q162" s="215">
        <v>0.15540000000000001</v>
      </c>
      <c r="R162" s="215">
        <f>Q162*H162</f>
        <v>3.8850000000000002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151</v>
      </c>
      <c r="AT162" s="217" t="s">
        <v>146</v>
      </c>
      <c r="AU162" s="217" t="s">
        <v>81</v>
      </c>
      <c r="AY162" s="19" t="s">
        <v>144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79</v>
      </c>
      <c r="BK162" s="218">
        <f>ROUND(I162*H162,2)</f>
        <v>0</v>
      </c>
      <c r="BL162" s="19" t="s">
        <v>151</v>
      </c>
      <c r="BM162" s="217" t="s">
        <v>2529</v>
      </c>
    </row>
    <row r="163" s="2" customFormat="1">
      <c r="A163" s="40"/>
      <c r="B163" s="41"/>
      <c r="C163" s="42"/>
      <c r="D163" s="219" t="s">
        <v>153</v>
      </c>
      <c r="E163" s="42"/>
      <c r="F163" s="220" t="s">
        <v>2530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153</v>
      </c>
      <c r="AU163" s="19" t="s">
        <v>81</v>
      </c>
    </row>
    <row r="164" s="2" customFormat="1">
      <c r="A164" s="40"/>
      <c r="B164" s="41"/>
      <c r="C164" s="42"/>
      <c r="D164" s="224" t="s">
        <v>155</v>
      </c>
      <c r="E164" s="42"/>
      <c r="F164" s="225" t="s">
        <v>2531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155</v>
      </c>
      <c r="AU164" s="19" t="s">
        <v>81</v>
      </c>
    </row>
    <row r="165" s="2" customFormat="1">
      <c r="A165" s="40"/>
      <c r="B165" s="41"/>
      <c r="C165" s="42"/>
      <c r="D165" s="219" t="s">
        <v>385</v>
      </c>
      <c r="E165" s="42"/>
      <c r="F165" s="268" t="s">
        <v>2532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385</v>
      </c>
      <c r="AU165" s="19" t="s">
        <v>81</v>
      </c>
    </row>
    <row r="166" s="2" customFormat="1" ht="21.75" customHeight="1">
      <c r="A166" s="40"/>
      <c r="B166" s="41"/>
      <c r="C166" s="206" t="s">
        <v>242</v>
      </c>
      <c r="D166" s="206" t="s">
        <v>146</v>
      </c>
      <c r="E166" s="207" t="s">
        <v>505</v>
      </c>
      <c r="F166" s="208" t="s">
        <v>506</v>
      </c>
      <c r="G166" s="209" t="s">
        <v>165</v>
      </c>
      <c r="H166" s="210">
        <v>80</v>
      </c>
      <c r="I166" s="211"/>
      <c r="J166" s="212">
        <f>ROUND(I166*H166,2)</f>
        <v>0</v>
      </c>
      <c r="K166" s="208" t="s">
        <v>150</v>
      </c>
      <c r="L166" s="46"/>
      <c r="M166" s="213" t="s">
        <v>19</v>
      </c>
      <c r="N166" s="214" t="s">
        <v>42</v>
      </c>
      <c r="O166" s="86"/>
      <c r="P166" s="215">
        <f>O166*H166</f>
        <v>0</v>
      </c>
      <c r="Q166" s="215">
        <v>0.00059999999999999995</v>
      </c>
      <c r="R166" s="215">
        <f>Q166*H166</f>
        <v>0.047999999999999994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151</v>
      </c>
      <c r="AT166" s="217" t="s">
        <v>146</v>
      </c>
      <c r="AU166" s="217" t="s">
        <v>81</v>
      </c>
      <c r="AY166" s="19" t="s">
        <v>144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79</v>
      </c>
      <c r="BK166" s="218">
        <f>ROUND(I166*H166,2)</f>
        <v>0</v>
      </c>
      <c r="BL166" s="19" t="s">
        <v>151</v>
      </c>
      <c r="BM166" s="217" t="s">
        <v>2533</v>
      </c>
    </row>
    <row r="167" s="2" customFormat="1">
      <c r="A167" s="40"/>
      <c r="B167" s="41"/>
      <c r="C167" s="42"/>
      <c r="D167" s="219" t="s">
        <v>153</v>
      </c>
      <c r="E167" s="42"/>
      <c r="F167" s="220" t="s">
        <v>508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153</v>
      </c>
      <c r="AU167" s="19" t="s">
        <v>81</v>
      </c>
    </row>
    <row r="168" s="2" customFormat="1">
      <c r="A168" s="40"/>
      <c r="B168" s="41"/>
      <c r="C168" s="42"/>
      <c r="D168" s="224" t="s">
        <v>155</v>
      </c>
      <c r="E168" s="42"/>
      <c r="F168" s="225" t="s">
        <v>509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155</v>
      </c>
      <c r="AU168" s="19" t="s">
        <v>81</v>
      </c>
    </row>
    <row r="169" s="2" customFormat="1" ht="16.5" customHeight="1">
      <c r="A169" s="40"/>
      <c r="B169" s="41"/>
      <c r="C169" s="206" t="s">
        <v>250</v>
      </c>
      <c r="D169" s="206" t="s">
        <v>146</v>
      </c>
      <c r="E169" s="207" t="s">
        <v>511</v>
      </c>
      <c r="F169" s="208" t="s">
        <v>512</v>
      </c>
      <c r="G169" s="209" t="s">
        <v>165</v>
      </c>
      <c r="H169" s="210">
        <v>80</v>
      </c>
      <c r="I169" s="211"/>
      <c r="J169" s="212">
        <f>ROUND(I169*H169,2)</f>
        <v>0</v>
      </c>
      <c r="K169" s="208" t="s">
        <v>2450</v>
      </c>
      <c r="L169" s="46"/>
      <c r="M169" s="213" t="s">
        <v>19</v>
      </c>
      <c r="N169" s="214" t="s">
        <v>42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151</v>
      </c>
      <c r="AT169" s="217" t="s">
        <v>146</v>
      </c>
      <c r="AU169" s="217" t="s">
        <v>81</v>
      </c>
      <c r="AY169" s="19" t="s">
        <v>144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79</v>
      </c>
      <c r="BK169" s="218">
        <f>ROUND(I169*H169,2)</f>
        <v>0</v>
      </c>
      <c r="BL169" s="19" t="s">
        <v>151</v>
      </c>
      <c r="BM169" s="217" t="s">
        <v>2534</v>
      </c>
    </row>
    <row r="170" s="2" customFormat="1">
      <c r="A170" s="40"/>
      <c r="B170" s="41"/>
      <c r="C170" s="42"/>
      <c r="D170" s="219" t="s">
        <v>153</v>
      </c>
      <c r="E170" s="42"/>
      <c r="F170" s="220" t="s">
        <v>514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153</v>
      </c>
      <c r="AU170" s="19" t="s">
        <v>81</v>
      </c>
    </row>
    <row r="171" s="2" customFormat="1">
      <c r="A171" s="40"/>
      <c r="B171" s="41"/>
      <c r="C171" s="42"/>
      <c r="D171" s="224" t="s">
        <v>155</v>
      </c>
      <c r="E171" s="42"/>
      <c r="F171" s="225" t="s">
        <v>2535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155</v>
      </c>
      <c r="AU171" s="19" t="s">
        <v>81</v>
      </c>
    </row>
    <row r="172" s="2" customFormat="1">
      <c r="A172" s="40"/>
      <c r="B172" s="41"/>
      <c r="C172" s="42"/>
      <c r="D172" s="219" t="s">
        <v>385</v>
      </c>
      <c r="E172" s="42"/>
      <c r="F172" s="268" t="s">
        <v>2536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385</v>
      </c>
      <c r="AU172" s="19" t="s">
        <v>81</v>
      </c>
    </row>
    <row r="173" s="2" customFormat="1" ht="16.5" customHeight="1">
      <c r="A173" s="40"/>
      <c r="B173" s="41"/>
      <c r="C173" s="206" t="s">
        <v>258</v>
      </c>
      <c r="D173" s="206" t="s">
        <v>146</v>
      </c>
      <c r="E173" s="207" t="s">
        <v>2537</v>
      </c>
      <c r="F173" s="208" t="s">
        <v>2538</v>
      </c>
      <c r="G173" s="209" t="s">
        <v>149</v>
      </c>
      <c r="H173" s="210">
        <v>40</v>
      </c>
      <c r="I173" s="211"/>
      <c r="J173" s="212">
        <f>ROUND(I173*H173,2)</f>
        <v>0</v>
      </c>
      <c r="K173" s="208" t="s">
        <v>150</v>
      </c>
      <c r="L173" s="46"/>
      <c r="M173" s="213" t="s">
        <v>19</v>
      </c>
      <c r="N173" s="214" t="s">
        <v>42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0.02</v>
      </c>
      <c r="T173" s="216">
        <f>S173*H173</f>
        <v>0.80000000000000004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151</v>
      </c>
      <c r="AT173" s="217" t="s">
        <v>146</v>
      </c>
      <c r="AU173" s="217" t="s">
        <v>81</v>
      </c>
      <c r="AY173" s="19" t="s">
        <v>144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79</v>
      </c>
      <c r="BK173" s="218">
        <f>ROUND(I173*H173,2)</f>
        <v>0</v>
      </c>
      <c r="BL173" s="19" t="s">
        <v>151</v>
      </c>
      <c r="BM173" s="217" t="s">
        <v>2539</v>
      </c>
    </row>
    <row r="174" s="2" customFormat="1">
      <c r="A174" s="40"/>
      <c r="B174" s="41"/>
      <c r="C174" s="42"/>
      <c r="D174" s="219" t="s">
        <v>153</v>
      </c>
      <c r="E174" s="42"/>
      <c r="F174" s="220" t="s">
        <v>2540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153</v>
      </c>
      <c r="AU174" s="19" t="s">
        <v>81</v>
      </c>
    </row>
    <row r="175" s="2" customFormat="1">
      <c r="A175" s="40"/>
      <c r="B175" s="41"/>
      <c r="C175" s="42"/>
      <c r="D175" s="224" t="s">
        <v>155</v>
      </c>
      <c r="E175" s="42"/>
      <c r="F175" s="225" t="s">
        <v>2541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155</v>
      </c>
      <c r="AU175" s="19" t="s">
        <v>81</v>
      </c>
    </row>
    <row r="176" s="12" customFormat="1" ht="22.8" customHeight="1">
      <c r="A176" s="12"/>
      <c r="B176" s="190"/>
      <c r="C176" s="191"/>
      <c r="D176" s="192" t="s">
        <v>70</v>
      </c>
      <c r="E176" s="204" t="s">
        <v>561</v>
      </c>
      <c r="F176" s="204" t="s">
        <v>562</v>
      </c>
      <c r="G176" s="191"/>
      <c r="H176" s="191"/>
      <c r="I176" s="194"/>
      <c r="J176" s="205">
        <f>BK176</f>
        <v>0</v>
      </c>
      <c r="K176" s="191"/>
      <c r="L176" s="196"/>
      <c r="M176" s="197"/>
      <c r="N176" s="198"/>
      <c r="O176" s="198"/>
      <c r="P176" s="199">
        <f>SUM(P177:P189)</f>
        <v>0</v>
      </c>
      <c r="Q176" s="198"/>
      <c r="R176" s="199">
        <f>SUM(R177:R189)</f>
        <v>0</v>
      </c>
      <c r="S176" s="198"/>
      <c r="T176" s="200">
        <f>SUM(T177:T189)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1" t="s">
        <v>79</v>
      </c>
      <c r="AT176" s="202" t="s">
        <v>70</v>
      </c>
      <c r="AU176" s="202" t="s">
        <v>79</v>
      </c>
      <c r="AY176" s="201" t="s">
        <v>144</v>
      </c>
      <c r="BK176" s="203">
        <f>SUM(BK177:BK189)</f>
        <v>0</v>
      </c>
    </row>
    <row r="177" s="2" customFormat="1" ht="16.5" customHeight="1">
      <c r="A177" s="40"/>
      <c r="B177" s="41"/>
      <c r="C177" s="206" t="s">
        <v>266</v>
      </c>
      <c r="D177" s="206" t="s">
        <v>146</v>
      </c>
      <c r="E177" s="207" t="s">
        <v>2542</v>
      </c>
      <c r="F177" s="208" t="s">
        <v>2543</v>
      </c>
      <c r="G177" s="209" t="s">
        <v>204</v>
      </c>
      <c r="H177" s="210">
        <v>34.167999999999999</v>
      </c>
      <c r="I177" s="211"/>
      <c r="J177" s="212">
        <f>ROUND(I177*H177,2)</f>
        <v>0</v>
      </c>
      <c r="K177" s="208" t="s">
        <v>150</v>
      </c>
      <c r="L177" s="46"/>
      <c r="M177" s="213" t="s">
        <v>19</v>
      </c>
      <c r="N177" s="214" t="s">
        <v>42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151</v>
      </c>
      <c r="AT177" s="217" t="s">
        <v>146</v>
      </c>
      <c r="AU177" s="217" t="s">
        <v>81</v>
      </c>
      <c r="AY177" s="19" t="s">
        <v>144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79</v>
      </c>
      <c r="BK177" s="218">
        <f>ROUND(I177*H177,2)</f>
        <v>0</v>
      </c>
      <c r="BL177" s="19" t="s">
        <v>151</v>
      </c>
      <c r="BM177" s="217" t="s">
        <v>2544</v>
      </c>
    </row>
    <row r="178" s="2" customFormat="1">
      <c r="A178" s="40"/>
      <c r="B178" s="41"/>
      <c r="C178" s="42"/>
      <c r="D178" s="219" t="s">
        <v>153</v>
      </c>
      <c r="E178" s="42"/>
      <c r="F178" s="220" t="s">
        <v>2545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153</v>
      </c>
      <c r="AU178" s="19" t="s">
        <v>81</v>
      </c>
    </row>
    <row r="179" s="2" customFormat="1">
      <c r="A179" s="40"/>
      <c r="B179" s="41"/>
      <c r="C179" s="42"/>
      <c r="D179" s="224" t="s">
        <v>155</v>
      </c>
      <c r="E179" s="42"/>
      <c r="F179" s="225" t="s">
        <v>2546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155</v>
      </c>
      <c r="AU179" s="19" t="s">
        <v>81</v>
      </c>
    </row>
    <row r="180" s="2" customFormat="1" ht="16.5" customHeight="1">
      <c r="A180" s="40"/>
      <c r="B180" s="41"/>
      <c r="C180" s="206" t="s">
        <v>273</v>
      </c>
      <c r="D180" s="206" t="s">
        <v>146</v>
      </c>
      <c r="E180" s="207" t="s">
        <v>2547</v>
      </c>
      <c r="F180" s="208" t="s">
        <v>2548</v>
      </c>
      <c r="G180" s="209" t="s">
        <v>204</v>
      </c>
      <c r="H180" s="210">
        <v>477.70800000000003</v>
      </c>
      <c r="I180" s="211"/>
      <c r="J180" s="212">
        <f>ROUND(I180*H180,2)</f>
        <v>0</v>
      </c>
      <c r="K180" s="208" t="s">
        <v>150</v>
      </c>
      <c r="L180" s="46"/>
      <c r="M180" s="213" t="s">
        <v>19</v>
      </c>
      <c r="N180" s="214" t="s">
        <v>42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151</v>
      </c>
      <c r="AT180" s="217" t="s">
        <v>146</v>
      </c>
      <c r="AU180" s="217" t="s">
        <v>81</v>
      </c>
      <c r="AY180" s="19" t="s">
        <v>144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79</v>
      </c>
      <c r="BK180" s="218">
        <f>ROUND(I180*H180,2)</f>
        <v>0</v>
      </c>
      <c r="BL180" s="19" t="s">
        <v>151</v>
      </c>
      <c r="BM180" s="217" t="s">
        <v>2549</v>
      </c>
    </row>
    <row r="181" s="2" customFormat="1">
      <c r="A181" s="40"/>
      <c r="B181" s="41"/>
      <c r="C181" s="42"/>
      <c r="D181" s="219" t="s">
        <v>153</v>
      </c>
      <c r="E181" s="42"/>
      <c r="F181" s="220" t="s">
        <v>2550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153</v>
      </c>
      <c r="AU181" s="19" t="s">
        <v>81</v>
      </c>
    </row>
    <row r="182" s="2" customFormat="1">
      <c r="A182" s="40"/>
      <c r="B182" s="41"/>
      <c r="C182" s="42"/>
      <c r="D182" s="224" t="s">
        <v>155</v>
      </c>
      <c r="E182" s="42"/>
      <c r="F182" s="225" t="s">
        <v>2551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155</v>
      </c>
      <c r="AU182" s="19" t="s">
        <v>81</v>
      </c>
    </row>
    <row r="183" s="13" customFormat="1">
      <c r="A183" s="13"/>
      <c r="B183" s="226"/>
      <c r="C183" s="227"/>
      <c r="D183" s="219" t="s">
        <v>175</v>
      </c>
      <c r="E183" s="228" t="s">
        <v>19</v>
      </c>
      <c r="F183" s="229" t="s">
        <v>2552</v>
      </c>
      <c r="G183" s="227"/>
      <c r="H183" s="230">
        <v>477.70800000000003</v>
      </c>
      <c r="I183" s="231"/>
      <c r="J183" s="227"/>
      <c r="K183" s="227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175</v>
      </c>
      <c r="AU183" s="236" t="s">
        <v>81</v>
      </c>
      <c r="AV183" s="13" t="s">
        <v>81</v>
      </c>
      <c r="AW183" s="13" t="s">
        <v>33</v>
      </c>
      <c r="AX183" s="13" t="s">
        <v>79</v>
      </c>
      <c r="AY183" s="236" t="s">
        <v>144</v>
      </c>
    </row>
    <row r="184" s="2" customFormat="1" ht="16.5" customHeight="1">
      <c r="A184" s="40"/>
      <c r="B184" s="41"/>
      <c r="C184" s="206" t="s">
        <v>280</v>
      </c>
      <c r="D184" s="206" t="s">
        <v>146</v>
      </c>
      <c r="E184" s="207" t="s">
        <v>2553</v>
      </c>
      <c r="F184" s="208" t="s">
        <v>2554</v>
      </c>
      <c r="G184" s="209" t="s">
        <v>204</v>
      </c>
      <c r="H184" s="210">
        <v>34.167999999999999</v>
      </c>
      <c r="I184" s="211"/>
      <c r="J184" s="212">
        <f>ROUND(I184*H184,2)</f>
        <v>0</v>
      </c>
      <c r="K184" s="208" t="s">
        <v>150</v>
      </c>
      <c r="L184" s="46"/>
      <c r="M184" s="213" t="s">
        <v>19</v>
      </c>
      <c r="N184" s="214" t="s">
        <v>42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151</v>
      </c>
      <c r="AT184" s="217" t="s">
        <v>146</v>
      </c>
      <c r="AU184" s="217" t="s">
        <v>81</v>
      </c>
      <c r="AY184" s="19" t="s">
        <v>144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79</v>
      </c>
      <c r="BK184" s="218">
        <f>ROUND(I184*H184,2)</f>
        <v>0</v>
      </c>
      <c r="BL184" s="19" t="s">
        <v>151</v>
      </c>
      <c r="BM184" s="217" t="s">
        <v>2555</v>
      </c>
    </row>
    <row r="185" s="2" customFormat="1">
      <c r="A185" s="40"/>
      <c r="B185" s="41"/>
      <c r="C185" s="42"/>
      <c r="D185" s="219" t="s">
        <v>153</v>
      </c>
      <c r="E185" s="42"/>
      <c r="F185" s="220" t="s">
        <v>2556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153</v>
      </c>
      <c r="AU185" s="19" t="s">
        <v>81</v>
      </c>
    </row>
    <row r="186" s="2" customFormat="1">
      <c r="A186" s="40"/>
      <c r="B186" s="41"/>
      <c r="C186" s="42"/>
      <c r="D186" s="224" t="s">
        <v>155</v>
      </c>
      <c r="E186" s="42"/>
      <c r="F186" s="225" t="s">
        <v>2557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155</v>
      </c>
      <c r="AU186" s="19" t="s">
        <v>81</v>
      </c>
    </row>
    <row r="187" s="2" customFormat="1" ht="24.15" customHeight="1">
      <c r="A187" s="40"/>
      <c r="B187" s="41"/>
      <c r="C187" s="206" t="s">
        <v>287</v>
      </c>
      <c r="D187" s="206" t="s">
        <v>146</v>
      </c>
      <c r="E187" s="207" t="s">
        <v>583</v>
      </c>
      <c r="F187" s="208" t="s">
        <v>584</v>
      </c>
      <c r="G187" s="209" t="s">
        <v>204</v>
      </c>
      <c r="H187" s="210">
        <v>34.122</v>
      </c>
      <c r="I187" s="211"/>
      <c r="J187" s="212">
        <f>ROUND(I187*H187,2)</f>
        <v>0</v>
      </c>
      <c r="K187" s="208" t="s">
        <v>150</v>
      </c>
      <c r="L187" s="46"/>
      <c r="M187" s="213" t="s">
        <v>19</v>
      </c>
      <c r="N187" s="214" t="s">
        <v>42</v>
      </c>
      <c r="O187" s="86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151</v>
      </c>
      <c r="AT187" s="217" t="s">
        <v>146</v>
      </c>
      <c r="AU187" s="217" t="s">
        <v>81</v>
      </c>
      <c r="AY187" s="19" t="s">
        <v>144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79</v>
      </c>
      <c r="BK187" s="218">
        <f>ROUND(I187*H187,2)</f>
        <v>0</v>
      </c>
      <c r="BL187" s="19" t="s">
        <v>151</v>
      </c>
      <c r="BM187" s="217" t="s">
        <v>2558</v>
      </c>
    </row>
    <row r="188" s="2" customFormat="1">
      <c r="A188" s="40"/>
      <c r="B188" s="41"/>
      <c r="C188" s="42"/>
      <c r="D188" s="219" t="s">
        <v>153</v>
      </c>
      <c r="E188" s="42"/>
      <c r="F188" s="220" t="s">
        <v>586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153</v>
      </c>
      <c r="AU188" s="19" t="s">
        <v>81</v>
      </c>
    </row>
    <row r="189" s="2" customFormat="1">
      <c r="A189" s="40"/>
      <c r="B189" s="41"/>
      <c r="C189" s="42"/>
      <c r="D189" s="224" t="s">
        <v>155</v>
      </c>
      <c r="E189" s="42"/>
      <c r="F189" s="225" t="s">
        <v>587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155</v>
      </c>
      <c r="AU189" s="19" t="s">
        <v>81</v>
      </c>
    </row>
    <row r="190" s="12" customFormat="1" ht="22.8" customHeight="1">
      <c r="A190" s="12"/>
      <c r="B190" s="190"/>
      <c r="C190" s="191"/>
      <c r="D190" s="192" t="s">
        <v>70</v>
      </c>
      <c r="E190" s="204" t="s">
        <v>588</v>
      </c>
      <c r="F190" s="204" t="s">
        <v>589</v>
      </c>
      <c r="G190" s="191"/>
      <c r="H190" s="191"/>
      <c r="I190" s="194"/>
      <c r="J190" s="205">
        <f>BK190</f>
        <v>0</v>
      </c>
      <c r="K190" s="191"/>
      <c r="L190" s="196"/>
      <c r="M190" s="197"/>
      <c r="N190" s="198"/>
      <c r="O190" s="198"/>
      <c r="P190" s="199">
        <f>SUM(P191:P193)</f>
        <v>0</v>
      </c>
      <c r="Q190" s="198"/>
      <c r="R190" s="199">
        <f>SUM(R191:R193)</f>
        <v>0</v>
      </c>
      <c r="S190" s="198"/>
      <c r="T190" s="200">
        <f>SUM(T191:T193)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01" t="s">
        <v>79</v>
      </c>
      <c r="AT190" s="202" t="s">
        <v>70</v>
      </c>
      <c r="AU190" s="202" t="s">
        <v>79</v>
      </c>
      <c r="AY190" s="201" t="s">
        <v>144</v>
      </c>
      <c r="BK190" s="203">
        <f>SUM(BK191:BK193)</f>
        <v>0</v>
      </c>
    </row>
    <row r="191" s="2" customFormat="1" ht="21.75" customHeight="1">
      <c r="A191" s="40"/>
      <c r="B191" s="41"/>
      <c r="C191" s="206" t="s">
        <v>7</v>
      </c>
      <c r="D191" s="206" t="s">
        <v>146</v>
      </c>
      <c r="E191" s="207" t="s">
        <v>2559</v>
      </c>
      <c r="F191" s="208" t="s">
        <v>2560</v>
      </c>
      <c r="G191" s="209" t="s">
        <v>204</v>
      </c>
      <c r="H191" s="210">
        <v>123.185</v>
      </c>
      <c r="I191" s="211"/>
      <c r="J191" s="212">
        <f>ROUND(I191*H191,2)</f>
        <v>0</v>
      </c>
      <c r="K191" s="208" t="s">
        <v>150</v>
      </c>
      <c r="L191" s="46"/>
      <c r="M191" s="213" t="s">
        <v>19</v>
      </c>
      <c r="N191" s="214" t="s">
        <v>42</v>
      </c>
      <c r="O191" s="86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151</v>
      </c>
      <c r="AT191" s="217" t="s">
        <v>146</v>
      </c>
      <c r="AU191" s="217" t="s">
        <v>81</v>
      </c>
      <c r="AY191" s="19" t="s">
        <v>144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79</v>
      </c>
      <c r="BK191" s="218">
        <f>ROUND(I191*H191,2)</f>
        <v>0</v>
      </c>
      <c r="BL191" s="19" t="s">
        <v>151</v>
      </c>
      <c r="BM191" s="217" t="s">
        <v>2561</v>
      </c>
    </row>
    <row r="192" s="2" customFormat="1">
      <c r="A192" s="40"/>
      <c r="B192" s="41"/>
      <c r="C192" s="42"/>
      <c r="D192" s="219" t="s">
        <v>153</v>
      </c>
      <c r="E192" s="42"/>
      <c r="F192" s="220" t="s">
        <v>2562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153</v>
      </c>
      <c r="AU192" s="19" t="s">
        <v>81</v>
      </c>
    </row>
    <row r="193" s="2" customFormat="1">
      <c r="A193" s="40"/>
      <c r="B193" s="41"/>
      <c r="C193" s="42"/>
      <c r="D193" s="224" t="s">
        <v>155</v>
      </c>
      <c r="E193" s="42"/>
      <c r="F193" s="225" t="s">
        <v>2563</v>
      </c>
      <c r="G193" s="42"/>
      <c r="H193" s="42"/>
      <c r="I193" s="221"/>
      <c r="J193" s="42"/>
      <c r="K193" s="42"/>
      <c r="L193" s="46"/>
      <c r="M193" s="269"/>
      <c r="N193" s="270"/>
      <c r="O193" s="271"/>
      <c r="P193" s="271"/>
      <c r="Q193" s="271"/>
      <c r="R193" s="271"/>
      <c r="S193" s="271"/>
      <c r="T193" s="272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155</v>
      </c>
      <c r="AU193" s="19" t="s">
        <v>81</v>
      </c>
    </row>
    <row r="194" s="2" customFormat="1" ht="6.96" customHeight="1">
      <c r="A194" s="40"/>
      <c r="B194" s="61"/>
      <c r="C194" s="62"/>
      <c r="D194" s="62"/>
      <c r="E194" s="62"/>
      <c r="F194" s="62"/>
      <c r="G194" s="62"/>
      <c r="H194" s="62"/>
      <c r="I194" s="62"/>
      <c r="J194" s="62"/>
      <c r="K194" s="62"/>
      <c r="L194" s="46"/>
      <c r="M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</row>
  </sheetData>
  <sheetProtection sheet="1" autoFilter="0" formatColumns="0" formatRows="0" objects="1" scenarios="1" spinCount="100000" saltValue="/JJcu3Ful6SlEiPnX6hZ5N92cNIa1VLh72A5V+tY26u5XOSRs8XNT/xzobp4vDnDyMdPvuYwLOfZS4+3IhDsrQ==" hashValue="83O3MV+2lJj/97IlzP+l4g5R8OJnV5mxF4gOg0tTxrSaxltHOkxAcRMPliHrLil/JUR6PhAmqSzvoaQJF74SrA==" algorithmName="SHA-512" password="CC35"/>
  <autoFilter ref="C84:K193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0" r:id="rId1" display="https://podminky.urs.cz/item/CS_URS_2025_01/113107321"/>
    <hyperlink ref="F94" r:id="rId2" display="https://podminky.urs.cz/item/CS_URS_2025_01/113108441"/>
    <hyperlink ref="F98" r:id="rId3" display="https://podminky.urs.cz/item/CS_URS_2025_01/131251104"/>
    <hyperlink ref="F103" r:id="rId4" display="https://podminky.urs.cz/item/CS_URS_2024_01/162751117"/>
    <hyperlink ref="F106" r:id="rId5" display="https://podminky.urs.cz/item/CS_URS_2024_01/162751119"/>
    <hyperlink ref="F110" r:id="rId6" display="https://podminky.urs.cz/item/CS_URS_2024_01/171201231"/>
    <hyperlink ref="F114" r:id="rId7" display="https://podminky.urs.cz/item/CS_URS_2024_01/171251201"/>
    <hyperlink ref="F117" r:id="rId8" display="https://podminky.urs.cz/item/CS_URS_2025_01/181912112"/>
    <hyperlink ref="F121" r:id="rId9" display="https://podminky.urs.cz/item/CS_URS_2025_01/181951112"/>
    <hyperlink ref="F125" r:id="rId10" display="https://podminky.urs.cz/item/CS_URS_2025_01/564661111"/>
    <hyperlink ref="F128" r:id="rId11" display="https://podminky.urs.cz/item/CS_URS_2025_01/564671111"/>
    <hyperlink ref="F132" r:id="rId12" display="https://podminky.urs.cz/item/CS_URS_2025_01/564871111"/>
    <hyperlink ref="F136" r:id="rId13" display="https://podminky.urs.cz/item/CS_URS_2025_01/564951413"/>
    <hyperlink ref="F139" r:id="rId14" display="https://podminky.urs.cz/item/CS_URS_2025_01/566501111"/>
    <hyperlink ref="F143" r:id="rId15" display="https://podminky.urs.cz/item/CS_URS_2025_01/566901232"/>
    <hyperlink ref="F148" r:id="rId16" display="https://podminky.urs.cz/item/CS_URS_2025_01/572340111"/>
    <hyperlink ref="F152" r:id="rId17" display="https://podminky.urs.cz/item/CS_URS_2025_01/572340112"/>
    <hyperlink ref="F156" r:id="rId18" display="https://podminky.urs.cz/item/CS_URS_2025_01/577144121"/>
    <hyperlink ref="F159" r:id="rId19" display="https://podminky.urs.cz/item/CS_URS_2025_01/577145122"/>
    <hyperlink ref="F164" r:id="rId20" display="https://podminky.urs.cz/item/CS_URS_2024_01/916131213"/>
    <hyperlink ref="F168" r:id="rId21" display="https://podminky.urs.cz/item/CS_URS_2025_01/919732221"/>
    <hyperlink ref="F171" r:id="rId22" display="https://podminky.urs.cz/item/CS_URS_2024_01/919735113"/>
    <hyperlink ref="F175" r:id="rId23" display="https://podminky.urs.cz/item/CS_URS_2025_01/938909331"/>
    <hyperlink ref="F179" r:id="rId24" display="https://podminky.urs.cz/item/CS_URS_2025_01/997221571"/>
    <hyperlink ref="F182" r:id="rId25" display="https://podminky.urs.cz/item/CS_URS_2025_01/997221579"/>
    <hyperlink ref="F186" r:id="rId26" display="https://podminky.urs.cz/item/CS_URS_2025_01/997221612"/>
    <hyperlink ref="F189" r:id="rId27" display="https://podminky.urs.cz/item/CS_URS_2025_01/997221875"/>
    <hyperlink ref="F193" r:id="rId28" display="https://podminky.urs.cz/item/CS_URS_2025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9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100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KOMPOSTÁRNA STŘÍTEŽ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101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2564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17. 2. 2025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28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32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ROUND(J88,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ROUND((SUM(BE88:BE243)),  2)</f>
        <v>0</v>
      </c>
      <c r="G33" s="40"/>
      <c r="H33" s="40"/>
      <c r="I33" s="150">
        <v>0.20999999999999999</v>
      </c>
      <c r="J33" s="149">
        <f>ROUND(((SUM(BE88:BE243))*I33),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ROUND((SUM(BF88:BF243)),  2)</f>
        <v>0</v>
      </c>
      <c r="G34" s="40"/>
      <c r="H34" s="40"/>
      <c r="I34" s="150">
        <v>0.12</v>
      </c>
      <c r="J34" s="149">
        <f>ROUND(((SUM(BF88:BF243))*I34),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ROUND((SUM(BG88:BG243)),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ROUND((SUM(BH88:BH243)),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ROUND((SUM(BI88:BI243)),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103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KOMPOSTÁRNA STŘÍTEŽ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101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 xml:space="preserve">02/2025 - SO 06 - DEŠŤOVÁ KANALIZACE 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Střítež u Kaplice</v>
      </c>
      <c r="G52" s="42"/>
      <c r="H52" s="42"/>
      <c r="I52" s="34" t="s">
        <v>23</v>
      </c>
      <c r="J52" s="74" t="str">
        <f>IF(J12="","",J12)</f>
        <v>17. 2. 2025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>Ing. Čížek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Ing. Čížek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104</v>
      </c>
      <c r="D57" s="164"/>
      <c r="E57" s="164"/>
      <c r="F57" s="164"/>
      <c r="G57" s="164"/>
      <c r="H57" s="164"/>
      <c r="I57" s="164"/>
      <c r="J57" s="165" t="s">
        <v>105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J88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106</v>
      </c>
    </row>
    <row r="60" s="9" customFormat="1" ht="24.96" customHeight="1">
      <c r="A60" s="9"/>
      <c r="B60" s="167"/>
      <c r="C60" s="168"/>
      <c r="D60" s="169" t="s">
        <v>107</v>
      </c>
      <c r="E60" s="170"/>
      <c r="F60" s="170"/>
      <c r="G60" s="170"/>
      <c r="H60" s="170"/>
      <c r="I60" s="170"/>
      <c r="J60" s="171">
        <f>J89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108</v>
      </c>
      <c r="E61" s="176"/>
      <c r="F61" s="176"/>
      <c r="G61" s="176"/>
      <c r="H61" s="176"/>
      <c r="I61" s="176"/>
      <c r="J61" s="177">
        <f>J90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109</v>
      </c>
      <c r="E62" s="176"/>
      <c r="F62" s="176"/>
      <c r="G62" s="176"/>
      <c r="H62" s="176"/>
      <c r="I62" s="176"/>
      <c r="J62" s="177">
        <f>J128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111</v>
      </c>
      <c r="E63" s="176"/>
      <c r="F63" s="176"/>
      <c r="G63" s="176"/>
      <c r="H63" s="176"/>
      <c r="I63" s="176"/>
      <c r="J63" s="177">
        <f>J129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2430</v>
      </c>
      <c r="E64" s="176"/>
      <c r="F64" s="176"/>
      <c r="G64" s="176"/>
      <c r="H64" s="176"/>
      <c r="I64" s="176"/>
      <c r="J64" s="177">
        <f>J134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2565</v>
      </c>
      <c r="E65" s="176"/>
      <c r="F65" s="176"/>
      <c r="G65" s="176"/>
      <c r="H65" s="176"/>
      <c r="I65" s="176"/>
      <c r="J65" s="177">
        <f>J147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113</v>
      </c>
      <c r="E66" s="176"/>
      <c r="F66" s="176"/>
      <c r="G66" s="176"/>
      <c r="H66" s="176"/>
      <c r="I66" s="176"/>
      <c r="J66" s="177">
        <f>J215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114</v>
      </c>
      <c r="E67" s="176"/>
      <c r="F67" s="176"/>
      <c r="G67" s="176"/>
      <c r="H67" s="176"/>
      <c r="I67" s="176"/>
      <c r="J67" s="177">
        <f>J226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115</v>
      </c>
      <c r="E68" s="176"/>
      <c r="F68" s="176"/>
      <c r="G68" s="176"/>
      <c r="H68" s="176"/>
      <c r="I68" s="176"/>
      <c r="J68" s="177">
        <f>J240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129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16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162" t="str">
        <f>E7</f>
        <v>KOMPOSTÁRNA STŘÍTEŽ</v>
      </c>
      <c r="F78" s="34"/>
      <c r="G78" s="34"/>
      <c r="H78" s="34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101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E9</f>
        <v xml:space="preserve">02/2025 - SO 06 - DEŠŤOVÁ KANALIZACE </v>
      </c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21</v>
      </c>
      <c r="D82" s="42"/>
      <c r="E82" s="42"/>
      <c r="F82" s="29" t="str">
        <f>F12</f>
        <v>Střítež u Kaplice</v>
      </c>
      <c r="G82" s="42"/>
      <c r="H82" s="42"/>
      <c r="I82" s="34" t="s">
        <v>23</v>
      </c>
      <c r="J82" s="74" t="str">
        <f>IF(J12="","",J12)</f>
        <v>17. 2. 2025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25</v>
      </c>
      <c r="D84" s="42"/>
      <c r="E84" s="42"/>
      <c r="F84" s="29" t="str">
        <f>E15</f>
        <v xml:space="preserve"> </v>
      </c>
      <c r="G84" s="42"/>
      <c r="H84" s="42"/>
      <c r="I84" s="34" t="s">
        <v>31</v>
      </c>
      <c r="J84" s="38" t="str">
        <f>E21</f>
        <v>Ing. Čížek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29</v>
      </c>
      <c r="D85" s="42"/>
      <c r="E85" s="42"/>
      <c r="F85" s="29" t="str">
        <f>IF(E18="","",E18)</f>
        <v>Vyplň údaj</v>
      </c>
      <c r="G85" s="42"/>
      <c r="H85" s="42"/>
      <c r="I85" s="34" t="s">
        <v>34</v>
      </c>
      <c r="J85" s="38" t="str">
        <f>E24</f>
        <v>Ing. Čížek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79"/>
      <c r="B87" s="180"/>
      <c r="C87" s="181" t="s">
        <v>130</v>
      </c>
      <c r="D87" s="182" t="s">
        <v>56</v>
      </c>
      <c r="E87" s="182" t="s">
        <v>52</v>
      </c>
      <c r="F87" s="182" t="s">
        <v>53</v>
      </c>
      <c r="G87" s="182" t="s">
        <v>131</v>
      </c>
      <c r="H87" s="182" t="s">
        <v>132</v>
      </c>
      <c r="I87" s="182" t="s">
        <v>133</v>
      </c>
      <c r="J87" s="182" t="s">
        <v>105</v>
      </c>
      <c r="K87" s="183" t="s">
        <v>134</v>
      </c>
      <c r="L87" s="184"/>
      <c r="M87" s="94" t="s">
        <v>19</v>
      </c>
      <c r="N87" s="95" t="s">
        <v>41</v>
      </c>
      <c r="O87" s="95" t="s">
        <v>135</v>
      </c>
      <c r="P87" s="95" t="s">
        <v>136</v>
      </c>
      <c r="Q87" s="95" t="s">
        <v>137</v>
      </c>
      <c r="R87" s="95" t="s">
        <v>138</v>
      </c>
      <c r="S87" s="95" t="s">
        <v>139</v>
      </c>
      <c r="T87" s="96" t="s">
        <v>140</v>
      </c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</row>
    <row r="88" s="2" customFormat="1" ht="22.8" customHeight="1">
      <c r="A88" s="40"/>
      <c r="B88" s="41"/>
      <c r="C88" s="101" t="s">
        <v>141</v>
      </c>
      <c r="D88" s="42"/>
      <c r="E88" s="42"/>
      <c r="F88" s="42"/>
      <c r="G88" s="42"/>
      <c r="H88" s="42"/>
      <c r="I88" s="42"/>
      <c r="J88" s="185">
        <f>BK88</f>
        <v>0</v>
      </c>
      <c r="K88" s="42"/>
      <c r="L88" s="46"/>
      <c r="M88" s="97"/>
      <c r="N88" s="186"/>
      <c r="O88" s="98"/>
      <c r="P88" s="187">
        <f>P89</f>
        <v>0</v>
      </c>
      <c r="Q88" s="98"/>
      <c r="R88" s="187">
        <f>R89</f>
        <v>74.870857799999982</v>
      </c>
      <c r="S88" s="98"/>
      <c r="T88" s="188">
        <f>T89</f>
        <v>15.2544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70</v>
      </c>
      <c r="AU88" s="19" t="s">
        <v>106</v>
      </c>
      <c r="BK88" s="189">
        <f>BK89</f>
        <v>0</v>
      </c>
    </row>
    <row r="89" s="12" customFormat="1" ht="25.92" customHeight="1">
      <c r="A89" s="12"/>
      <c r="B89" s="190"/>
      <c r="C89" s="191"/>
      <c r="D89" s="192" t="s">
        <v>70</v>
      </c>
      <c r="E89" s="193" t="s">
        <v>142</v>
      </c>
      <c r="F89" s="193" t="s">
        <v>143</v>
      </c>
      <c r="G89" s="191"/>
      <c r="H89" s="191"/>
      <c r="I89" s="194"/>
      <c r="J89" s="195">
        <f>BK89</f>
        <v>0</v>
      </c>
      <c r="K89" s="191"/>
      <c r="L89" s="196"/>
      <c r="M89" s="197"/>
      <c r="N89" s="198"/>
      <c r="O89" s="198"/>
      <c r="P89" s="199">
        <f>P90+P128+P129+P134+P147+P215+P226+P240</f>
        <v>0</v>
      </c>
      <c r="Q89" s="198"/>
      <c r="R89" s="199">
        <f>R90+R128+R129+R134+R147+R215+R226+R240</f>
        <v>74.870857799999982</v>
      </c>
      <c r="S89" s="198"/>
      <c r="T89" s="200">
        <f>T90+T128+T129+T134+T147+T215+T226+T240</f>
        <v>15.2544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79</v>
      </c>
      <c r="AT89" s="202" t="s">
        <v>70</v>
      </c>
      <c r="AU89" s="202" t="s">
        <v>71</v>
      </c>
      <c r="AY89" s="201" t="s">
        <v>144</v>
      </c>
      <c r="BK89" s="203">
        <f>BK90+BK128+BK129+BK134+BK147+BK215+BK226+BK240</f>
        <v>0</v>
      </c>
    </row>
    <row r="90" s="12" customFormat="1" ht="22.8" customHeight="1">
      <c r="A90" s="12"/>
      <c r="B90" s="190"/>
      <c r="C90" s="191"/>
      <c r="D90" s="192" t="s">
        <v>70</v>
      </c>
      <c r="E90" s="204" t="s">
        <v>79</v>
      </c>
      <c r="F90" s="204" t="s">
        <v>145</v>
      </c>
      <c r="G90" s="191"/>
      <c r="H90" s="191"/>
      <c r="I90" s="194"/>
      <c r="J90" s="205">
        <f>BK90</f>
        <v>0</v>
      </c>
      <c r="K90" s="191"/>
      <c r="L90" s="196"/>
      <c r="M90" s="197"/>
      <c r="N90" s="198"/>
      <c r="O90" s="198"/>
      <c r="P90" s="199">
        <f>SUM(P91:P127)</f>
        <v>0</v>
      </c>
      <c r="Q90" s="198"/>
      <c r="R90" s="199">
        <f>SUM(R91:R127)</f>
        <v>33.119999999999997</v>
      </c>
      <c r="S90" s="198"/>
      <c r="T90" s="200">
        <f>SUM(T91:T127)</f>
        <v>12.134399999999999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79</v>
      </c>
      <c r="AT90" s="202" t="s">
        <v>70</v>
      </c>
      <c r="AU90" s="202" t="s">
        <v>79</v>
      </c>
      <c r="AY90" s="201" t="s">
        <v>144</v>
      </c>
      <c r="BK90" s="203">
        <f>SUM(BK91:BK127)</f>
        <v>0</v>
      </c>
    </row>
    <row r="91" s="2" customFormat="1" ht="16.5" customHeight="1">
      <c r="A91" s="40"/>
      <c r="B91" s="41"/>
      <c r="C91" s="206" t="s">
        <v>79</v>
      </c>
      <c r="D91" s="206" t="s">
        <v>146</v>
      </c>
      <c r="E91" s="207" t="s">
        <v>1276</v>
      </c>
      <c r="F91" s="208" t="s">
        <v>1277</v>
      </c>
      <c r="G91" s="209" t="s">
        <v>149</v>
      </c>
      <c r="H91" s="210">
        <v>38.399999999999999</v>
      </c>
      <c r="I91" s="211"/>
      <c r="J91" s="212">
        <f>ROUND(I91*H91,2)</f>
        <v>0</v>
      </c>
      <c r="K91" s="208" t="s">
        <v>150</v>
      </c>
      <c r="L91" s="46"/>
      <c r="M91" s="213" t="s">
        <v>19</v>
      </c>
      <c r="N91" s="214" t="s">
        <v>42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0.316</v>
      </c>
      <c r="T91" s="216">
        <f>S91*H91</f>
        <v>12.134399999999999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151</v>
      </c>
      <c r="AT91" s="217" t="s">
        <v>146</v>
      </c>
      <c r="AU91" s="217" t="s">
        <v>81</v>
      </c>
      <c r="AY91" s="19" t="s">
        <v>144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79</v>
      </c>
      <c r="BK91" s="218">
        <f>ROUND(I91*H91,2)</f>
        <v>0</v>
      </c>
      <c r="BL91" s="19" t="s">
        <v>151</v>
      </c>
      <c r="BM91" s="217" t="s">
        <v>2566</v>
      </c>
    </row>
    <row r="92" s="2" customFormat="1">
      <c r="A92" s="40"/>
      <c r="B92" s="41"/>
      <c r="C92" s="42"/>
      <c r="D92" s="219" t="s">
        <v>153</v>
      </c>
      <c r="E92" s="42"/>
      <c r="F92" s="220" t="s">
        <v>1279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153</v>
      </c>
      <c r="AU92" s="19" t="s">
        <v>81</v>
      </c>
    </row>
    <row r="93" s="2" customFormat="1">
      <c r="A93" s="40"/>
      <c r="B93" s="41"/>
      <c r="C93" s="42"/>
      <c r="D93" s="224" t="s">
        <v>155</v>
      </c>
      <c r="E93" s="42"/>
      <c r="F93" s="225" t="s">
        <v>1280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155</v>
      </c>
      <c r="AU93" s="19" t="s">
        <v>81</v>
      </c>
    </row>
    <row r="94" s="13" customFormat="1">
      <c r="A94" s="13"/>
      <c r="B94" s="226"/>
      <c r="C94" s="227"/>
      <c r="D94" s="219" t="s">
        <v>175</v>
      </c>
      <c r="E94" s="228" t="s">
        <v>19</v>
      </c>
      <c r="F94" s="229" t="s">
        <v>2567</v>
      </c>
      <c r="G94" s="227"/>
      <c r="H94" s="230">
        <v>38.399999999999999</v>
      </c>
      <c r="I94" s="231"/>
      <c r="J94" s="227"/>
      <c r="K94" s="227"/>
      <c r="L94" s="232"/>
      <c r="M94" s="233"/>
      <c r="N94" s="234"/>
      <c r="O94" s="234"/>
      <c r="P94" s="234"/>
      <c r="Q94" s="234"/>
      <c r="R94" s="234"/>
      <c r="S94" s="234"/>
      <c r="T94" s="235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6" t="s">
        <v>175</v>
      </c>
      <c r="AU94" s="236" t="s">
        <v>81</v>
      </c>
      <c r="AV94" s="13" t="s">
        <v>81</v>
      </c>
      <c r="AW94" s="13" t="s">
        <v>33</v>
      </c>
      <c r="AX94" s="13" t="s">
        <v>79</v>
      </c>
      <c r="AY94" s="236" t="s">
        <v>144</v>
      </c>
    </row>
    <row r="95" s="2" customFormat="1" ht="21.75" customHeight="1">
      <c r="A95" s="40"/>
      <c r="B95" s="41"/>
      <c r="C95" s="206" t="s">
        <v>81</v>
      </c>
      <c r="D95" s="206" t="s">
        <v>146</v>
      </c>
      <c r="E95" s="207" t="s">
        <v>2568</v>
      </c>
      <c r="F95" s="208" t="s">
        <v>2569</v>
      </c>
      <c r="G95" s="209" t="s">
        <v>171</v>
      </c>
      <c r="H95" s="210">
        <v>66.239999999999995</v>
      </c>
      <c r="I95" s="211"/>
      <c r="J95" s="212">
        <f>ROUND(I95*H95,2)</f>
        <v>0</v>
      </c>
      <c r="K95" s="208" t="s">
        <v>150</v>
      </c>
      <c r="L95" s="46"/>
      <c r="M95" s="213" t="s">
        <v>19</v>
      </c>
      <c r="N95" s="214" t="s">
        <v>42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151</v>
      </c>
      <c r="AT95" s="217" t="s">
        <v>146</v>
      </c>
      <c r="AU95" s="217" t="s">
        <v>81</v>
      </c>
      <c r="AY95" s="19" t="s">
        <v>144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79</v>
      </c>
      <c r="BK95" s="218">
        <f>ROUND(I95*H95,2)</f>
        <v>0</v>
      </c>
      <c r="BL95" s="19" t="s">
        <v>151</v>
      </c>
      <c r="BM95" s="217" t="s">
        <v>2570</v>
      </c>
    </row>
    <row r="96" s="2" customFormat="1">
      <c r="A96" s="40"/>
      <c r="B96" s="41"/>
      <c r="C96" s="42"/>
      <c r="D96" s="219" t="s">
        <v>153</v>
      </c>
      <c r="E96" s="42"/>
      <c r="F96" s="220" t="s">
        <v>2571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153</v>
      </c>
      <c r="AU96" s="19" t="s">
        <v>81</v>
      </c>
    </row>
    <row r="97" s="2" customFormat="1">
      <c r="A97" s="40"/>
      <c r="B97" s="41"/>
      <c r="C97" s="42"/>
      <c r="D97" s="224" t="s">
        <v>155</v>
      </c>
      <c r="E97" s="42"/>
      <c r="F97" s="225" t="s">
        <v>2572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155</v>
      </c>
      <c r="AU97" s="19" t="s">
        <v>81</v>
      </c>
    </row>
    <row r="98" s="13" customFormat="1">
      <c r="A98" s="13"/>
      <c r="B98" s="226"/>
      <c r="C98" s="227"/>
      <c r="D98" s="219" t="s">
        <v>175</v>
      </c>
      <c r="E98" s="228" t="s">
        <v>19</v>
      </c>
      <c r="F98" s="229" t="s">
        <v>2573</v>
      </c>
      <c r="G98" s="227"/>
      <c r="H98" s="230">
        <v>66.239999999999995</v>
      </c>
      <c r="I98" s="231"/>
      <c r="J98" s="227"/>
      <c r="K98" s="227"/>
      <c r="L98" s="232"/>
      <c r="M98" s="233"/>
      <c r="N98" s="234"/>
      <c r="O98" s="234"/>
      <c r="P98" s="234"/>
      <c r="Q98" s="234"/>
      <c r="R98" s="234"/>
      <c r="S98" s="234"/>
      <c r="T98" s="23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175</v>
      </c>
      <c r="AU98" s="236" t="s">
        <v>81</v>
      </c>
      <c r="AV98" s="13" t="s">
        <v>81</v>
      </c>
      <c r="AW98" s="13" t="s">
        <v>33</v>
      </c>
      <c r="AX98" s="13" t="s">
        <v>79</v>
      </c>
      <c r="AY98" s="236" t="s">
        <v>144</v>
      </c>
    </row>
    <row r="99" s="2" customFormat="1" ht="21.75" customHeight="1">
      <c r="A99" s="40"/>
      <c r="B99" s="41"/>
      <c r="C99" s="206" t="s">
        <v>162</v>
      </c>
      <c r="D99" s="206" t="s">
        <v>146</v>
      </c>
      <c r="E99" s="207" t="s">
        <v>188</v>
      </c>
      <c r="F99" s="208" t="s">
        <v>189</v>
      </c>
      <c r="G99" s="209" t="s">
        <v>171</v>
      </c>
      <c r="H99" s="210">
        <v>24.84</v>
      </c>
      <c r="I99" s="211"/>
      <c r="J99" s="212">
        <f>ROUND(I99*H99,2)</f>
        <v>0</v>
      </c>
      <c r="K99" s="208" t="s">
        <v>150</v>
      </c>
      <c r="L99" s="46"/>
      <c r="M99" s="213" t="s">
        <v>19</v>
      </c>
      <c r="N99" s="214" t="s">
        <v>42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151</v>
      </c>
      <c r="AT99" s="217" t="s">
        <v>146</v>
      </c>
      <c r="AU99" s="217" t="s">
        <v>81</v>
      </c>
      <c r="AY99" s="19" t="s">
        <v>144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79</v>
      </c>
      <c r="BK99" s="218">
        <f>ROUND(I99*H99,2)</f>
        <v>0</v>
      </c>
      <c r="BL99" s="19" t="s">
        <v>151</v>
      </c>
      <c r="BM99" s="217" t="s">
        <v>2574</v>
      </c>
    </row>
    <row r="100" s="2" customFormat="1">
      <c r="A100" s="40"/>
      <c r="B100" s="41"/>
      <c r="C100" s="42"/>
      <c r="D100" s="219" t="s">
        <v>153</v>
      </c>
      <c r="E100" s="42"/>
      <c r="F100" s="220" t="s">
        <v>191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153</v>
      </c>
      <c r="AU100" s="19" t="s">
        <v>81</v>
      </c>
    </row>
    <row r="101" s="2" customFormat="1">
      <c r="A101" s="40"/>
      <c r="B101" s="41"/>
      <c r="C101" s="42"/>
      <c r="D101" s="224" t="s">
        <v>155</v>
      </c>
      <c r="E101" s="42"/>
      <c r="F101" s="225" t="s">
        <v>192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155</v>
      </c>
      <c r="AU101" s="19" t="s">
        <v>81</v>
      </c>
    </row>
    <row r="102" s="13" customFormat="1">
      <c r="A102" s="13"/>
      <c r="B102" s="226"/>
      <c r="C102" s="227"/>
      <c r="D102" s="219" t="s">
        <v>175</v>
      </c>
      <c r="E102" s="228" t="s">
        <v>19</v>
      </c>
      <c r="F102" s="229" t="s">
        <v>2575</v>
      </c>
      <c r="G102" s="227"/>
      <c r="H102" s="230">
        <v>24.84</v>
      </c>
      <c r="I102" s="231"/>
      <c r="J102" s="227"/>
      <c r="K102" s="227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175</v>
      </c>
      <c r="AU102" s="236" t="s">
        <v>81</v>
      </c>
      <c r="AV102" s="13" t="s">
        <v>81</v>
      </c>
      <c r="AW102" s="13" t="s">
        <v>33</v>
      </c>
      <c r="AX102" s="13" t="s">
        <v>79</v>
      </c>
      <c r="AY102" s="236" t="s">
        <v>144</v>
      </c>
    </row>
    <row r="103" s="2" customFormat="1" ht="24.15" customHeight="1">
      <c r="A103" s="40"/>
      <c r="B103" s="41"/>
      <c r="C103" s="206" t="s">
        <v>151</v>
      </c>
      <c r="D103" s="206" t="s">
        <v>146</v>
      </c>
      <c r="E103" s="207" t="s">
        <v>195</v>
      </c>
      <c r="F103" s="208" t="s">
        <v>196</v>
      </c>
      <c r="G103" s="209" t="s">
        <v>171</v>
      </c>
      <c r="H103" s="210">
        <v>124.2</v>
      </c>
      <c r="I103" s="211"/>
      <c r="J103" s="212">
        <f>ROUND(I103*H103,2)</f>
        <v>0</v>
      </c>
      <c r="K103" s="208" t="s">
        <v>150</v>
      </c>
      <c r="L103" s="46"/>
      <c r="M103" s="213" t="s">
        <v>19</v>
      </c>
      <c r="N103" s="214" t="s">
        <v>42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151</v>
      </c>
      <c r="AT103" s="217" t="s">
        <v>146</v>
      </c>
      <c r="AU103" s="217" t="s">
        <v>81</v>
      </c>
      <c r="AY103" s="19" t="s">
        <v>144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79</v>
      </c>
      <c r="BK103" s="218">
        <f>ROUND(I103*H103,2)</f>
        <v>0</v>
      </c>
      <c r="BL103" s="19" t="s">
        <v>151</v>
      </c>
      <c r="BM103" s="217" t="s">
        <v>2576</v>
      </c>
    </row>
    <row r="104" s="2" customFormat="1">
      <c r="A104" s="40"/>
      <c r="B104" s="41"/>
      <c r="C104" s="42"/>
      <c r="D104" s="219" t="s">
        <v>153</v>
      </c>
      <c r="E104" s="42"/>
      <c r="F104" s="220" t="s">
        <v>198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153</v>
      </c>
      <c r="AU104" s="19" t="s">
        <v>81</v>
      </c>
    </row>
    <row r="105" s="2" customFormat="1">
      <c r="A105" s="40"/>
      <c r="B105" s="41"/>
      <c r="C105" s="42"/>
      <c r="D105" s="224" t="s">
        <v>155</v>
      </c>
      <c r="E105" s="42"/>
      <c r="F105" s="225" t="s">
        <v>199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155</v>
      </c>
      <c r="AU105" s="19" t="s">
        <v>81</v>
      </c>
    </row>
    <row r="106" s="13" customFormat="1">
      <c r="A106" s="13"/>
      <c r="B106" s="226"/>
      <c r="C106" s="227"/>
      <c r="D106" s="219" t="s">
        <v>175</v>
      </c>
      <c r="E106" s="228" t="s">
        <v>19</v>
      </c>
      <c r="F106" s="229" t="s">
        <v>2577</v>
      </c>
      <c r="G106" s="227"/>
      <c r="H106" s="230">
        <v>124.2</v>
      </c>
      <c r="I106" s="231"/>
      <c r="J106" s="227"/>
      <c r="K106" s="227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175</v>
      </c>
      <c r="AU106" s="236" t="s">
        <v>81</v>
      </c>
      <c r="AV106" s="13" t="s">
        <v>81</v>
      </c>
      <c r="AW106" s="13" t="s">
        <v>33</v>
      </c>
      <c r="AX106" s="13" t="s">
        <v>79</v>
      </c>
      <c r="AY106" s="236" t="s">
        <v>144</v>
      </c>
    </row>
    <row r="107" s="2" customFormat="1" ht="16.5" customHeight="1">
      <c r="A107" s="40"/>
      <c r="B107" s="41"/>
      <c r="C107" s="206" t="s">
        <v>180</v>
      </c>
      <c r="D107" s="206" t="s">
        <v>146</v>
      </c>
      <c r="E107" s="207" t="s">
        <v>202</v>
      </c>
      <c r="F107" s="208" t="s">
        <v>203</v>
      </c>
      <c r="G107" s="209" t="s">
        <v>204</v>
      </c>
      <c r="H107" s="210">
        <v>34.560000000000002</v>
      </c>
      <c r="I107" s="211"/>
      <c r="J107" s="212">
        <f>ROUND(I107*H107,2)</f>
        <v>0</v>
      </c>
      <c r="K107" s="208" t="s">
        <v>150</v>
      </c>
      <c r="L107" s="46"/>
      <c r="M107" s="213" t="s">
        <v>19</v>
      </c>
      <c r="N107" s="214" t="s">
        <v>42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151</v>
      </c>
      <c r="AT107" s="217" t="s">
        <v>146</v>
      </c>
      <c r="AU107" s="217" t="s">
        <v>81</v>
      </c>
      <c r="AY107" s="19" t="s">
        <v>144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79</v>
      </c>
      <c r="BK107" s="218">
        <f>ROUND(I107*H107,2)</f>
        <v>0</v>
      </c>
      <c r="BL107" s="19" t="s">
        <v>151</v>
      </c>
      <c r="BM107" s="217" t="s">
        <v>2578</v>
      </c>
    </row>
    <row r="108" s="2" customFormat="1">
      <c r="A108" s="40"/>
      <c r="B108" s="41"/>
      <c r="C108" s="42"/>
      <c r="D108" s="219" t="s">
        <v>153</v>
      </c>
      <c r="E108" s="42"/>
      <c r="F108" s="220" t="s">
        <v>206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153</v>
      </c>
      <c r="AU108" s="19" t="s">
        <v>81</v>
      </c>
    </row>
    <row r="109" s="2" customFormat="1">
      <c r="A109" s="40"/>
      <c r="B109" s="41"/>
      <c r="C109" s="42"/>
      <c r="D109" s="224" t="s">
        <v>155</v>
      </c>
      <c r="E109" s="42"/>
      <c r="F109" s="225" t="s">
        <v>207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155</v>
      </c>
      <c r="AU109" s="19" t="s">
        <v>81</v>
      </c>
    </row>
    <row r="110" s="13" customFormat="1">
      <c r="A110" s="13"/>
      <c r="B110" s="226"/>
      <c r="C110" s="227"/>
      <c r="D110" s="219" t="s">
        <v>175</v>
      </c>
      <c r="E110" s="228" t="s">
        <v>19</v>
      </c>
      <c r="F110" s="229" t="s">
        <v>2579</v>
      </c>
      <c r="G110" s="227"/>
      <c r="H110" s="230">
        <v>34.560000000000002</v>
      </c>
      <c r="I110" s="231"/>
      <c r="J110" s="227"/>
      <c r="K110" s="227"/>
      <c r="L110" s="232"/>
      <c r="M110" s="233"/>
      <c r="N110" s="234"/>
      <c r="O110" s="234"/>
      <c r="P110" s="234"/>
      <c r="Q110" s="234"/>
      <c r="R110" s="234"/>
      <c r="S110" s="234"/>
      <c r="T110" s="23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6" t="s">
        <v>175</v>
      </c>
      <c r="AU110" s="236" t="s">
        <v>81</v>
      </c>
      <c r="AV110" s="13" t="s">
        <v>81</v>
      </c>
      <c r="AW110" s="13" t="s">
        <v>33</v>
      </c>
      <c r="AX110" s="13" t="s">
        <v>79</v>
      </c>
      <c r="AY110" s="236" t="s">
        <v>144</v>
      </c>
    </row>
    <row r="111" s="2" customFormat="1" ht="16.5" customHeight="1">
      <c r="A111" s="40"/>
      <c r="B111" s="41"/>
      <c r="C111" s="206" t="s">
        <v>187</v>
      </c>
      <c r="D111" s="206" t="s">
        <v>146</v>
      </c>
      <c r="E111" s="207" t="s">
        <v>210</v>
      </c>
      <c r="F111" s="208" t="s">
        <v>211</v>
      </c>
      <c r="G111" s="209" t="s">
        <v>171</v>
      </c>
      <c r="H111" s="210">
        <v>23.039999999999999</v>
      </c>
      <c r="I111" s="211"/>
      <c r="J111" s="212">
        <f>ROUND(I111*H111,2)</f>
        <v>0</v>
      </c>
      <c r="K111" s="208" t="s">
        <v>150</v>
      </c>
      <c r="L111" s="46"/>
      <c r="M111" s="213" t="s">
        <v>19</v>
      </c>
      <c r="N111" s="214" t="s">
        <v>42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151</v>
      </c>
      <c r="AT111" s="217" t="s">
        <v>146</v>
      </c>
      <c r="AU111" s="217" t="s">
        <v>81</v>
      </c>
      <c r="AY111" s="19" t="s">
        <v>144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79</v>
      </c>
      <c r="BK111" s="218">
        <f>ROUND(I111*H111,2)</f>
        <v>0</v>
      </c>
      <c r="BL111" s="19" t="s">
        <v>151</v>
      </c>
      <c r="BM111" s="217" t="s">
        <v>2580</v>
      </c>
    </row>
    <row r="112" s="2" customFormat="1">
      <c r="A112" s="40"/>
      <c r="B112" s="41"/>
      <c r="C112" s="42"/>
      <c r="D112" s="219" t="s">
        <v>153</v>
      </c>
      <c r="E112" s="42"/>
      <c r="F112" s="220" t="s">
        <v>213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153</v>
      </c>
      <c r="AU112" s="19" t="s">
        <v>81</v>
      </c>
    </row>
    <row r="113" s="2" customFormat="1">
      <c r="A113" s="40"/>
      <c r="B113" s="41"/>
      <c r="C113" s="42"/>
      <c r="D113" s="224" t="s">
        <v>155</v>
      </c>
      <c r="E113" s="42"/>
      <c r="F113" s="225" t="s">
        <v>214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155</v>
      </c>
      <c r="AU113" s="19" t="s">
        <v>81</v>
      </c>
    </row>
    <row r="114" s="2" customFormat="1" ht="16.5" customHeight="1">
      <c r="A114" s="40"/>
      <c r="B114" s="41"/>
      <c r="C114" s="206" t="s">
        <v>194</v>
      </c>
      <c r="D114" s="206" t="s">
        <v>146</v>
      </c>
      <c r="E114" s="207" t="s">
        <v>2581</v>
      </c>
      <c r="F114" s="208" t="s">
        <v>2582</v>
      </c>
      <c r="G114" s="209" t="s">
        <v>171</v>
      </c>
      <c r="H114" s="210">
        <v>41.399999999999999</v>
      </c>
      <c r="I114" s="211"/>
      <c r="J114" s="212">
        <f>ROUND(I114*H114,2)</f>
        <v>0</v>
      </c>
      <c r="K114" s="208" t="s">
        <v>150</v>
      </c>
      <c r="L114" s="46"/>
      <c r="M114" s="213" t="s">
        <v>19</v>
      </c>
      <c r="N114" s="214" t="s">
        <v>42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151</v>
      </c>
      <c r="AT114" s="217" t="s">
        <v>146</v>
      </c>
      <c r="AU114" s="217" t="s">
        <v>81</v>
      </c>
      <c r="AY114" s="19" t="s">
        <v>144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79</v>
      </c>
      <c r="BK114" s="218">
        <f>ROUND(I114*H114,2)</f>
        <v>0</v>
      </c>
      <c r="BL114" s="19" t="s">
        <v>151</v>
      </c>
      <c r="BM114" s="217" t="s">
        <v>2583</v>
      </c>
    </row>
    <row r="115" s="2" customFormat="1">
      <c r="A115" s="40"/>
      <c r="B115" s="41"/>
      <c r="C115" s="42"/>
      <c r="D115" s="219" t="s">
        <v>153</v>
      </c>
      <c r="E115" s="42"/>
      <c r="F115" s="220" t="s">
        <v>2584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153</v>
      </c>
      <c r="AU115" s="19" t="s">
        <v>81</v>
      </c>
    </row>
    <row r="116" s="2" customFormat="1">
      <c r="A116" s="40"/>
      <c r="B116" s="41"/>
      <c r="C116" s="42"/>
      <c r="D116" s="224" t="s">
        <v>155</v>
      </c>
      <c r="E116" s="42"/>
      <c r="F116" s="225" t="s">
        <v>2585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155</v>
      </c>
      <c r="AU116" s="19" t="s">
        <v>81</v>
      </c>
    </row>
    <row r="117" s="13" customFormat="1">
      <c r="A117" s="13"/>
      <c r="B117" s="226"/>
      <c r="C117" s="227"/>
      <c r="D117" s="219" t="s">
        <v>175</v>
      </c>
      <c r="E117" s="228" t="s">
        <v>19</v>
      </c>
      <c r="F117" s="229" t="s">
        <v>2586</v>
      </c>
      <c r="G117" s="227"/>
      <c r="H117" s="230">
        <v>41.399999999999999</v>
      </c>
      <c r="I117" s="231"/>
      <c r="J117" s="227"/>
      <c r="K117" s="227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175</v>
      </c>
      <c r="AU117" s="236" t="s">
        <v>81</v>
      </c>
      <c r="AV117" s="13" t="s">
        <v>81</v>
      </c>
      <c r="AW117" s="13" t="s">
        <v>33</v>
      </c>
      <c r="AX117" s="13" t="s">
        <v>79</v>
      </c>
      <c r="AY117" s="236" t="s">
        <v>144</v>
      </c>
    </row>
    <row r="118" s="2" customFormat="1" ht="16.5" customHeight="1">
      <c r="A118" s="40"/>
      <c r="B118" s="41"/>
      <c r="C118" s="206" t="s">
        <v>201</v>
      </c>
      <c r="D118" s="206" t="s">
        <v>146</v>
      </c>
      <c r="E118" s="207" t="s">
        <v>2587</v>
      </c>
      <c r="F118" s="208" t="s">
        <v>2588</v>
      </c>
      <c r="G118" s="209" t="s">
        <v>171</v>
      </c>
      <c r="H118" s="210">
        <v>16.559999999999999</v>
      </c>
      <c r="I118" s="211"/>
      <c r="J118" s="212">
        <f>ROUND(I118*H118,2)</f>
        <v>0</v>
      </c>
      <c r="K118" s="208" t="s">
        <v>150</v>
      </c>
      <c r="L118" s="46"/>
      <c r="M118" s="213" t="s">
        <v>19</v>
      </c>
      <c r="N118" s="214" t="s">
        <v>42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151</v>
      </c>
      <c r="AT118" s="217" t="s">
        <v>146</v>
      </c>
      <c r="AU118" s="217" t="s">
        <v>81</v>
      </c>
      <c r="AY118" s="19" t="s">
        <v>144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79</v>
      </c>
      <c r="BK118" s="218">
        <f>ROUND(I118*H118,2)</f>
        <v>0</v>
      </c>
      <c r="BL118" s="19" t="s">
        <v>151</v>
      </c>
      <c r="BM118" s="217" t="s">
        <v>2589</v>
      </c>
    </row>
    <row r="119" s="2" customFormat="1">
      <c r="A119" s="40"/>
      <c r="B119" s="41"/>
      <c r="C119" s="42"/>
      <c r="D119" s="219" t="s">
        <v>153</v>
      </c>
      <c r="E119" s="42"/>
      <c r="F119" s="220" t="s">
        <v>2590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153</v>
      </c>
      <c r="AU119" s="19" t="s">
        <v>81</v>
      </c>
    </row>
    <row r="120" s="2" customFormat="1">
      <c r="A120" s="40"/>
      <c r="B120" s="41"/>
      <c r="C120" s="42"/>
      <c r="D120" s="224" t="s">
        <v>155</v>
      </c>
      <c r="E120" s="42"/>
      <c r="F120" s="225" t="s">
        <v>2591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155</v>
      </c>
      <c r="AU120" s="19" t="s">
        <v>81</v>
      </c>
    </row>
    <row r="121" s="13" customFormat="1">
      <c r="A121" s="13"/>
      <c r="B121" s="226"/>
      <c r="C121" s="227"/>
      <c r="D121" s="219" t="s">
        <v>175</v>
      </c>
      <c r="E121" s="228" t="s">
        <v>19</v>
      </c>
      <c r="F121" s="229" t="s">
        <v>2592</v>
      </c>
      <c r="G121" s="227"/>
      <c r="H121" s="230">
        <v>16.559999999999999</v>
      </c>
      <c r="I121" s="231"/>
      <c r="J121" s="227"/>
      <c r="K121" s="227"/>
      <c r="L121" s="232"/>
      <c r="M121" s="233"/>
      <c r="N121" s="234"/>
      <c r="O121" s="234"/>
      <c r="P121" s="234"/>
      <c r="Q121" s="234"/>
      <c r="R121" s="234"/>
      <c r="S121" s="234"/>
      <c r="T121" s="23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6" t="s">
        <v>175</v>
      </c>
      <c r="AU121" s="236" t="s">
        <v>81</v>
      </c>
      <c r="AV121" s="13" t="s">
        <v>81</v>
      </c>
      <c r="AW121" s="13" t="s">
        <v>33</v>
      </c>
      <c r="AX121" s="13" t="s">
        <v>79</v>
      </c>
      <c r="AY121" s="236" t="s">
        <v>144</v>
      </c>
    </row>
    <row r="122" s="2" customFormat="1" ht="16.5" customHeight="1">
      <c r="A122" s="40"/>
      <c r="B122" s="41"/>
      <c r="C122" s="248" t="s">
        <v>209</v>
      </c>
      <c r="D122" s="248" t="s">
        <v>224</v>
      </c>
      <c r="E122" s="249" t="s">
        <v>2593</v>
      </c>
      <c r="F122" s="250" t="s">
        <v>2594</v>
      </c>
      <c r="G122" s="251" t="s">
        <v>204</v>
      </c>
      <c r="H122" s="252">
        <v>33.119999999999997</v>
      </c>
      <c r="I122" s="253"/>
      <c r="J122" s="254">
        <f>ROUND(I122*H122,2)</f>
        <v>0</v>
      </c>
      <c r="K122" s="250" t="s">
        <v>150</v>
      </c>
      <c r="L122" s="255"/>
      <c r="M122" s="256" t="s">
        <v>19</v>
      </c>
      <c r="N122" s="257" t="s">
        <v>42</v>
      </c>
      <c r="O122" s="86"/>
      <c r="P122" s="215">
        <f>O122*H122</f>
        <v>0</v>
      </c>
      <c r="Q122" s="215">
        <v>1</v>
      </c>
      <c r="R122" s="215">
        <f>Q122*H122</f>
        <v>33.119999999999997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201</v>
      </c>
      <c r="AT122" s="217" t="s">
        <v>224</v>
      </c>
      <c r="AU122" s="217" t="s">
        <v>81</v>
      </c>
      <c r="AY122" s="19" t="s">
        <v>144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79</v>
      </c>
      <c r="BK122" s="218">
        <f>ROUND(I122*H122,2)</f>
        <v>0</v>
      </c>
      <c r="BL122" s="19" t="s">
        <v>151</v>
      </c>
      <c r="BM122" s="217" t="s">
        <v>2595</v>
      </c>
    </row>
    <row r="123" s="2" customFormat="1">
      <c r="A123" s="40"/>
      <c r="B123" s="41"/>
      <c r="C123" s="42"/>
      <c r="D123" s="219" t="s">
        <v>153</v>
      </c>
      <c r="E123" s="42"/>
      <c r="F123" s="220" t="s">
        <v>2594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153</v>
      </c>
      <c r="AU123" s="19" t="s">
        <v>81</v>
      </c>
    </row>
    <row r="124" s="13" customFormat="1">
      <c r="A124" s="13"/>
      <c r="B124" s="226"/>
      <c r="C124" s="227"/>
      <c r="D124" s="219" t="s">
        <v>175</v>
      </c>
      <c r="E124" s="227"/>
      <c r="F124" s="229" t="s">
        <v>2596</v>
      </c>
      <c r="G124" s="227"/>
      <c r="H124" s="230">
        <v>33.119999999999997</v>
      </c>
      <c r="I124" s="231"/>
      <c r="J124" s="227"/>
      <c r="K124" s="227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175</v>
      </c>
      <c r="AU124" s="236" t="s">
        <v>81</v>
      </c>
      <c r="AV124" s="13" t="s">
        <v>81</v>
      </c>
      <c r="AW124" s="13" t="s">
        <v>4</v>
      </c>
      <c r="AX124" s="13" t="s">
        <v>79</v>
      </c>
      <c r="AY124" s="236" t="s">
        <v>144</v>
      </c>
    </row>
    <row r="125" s="2" customFormat="1" ht="16.5" customHeight="1">
      <c r="A125" s="40"/>
      <c r="B125" s="41"/>
      <c r="C125" s="206" t="s">
        <v>216</v>
      </c>
      <c r="D125" s="206" t="s">
        <v>146</v>
      </c>
      <c r="E125" s="207" t="s">
        <v>2597</v>
      </c>
      <c r="F125" s="208" t="s">
        <v>2598</v>
      </c>
      <c r="G125" s="209" t="s">
        <v>171</v>
      </c>
      <c r="H125" s="210">
        <v>16.559999999999999</v>
      </c>
      <c r="I125" s="211"/>
      <c r="J125" s="212">
        <f>ROUND(I125*H125,2)</f>
        <v>0</v>
      </c>
      <c r="K125" s="208" t="s">
        <v>150</v>
      </c>
      <c r="L125" s="46"/>
      <c r="M125" s="213" t="s">
        <v>19</v>
      </c>
      <c r="N125" s="214" t="s">
        <v>42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151</v>
      </c>
      <c r="AT125" s="217" t="s">
        <v>146</v>
      </c>
      <c r="AU125" s="217" t="s">
        <v>81</v>
      </c>
      <c r="AY125" s="19" t="s">
        <v>144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79</v>
      </c>
      <c r="BK125" s="218">
        <f>ROUND(I125*H125,2)</f>
        <v>0</v>
      </c>
      <c r="BL125" s="19" t="s">
        <v>151</v>
      </c>
      <c r="BM125" s="217" t="s">
        <v>2599</v>
      </c>
    </row>
    <row r="126" s="2" customFormat="1">
      <c r="A126" s="40"/>
      <c r="B126" s="41"/>
      <c r="C126" s="42"/>
      <c r="D126" s="219" t="s">
        <v>153</v>
      </c>
      <c r="E126" s="42"/>
      <c r="F126" s="220" t="s">
        <v>2600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153</v>
      </c>
      <c r="AU126" s="19" t="s">
        <v>81</v>
      </c>
    </row>
    <row r="127" s="2" customFormat="1">
      <c r="A127" s="40"/>
      <c r="B127" s="41"/>
      <c r="C127" s="42"/>
      <c r="D127" s="224" t="s">
        <v>155</v>
      </c>
      <c r="E127" s="42"/>
      <c r="F127" s="225" t="s">
        <v>2601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155</v>
      </c>
      <c r="AU127" s="19" t="s">
        <v>81</v>
      </c>
    </row>
    <row r="128" s="12" customFormat="1" ht="22.8" customHeight="1">
      <c r="A128" s="12"/>
      <c r="B128" s="190"/>
      <c r="C128" s="191"/>
      <c r="D128" s="192" t="s">
        <v>70</v>
      </c>
      <c r="E128" s="204" t="s">
        <v>81</v>
      </c>
      <c r="F128" s="204" t="s">
        <v>215</v>
      </c>
      <c r="G128" s="191"/>
      <c r="H128" s="191"/>
      <c r="I128" s="194"/>
      <c r="J128" s="205">
        <f>BK128</f>
        <v>0</v>
      </c>
      <c r="K128" s="191"/>
      <c r="L128" s="196"/>
      <c r="M128" s="197"/>
      <c r="N128" s="198"/>
      <c r="O128" s="198"/>
      <c r="P128" s="199">
        <v>0</v>
      </c>
      <c r="Q128" s="198"/>
      <c r="R128" s="199">
        <v>0</v>
      </c>
      <c r="S128" s="198"/>
      <c r="T128" s="200"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1" t="s">
        <v>79</v>
      </c>
      <c r="AT128" s="202" t="s">
        <v>70</v>
      </c>
      <c r="AU128" s="202" t="s">
        <v>79</v>
      </c>
      <c r="AY128" s="201" t="s">
        <v>144</v>
      </c>
      <c r="BK128" s="203">
        <v>0</v>
      </c>
    </row>
    <row r="129" s="12" customFormat="1" ht="22.8" customHeight="1">
      <c r="A129" s="12"/>
      <c r="B129" s="190"/>
      <c r="C129" s="191"/>
      <c r="D129" s="192" t="s">
        <v>70</v>
      </c>
      <c r="E129" s="204" t="s">
        <v>151</v>
      </c>
      <c r="F129" s="204" t="s">
        <v>401</v>
      </c>
      <c r="G129" s="191"/>
      <c r="H129" s="191"/>
      <c r="I129" s="194"/>
      <c r="J129" s="205">
        <f>BK129</f>
        <v>0</v>
      </c>
      <c r="K129" s="191"/>
      <c r="L129" s="196"/>
      <c r="M129" s="197"/>
      <c r="N129" s="198"/>
      <c r="O129" s="198"/>
      <c r="P129" s="199">
        <f>SUM(P130:P133)</f>
        <v>0</v>
      </c>
      <c r="Q129" s="198"/>
      <c r="R129" s="199">
        <f>SUM(R130:R133)</f>
        <v>0</v>
      </c>
      <c r="S129" s="198"/>
      <c r="T129" s="200">
        <f>SUM(T130:T133)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1" t="s">
        <v>79</v>
      </c>
      <c r="AT129" s="202" t="s">
        <v>70</v>
      </c>
      <c r="AU129" s="202" t="s">
        <v>79</v>
      </c>
      <c r="AY129" s="201" t="s">
        <v>144</v>
      </c>
      <c r="BK129" s="203">
        <f>SUM(BK130:BK133)</f>
        <v>0</v>
      </c>
    </row>
    <row r="130" s="2" customFormat="1" ht="16.5" customHeight="1">
      <c r="A130" s="40"/>
      <c r="B130" s="41"/>
      <c r="C130" s="206" t="s">
        <v>223</v>
      </c>
      <c r="D130" s="206" t="s">
        <v>146</v>
      </c>
      <c r="E130" s="207" t="s">
        <v>2602</v>
      </c>
      <c r="F130" s="208" t="s">
        <v>2603</v>
      </c>
      <c r="G130" s="209" t="s">
        <v>171</v>
      </c>
      <c r="H130" s="210">
        <v>8.2799999999999994</v>
      </c>
      <c r="I130" s="211"/>
      <c r="J130" s="212">
        <f>ROUND(I130*H130,2)</f>
        <v>0</v>
      </c>
      <c r="K130" s="208" t="s">
        <v>150</v>
      </c>
      <c r="L130" s="46"/>
      <c r="M130" s="213" t="s">
        <v>19</v>
      </c>
      <c r="N130" s="214" t="s">
        <v>42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151</v>
      </c>
      <c r="AT130" s="217" t="s">
        <v>146</v>
      </c>
      <c r="AU130" s="217" t="s">
        <v>81</v>
      </c>
      <c r="AY130" s="19" t="s">
        <v>144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79</v>
      </c>
      <c r="BK130" s="218">
        <f>ROUND(I130*H130,2)</f>
        <v>0</v>
      </c>
      <c r="BL130" s="19" t="s">
        <v>151</v>
      </c>
      <c r="BM130" s="217" t="s">
        <v>2604</v>
      </c>
    </row>
    <row r="131" s="2" customFormat="1">
      <c r="A131" s="40"/>
      <c r="B131" s="41"/>
      <c r="C131" s="42"/>
      <c r="D131" s="219" t="s">
        <v>153</v>
      </c>
      <c r="E131" s="42"/>
      <c r="F131" s="220" t="s">
        <v>2605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153</v>
      </c>
      <c r="AU131" s="19" t="s">
        <v>81</v>
      </c>
    </row>
    <row r="132" s="2" customFormat="1">
      <c r="A132" s="40"/>
      <c r="B132" s="41"/>
      <c r="C132" s="42"/>
      <c r="D132" s="224" t="s">
        <v>155</v>
      </c>
      <c r="E132" s="42"/>
      <c r="F132" s="225" t="s">
        <v>2606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155</v>
      </c>
      <c r="AU132" s="19" t="s">
        <v>81</v>
      </c>
    </row>
    <row r="133" s="13" customFormat="1">
      <c r="A133" s="13"/>
      <c r="B133" s="226"/>
      <c r="C133" s="227"/>
      <c r="D133" s="219" t="s">
        <v>175</v>
      </c>
      <c r="E133" s="228" t="s">
        <v>19</v>
      </c>
      <c r="F133" s="229" t="s">
        <v>2607</v>
      </c>
      <c r="G133" s="227"/>
      <c r="H133" s="230">
        <v>8.2799999999999994</v>
      </c>
      <c r="I133" s="231"/>
      <c r="J133" s="227"/>
      <c r="K133" s="227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175</v>
      </c>
      <c r="AU133" s="236" t="s">
        <v>81</v>
      </c>
      <c r="AV133" s="13" t="s">
        <v>81</v>
      </c>
      <c r="AW133" s="13" t="s">
        <v>33</v>
      </c>
      <c r="AX133" s="13" t="s">
        <v>79</v>
      </c>
      <c r="AY133" s="236" t="s">
        <v>144</v>
      </c>
    </row>
    <row r="134" s="12" customFormat="1" ht="22.8" customHeight="1">
      <c r="A134" s="12"/>
      <c r="B134" s="190"/>
      <c r="C134" s="191"/>
      <c r="D134" s="192" t="s">
        <v>70</v>
      </c>
      <c r="E134" s="204" t="s">
        <v>180</v>
      </c>
      <c r="F134" s="204" t="s">
        <v>2472</v>
      </c>
      <c r="G134" s="191"/>
      <c r="H134" s="191"/>
      <c r="I134" s="194"/>
      <c r="J134" s="205">
        <f>BK134</f>
        <v>0</v>
      </c>
      <c r="K134" s="191"/>
      <c r="L134" s="196"/>
      <c r="M134" s="197"/>
      <c r="N134" s="198"/>
      <c r="O134" s="198"/>
      <c r="P134" s="199">
        <f>SUM(P135:P146)</f>
        <v>0</v>
      </c>
      <c r="Q134" s="198"/>
      <c r="R134" s="199">
        <f>SUM(R135:R146)</f>
        <v>40.216271999999996</v>
      </c>
      <c r="S134" s="198"/>
      <c r="T134" s="200">
        <f>SUM(T135:T146)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1" t="s">
        <v>79</v>
      </c>
      <c r="AT134" s="202" t="s">
        <v>70</v>
      </c>
      <c r="AU134" s="202" t="s">
        <v>79</v>
      </c>
      <c r="AY134" s="201" t="s">
        <v>144</v>
      </c>
      <c r="BK134" s="203">
        <f>SUM(BK135:BK146)</f>
        <v>0</v>
      </c>
    </row>
    <row r="135" s="2" customFormat="1" ht="16.5" customHeight="1">
      <c r="A135" s="40"/>
      <c r="B135" s="41"/>
      <c r="C135" s="206" t="s">
        <v>8</v>
      </c>
      <c r="D135" s="206" t="s">
        <v>146</v>
      </c>
      <c r="E135" s="207" t="s">
        <v>2608</v>
      </c>
      <c r="F135" s="208" t="s">
        <v>2609</v>
      </c>
      <c r="G135" s="209" t="s">
        <v>149</v>
      </c>
      <c r="H135" s="210">
        <v>78.799999999999997</v>
      </c>
      <c r="I135" s="211"/>
      <c r="J135" s="212">
        <f>ROUND(I135*H135,2)</f>
        <v>0</v>
      </c>
      <c r="K135" s="208" t="s">
        <v>150</v>
      </c>
      <c r="L135" s="46"/>
      <c r="M135" s="213" t="s">
        <v>19</v>
      </c>
      <c r="N135" s="214" t="s">
        <v>42</v>
      </c>
      <c r="O135" s="86"/>
      <c r="P135" s="215">
        <f>O135*H135</f>
        <v>0</v>
      </c>
      <c r="Q135" s="215">
        <v>0.34499999999999997</v>
      </c>
      <c r="R135" s="215">
        <f>Q135*H135</f>
        <v>27.185999999999996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151</v>
      </c>
      <c r="AT135" s="217" t="s">
        <v>146</v>
      </c>
      <c r="AU135" s="217" t="s">
        <v>81</v>
      </c>
      <c r="AY135" s="19" t="s">
        <v>144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79</v>
      </c>
      <c r="BK135" s="218">
        <f>ROUND(I135*H135,2)</f>
        <v>0</v>
      </c>
      <c r="BL135" s="19" t="s">
        <v>151</v>
      </c>
      <c r="BM135" s="217" t="s">
        <v>2610</v>
      </c>
    </row>
    <row r="136" s="2" customFormat="1">
      <c r="A136" s="40"/>
      <c r="B136" s="41"/>
      <c r="C136" s="42"/>
      <c r="D136" s="219" t="s">
        <v>153</v>
      </c>
      <c r="E136" s="42"/>
      <c r="F136" s="220" t="s">
        <v>2611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153</v>
      </c>
      <c r="AU136" s="19" t="s">
        <v>81</v>
      </c>
    </row>
    <row r="137" s="2" customFormat="1">
      <c r="A137" s="40"/>
      <c r="B137" s="41"/>
      <c r="C137" s="42"/>
      <c r="D137" s="224" t="s">
        <v>155</v>
      </c>
      <c r="E137" s="42"/>
      <c r="F137" s="225" t="s">
        <v>2612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155</v>
      </c>
      <c r="AU137" s="19" t="s">
        <v>81</v>
      </c>
    </row>
    <row r="138" s="13" customFormat="1">
      <c r="A138" s="13"/>
      <c r="B138" s="226"/>
      <c r="C138" s="227"/>
      <c r="D138" s="219" t="s">
        <v>175</v>
      </c>
      <c r="E138" s="228" t="s">
        <v>19</v>
      </c>
      <c r="F138" s="229" t="s">
        <v>2613</v>
      </c>
      <c r="G138" s="227"/>
      <c r="H138" s="230">
        <v>78.799999999999997</v>
      </c>
      <c r="I138" s="231"/>
      <c r="J138" s="227"/>
      <c r="K138" s="227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175</v>
      </c>
      <c r="AU138" s="236" t="s">
        <v>81</v>
      </c>
      <c r="AV138" s="13" t="s">
        <v>81</v>
      </c>
      <c r="AW138" s="13" t="s">
        <v>33</v>
      </c>
      <c r="AX138" s="13" t="s">
        <v>79</v>
      </c>
      <c r="AY138" s="236" t="s">
        <v>144</v>
      </c>
    </row>
    <row r="139" s="15" customFormat="1">
      <c r="A139" s="15"/>
      <c r="B139" s="258"/>
      <c r="C139" s="259"/>
      <c r="D139" s="219" t="s">
        <v>175</v>
      </c>
      <c r="E139" s="260" t="s">
        <v>19</v>
      </c>
      <c r="F139" s="261" t="s">
        <v>2614</v>
      </c>
      <c r="G139" s="259"/>
      <c r="H139" s="260" t="s">
        <v>19</v>
      </c>
      <c r="I139" s="262"/>
      <c r="J139" s="259"/>
      <c r="K139" s="259"/>
      <c r="L139" s="263"/>
      <c r="M139" s="264"/>
      <c r="N139" s="265"/>
      <c r="O139" s="265"/>
      <c r="P139" s="265"/>
      <c r="Q139" s="265"/>
      <c r="R139" s="265"/>
      <c r="S139" s="265"/>
      <c r="T139" s="266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7" t="s">
        <v>175</v>
      </c>
      <c r="AU139" s="267" t="s">
        <v>81</v>
      </c>
      <c r="AV139" s="15" t="s">
        <v>79</v>
      </c>
      <c r="AW139" s="15" t="s">
        <v>33</v>
      </c>
      <c r="AX139" s="15" t="s">
        <v>71</v>
      </c>
      <c r="AY139" s="267" t="s">
        <v>144</v>
      </c>
    </row>
    <row r="140" s="2" customFormat="1" ht="21.75" customHeight="1">
      <c r="A140" s="40"/>
      <c r="B140" s="41"/>
      <c r="C140" s="206" t="s">
        <v>233</v>
      </c>
      <c r="D140" s="206" t="s">
        <v>146</v>
      </c>
      <c r="E140" s="207" t="s">
        <v>2615</v>
      </c>
      <c r="F140" s="208" t="s">
        <v>2616</v>
      </c>
      <c r="G140" s="209" t="s">
        <v>149</v>
      </c>
      <c r="H140" s="210">
        <v>38.399999999999999</v>
      </c>
      <c r="I140" s="211"/>
      <c r="J140" s="212">
        <f>ROUND(I140*H140,2)</f>
        <v>0</v>
      </c>
      <c r="K140" s="208" t="s">
        <v>150</v>
      </c>
      <c r="L140" s="46"/>
      <c r="M140" s="213" t="s">
        <v>19</v>
      </c>
      <c r="N140" s="214" t="s">
        <v>42</v>
      </c>
      <c r="O140" s="86"/>
      <c r="P140" s="215">
        <f>O140*H140</f>
        <v>0</v>
      </c>
      <c r="Q140" s="215">
        <v>0.13188</v>
      </c>
      <c r="R140" s="215">
        <f>Q140*H140</f>
        <v>5.0641919999999994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151</v>
      </c>
      <c r="AT140" s="217" t="s">
        <v>146</v>
      </c>
      <c r="AU140" s="217" t="s">
        <v>81</v>
      </c>
      <c r="AY140" s="19" t="s">
        <v>144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79</v>
      </c>
      <c r="BK140" s="218">
        <f>ROUND(I140*H140,2)</f>
        <v>0</v>
      </c>
      <c r="BL140" s="19" t="s">
        <v>151</v>
      </c>
      <c r="BM140" s="217" t="s">
        <v>2617</v>
      </c>
    </row>
    <row r="141" s="2" customFormat="1">
      <c r="A141" s="40"/>
      <c r="B141" s="41"/>
      <c r="C141" s="42"/>
      <c r="D141" s="219" t="s">
        <v>153</v>
      </c>
      <c r="E141" s="42"/>
      <c r="F141" s="220" t="s">
        <v>2618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153</v>
      </c>
      <c r="AU141" s="19" t="s">
        <v>81</v>
      </c>
    </row>
    <row r="142" s="2" customFormat="1">
      <c r="A142" s="40"/>
      <c r="B142" s="41"/>
      <c r="C142" s="42"/>
      <c r="D142" s="224" t="s">
        <v>155</v>
      </c>
      <c r="E142" s="42"/>
      <c r="F142" s="225" t="s">
        <v>2619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155</v>
      </c>
      <c r="AU142" s="19" t="s">
        <v>81</v>
      </c>
    </row>
    <row r="143" s="2" customFormat="1" ht="21.75" customHeight="1">
      <c r="A143" s="40"/>
      <c r="B143" s="41"/>
      <c r="C143" s="206" t="s">
        <v>242</v>
      </c>
      <c r="D143" s="206" t="s">
        <v>146</v>
      </c>
      <c r="E143" s="207" t="s">
        <v>2620</v>
      </c>
      <c r="F143" s="208" t="s">
        <v>2621</v>
      </c>
      <c r="G143" s="209" t="s">
        <v>149</v>
      </c>
      <c r="H143" s="210">
        <v>38.399999999999999</v>
      </c>
      <c r="I143" s="211"/>
      <c r="J143" s="212">
        <f>ROUND(I143*H143,2)</f>
        <v>0</v>
      </c>
      <c r="K143" s="208" t="s">
        <v>150</v>
      </c>
      <c r="L143" s="46"/>
      <c r="M143" s="213" t="s">
        <v>19</v>
      </c>
      <c r="N143" s="214" t="s">
        <v>42</v>
      </c>
      <c r="O143" s="86"/>
      <c r="P143" s="215">
        <f>O143*H143</f>
        <v>0</v>
      </c>
      <c r="Q143" s="215">
        <v>0.20745</v>
      </c>
      <c r="R143" s="215">
        <f>Q143*H143</f>
        <v>7.9660799999999998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151</v>
      </c>
      <c r="AT143" s="217" t="s">
        <v>146</v>
      </c>
      <c r="AU143" s="217" t="s">
        <v>81</v>
      </c>
      <c r="AY143" s="19" t="s">
        <v>144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79</v>
      </c>
      <c r="BK143" s="218">
        <f>ROUND(I143*H143,2)</f>
        <v>0</v>
      </c>
      <c r="BL143" s="19" t="s">
        <v>151</v>
      </c>
      <c r="BM143" s="217" t="s">
        <v>2622</v>
      </c>
    </row>
    <row r="144" s="2" customFormat="1">
      <c r="A144" s="40"/>
      <c r="B144" s="41"/>
      <c r="C144" s="42"/>
      <c r="D144" s="219" t="s">
        <v>153</v>
      </c>
      <c r="E144" s="42"/>
      <c r="F144" s="220" t="s">
        <v>2623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153</v>
      </c>
      <c r="AU144" s="19" t="s">
        <v>81</v>
      </c>
    </row>
    <row r="145" s="2" customFormat="1">
      <c r="A145" s="40"/>
      <c r="B145" s="41"/>
      <c r="C145" s="42"/>
      <c r="D145" s="224" t="s">
        <v>155</v>
      </c>
      <c r="E145" s="42"/>
      <c r="F145" s="225" t="s">
        <v>2624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155</v>
      </c>
      <c r="AU145" s="19" t="s">
        <v>81</v>
      </c>
    </row>
    <row r="146" s="13" customFormat="1">
      <c r="A146" s="13"/>
      <c r="B146" s="226"/>
      <c r="C146" s="227"/>
      <c r="D146" s="219" t="s">
        <v>175</v>
      </c>
      <c r="E146" s="228" t="s">
        <v>19</v>
      </c>
      <c r="F146" s="229" t="s">
        <v>2567</v>
      </c>
      <c r="G146" s="227"/>
      <c r="H146" s="230">
        <v>38.399999999999999</v>
      </c>
      <c r="I146" s="231"/>
      <c r="J146" s="227"/>
      <c r="K146" s="227"/>
      <c r="L146" s="232"/>
      <c r="M146" s="233"/>
      <c r="N146" s="234"/>
      <c r="O146" s="234"/>
      <c r="P146" s="234"/>
      <c r="Q146" s="234"/>
      <c r="R146" s="234"/>
      <c r="S146" s="234"/>
      <c r="T146" s="23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6" t="s">
        <v>175</v>
      </c>
      <c r="AU146" s="236" t="s">
        <v>81</v>
      </c>
      <c r="AV146" s="13" t="s">
        <v>81</v>
      </c>
      <c r="AW146" s="13" t="s">
        <v>33</v>
      </c>
      <c r="AX146" s="13" t="s">
        <v>79</v>
      </c>
      <c r="AY146" s="236" t="s">
        <v>144</v>
      </c>
    </row>
    <row r="147" s="12" customFormat="1" ht="22.8" customHeight="1">
      <c r="A147" s="12"/>
      <c r="B147" s="190"/>
      <c r="C147" s="191"/>
      <c r="D147" s="192" t="s">
        <v>70</v>
      </c>
      <c r="E147" s="204" t="s">
        <v>201</v>
      </c>
      <c r="F147" s="204" t="s">
        <v>2625</v>
      </c>
      <c r="G147" s="191"/>
      <c r="H147" s="191"/>
      <c r="I147" s="194"/>
      <c r="J147" s="205">
        <f>BK147</f>
        <v>0</v>
      </c>
      <c r="K147" s="191"/>
      <c r="L147" s="196"/>
      <c r="M147" s="197"/>
      <c r="N147" s="198"/>
      <c r="O147" s="198"/>
      <c r="P147" s="199">
        <f>SUM(P148:P214)</f>
        <v>0</v>
      </c>
      <c r="Q147" s="198"/>
      <c r="R147" s="199">
        <f>SUM(R148:R214)</f>
        <v>1.4739858000000001</v>
      </c>
      <c r="S147" s="198"/>
      <c r="T147" s="200">
        <f>SUM(T148:T214)</f>
        <v>2.1200000000000001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1" t="s">
        <v>79</v>
      </c>
      <c r="AT147" s="202" t="s">
        <v>70</v>
      </c>
      <c r="AU147" s="202" t="s">
        <v>79</v>
      </c>
      <c r="AY147" s="201" t="s">
        <v>144</v>
      </c>
      <c r="BK147" s="203">
        <f>SUM(BK148:BK214)</f>
        <v>0</v>
      </c>
    </row>
    <row r="148" s="2" customFormat="1" ht="16.5" customHeight="1">
      <c r="A148" s="40"/>
      <c r="B148" s="41"/>
      <c r="C148" s="206" t="s">
        <v>250</v>
      </c>
      <c r="D148" s="206" t="s">
        <v>146</v>
      </c>
      <c r="E148" s="207" t="s">
        <v>2626</v>
      </c>
      <c r="F148" s="208" t="s">
        <v>2627</v>
      </c>
      <c r="G148" s="209" t="s">
        <v>165</v>
      </c>
      <c r="H148" s="210">
        <v>38</v>
      </c>
      <c r="I148" s="211"/>
      <c r="J148" s="212">
        <f>ROUND(I148*H148,2)</f>
        <v>0</v>
      </c>
      <c r="K148" s="208" t="s">
        <v>150</v>
      </c>
      <c r="L148" s="46"/>
      <c r="M148" s="213" t="s">
        <v>19</v>
      </c>
      <c r="N148" s="214" t="s">
        <v>42</v>
      </c>
      <c r="O148" s="86"/>
      <c r="P148" s="215">
        <f>O148*H148</f>
        <v>0</v>
      </c>
      <c r="Q148" s="215">
        <v>1.0000000000000001E-05</v>
      </c>
      <c r="R148" s="215">
        <f>Q148*H148</f>
        <v>0.00038000000000000002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151</v>
      </c>
      <c r="AT148" s="217" t="s">
        <v>146</v>
      </c>
      <c r="AU148" s="217" t="s">
        <v>81</v>
      </c>
      <c r="AY148" s="19" t="s">
        <v>144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79</v>
      </c>
      <c r="BK148" s="218">
        <f>ROUND(I148*H148,2)</f>
        <v>0</v>
      </c>
      <c r="BL148" s="19" t="s">
        <v>151</v>
      </c>
      <c r="BM148" s="217" t="s">
        <v>2628</v>
      </c>
    </row>
    <row r="149" s="2" customFormat="1">
      <c r="A149" s="40"/>
      <c r="B149" s="41"/>
      <c r="C149" s="42"/>
      <c r="D149" s="219" t="s">
        <v>153</v>
      </c>
      <c r="E149" s="42"/>
      <c r="F149" s="220" t="s">
        <v>2629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153</v>
      </c>
      <c r="AU149" s="19" t="s">
        <v>81</v>
      </c>
    </row>
    <row r="150" s="2" customFormat="1">
      <c r="A150" s="40"/>
      <c r="B150" s="41"/>
      <c r="C150" s="42"/>
      <c r="D150" s="224" t="s">
        <v>155</v>
      </c>
      <c r="E150" s="42"/>
      <c r="F150" s="225" t="s">
        <v>2630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155</v>
      </c>
      <c r="AU150" s="19" t="s">
        <v>81</v>
      </c>
    </row>
    <row r="151" s="2" customFormat="1" ht="16.5" customHeight="1">
      <c r="A151" s="40"/>
      <c r="B151" s="41"/>
      <c r="C151" s="248" t="s">
        <v>258</v>
      </c>
      <c r="D151" s="248" t="s">
        <v>224</v>
      </c>
      <c r="E151" s="249" t="s">
        <v>2631</v>
      </c>
      <c r="F151" s="250" t="s">
        <v>2632</v>
      </c>
      <c r="G151" s="251" t="s">
        <v>165</v>
      </c>
      <c r="H151" s="252">
        <v>39.140000000000001</v>
      </c>
      <c r="I151" s="253"/>
      <c r="J151" s="254">
        <f>ROUND(I151*H151,2)</f>
        <v>0</v>
      </c>
      <c r="K151" s="250" t="s">
        <v>150</v>
      </c>
      <c r="L151" s="255"/>
      <c r="M151" s="256" t="s">
        <v>19</v>
      </c>
      <c r="N151" s="257" t="s">
        <v>42</v>
      </c>
      <c r="O151" s="86"/>
      <c r="P151" s="215">
        <f>O151*H151</f>
        <v>0</v>
      </c>
      <c r="Q151" s="215">
        <v>0.0026700000000000001</v>
      </c>
      <c r="R151" s="215">
        <f>Q151*H151</f>
        <v>0.10450380000000001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201</v>
      </c>
      <c r="AT151" s="217" t="s">
        <v>224</v>
      </c>
      <c r="AU151" s="217" t="s">
        <v>81</v>
      </c>
      <c r="AY151" s="19" t="s">
        <v>144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79</v>
      </c>
      <c r="BK151" s="218">
        <f>ROUND(I151*H151,2)</f>
        <v>0</v>
      </c>
      <c r="BL151" s="19" t="s">
        <v>151</v>
      </c>
      <c r="BM151" s="217" t="s">
        <v>2633</v>
      </c>
    </row>
    <row r="152" s="2" customFormat="1">
      <c r="A152" s="40"/>
      <c r="B152" s="41"/>
      <c r="C152" s="42"/>
      <c r="D152" s="219" t="s">
        <v>153</v>
      </c>
      <c r="E152" s="42"/>
      <c r="F152" s="220" t="s">
        <v>2632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153</v>
      </c>
      <c r="AU152" s="19" t="s">
        <v>81</v>
      </c>
    </row>
    <row r="153" s="13" customFormat="1">
      <c r="A153" s="13"/>
      <c r="B153" s="226"/>
      <c r="C153" s="227"/>
      <c r="D153" s="219" t="s">
        <v>175</v>
      </c>
      <c r="E153" s="227"/>
      <c r="F153" s="229" t="s">
        <v>2634</v>
      </c>
      <c r="G153" s="227"/>
      <c r="H153" s="230">
        <v>39.140000000000001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175</v>
      </c>
      <c r="AU153" s="236" t="s">
        <v>81</v>
      </c>
      <c r="AV153" s="13" t="s">
        <v>81</v>
      </c>
      <c r="AW153" s="13" t="s">
        <v>4</v>
      </c>
      <c r="AX153" s="13" t="s">
        <v>79</v>
      </c>
      <c r="AY153" s="236" t="s">
        <v>144</v>
      </c>
    </row>
    <row r="154" s="2" customFormat="1" ht="16.5" customHeight="1">
      <c r="A154" s="40"/>
      <c r="B154" s="41"/>
      <c r="C154" s="206" t="s">
        <v>266</v>
      </c>
      <c r="D154" s="206" t="s">
        <v>146</v>
      </c>
      <c r="E154" s="207" t="s">
        <v>2635</v>
      </c>
      <c r="F154" s="208" t="s">
        <v>2636</v>
      </c>
      <c r="G154" s="209" t="s">
        <v>165</v>
      </c>
      <c r="H154" s="210">
        <v>32</v>
      </c>
      <c r="I154" s="211"/>
      <c r="J154" s="212">
        <f>ROUND(I154*H154,2)</f>
        <v>0</v>
      </c>
      <c r="K154" s="208" t="s">
        <v>150</v>
      </c>
      <c r="L154" s="46"/>
      <c r="M154" s="213" t="s">
        <v>19</v>
      </c>
      <c r="N154" s="214" t="s">
        <v>42</v>
      </c>
      <c r="O154" s="86"/>
      <c r="P154" s="215">
        <f>O154*H154</f>
        <v>0</v>
      </c>
      <c r="Q154" s="215">
        <v>1.0000000000000001E-05</v>
      </c>
      <c r="R154" s="215">
        <f>Q154*H154</f>
        <v>0.00032000000000000003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151</v>
      </c>
      <c r="AT154" s="217" t="s">
        <v>146</v>
      </c>
      <c r="AU154" s="217" t="s">
        <v>81</v>
      </c>
      <c r="AY154" s="19" t="s">
        <v>144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79</v>
      </c>
      <c r="BK154" s="218">
        <f>ROUND(I154*H154,2)</f>
        <v>0</v>
      </c>
      <c r="BL154" s="19" t="s">
        <v>151</v>
      </c>
      <c r="BM154" s="217" t="s">
        <v>2637</v>
      </c>
    </row>
    <row r="155" s="2" customFormat="1">
      <c r="A155" s="40"/>
      <c r="B155" s="41"/>
      <c r="C155" s="42"/>
      <c r="D155" s="219" t="s">
        <v>153</v>
      </c>
      <c r="E155" s="42"/>
      <c r="F155" s="220" t="s">
        <v>2638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153</v>
      </c>
      <c r="AU155" s="19" t="s">
        <v>81</v>
      </c>
    </row>
    <row r="156" s="2" customFormat="1">
      <c r="A156" s="40"/>
      <c r="B156" s="41"/>
      <c r="C156" s="42"/>
      <c r="D156" s="224" t="s">
        <v>155</v>
      </c>
      <c r="E156" s="42"/>
      <c r="F156" s="225" t="s">
        <v>2639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155</v>
      </c>
      <c r="AU156" s="19" t="s">
        <v>81</v>
      </c>
    </row>
    <row r="157" s="2" customFormat="1" ht="16.5" customHeight="1">
      <c r="A157" s="40"/>
      <c r="B157" s="41"/>
      <c r="C157" s="248" t="s">
        <v>273</v>
      </c>
      <c r="D157" s="248" t="s">
        <v>224</v>
      </c>
      <c r="E157" s="249" t="s">
        <v>2640</v>
      </c>
      <c r="F157" s="250" t="s">
        <v>2641</v>
      </c>
      <c r="G157" s="251" t="s">
        <v>165</v>
      </c>
      <c r="H157" s="252">
        <v>32.960000000000001</v>
      </c>
      <c r="I157" s="253"/>
      <c r="J157" s="254">
        <f>ROUND(I157*H157,2)</f>
        <v>0</v>
      </c>
      <c r="K157" s="250" t="s">
        <v>150</v>
      </c>
      <c r="L157" s="255"/>
      <c r="M157" s="256" t="s">
        <v>19</v>
      </c>
      <c r="N157" s="257" t="s">
        <v>42</v>
      </c>
      <c r="O157" s="86"/>
      <c r="P157" s="215">
        <f>O157*H157</f>
        <v>0</v>
      </c>
      <c r="Q157" s="215">
        <v>0.0042599999999999999</v>
      </c>
      <c r="R157" s="215">
        <f>Q157*H157</f>
        <v>0.1404096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201</v>
      </c>
      <c r="AT157" s="217" t="s">
        <v>224</v>
      </c>
      <c r="AU157" s="217" t="s">
        <v>81</v>
      </c>
      <c r="AY157" s="19" t="s">
        <v>144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79</v>
      </c>
      <c r="BK157" s="218">
        <f>ROUND(I157*H157,2)</f>
        <v>0</v>
      </c>
      <c r="BL157" s="19" t="s">
        <v>151</v>
      </c>
      <c r="BM157" s="217" t="s">
        <v>2642</v>
      </c>
    </row>
    <row r="158" s="2" customFormat="1">
      <c r="A158" s="40"/>
      <c r="B158" s="41"/>
      <c r="C158" s="42"/>
      <c r="D158" s="219" t="s">
        <v>153</v>
      </c>
      <c r="E158" s="42"/>
      <c r="F158" s="220" t="s">
        <v>2641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153</v>
      </c>
      <c r="AU158" s="19" t="s">
        <v>81</v>
      </c>
    </row>
    <row r="159" s="13" customFormat="1">
      <c r="A159" s="13"/>
      <c r="B159" s="226"/>
      <c r="C159" s="227"/>
      <c r="D159" s="219" t="s">
        <v>175</v>
      </c>
      <c r="E159" s="227"/>
      <c r="F159" s="229" t="s">
        <v>2643</v>
      </c>
      <c r="G159" s="227"/>
      <c r="H159" s="230">
        <v>32.960000000000001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175</v>
      </c>
      <c r="AU159" s="236" t="s">
        <v>81</v>
      </c>
      <c r="AV159" s="13" t="s">
        <v>81</v>
      </c>
      <c r="AW159" s="13" t="s">
        <v>4</v>
      </c>
      <c r="AX159" s="13" t="s">
        <v>79</v>
      </c>
      <c r="AY159" s="236" t="s">
        <v>144</v>
      </c>
    </row>
    <row r="160" s="2" customFormat="1" ht="21.75" customHeight="1">
      <c r="A160" s="40"/>
      <c r="B160" s="41"/>
      <c r="C160" s="206" t="s">
        <v>280</v>
      </c>
      <c r="D160" s="206" t="s">
        <v>146</v>
      </c>
      <c r="E160" s="207" t="s">
        <v>2644</v>
      </c>
      <c r="F160" s="208" t="s">
        <v>2645</v>
      </c>
      <c r="G160" s="209" t="s">
        <v>553</v>
      </c>
      <c r="H160" s="210">
        <v>7</v>
      </c>
      <c r="I160" s="211"/>
      <c r="J160" s="212">
        <f>ROUND(I160*H160,2)</f>
        <v>0</v>
      </c>
      <c r="K160" s="208" t="s">
        <v>150</v>
      </c>
      <c r="L160" s="46"/>
      <c r="M160" s="213" t="s">
        <v>19</v>
      </c>
      <c r="N160" s="214" t="s">
        <v>42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151</v>
      </c>
      <c r="AT160" s="217" t="s">
        <v>146</v>
      </c>
      <c r="AU160" s="217" t="s">
        <v>81</v>
      </c>
      <c r="AY160" s="19" t="s">
        <v>144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79</v>
      </c>
      <c r="BK160" s="218">
        <f>ROUND(I160*H160,2)</f>
        <v>0</v>
      </c>
      <c r="BL160" s="19" t="s">
        <v>151</v>
      </c>
      <c r="BM160" s="217" t="s">
        <v>2646</v>
      </c>
    </row>
    <row r="161" s="2" customFormat="1">
      <c r="A161" s="40"/>
      <c r="B161" s="41"/>
      <c r="C161" s="42"/>
      <c r="D161" s="219" t="s">
        <v>153</v>
      </c>
      <c r="E161" s="42"/>
      <c r="F161" s="220" t="s">
        <v>2647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153</v>
      </c>
      <c r="AU161" s="19" t="s">
        <v>81</v>
      </c>
    </row>
    <row r="162" s="2" customFormat="1">
      <c r="A162" s="40"/>
      <c r="B162" s="41"/>
      <c r="C162" s="42"/>
      <c r="D162" s="224" t="s">
        <v>155</v>
      </c>
      <c r="E162" s="42"/>
      <c r="F162" s="225" t="s">
        <v>2648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155</v>
      </c>
      <c r="AU162" s="19" t="s">
        <v>81</v>
      </c>
    </row>
    <row r="163" s="2" customFormat="1" ht="16.5" customHeight="1">
      <c r="A163" s="40"/>
      <c r="B163" s="41"/>
      <c r="C163" s="248" t="s">
        <v>287</v>
      </c>
      <c r="D163" s="248" t="s">
        <v>224</v>
      </c>
      <c r="E163" s="249" t="s">
        <v>2649</v>
      </c>
      <c r="F163" s="250" t="s">
        <v>2650</v>
      </c>
      <c r="G163" s="251" t="s">
        <v>553</v>
      </c>
      <c r="H163" s="252">
        <v>7</v>
      </c>
      <c r="I163" s="253"/>
      <c r="J163" s="254">
        <f>ROUND(I163*H163,2)</f>
        <v>0</v>
      </c>
      <c r="K163" s="250" t="s">
        <v>150</v>
      </c>
      <c r="L163" s="255"/>
      <c r="M163" s="256" t="s">
        <v>19</v>
      </c>
      <c r="N163" s="257" t="s">
        <v>42</v>
      </c>
      <c r="O163" s="86"/>
      <c r="P163" s="215">
        <f>O163*H163</f>
        <v>0</v>
      </c>
      <c r="Q163" s="215">
        <v>0.00080000000000000004</v>
      </c>
      <c r="R163" s="215">
        <f>Q163*H163</f>
        <v>0.0055999999999999999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201</v>
      </c>
      <c r="AT163" s="217" t="s">
        <v>224</v>
      </c>
      <c r="AU163" s="217" t="s">
        <v>81</v>
      </c>
      <c r="AY163" s="19" t="s">
        <v>144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79</v>
      </c>
      <c r="BK163" s="218">
        <f>ROUND(I163*H163,2)</f>
        <v>0</v>
      </c>
      <c r="BL163" s="19" t="s">
        <v>151</v>
      </c>
      <c r="BM163" s="217" t="s">
        <v>2651</v>
      </c>
    </row>
    <row r="164" s="2" customFormat="1">
      <c r="A164" s="40"/>
      <c r="B164" s="41"/>
      <c r="C164" s="42"/>
      <c r="D164" s="219" t="s">
        <v>153</v>
      </c>
      <c r="E164" s="42"/>
      <c r="F164" s="220" t="s">
        <v>2650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153</v>
      </c>
      <c r="AU164" s="19" t="s">
        <v>81</v>
      </c>
    </row>
    <row r="165" s="2" customFormat="1" ht="21.75" customHeight="1">
      <c r="A165" s="40"/>
      <c r="B165" s="41"/>
      <c r="C165" s="206" t="s">
        <v>7</v>
      </c>
      <c r="D165" s="206" t="s">
        <v>146</v>
      </c>
      <c r="E165" s="207" t="s">
        <v>2652</v>
      </c>
      <c r="F165" s="208" t="s">
        <v>2653</v>
      </c>
      <c r="G165" s="209" t="s">
        <v>553</v>
      </c>
      <c r="H165" s="210">
        <v>2</v>
      </c>
      <c r="I165" s="211"/>
      <c r="J165" s="212">
        <f>ROUND(I165*H165,2)</f>
        <v>0</v>
      </c>
      <c r="K165" s="208" t="s">
        <v>150</v>
      </c>
      <c r="L165" s="46"/>
      <c r="M165" s="213" t="s">
        <v>19</v>
      </c>
      <c r="N165" s="214" t="s">
        <v>42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151</v>
      </c>
      <c r="AT165" s="217" t="s">
        <v>146</v>
      </c>
      <c r="AU165" s="217" t="s">
        <v>81</v>
      </c>
      <c r="AY165" s="19" t="s">
        <v>144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79</v>
      </c>
      <c r="BK165" s="218">
        <f>ROUND(I165*H165,2)</f>
        <v>0</v>
      </c>
      <c r="BL165" s="19" t="s">
        <v>151</v>
      </c>
      <c r="BM165" s="217" t="s">
        <v>2654</v>
      </c>
    </row>
    <row r="166" s="2" customFormat="1">
      <c r="A166" s="40"/>
      <c r="B166" s="41"/>
      <c r="C166" s="42"/>
      <c r="D166" s="219" t="s">
        <v>153</v>
      </c>
      <c r="E166" s="42"/>
      <c r="F166" s="220" t="s">
        <v>2655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153</v>
      </c>
      <c r="AU166" s="19" t="s">
        <v>81</v>
      </c>
    </row>
    <row r="167" s="2" customFormat="1">
      <c r="A167" s="40"/>
      <c r="B167" s="41"/>
      <c r="C167" s="42"/>
      <c r="D167" s="224" t="s">
        <v>155</v>
      </c>
      <c r="E167" s="42"/>
      <c r="F167" s="225" t="s">
        <v>2656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155</v>
      </c>
      <c r="AU167" s="19" t="s">
        <v>81</v>
      </c>
    </row>
    <row r="168" s="2" customFormat="1" ht="16.5" customHeight="1">
      <c r="A168" s="40"/>
      <c r="B168" s="41"/>
      <c r="C168" s="248" t="s">
        <v>299</v>
      </c>
      <c r="D168" s="248" t="s">
        <v>224</v>
      </c>
      <c r="E168" s="249" t="s">
        <v>2657</v>
      </c>
      <c r="F168" s="250" t="s">
        <v>2658</v>
      </c>
      <c r="G168" s="251" t="s">
        <v>553</v>
      </c>
      <c r="H168" s="252">
        <v>2</v>
      </c>
      <c r="I168" s="253"/>
      <c r="J168" s="254">
        <f>ROUND(I168*H168,2)</f>
        <v>0</v>
      </c>
      <c r="K168" s="250" t="s">
        <v>150</v>
      </c>
      <c r="L168" s="255"/>
      <c r="M168" s="256" t="s">
        <v>19</v>
      </c>
      <c r="N168" s="257" t="s">
        <v>42</v>
      </c>
      <c r="O168" s="86"/>
      <c r="P168" s="215">
        <f>O168*H168</f>
        <v>0</v>
      </c>
      <c r="Q168" s="215">
        <v>0.0020999999999999999</v>
      </c>
      <c r="R168" s="215">
        <f>Q168*H168</f>
        <v>0.0041999999999999997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201</v>
      </c>
      <c r="AT168" s="217" t="s">
        <v>224</v>
      </c>
      <c r="AU168" s="217" t="s">
        <v>81</v>
      </c>
      <c r="AY168" s="19" t="s">
        <v>144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79</v>
      </c>
      <c r="BK168" s="218">
        <f>ROUND(I168*H168,2)</f>
        <v>0</v>
      </c>
      <c r="BL168" s="19" t="s">
        <v>151</v>
      </c>
      <c r="BM168" s="217" t="s">
        <v>2659</v>
      </c>
    </row>
    <row r="169" s="2" customFormat="1">
      <c r="A169" s="40"/>
      <c r="B169" s="41"/>
      <c r="C169" s="42"/>
      <c r="D169" s="219" t="s">
        <v>153</v>
      </c>
      <c r="E169" s="42"/>
      <c r="F169" s="220" t="s">
        <v>2658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153</v>
      </c>
      <c r="AU169" s="19" t="s">
        <v>81</v>
      </c>
    </row>
    <row r="170" s="2" customFormat="1" ht="21.75" customHeight="1">
      <c r="A170" s="40"/>
      <c r="B170" s="41"/>
      <c r="C170" s="206" t="s">
        <v>309</v>
      </c>
      <c r="D170" s="206" t="s">
        <v>146</v>
      </c>
      <c r="E170" s="207" t="s">
        <v>2660</v>
      </c>
      <c r="F170" s="208" t="s">
        <v>2661</v>
      </c>
      <c r="G170" s="209" t="s">
        <v>553</v>
      </c>
      <c r="H170" s="210">
        <v>1</v>
      </c>
      <c r="I170" s="211"/>
      <c r="J170" s="212">
        <f>ROUND(I170*H170,2)</f>
        <v>0</v>
      </c>
      <c r="K170" s="208" t="s">
        <v>150</v>
      </c>
      <c r="L170" s="46"/>
      <c r="M170" s="213" t="s">
        <v>19</v>
      </c>
      <c r="N170" s="214" t="s">
        <v>42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151</v>
      </c>
      <c r="AT170" s="217" t="s">
        <v>146</v>
      </c>
      <c r="AU170" s="217" t="s">
        <v>81</v>
      </c>
      <c r="AY170" s="19" t="s">
        <v>144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79</v>
      </c>
      <c r="BK170" s="218">
        <f>ROUND(I170*H170,2)</f>
        <v>0</v>
      </c>
      <c r="BL170" s="19" t="s">
        <v>151</v>
      </c>
      <c r="BM170" s="217" t="s">
        <v>2662</v>
      </c>
    </row>
    <row r="171" s="2" customFormat="1">
      <c r="A171" s="40"/>
      <c r="B171" s="41"/>
      <c r="C171" s="42"/>
      <c r="D171" s="219" t="s">
        <v>153</v>
      </c>
      <c r="E171" s="42"/>
      <c r="F171" s="220" t="s">
        <v>2663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153</v>
      </c>
      <c r="AU171" s="19" t="s">
        <v>81</v>
      </c>
    </row>
    <row r="172" s="2" customFormat="1">
      <c r="A172" s="40"/>
      <c r="B172" s="41"/>
      <c r="C172" s="42"/>
      <c r="D172" s="224" t="s">
        <v>155</v>
      </c>
      <c r="E172" s="42"/>
      <c r="F172" s="225" t="s">
        <v>2664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155</v>
      </c>
      <c r="AU172" s="19" t="s">
        <v>81</v>
      </c>
    </row>
    <row r="173" s="2" customFormat="1" ht="16.5" customHeight="1">
      <c r="A173" s="40"/>
      <c r="B173" s="41"/>
      <c r="C173" s="248" t="s">
        <v>318</v>
      </c>
      <c r="D173" s="248" t="s">
        <v>224</v>
      </c>
      <c r="E173" s="249" t="s">
        <v>2665</v>
      </c>
      <c r="F173" s="250" t="s">
        <v>2666</v>
      </c>
      <c r="G173" s="251" t="s">
        <v>553</v>
      </c>
      <c r="H173" s="252">
        <v>1</v>
      </c>
      <c r="I173" s="253"/>
      <c r="J173" s="254">
        <f>ROUND(I173*H173,2)</f>
        <v>0</v>
      </c>
      <c r="K173" s="250" t="s">
        <v>150</v>
      </c>
      <c r="L173" s="255"/>
      <c r="M173" s="256" t="s">
        <v>19</v>
      </c>
      <c r="N173" s="257" t="s">
        <v>42</v>
      </c>
      <c r="O173" s="86"/>
      <c r="P173" s="215">
        <f>O173*H173</f>
        <v>0</v>
      </c>
      <c r="Q173" s="215">
        <v>0.0011999999999999999</v>
      </c>
      <c r="R173" s="215">
        <f>Q173*H173</f>
        <v>0.0011999999999999999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201</v>
      </c>
      <c r="AT173" s="217" t="s">
        <v>224</v>
      </c>
      <c r="AU173" s="217" t="s">
        <v>81</v>
      </c>
      <c r="AY173" s="19" t="s">
        <v>144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79</v>
      </c>
      <c r="BK173" s="218">
        <f>ROUND(I173*H173,2)</f>
        <v>0</v>
      </c>
      <c r="BL173" s="19" t="s">
        <v>151</v>
      </c>
      <c r="BM173" s="217" t="s">
        <v>2667</v>
      </c>
    </row>
    <row r="174" s="2" customFormat="1">
      <c r="A174" s="40"/>
      <c r="B174" s="41"/>
      <c r="C174" s="42"/>
      <c r="D174" s="219" t="s">
        <v>153</v>
      </c>
      <c r="E174" s="42"/>
      <c r="F174" s="220" t="s">
        <v>2666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153</v>
      </c>
      <c r="AU174" s="19" t="s">
        <v>81</v>
      </c>
    </row>
    <row r="175" s="2" customFormat="1" ht="16.5" customHeight="1">
      <c r="A175" s="40"/>
      <c r="B175" s="41"/>
      <c r="C175" s="206" t="s">
        <v>325</v>
      </c>
      <c r="D175" s="206" t="s">
        <v>146</v>
      </c>
      <c r="E175" s="207" t="s">
        <v>2668</v>
      </c>
      <c r="F175" s="208" t="s">
        <v>2669</v>
      </c>
      <c r="G175" s="209" t="s">
        <v>553</v>
      </c>
      <c r="H175" s="210">
        <v>1</v>
      </c>
      <c r="I175" s="211"/>
      <c r="J175" s="212">
        <f>ROUND(I175*H175,2)</f>
        <v>0</v>
      </c>
      <c r="K175" s="208" t="s">
        <v>2450</v>
      </c>
      <c r="L175" s="46"/>
      <c r="M175" s="213" t="s">
        <v>19</v>
      </c>
      <c r="N175" s="214" t="s">
        <v>42</v>
      </c>
      <c r="O175" s="86"/>
      <c r="P175" s="215">
        <f>O175*H175</f>
        <v>0</v>
      </c>
      <c r="Q175" s="215">
        <v>6.9999999999999994E-05</v>
      </c>
      <c r="R175" s="215">
        <f>Q175*H175</f>
        <v>6.9999999999999994E-05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151</v>
      </c>
      <c r="AT175" s="217" t="s">
        <v>146</v>
      </c>
      <c r="AU175" s="217" t="s">
        <v>81</v>
      </c>
      <c r="AY175" s="19" t="s">
        <v>144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79</v>
      </c>
      <c r="BK175" s="218">
        <f>ROUND(I175*H175,2)</f>
        <v>0</v>
      </c>
      <c r="BL175" s="19" t="s">
        <v>151</v>
      </c>
      <c r="BM175" s="217" t="s">
        <v>2670</v>
      </c>
    </row>
    <row r="176" s="2" customFormat="1">
      <c r="A176" s="40"/>
      <c r="B176" s="41"/>
      <c r="C176" s="42"/>
      <c r="D176" s="219" t="s">
        <v>153</v>
      </c>
      <c r="E176" s="42"/>
      <c r="F176" s="220" t="s">
        <v>2671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153</v>
      </c>
      <c r="AU176" s="19" t="s">
        <v>81</v>
      </c>
    </row>
    <row r="177" s="2" customFormat="1">
      <c r="A177" s="40"/>
      <c r="B177" s="41"/>
      <c r="C177" s="42"/>
      <c r="D177" s="224" t="s">
        <v>155</v>
      </c>
      <c r="E177" s="42"/>
      <c r="F177" s="225" t="s">
        <v>2672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155</v>
      </c>
      <c r="AU177" s="19" t="s">
        <v>81</v>
      </c>
    </row>
    <row r="178" s="2" customFormat="1" ht="16.5" customHeight="1">
      <c r="A178" s="40"/>
      <c r="B178" s="41"/>
      <c r="C178" s="248" t="s">
        <v>331</v>
      </c>
      <c r="D178" s="248" t="s">
        <v>224</v>
      </c>
      <c r="E178" s="249" t="s">
        <v>2673</v>
      </c>
      <c r="F178" s="250" t="s">
        <v>2674</v>
      </c>
      <c r="G178" s="251" t="s">
        <v>553</v>
      </c>
      <c r="H178" s="252">
        <v>1</v>
      </c>
      <c r="I178" s="253"/>
      <c r="J178" s="254">
        <f>ROUND(I178*H178,2)</f>
        <v>0</v>
      </c>
      <c r="K178" s="250" t="s">
        <v>150</v>
      </c>
      <c r="L178" s="255"/>
      <c r="M178" s="256" t="s">
        <v>19</v>
      </c>
      <c r="N178" s="257" t="s">
        <v>42</v>
      </c>
      <c r="O178" s="86"/>
      <c r="P178" s="215">
        <f>O178*H178</f>
        <v>0</v>
      </c>
      <c r="Q178" s="215">
        <v>0.00445</v>
      </c>
      <c r="R178" s="215">
        <f>Q178*H178</f>
        <v>0.00445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201</v>
      </c>
      <c r="AT178" s="217" t="s">
        <v>224</v>
      </c>
      <c r="AU178" s="217" t="s">
        <v>81</v>
      </c>
      <c r="AY178" s="19" t="s">
        <v>144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79</v>
      </c>
      <c r="BK178" s="218">
        <f>ROUND(I178*H178,2)</f>
        <v>0</v>
      </c>
      <c r="BL178" s="19" t="s">
        <v>151</v>
      </c>
      <c r="BM178" s="217" t="s">
        <v>2675</v>
      </c>
    </row>
    <row r="179" s="2" customFormat="1">
      <c r="A179" s="40"/>
      <c r="B179" s="41"/>
      <c r="C179" s="42"/>
      <c r="D179" s="219" t="s">
        <v>153</v>
      </c>
      <c r="E179" s="42"/>
      <c r="F179" s="220" t="s">
        <v>2674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153</v>
      </c>
      <c r="AU179" s="19" t="s">
        <v>81</v>
      </c>
    </row>
    <row r="180" s="2" customFormat="1" ht="16.5" customHeight="1">
      <c r="A180" s="40"/>
      <c r="B180" s="41"/>
      <c r="C180" s="206" t="s">
        <v>338</v>
      </c>
      <c r="D180" s="206" t="s">
        <v>146</v>
      </c>
      <c r="E180" s="207" t="s">
        <v>2676</v>
      </c>
      <c r="F180" s="208" t="s">
        <v>2677</v>
      </c>
      <c r="G180" s="209" t="s">
        <v>171</v>
      </c>
      <c r="H180" s="210">
        <v>1</v>
      </c>
      <c r="I180" s="211"/>
      <c r="J180" s="212">
        <f>ROUND(I180*H180,2)</f>
        <v>0</v>
      </c>
      <c r="K180" s="208" t="s">
        <v>150</v>
      </c>
      <c r="L180" s="46"/>
      <c r="M180" s="213" t="s">
        <v>19</v>
      </c>
      <c r="N180" s="214" t="s">
        <v>42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1.9199999999999999</v>
      </c>
      <c r="T180" s="216">
        <f>S180*H180</f>
        <v>1.9199999999999999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151</v>
      </c>
      <c r="AT180" s="217" t="s">
        <v>146</v>
      </c>
      <c r="AU180" s="217" t="s">
        <v>81</v>
      </c>
      <c r="AY180" s="19" t="s">
        <v>144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79</v>
      </c>
      <c r="BK180" s="218">
        <f>ROUND(I180*H180,2)</f>
        <v>0</v>
      </c>
      <c r="BL180" s="19" t="s">
        <v>151</v>
      </c>
      <c r="BM180" s="217" t="s">
        <v>2678</v>
      </c>
    </row>
    <row r="181" s="2" customFormat="1">
      <c r="A181" s="40"/>
      <c r="B181" s="41"/>
      <c r="C181" s="42"/>
      <c r="D181" s="219" t="s">
        <v>153</v>
      </c>
      <c r="E181" s="42"/>
      <c r="F181" s="220" t="s">
        <v>2679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153</v>
      </c>
      <c r="AU181" s="19" t="s">
        <v>81</v>
      </c>
    </row>
    <row r="182" s="2" customFormat="1">
      <c r="A182" s="40"/>
      <c r="B182" s="41"/>
      <c r="C182" s="42"/>
      <c r="D182" s="224" t="s">
        <v>155</v>
      </c>
      <c r="E182" s="42"/>
      <c r="F182" s="225" t="s">
        <v>2680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155</v>
      </c>
      <c r="AU182" s="19" t="s">
        <v>81</v>
      </c>
    </row>
    <row r="183" s="2" customFormat="1">
      <c r="A183" s="40"/>
      <c r="B183" s="41"/>
      <c r="C183" s="42"/>
      <c r="D183" s="219" t="s">
        <v>385</v>
      </c>
      <c r="E183" s="42"/>
      <c r="F183" s="268" t="s">
        <v>2681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385</v>
      </c>
      <c r="AU183" s="19" t="s">
        <v>81</v>
      </c>
    </row>
    <row r="184" s="2" customFormat="1" ht="16.5" customHeight="1">
      <c r="A184" s="40"/>
      <c r="B184" s="41"/>
      <c r="C184" s="206" t="s">
        <v>345</v>
      </c>
      <c r="D184" s="206" t="s">
        <v>146</v>
      </c>
      <c r="E184" s="207" t="s">
        <v>2682</v>
      </c>
      <c r="F184" s="208" t="s">
        <v>2683</v>
      </c>
      <c r="G184" s="209" t="s">
        <v>165</v>
      </c>
      <c r="H184" s="210">
        <v>68</v>
      </c>
      <c r="I184" s="211"/>
      <c r="J184" s="212">
        <f>ROUND(I184*H184,2)</f>
        <v>0</v>
      </c>
      <c r="K184" s="208" t="s">
        <v>150</v>
      </c>
      <c r="L184" s="46"/>
      <c r="M184" s="213" t="s">
        <v>19</v>
      </c>
      <c r="N184" s="214" t="s">
        <v>42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151</v>
      </c>
      <c r="AT184" s="217" t="s">
        <v>146</v>
      </c>
      <c r="AU184" s="217" t="s">
        <v>81</v>
      </c>
      <c r="AY184" s="19" t="s">
        <v>144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79</v>
      </c>
      <c r="BK184" s="218">
        <f>ROUND(I184*H184,2)</f>
        <v>0</v>
      </c>
      <c r="BL184" s="19" t="s">
        <v>151</v>
      </c>
      <c r="BM184" s="217" t="s">
        <v>2684</v>
      </c>
    </row>
    <row r="185" s="2" customFormat="1">
      <c r="A185" s="40"/>
      <c r="B185" s="41"/>
      <c r="C185" s="42"/>
      <c r="D185" s="219" t="s">
        <v>153</v>
      </c>
      <c r="E185" s="42"/>
      <c r="F185" s="220" t="s">
        <v>2685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153</v>
      </c>
      <c r="AU185" s="19" t="s">
        <v>81</v>
      </c>
    </row>
    <row r="186" s="2" customFormat="1">
      <c r="A186" s="40"/>
      <c r="B186" s="41"/>
      <c r="C186" s="42"/>
      <c r="D186" s="224" t="s">
        <v>155</v>
      </c>
      <c r="E186" s="42"/>
      <c r="F186" s="225" t="s">
        <v>2686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155</v>
      </c>
      <c r="AU186" s="19" t="s">
        <v>81</v>
      </c>
    </row>
    <row r="187" s="2" customFormat="1" ht="16.5" customHeight="1">
      <c r="A187" s="40"/>
      <c r="B187" s="41"/>
      <c r="C187" s="206" t="s">
        <v>355</v>
      </c>
      <c r="D187" s="206" t="s">
        <v>146</v>
      </c>
      <c r="E187" s="207" t="s">
        <v>2687</v>
      </c>
      <c r="F187" s="208" t="s">
        <v>2688</v>
      </c>
      <c r="G187" s="209" t="s">
        <v>171</v>
      </c>
      <c r="H187" s="210">
        <v>4.4000000000000004</v>
      </c>
      <c r="I187" s="211"/>
      <c r="J187" s="212">
        <f>ROUND(I187*H187,2)</f>
        <v>0</v>
      </c>
      <c r="K187" s="208" t="s">
        <v>150</v>
      </c>
      <c r="L187" s="46"/>
      <c r="M187" s="213" t="s">
        <v>19</v>
      </c>
      <c r="N187" s="214" t="s">
        <v>42</v>
      </c>
      <c r="O187" s="86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151</v>
      </c>
      <c r="AT187" s="217" t="s">
        <v>146</v>
      </c>
      <c r="AU187" s="217" t="s">
        <v>81</v>
      </c>
      <c r="AY187" s="19" t="s">
        <v>144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79</v>
      </c>
      <c r="BK187" s="218">
        <f>ROUND(I187*H187,2)</f>
        <v>0</v>
      </c>
      <c r="BL187" s="19" t="s">
        <v>151</v>
      </c>
      <c r="BM187" s="217" t="s">
        <v>2689</v>
      </c>
    </row>
    <row r="188" s="2" customFormat="1">
      <c r="A188" s="40"/>
      <c r="B188" s="41"/>
      <c r="C188" s="42"/>
      <c r="D188" s="219" t="s">
        <v>153</v>
      </c>
      <c r="E188" s="42"/>
      <c r="F188" s="220" t="s">
        <v>2690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153</v>
      </c>
      <c r="AU188" s="19" t="s">
        <v>81</v>
      </c>
    </row>
    <row r="189" s="2" customFormat="1">
      <c r="A189" s="40"/>
      <c r="B189" s="41"/>
      <c r="C189" s="42"/>
      <c r="D189" s="224" t="s">
        <v>155</v>
      </c>
      <c r="E189" s="42"/>
      <c r="F189" s="225" t="s">
        <v>2691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155</v>
      </c>
      <c r="AU189" s="19" t="s">
        <v>81</v>
      </c>
    </row>
    <row r="190" s="2" customFormat="1">
      <c r="A190" s="40"/>
      <c r="B190" s="41"/>
      <c r="C190" s="42"/>
      <c r="D190" s="219" t="s">
        <v>385</v>
      </c>
      <c r="E190" s="42"/>
      <c r="F190" s="268" t="s">
        <v>2692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385</v>
      </c>
      <c r="AU190" s="19" t="s">
        <v>81</v>
      </c>
    </row>
    <row r="191" s="13" customFormat="1">
      <c r="A191" s="13"/>
      <c r="B191" s="226"/>
      <c r="C191" s="227"/>
      <c r="D191" s="219" t="s">
        <v>175</v>
      </c>
      <c r="E191" s="228" t="s">
        <v>19</v>
      </c>
      <c r="F191" s="229" t="s">
        <v>2693</v>
      </c>
      <c r="G191" s="227"/>
      <c r="H191" s="230">
        <v>4.4000000000000004</v>
      </c>
      <c r="I191" s="231"/>
      <c r="J191" s="227"/>
      <c r="K191" s="227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175</v>
      </c>
      <c r="AU191" s="236" t="s">
        <v>81</v>
      </c>
      <c r="AV191" s="13" t="s">
        <v>81</v>
      </c>
      <c r="AW191" s="13" t="s">
        <v>33</v>
      </c>
      <c r="AX191" s="13" t="s">
        <v>79</v>
      </c>
      <c r="AY191" s="236" t="s">
        <v>144</v>
      </c>
    </row>
    <row r="192" s="2" customFormat="1" ht="16.5" customHeight="1">
      <c r="A192" s="40"/>
      <c r="B192" s="41"/>
      <c r="C192" s="206" t="s">
        <v>369</v>
      </c>
      <c r="D192" s="206" t="s">
        <v>146</v>
      </c>
      <c r="E192" s="207" t="s">
        <v>2694</v>
      </c>
      <c r="F192" s="208" t="s">
        <v>2695</v>
      </c>
      <c r="G192" s="209" t="s">
        <v>149</v>
      </c>
      <c r="H192" s="210">
        <v>3.7999999999999998</v>
      </c>
      <c r="I192" s="211"/>
      <c r="J192" s="212">
        <f>ROUND(I192*H192,2)</f>
        <v>0</v>
      </c>
      <c r="K192" s="208" t="s">
        <v>150</v>
      </c>
      <c r="L192" s="46"/>
      <c r="M192" s="213" t="s">
        <v>19</v>
      </c>
      <c r="N192" s="214" t="s">
        <v>42</v>
      </c>
      <c r="O192" s="86"/>
      <c r="P192" s="215">
        <f>O192*H192</f>
        <v>0</v>
      </c>
      <c r="Q192" s="215">
        <v>0.0048700000000000002</v>
      </c>
      <c r="R192" s="215">
        <f>Q192*H192</f>
        <v>0.018506000000000002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151</v>
      </c>
      <c r="AT192" s="217" t="s">
        <v>146</v>
      </c>
      <c r="AU192" s="217" t="s">
        <v>81</v>
      </c>
      <c r="AY192" s="19" t="s">
        <v>144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79</v>
      </c>
      <c r="BK192" s="218">
        <f>ROUND(I192*H192,2)</f>
        <v>0</v>
      </c>
      <c r="BL192" s="19" t="s">
        <v>151</v>
      </c>
      <c r="BM192" s="217" t="s">
        <v>2696</v>
      </c>
    </row>
    <row r="193" s="2" customFormat="1">
      <c r="A193" s="40"/>
      <c r="B193" s="41"/>
      <c r="C193" s="42"/>
      <c r="D193" s="219" t="s">
        <v>153</v>
      </c>
      <c r="E193" s="42"/>
      <c r="F193" s="220" t="s">
        <v>2697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153</v>
      </c>
      <c r="AU193" s="19" t="s">
        <v>81</v>
      </c>
    </row>
    <row r="194" s="2" customFormat="1">
      <c r="A194" s="40"/>
      <c r="B194" s="41"/>
      <c r="C194" s="42"/>
      <c r="D194" s="224" t="s">
        <v>155</v>
      </c>
      <c r="E194" s="42"/>
      <c r="F194" s="225" t="s">
        <v>2698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155</v>
      </c>
      <c r="AU194" s="19" t="s">
        <v>81</v>
      </c>
    </row>
    <row r="195" s="13" customFormat="1">
      <c r="A195" s="13"/>
      <c r="B195" s="226"/>
      <c r="C195" s="227"/>
      <c r="D195" s="219" t="s">
        <v>175</v>
      </c>
      <c r="E195" s="228" t="s">
        <v>19</v>
      </c>
      <c r="F195" s="229" t="s">
        <v>2699</v>
      </c>
      <c r="G195" s="227"/>
      <c r="H195" s="230">
        <v>3.7999999999999998</v>
      </c>
      <c r="I195" s="231"/>
      <c r="J195" s="227"/>
      <c r="K195" s="227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175</v>
      </c>
      <c r="AU195" s="236" t="s">
        <v>81</v>
      </c>
      <c r="AV195" s="13" t="s">
        <v>81</v>
      </c>
      <c r="AW195" s="13" t="s">
        <v>33</v>
      </c>
      <c r="AX195" s="13" t="s">
        <v>79</v>
      </c>
      <c r="AY195" s="236" t="s">
        <v>144</v>
      </c>
    </row>
    <row r="196" s="2" customFormat="1" ht="16.5" customHeight="1">
      <c r="A196" s="40"/>
      <c r="B196" s="41"/>
      <c r="C196" s="206" t="s">
        <v>375</v>
      </c>
      <c r="D196" s="206" t="s">
        <v>146</v>
      </c>
      <c r="E196" s="207" t="s">
        <v>2700</v>
      </c>
      <c r="F196" s="208" t="s">
        <v>2701</v>
      </c>
      <c r="G196" s="209" t="s">
        <v>149</v>
      </c>
      <c r="H196" s="210">
        <v>3.7999999999999998</v>
      </c>
      <c r="I196" s="211"/>
      <c r="J196" s="212">
        <f>ROUND(I196*H196,2)</f>
        <v>0</v>
      </c>
      <c r="K196" s="208" t="s">
        <v>150</v>
      </c>
      <c r="L196" s="46"/>
      <c r="M196" s="213" t="s">
        <v>19</v>
      </c>
      <c r="N196" s="214" t="s">
        <v>42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151</v>
      </c>
      <c r="AT196" s="217" t="s">
        <v>146</v>
      </c>
      <c r="AU196" s="217" t="s">
        <v>81</v>
      </c>
      <c r="AY196" s="19" t="s">
        <v>144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79</v>
      </c>
      <c r="BK196" s="218">
        <f>ROUND(I196*H196,2)</f>
        <v>0</v>
      </c>
      <c r="BL196" s="19" t="s">
        <v>151</v>
      </c>
      <c r="BM196" s="217" t="s">
        <v>2702</v>
      </c>
    </row>
    <row r="197" s="2" customFormat="1">
      <c r="A197" s="40"/>
      <c r="B197" s="41"/>
      <c r="C197" s="42"/>
      <c r="D197" s="219" t="s">
        <v>153</v>
      </c>
      <c r="E197" s="42"/>
      <c r="F197" s="220" t="s">
        <v>2703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153</v>
      </c>
      <c r="AU197" s="19" t="s">
        <v>81</v>
      </c>
    </row>
    <row r="198" s="2" customFormat="1">
      <c r="A198" s="40"/>
      <c r="B198" s="41"/>
      <c r="C198" s="42"/>
      <c r="D198" s="224" t="s">
        <v>155</v>
      </c>
      <c r="E198" s="42"/>
      <c r="F198" s="225" t="s">
        <v>2704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155</v>
      </c>
      <c r="AU198" s="19" t="s">
        <v>81</v>
      </c>
    </row>
    <row r="199" s="2" customFormat="1" ht="16.5" customHeight="1">
      <c r="A199" s="40"/>
      <c r="B199" s="41"/>
      <c r="C199" s="206" t="s">
        <v>379</v>
      </c>
      <c r="D199" s="206" t="s">
        <v>146</v>
      </c>
      <c r="E199" s="207" t="s">
        <v>2705</v>
      </c>
      <c r="F199" s="208" t="s">
        <v>2706</v>
      </c>
      <c r="G199" s="209" t="s">
        <v>204</v>
      </c>
      <c r="H199" s="210">
        <v>0.624</v>
      </c>
      <c r="I199" s="211"/>
      <c r="J199" s="212">
        <f>ROUND(I199*H199,2)</f>
        <v>0</v>
      </c>
      <c r="K199" s="208" t="s">
        <v>150</v>
      </c>
      <c r="L199" s="46"/>
      <c r="M199" s="213" t="s">
        <v>19</v>
      </c>
      <c r="N199" s="214" t="s">
        <v>42</v>
      </c>
      <c r="O199" s="86"/>
      <c r="P199" s="215">
        <f>O199*H199</f>
        <v>0</v>
      </c>
      <c r="Q199" s="215">
        <v>0.99734999999999996</v>
      </c>
      <c r="R199" s="215">
        <f>Q199*H199</f>
        <v>0.62234639999999997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151</v>
      </c>
      <c r="AT199" s="217" t="s">
        <v>146</v>
      </c>
      <c r="AU199" s="217" t="s">
        <v>81</v>
      </c>
      <c r="AY199" s="19" t="s">
        <v>144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79</v>
      </c>
      <c r="BK199" s="218">
        <f>ROUND(I199*H199,2)</f>
        <v>0</v>
      </c>
      <c r="BL199" s="19" t="s">
        <v>151</v>
      </c>
      <c r="BM199" s="217" t="s">
        <v>2707</v>
      </c>
    </row>
    <row r="200" s="2" customFormat="1">
      <c r="A200" s="40"/>
      <c r="B200" s="41"/>
      <c r="C200" s="42"/>
      <c r="D200" s="219" t="s">
        <v>153</v>
      </c>
      <c r="E200" s="42"/>
      <c r="F200" s="220" t="s">
        <v>2706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153</v>
      </c>
      <c r="AU200" s="19" t="s">
        <v>81</v>
      </c>
    </row>
    <row r="201" s="2" customFormat="1">
      <c r="A201" s="40"/>
      <c r="B201" s="41"/>
      <c r="C201" s="42"/>
      <c r="D201" s="224" t="s">
        <v>155</v>
      </c>
      <c r="E201" s="42"/>
      <c r="F201" s="225" t="s">
        <v>2708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155</v>
      </c>
      <c r="AU201" s="19" t="s">
        <v>81</v>
      </c>
    </row>
    <row r="202" s="13" customFormat="1">
      <c r="A202" s="13"/>
      <c r="B202" s="226"/>
      <c r="C202" s="227"/>
      <c r="D202" s="219" t="s">
        <v>175</v>
      </c>
      <c r="E202" s="228" t="s">
        <v>19</v>
      </c>
      <c r="F202" s="229" t="s">
        <v>2709</v>
      </c>
      <c r="G202" s="227"/>
      <c r="H202" s="230">
        <v>0.624</v>
      </c>
      <c r="I202" s="231"/>
      <c r="J202" s="227"/>
      <c r="K202" s="227"/>
      <c r="L202" s="232"/>
      <c r="M202" s="233"/>
      <c r="N202" s="234"/>
      <c r="O202" s="234"/>
      <c r="P202" s="234"/>
      <c r="Q202" s="234"/>
      <c r="R202" s="234"/>
      <c r="S202" s="234"/>
      <c r="T202" s="23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6" t="s">
        <v>175</v>
      </c>
      <c r="AU202" s="236" t="s">
        <v>81</v>
      </c>
      <c r="AV202" s="13" t="s">
        <v>81</v>
      </c>
      <c r="AW202" s="13" t="s">
        <v>33</v>
      </c>
      <c r="AX202" s="13" t="s">
        <v>79</v>
      </c>
      <c r="AY202" s="236" t="s">
        <v>144</v>
      </c>
    </row>
    <row r="203" s="2" customFormat="1" ht="16.5" customHeight="1">
      <c r="A203" s="40"/>
      <c r="B203" s="41"/>
      <c r="C203" s="206" t="s">
        <v>387</v>
      </c>
      <c r="D203" s="206" t="s">
        <v>146</v>
      </c>
      <c r="E203" s="207" t="s">
        <v>2710</v>
      </c>
      <c r="F203" s="208" t="s">
        <v>2711</v>
      </c>
      <c r="G203" s="209" t="s">
        <v>2712</v>
      </c>
      <c r="H203" s="210">
        <v>4</v>
      </c>
      <c r="I203" s="211"/>
      <c r="J203" s="212">
        <f>ROUND(I203*H203,2)</f>
        <v>0</v>
      </c>
      <c r="K203" s="208" t="s">
        <v>19</v>
      </c>
      <c r="L203" s="46"/>
      <c r="M203" s="213" t="s">
        <v>19</v>
      </c>
      <c r="N203" s="214" t="s">
        <v>42</v>
      </c>
      <c r="O203" s="86"/>
      <c r="P203" s="215">
        <f>O203*H203</f>
        <v>0</v>
      </c>
      <c r="Q203" s="215">
        <v>0</v>
      </c>
      <c r="R203" s="215">
        <f>Q203*H203</f>
        <v>0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151</v>
      </c>
      <c r="AT203" s="217" t="s">
        <v>146</v>
      </c>
      <c r="AU203" s="217" t="s">
        <v>81</v>
      </c>
      <c r="AY203" s="19" t="s">
        <v>144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79</v>
      </c>
      <c r="BK203" s="218">
        <f>ROUND(I203*H203,2)</f>
        <v>0</v>
      </c>
      <c r="BL203" s="19" t="s">
        <v>151</v>
      </c>
      <c r="BM203" s="217" t="s">
        <v>2713</v>
      </c>
    </row>
    <row r="204" s="2" customFormat="1">
      <c r="A204" s="40"/>
      <c r="B204" s="41"/>
      <c r="C204" s="42"/>
      <c r="D204" s="219" t="s">
        <v>153</v>
      </c>
      <c r="E204" s="42"/>
      <c r="F204" s="220" t="s">
        <v>2711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153</v>
      </c>
      <c r="AU204" s="19" t="s">
        <v>81</v>
      </c>
    </row>
    <row r="205" s="2" customFormat="1" ht="21.75" customHeight="1">
      <c r="A205" s="40"/>
      <c r="B205" s="41"/>
      <c r="C205" s="206" t="s">
        <v>392</v>
      </c>
      <c r="D205" s="206" t="s">
        <v>146</v>
      </c>
      <c r="E205" s="207" t="s">
        <v>2714</v>
      </c>
      <c r="F205" s="208" t="s">
        <v>2715</v>
      </c>
      <c r="G205" s="209" t="s">
        <v>553</v>
      </c>
      <c r="H205" s="210">
        <v>2</v>
      </c>
      <c r="I205" s="211"/>
      <c r="J205" s="212">
        <f>ROUND(I205*H205,2)</f>
        <v>0</v>
      </c>
      <c r="K205" s="208" t="s">
        <v>2450</v>
      </c>
      <c r="L205" s="46"/>
      <c r="M205" s="213" t="s">
        <v>19</v>
      </c>
      <c r="N205" s="214" t="s">
        <v>42</v>
      </c>
      <c r="O205" s="86"/>
      <c r="P205" s="215">
        <f>O205*H205</f>
        <v>0</v>
      </c>
      <c r="Q205" s="215">
        <v>0.089999999999999997</v>
      </c>
      <c r="R205" s="215">
        <f>Q205*H205</f>
        <v>0.17999999999999999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151</v>
      </c>
      <c r="AT205" s="217" t="s">
        <v>146</v>
      </c>
      <c r="AU205" s="217" t="s">
        <v>81</v>
      </c>
      <c r="AY205" s="19" t="s">
        <v>144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79</v>
      </c>
      <c r="BK205" s="218">
        <f>ROUND(I205*H205,2)</f>
        <v>0</v>
      </c>
      <c r="BL205" s="19" t="s">
        <v>151</v>
      </c>
      <c r="BM205" s="217" t="s">
        <v>2716</v>
      </c>
    </row>
    <row r="206" s="2" customFormat="1">
      <c r="A206" s="40"/>
      <c r="B206" s="41"/>
      <c r="C206" s="42"/>
      <c r="D206" s="219" t="s">
        <v>153</v>
      </c>
      <c r="E206" s="42"/>
      <c r="F206" s="220" t="s">
        <v>2715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153</v>
      </c>
      <c r="AU206" s="19" t="s">
        <v>81</v>
      </c>
    </row>
    <row r="207" s="2" customFormat="1">
      <c r="A207" s="40"/>
      <c r="B207" s="41"/>
      <c r="C207" s="42"/>
      <c r="D207" s="224" t="s">
        <v>155</v>
      </c>
      <c r="E207" s="42"/>
      <c r="F207" s="225" t="s">
        <v>2717</v>
      </c>
      <c r="G207" s="42"/>
      <c r="H207" s="42"/>
      <c r="I207" s="221"/>
      <c r="J207" s="42"/>
      <c r="K207" s="42"/>
      <c r="L207" s="46"/>
      <c r="M207" s="222"/>
      <c r="N207" s="223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155</v>
      </c>
      <c r="AU207" s="19" t="s">
        <v>81</v>
      </c>
    </row>
    <row r="208" s="2" customFormat="1" ht="16.5" customHeight="1">
      <c r="A208" s="40"/>
      <c r="B208" s="41"/>
      <c r="C208" s="248" t="s">
        <v>402</v>
      </c>
      <c r="D208" s="248" t="s">
        <v>224</v>
      </c>
      <c r="E208" s="249" t="s">
        <v>2718</v>
      </c>
      <c r="F208" s="250" t="s">
        <v>2719</v>
      </c>
      <c r="G208" s="251" t="s">
        <v>553</v>
      </c>
      <c r="H208" s="252">
        <v>2</v>
      </c>
      <c r="I208" s="253"/>
      <c r="J208" s="254">
        <f>ROUND(I208*H208,2)</f>
        <v>0</v>
      </c>
      <c r="K208" s="250" t="s">
        <v>2450</v>
      </c>
      <c r="L208" s="255"/>
      <c r="M208" s="256" t="s">
        <v>19</v>
      </c>
      <c r="N208" s="257" t="s">
        <v>42</v>
      </c>
      <c r="O208" s="86"/>
      <c r="P208" s="215">
        <f>O208*H208</f>
        <v>0</v>
      </c>
      <c r="Q208" s="215">
        <v>0.19600000000000001</v>
      </c>
      <c r="R208" s="215">
        <f>Q208*H208</f>
        <v>0.39200000000000002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201</v>
      </c>
      <c r="AT208" s="217" t="s">
        <v>224</v>
      </c>
      <c r="AU208" s="217" t="s">
        <v>81</v>
      </c>
      <c r="AY208" s="19" t="s">
        <v>144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79</v>
      </c>
      <c r="BK208" s="218">
        <f>ROUND(I208*H208,2)</f>
        <v>0</v>
      </c>
      <c r="BL208" s="19" t="s">
        <v>151</v>
      </c>
      <c r="BM208" s="217" t="s">
        <v>2720</v>
      </c>
    </row>
    <row r="209" s="2" customFormat="1">
      <c r="A209" s="40"/>
      <c r="B209" s="41"/>
      <c r="C209" s="42"/>
      <c r="D209" s="219" t="s">
        <v>153</v>
      </c>
      <c r="E209" s="42"/>
      <c r="F209" s="220" t="s">
        <v>2719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153</v>
      </c>
      <c r="AU209" s="19" t="s">
        <v>81</v>
      </c>
    </row>
    <row r="210" s="2" customFormat="1" ht="16.5" customHeight="1">
      <c r="A210" s="40"/>
      <c r="B210" s="41"/>
      <c r="C210" s="206" t="s">
        <v>408</v>
      </c>
      <c r="D210" s="206" t="s">
        <v>146</v>
      </c>
      <c r="E210" s="207" t="s">
        <v>2721</v>
      </c>
      <c r="F210" s="208" t="s">
        <v>2722</v>
      </c>
      <c r="G210" s="209" t="s">
        <v>2712</v>
      </c>
      <c r="H210" s="210">
        <v>2</v>
      </c>
      <c r="I210" s="211"/>
      <c r="J210" s="212">
        <f>ROUND(I210*H210,2)</f>
        <v>0</v>
      </c>
      <c r="K210" s="208" t="s">
        <v>19</v>
      </c>
      <c r="L210" s="46"/>
      <c r="M210" s="213" t="s">
        <v>19</v>
      </c>
      <c r="N210" s="214" t="s">
        <v>42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151</v>
      </c>
      <c r="AT210" s="217" t="s">
        <v>146</v>
      </c>
      <c r="AU210" s="217" t="s">
        <v>81</v>
      </c>
      <c r="AY210" s="19" t="s">
        <v>144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79</v>
      </c>
      <c r="BK210" s="218">
        <f>ROUND(I210*H210,2)</f>
        <v>0</v>
      </c>
      <c r="BL210" s="19" t="s">
        <v>151</v>
      </c>
      <c r="BM210" s="217" t="s">
        <v>2723</v>
      </c>
    </row>
    <row r="211" s="2" customFormat="1">
      <c r="A211" s="40"/>
      <c r="B211" s="41"/>
      <c r="C211" s="42"/>
      <c r="D211" s="219" t="s">
        <v>153</v>
      </c>
      <c r="E211" s="42"/>
      <c r="F211" s="220" t="s">
        <v>2722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153</v>
      </c>
      <c r="AU211" s="19" t="s">
        <v>81</v>
      </c>
    </row>
    <row r="212" s="2" customFormat="1" ht="16.5" customHeight="1">
      <c r="A212" s="40"/>
      <c r="B212" s="41"/>
      <c r="C212" s="206" t="s">
        <v>414</v>
      </c>
      <c r="D212" s="206" t="s">
        <v>146</v>
      </c>
      <c r="E212" s="207" t="s">
        <v>2724</v>
      </c>
      <c r="F212" s="208" t="s">
        <v>2725</v>
      </c>
      <c r="G212" s="209" t="s">
        <v>553</v>
      </c>
      <c r="H212" s="210">
        <v>2</v>
      </c>
      <c r="I212" s="211"/>
      <c r="J212" s="212">
        <f>ROUND(I212*H212,2)</f>
        <v>0</v>
      </c>
      <c r="K212" s="208" t="s">
        <v>150</v>
      </c>
      <c r="L212" s="46"/>
      <c r="M212" s="213" t="s">
        <v>19</v>
      </c>
      <c r="N212" s="214" t="s">
        <v>42</v>
      </c>
      <c r="O212" s="86"/>
      <c r="P212" s="215">
        <f>O212*H212</f>
        <v>0</v>
      </c>
      <c r="Q212" s="215">
        <v>0</v>
      </c>
      <c r="R212" s="215">
        <f>Q212*H212</f>
        <v>0</v>
      </c>
      <c r="S212" s="215">
        <v>0.10000000000000001</v>
      </c>
      <c r="T212" s="216">
        <f>S212*H212</f>
        <v>0.20000000000000001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151</v>
      </c>
      <c r="AT212" s="217" t="s">
        <v>146</v>
      </c>
      <c r="AU212" s="217" t="s">
        <v>81</v>
      </c>
      <c r="AY212" s="19" t="s">
        <v>144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79</v>
      </c>
      <c r="BK212" s="218">
        <f>ROUND(I212*H212,2)</f>
        <v>0</v>
      </c>
      <c r="BL212" s="19" t="s">
        <v>151</v>
      </c>
      <c r="BM212" s="217" t="s">
        <v>2726</v>
      </c>
    </row>
    <row r="213" s="2" customFormat="1">
      <c r="A213" s="40"/>
      <c r="B213" s="41"/>
      <c r="C213" s="42"/>
      <c r="D213" s="219" t="s">
        <v>153</v>
      </c>
      <c r="E213" s="42"/>
      <c r="F213" s="220" t="s">
        <v>2727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153</v>
      </c>
      <c r="AU213" s="19" t="s">
        <v>81</v>
      </c>
    </row>
    <row r="214" s="2" customFormat="1">
      <c r="A214" s="40"/>
      <c r="B214" s="41"/>
      <c r="C214" s="42"/>
      <c r="D214" s="224" t="s">
        <v>155</v>
      </c>
      <c r="E214" s="42"/>
      <c r="F214" s="225" t="s">
        <v>2728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155</v>
      </c>
      <c r="AU214" s="19" t="s">
        <v>81</v>
      </c>
    </row>
    <row r="215" s="12" customFormat="1" ht="22.8" customHeight="1">
      <c r="A215" s="12"/>
      <c r="B215" s="190"/>
      <c r="C215" s="191"/>
      <c r="D215" s="192" t="s">
        <v>70</v>
      </c>
      <c r="E215" s="204" t="s">
        <v>209</v>
      </c>
      <c r="F215" s="204" t="s">
        <v>503</v>
      </c>
      <c r="G215" s="191"/>
      <c r="H215" s="191"/>
      <c r="I215" s="194"/>
      <c r="J215" s="205">
        <f>BK215</f>
        <v>0</v>
      </c>
      <c r="K215" s="191"/>
      <c r="L215" s="196"/>
      <c r="M215" s="197"/>
      <c r="N215" s="198"/>
      <c r="O215" s="198"/>
      <c r="P215" s="199">
        <f>SUM(P216:P225)</f>
        <v>0</v>
      </c>
      <c r="Q215" s="198"/>
      <c r="R215" s="199">
        <f>SUM(R216:R225)</f>
        <v>0.060599999999999994</v>
      </c>
      <c r="S215" s="198"/>
      <c r="T215" s="200">
        <f>SUM(T216:T225)</f>
        <v>1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1" t="s">
        <v>79</v>
      </c>
      <c r="AT215" s="202" t="s">
        <v>70</v>
      </c>
      <c r="AU215" s="202" t="s">
        <v>79</v>
      </c>
      <c r="AY215" s="201" t="s">
        <v>144</v>
      </c>
      <c r="BK215" s="203">
        <f>SUM(BK216:BK225)</f>
        <v>0</v>
      </c>
    </row>
    <row r="216" s="2" customFormat="1" ht="21.75" customHeight="1">
      <c r="A216" s="40"/>
      <c r="B216" s="41"/>
      <c r="C216" s="206" t="s">
        <v>421</v>
      </c>
      <c r="D216" s="206" t="s">
        <v>146</v>
      </c>
      <c r="E216" s="207" t="s">
        <v>505</v>
      </c>
      <c r="F216" s="208" t="s">
        <v>506</v>
      </c>
      <c r="G216" s="209" t="s">
        <v>165</v>
      </c>
      <c r="H216" s="210">
        <v>101</v>
      </c>
      <c r="I216" s="211"/>
      <c r="J216" s="212">
        <f>ROUND(I216*H216,2)</f>
        <v>0</v>
      </c>
      <c r="K216" s="208" t="s">
        <v>150</v>
      </c>
      <c r="L216" s="46"/>
      <c r="M216" s="213" t="s">
        <v>19</v>
      </c>
      <c r="N216" s="214" t="s">
        <v>42</v>
      </c>
      <c r="O216" s="86"/>
      <c r="P216" s="215">
        <f>O216*H216</f>
        <v>0</v>
      </c>
      <c r="Q216" s="215">
        <v>0.00059999999999999995</v>
      </c>
      <c r="R216" s="215">
        <f>Q216*H216</f>
        <v>0.060599999999999994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151</v>
      </c>
      <c r="AT216" s="217" t="s">
        <v>146</v>
      </c>
      <c r="AU216" s="217" t="s">
        <v>81</v>
      </c>
      <c r="AY216" s="19" t="s">
        <v>144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79</v>
      </c>
      <c r="BK216" s="218">
        <f>ROUND(I216*H216,2)</f>
        <v>0</v>
      </c>
      <c r="BL216" s="19" t="s">
        <v>151</v>
      </c>
      <c r="BM216" s="217" t="s">
        <v>2729</v>
      </c>
    </row>
    <row r="217" s="2" customFormat="1">
      <c r="A217" s="40"/>
      <c r="B217" s="41"/>
      <c r="C217" s="42"/>
      <c r="D217" s="219" t="s">
        <v>153</v>
      </c>
      <c r="E217" s="42"/>
      <c r="F217" s="220" t="s">
        <v>508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153</v>
      </c>
      <c r="AU217" s="19" t="s">
        <v>81</v>
      </c>
    </row>
    <row r="218" s="2" customFormat="1">
      <c r="A218" s="40"/>
      <c r="B218" s="41"/>
      <c r="C218" s="42"/>
      <c r="D218" s="224" t="s">
        <v>155</v>
      </c>
      <c r="E218" s="42"/>
      <c r="F218" s="225" t="s">
        <v>509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155</v>
      </c>
      <c r="AU218" s="19" t="s">
        <v>81</v>
      </c>
    </row>
    <row r="219" s="2" customFormat="1" ht="16.5" customHeight="1">
      <c r="A219" s="40"/>
      <c r="B219" s="41"/>
      <c r="C219" s="206" t="s">
        <v>427</v>
      </c>
      <c r="D219" s="206" t="s">
        <v>146</v>
      </c>
      <c r="E219" s="207" t="s">
        <v>511</v>
      </c>
      <c r="F219" s="208" t="s">
        <v>512</v>
      </c>
      <c r="G219" s="209" t="s">
        <v>165</v>
      </c>
      <c r="H219" s="210">
        <v>101</v>
      </c>
      <c r="I219" s="211"/>
      <c r="J219" s="212">
        <f>ROUND(I219*H219,2)</f>
        <v>0</v>
      </c>
      <c r="K219" s="208" t="s">
        <v>150</v>
      </c>
      <c r="L219" s="46"/>
      <c r="M219" s="213" t="s">
        <v>19</v>
      </c>
      <c r="N219" s="214" t="s">
        <v>42</v>
      </c>
      <c r="O219" s="86"/>
      <c r="P219" s="215">
        <f>O219*H219</f>
        <v>0</v>
      </c>
      <c r="Q219" s="215">
        <v>0</v>
      </c>
      <c r="R219" s="215">
        <f>Q219*H219</f>
        <v>0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151</v>
      </c>
      <c r="AT219" s="217" t="s">
        <v>146</v>
      </c>
      <c r="AU219" s="217" t="s">
        <v>81</v>
      </c>
      <c r="AY219" s="19" t="s">
        <v>144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79</v>
      </c>
      <c r="BK219" s="218">
        <f>ROUND(I219*H219,2)</f>
        <v>0</v>
      </c>
      <c r="BL219" s="19" t="s">
        <v>151</v>
      </c>
      <c r="BM219" s="217" t="s">
        <v>2730</v>
      </c>
    </row>
    <row r="220" s="2" customFormat="1">
      <c r="A220" s="40"/>
      <c r="B220" s="41"/>
      <c r="C220" s="42"/>
      <c r="D220" s="219" t="s">
        <v>153</v>
      </c>
      <c r="E220" s="42"/>
      <c r="F220" s="220" t="s">
        <v>514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153</v>
      </c>
      <c r="AU220" s="19" t="s">
        <v>81</v>
      </c>
    </row>
    <row r="221" s="2" customFormat="1">
      <c r="A221" s="40"/>
      <c r="B221" s="41"/>
      <c r="C221" s="42"/>
      <c r="D221" s="224" t="s">
        <v>155</v>
      </c>
      <c r="E221" s="42"/>
      <c r="F221" s="225" t="s">
        <v>515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155</v>
      </c>
      <c r="AU221" s="19" t="s">
        <v>81</v>
      </c>
    </row>
    <row r="222" s="13" customFormat="1">
      <c r="A222" s="13"/>
      <c r="B222" s="226"/>
      <c r="C222" s="227"/>
      <c r="D222" s="219" t="s">
        <v>175</v>
      </c>
      <c r="E222" s="228" t="s">
        <v>19</v>
      </c>
      <c r="F222" s="229" t="s">
        <v>2731</v>
      </c>
      <c r="G222" s="227"/>
      <c r="H222" s="230">
        <v>101</v>
      </c>
      <c r="I222" s="231"/>
      <c r="J222" s="227"/>
      <c r="K222" s="227"/>
      <c r="L222" s="232"/>
      <c r="M222" s="233"/>
      <c r="N222" s="234"/>
      <c r="O222" s="234"/>
      <c r="P222" s="234"/>
      <c r="Q222" s="234"/>
      <c r="R222" s="234"/>
      <c r="S222" s="234"/>
      <c r="T222" s="23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6" t="s">
        <v>175</v>
      </c>
      <c r="AU222" s="236" t="s">
        <v>81</v>
      </c>
      <c r="AV222" s="13" t="s">
        <v>81</v>
      </c>
      <c r="AW222" s="13" t="s">
        <v>33</v>
      </c>
      <c r="AX222" s="13" t="s">
        <v>79</v>
      </c>
      <c r="AY222" s="236" t="s">
        <v>144</v>
      </c>
    </row>
    <row r="223" s="2" customFormat="1" ht="16.5" customHeight="1">
      <c r="A223" s="40"/>
      <c r="B223" s="41"/>
      <c r="C223" s="206" t="s">
        <v>433</v>
      </c>
      <c r="D223" s="206" t="s">
        <v>146</v>
      </c>
      <c r="E223" s="207" t="s">
        <v>2537</v>
      </c>
      <c r="F223" s="208" t="s">
        <v>2538</v>
      </c>
      <c r="G223" s="209" t="s">
        <v>149</v>
      </c>
      <c r="H223" s="210">
        <v>50</v>
      </c>
      <c r="I223" s="211"/>
      <c r="J223" s="212">
        <f>ROUND(I223*H223,2)</f>
        <v>0</v>
      </c>
      <c r="K223" s="208" t="s">
        <v>150</v>
      </c>
      <c r="L223" s="46"/>
      <c r="M223" s="213" t="s">
        <v>19</v>
      </c>
      <c r="N223" s="214" t="s">
        <v>42</v>
      </c>
      <c r="O223" s="86"/>
      <c r="P223" s="215">
        <f>O223*H223</f>
        <v>0</v>
      </c>
      <c r="Q223" s="215">
        <v>0</v>
      </c>
      <c r="R223" s="215">
        <f>Q223*H223</f>
        <v>0</v>
      </c>
      <c r="S223" s="215">
        <v>0.02</v>
      </c>
      <c r="T223" s="216">
        <f>S223*H223</f>
        <v>1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151</v>
      </c>
      <c r="AT223" s="217" t="s">
        <v>146</v>
      </c>
      <c r="AU223" s="217" t="s">
        <v>81</v>
      </c>
      <c r="AY223" s="19" t="s">
        <v>144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79</v>
      </c>
      <c r="BK223" s="218">
        <f>ROUND(I223*H223,2)</f>
        <v>0</v>
      </c>
      <c r="BL223" s="19" t="s">
        <v>151</v>
      </c>
      <c r="BM223" s="217" t="s">
        <v>2732</v>
      </c>
    </row>
    <row r="224" s="2" customFormat="1">
      <c r="A224" s="40"/>
      <c r="B224" s="41"/>
      <c r="C224" s="42"/>
      <c r="D224" s="219" t="s">
        <v>153</v>
      </c>
      <c r="E224" s="42"/>
      <c r="F224" s="220" t="s">
        <v>2540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153</v>
      </c>
      <c r="AU224" s="19" t="s">
        <v>81</v>
      </c>
    </row>
    <row r="225" s="2" customFormat="1">
      <c r="A225" s="40"/>
      <c r="B225" s="41"/>
      <c r="C225" s="42"/>
      <c r="D225" s="224" t="s">
        <v>155</v>
      </c>
      <c r="E225" s="42"/>
      <c r="F225" s="225" t="s">
        <v>2541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155</v>
      </c>
      <c r="AU225" s="19" t="s">
        <v>81</v>
      </c>
    </row>
    <row r="226" s="12" customFormat="1" ht="22.8" customHeight="1">
      <c r="A226" s="12"/>
      <c r="B226" s="190"/>
      <c r="C226" s="191"/>
      <c r="D226" s="192" t="s">
        <v>70</v>
      </c>
      <c r="E226" s="204" t="s">
        <v>561</v>
      </c>
      <c r="F226" s="204" t="s">
        <v>562</v>
      </c>
      <c r="G226" s="191"/>
      <c r="H226" s="191"/>
      <c r="I226" s="194"/>
      <c r="J226" s="205">
        <f>BK226</f>
        <v>0</v>
      </c>
      <c r="K226" s="191"/>
      <c r="L226" s="196"/>
      <c r="M226" s="197"/>
      <c r="N226" s="198"/>
      <c r="O226" s="198"/>
      <c r="P226" s="199">
        <f>SUM(P227:P239)</f>
        <v>0</v>
      </c>
      <c r="Q226" s="198"/>
      <c r="R226" s="199">
        <f>SUM(R227:R239)</f>
        <v>0</v>
      </c>
      <c r="S226" s="198"/>
      <c r="T226" s="200">
        <f>SUM(T227:T239)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1" t="s">
        <v>79</v>
      </c>
      <c r="AT226" s="202" t="s">
        <v>70</v>
      </c>
      <c r="AU226" s="202" t="s">
        <v>79</v>
      </c>
      <c r="AY226" s="201" t="s">
        <v>144</v>
      </c>
      <c r="BK226" s="203">
        <f>SUM(BK227:BK239)</f>
        <v>0</v>
      </c>
    </row>
    <row r="227" s="2" customFormat="1" ht="16.5" customHeight="1">
      <c r="A227" s="40"/>
      <c r="B227" s="41"/>
      <c r="C227" s="206" t="s">
        <v>439</v>
      </c>
      <c r="D227" s="206" t="s">
        <v>146</v>
      </c>
      <c r="E227" s="207" t="s">
        <v>564</v>
      </c>
      <c r="F227" s="208" t="s">
        <v>565</v>
      </c>
      <c r="G227" s="209" t="s">
        <v>204</v>
      </c>
      <c r="H227" s="210">
        <v>15.254</v>
      </c>
      <c r="I227" s="211"/>
      <c r="J227" s="212">
        <f>ROUND(I227*H227,2)</f>
        <v>0</v>
      </c>
      <c r="K227" s="208" t="s">
        <v>150</v>
      </c>
      <c r="L227" s="46"/>
      <c r="M227" s="213" t="s">
        <v>19</v>
      </c>
      <c r="N227" s="214" t="s">
        <v>42</v>
      </c>
      <c r="O227" s="86"/>
      <c r="P227" s="215">
        <f>O227*H227</f>
        <v>0</v>
      </c>
      <c r="Q227" s="215">
        <v>0</v>
      </c>
      <c r="R227" s="215">
        <f>Q227*H227</f>
        <v>0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151</v>
      </c>
      <c r="AT227" s="217" t="s">
        <v>146</v>
      </c>
      <c r="AU227" s="217" t="s">
        <v>81</v>
      </c>
      <c r="AY227" s="19" t="s">
        <v>144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79</v>
      </c>
      <c r="BK227" s="218">
        <f>ROUND(I227*H227,2)</f>
        <v>0</v>
      </c>
      <c r="BL227" s="19" t="s">
        <v>151</v>
      </c>
      <c r="BM227" s="217" t="s">
        <v>2733</v>
      </c>
    </row>
    <row r="228" s="2" customFormat="1">
      <c r="A228" s="40"/>
      <c r="B228" s="41"/>
      <c r="C228" s="42"/>
      <c r="D228" s="219" t="s">
        <v>153</v>
      </c>
      <c r="E228" s="42"/>
      <c r="F228" s="220" t="s">
        <v>567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153</v>
      </c>
      <c r="AU228" s="19" t="s">
        <v>81</v>
      </c>
    </row>
    <row r="229" s="2" customFormat="1">
      <c r="A229" s="40"/>
      <c r="B229" s="41"/>
      <c r="C229" s="42"/>
      <c r="D229" s="224" t="s">
        <v>155</v>
      </c>
      <c r="E229" s="42"/>
      <c r="F229" s="225" t="s">
        <v>568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155</v>
      </c>
      <c r="AU229" s="19" t="s">
        <v>81</v>
      </c>
    </row>
    <row r="230" s="2" customFormat="1" ht="16.5" customHeight="1">
      <c r="A230" s="40"/>
      <c r="B230" s="41"/>
      <c r="C230" s="206" t="s">
        <v>446</v>
      </c>
      <c r="D230" s="206" t="s">
        <v>146</v>
      </c>
      <c r="E230" s="207" t="s">
        <v>570</v>
      </c>
      <c r="F230" s="208" t="s">
        <v>571</v>
      </c>
      <c r="G230" s="209" t="s">
        <v>204</v>
      </c>
      <c r="H230" s="210">
        <v>182.00999999999999</v>
      </c>
      <c r="I230" s="211"/>
      <c r="J230" s="212">
        <f>ROUND(I230*H230,2)</f>
        <v>0</v>
      </c>
      <c r="K230" s="208" t="s">
        <v>150</v>
      </c>
      <c r="L230" s="46"/>
      <c r="M230" s="213" t="s">
        <v>19</v>
      </c>
      <c r="N230" s="214" t="s">
        <v>42</v>
      </c>
      <c r="O230" s="86"/>
      <c r="P230" s="215">
        <f>O230*H230</f>
        <v>0</v>
      </c>
      <c r="Q230" s="215">
        <v>0</v>
      </c>
      <c r="R230" s="215">
        <f>Q230*H230</f>
        <v>0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151</v>
      </c>
      <c r="AT230" s="217" t="s">
        <v>146</v>
      </c>
      <c r="AU230" s="217" t="s">
        <v>81</v>
      </c>
      <c r="AY230" s="19" t="s">
        <v>144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79</v>
      </c>
      <c r="BK230" s="218">
        <f>ROUND(I230*H230,2)</f>
        <v>0</v>
      </c>
      <c r="BL230" s="19" t="s">
        <v>151</v>
      </c>
      <c r="BM230" s="217" t="s">
        <v>2734</v>
      </c>
    </row>
    <row r="231" s="2" customFormat="1">
      <c r="A231" s="40"/>
      <c r="B231" s="41"/>
      <c r="C231" s="42"/>
      <c r="D231" s="219" t="s">
        <v>153</v>
      </c>
      <c r="E231" s="42"/>
      <c r="F231" s="220" t="s">
        <v>573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153</v>
      </c>
      <c r="AU231" s="19" t="s">
        <v>81</v>
      </c>
    </row>
    <row r="232" s="2" customFormat="1">
      <c r="A232" s="40"/>
      <c r="B232" s="41"/>
      <c r="C232" s="42"/>
      <c r="D232" s="224" t="s">
        <v>155</v>
      </c>
      <c r="E232" s="42"/>
      <c r="F232" s="225" t="s">
        <v>574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155</v>
      </c>
      <c r="AU232" s="19" t="s">
        <v>81</v>
      </c>
    </row>
    <row r="233" s="13" customFormat="1">
      <c r="A233" s="13"/>
      <c r="B233" s="226"/>
      <c r="C233" s="227"/>
      <c r="D233" s="219" t="s">
        <v>175</v>
      </c>
      <c r="E233" s="228" t="s">
        <v>19</v>
      </c>
      <c r="F233" s="229" t="s">
        <v>2735</v>
      </c>
      <c r="G233" s="227"/>
      <c r="H233" s="230">
        <v>182.00999999999999</v>
      </c>
      <c r="I233" s="231"/>
      <c r="J233" s="227"/>
      <c r="K233" s="227"/>
      <c r="L233" s="232"/>
      <c r="M233" s="233"/>
      <c r="N233" s="234"/>
      <c r="O233" s="234"/>
      <c r="P233" s="234"/>
      <c r="Q233" s="234"/>
      <c r="R233" s="234"/>
      <c r="S233" s="234"/>
      <c r="T233" s="23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6" t="s">
        <v>175</v>
      </c>
      <c r="AU233" s="236" t="s">
        <v>81</v>
      </c>
      <c r="AV233" s="13" t="s">
        <v>81</v>
      </c>
      <c r="AW233" s="13" t="s">
        <v>33</v>
      </c>
      <c r="AX233" s="13" t="s">
        <v>79</v>
      </c>
      <c r="AY233" s="236" t="s">
        <v>144</v>
      </c>
    </row>
    <row r="234" s="2" customFormat="1" ht="16.5" customHeight="1">
      <c r="A234" s="40"/>
      <c r="B234" s="41"/>
      <c r="C234" s="206" t="s">
        <v>452</v>
      </c>
      <c r="D234" s="206" t="s">
        <v>146</v>
      </c>
      <c r="E234" s="207" t="s">
        <v>577</v>
      </c>
      <c r="F234" s="208" t="s">
        <v>578</v>
      </c>
      <c r="G234" s="209" t="s">
        <v>204</v>
      </c>
      <c r="H234" s="210">
        <v>15.254</v>
      </c>
      <c r="I234" s="211"/>
      <c r="J234" s="212">
        <f>ROUND(I234*H234,2)</f>
        <v>0</v>
      </c>
      <c r="K234" s="208" t="s">
        <v>150</v>
      </c>
      <c r="L234" s="46"/>
      <c r="M234" s="213" t="s">
        <v>19</v>
      </c>
      <c r="N234" s="214" t="s">
        <v>42</v>
      </c>
      <c r="O234" s="86"/>
      <c r="P234" s="215">
        <f>O234*H234</f>
        <v>0</v>
      </c>
      <c r="Q234" s="215">
        <v>0</v>
      </c>
      <c r="R234" s="215">
        <f>Q234*H234</f>
        <v>0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151</v>
      </c>
      <c r="AT234" s="217" t="s">
        <v>146</v>
      </c>
      <c r="AU234" s="217" t="s">
        <v>81</v>
      </c>
      <c r="AY234" s="19" t="s">
        <v>144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79</v>
      </c>
      <c r="BK234" s="218">
        <f>ROUND(I234*H234,2)</f>
        <v>0</v>
      </c>
      <c r="BL234" s="19" t="s">
        <v>151</v>
      </c>
      <c r="BM234" s="217" t="s">
        <v>2736</v>
      </c>
    </row>
    <row r="235" s="2" customFormat="1">
      <c r="A235" s="40"/>
      <c r="B235" s="41"/>
      <c r="C235" s="42"/>
      <c r="D235" s="219" t="s">
        <v>153</v>
      </c>
      <c r="E235" s="42"/>
      <c r="F235" s="220" t="s">
        <v>580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153</v>
      </c>
      <c r="AU235" s="19" t="s">
        <v>81</v>
      </c>
    </row>
    <row r="236" s="2" customFormat="1">
      <c r="A236" s="40"/>
      <c r="B236" s="41"/>
      <c r="C236" s="42"/>
      <c r="D236" s="224" t="s">
        <v>155</v>
      </c>
      <c r="E236" s="42"/>
      <c r="F236" s="225" t="s">
        <v>581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155</v>
      </c>
      <c r="AU236" s="19" t="s">
        <v>81</v>
      </c>
    </row>
    <row r="237" s="2" customFormat="1" ht="24.15" customHeight="1">
      <c r="A237" s="40"/>
      <c r="B237" s="41"/>
      <c r="C237" s="206" t="s">
        <v>459</v>
      </c>
      <c r="D237" s="206" t="s">
        <v>146</v>
      </c>
      <c r="E237" s="207" t="s">
        <v>583</v>
      </c>
      <c r="F237" s="208" t="s">
        <v>584</v>
      </c>
      <c r="G237" s="209" t="s">
        <v>204</v>
      </c>
      <c r="H237" s="210">
        <v>12.134</v>
      </c>
      <c r="I237" s="211"/>
      <c r="J237" s="212">
        <f>ROUND(I237*H237,2)</f>
        <v>0</v>
      </c>
      <c r="K237" s="208" t="s">
        <v>150</v>
      </c>
      <c r="L237" s="46"/>
      <c r="M237" s="213" t="s">
        <v>19</v>
      </c>
      <c r="N237" s="214" t="s">
        <v>42</v>
      </c>
      <c r="O237" s="86"/>
      <c r="P237" s="215">
        <f>O237*H237</f>
        <v>0</v>
      </c>
      <c r="Q237" s="215">
        <v>0</v>
      </c>
      <c r="R237" s="215">
        <f>Q237*H237</f>
        <v>0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151</v>
      </c>
      <c r="AT237" s="217" t="s">
        <v>146</v>
      </c>
      <c r="AU237" s="217" t="s">
        <v>81</v>
      </c>
      <c r="AY237" s="19" t="s">
        <v>144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79</v>
      </c>
      <c r="BK237" s="218">
        <f>ROUND(I237*H237,2)</f>
        <v>0</v>
      </c>
      <c r="BL237" s="19" t="s">
        <v>151</v>
      </c>
      <c r="BM237" s="217" t="s">
        <v>2737</v>
      </c>
    </row>
    <row r="238" s="2" customFormat="1">
      <c r="A238" s="40"/>
      <c r="B238" s="41"/>
      <c r="C238" s="42"/>
      <c r="D238" s="219" t="s">
        <v>153</v>
      </c>
      <c r="E238" s="42"/>
      <c r="F238" s="220" t="s">
        <v>586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153</v>
      </c>
      <c r="AU238" s="19" t="s">
        <v>81</v>
      </c>
    </row>
    <row r="239" s="2" customFormat="1">
      <c r="A239" s="40"/>
      <c r="B239" s="41"/>
      <c r="C239" s="42"/>
      <c r="D239" s="224" t="s">
        <v>155</v>
      </c>
      <c r="E239" s="42"/>
      <c r="F239" s="225" t="s">
        <v>587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155</v>
      </c>
      <c r="AU239" s="19" t="s">
        <v>81</v>
      </c>
    </row>
    <row r="240" s="12" customFormat="1" ht="22.8" customHeight="1">
      <c r="A240" s="12"/>
      <c r="B240" s="190"/>
      <c r="C240" s="191"/>
      <c r="D240" s="192" t="s">
        <v>70</v>
      </c>
      <c r="E240" s="204" t="s">
        <v>588</v>
      </c>
      <c r="F240" s="204" t="s">
        <v>589</v>
      </c>
      <c r="G240" s="191"/>
      <c r="H240" s="191"/>
      <c r="I240" s="194"/>
      <c r="J240" s="205">
        <f>BK240</f>
        <v>0</v>
      </c>
      <c r="K240" s="191"/>
      <c r="L240" s="196"/>
      <c r="M240" s="197"/>
      <c r="N240" s="198"/>
      <c r="O240" s="198"/>
      <c r="P240" s="199">
        <f>SUM(P241:P243)</f>
        <v>0</v>
      </c>
      <c r="Q240" s="198"/>
      <c r="R240" s="199">
        <f>SUM(R241:R243)</f>
        <v>0</v>
      </c>
      <c r="S240" s="198"/>
      <c r="T240" s="200">
        <f>SUM(T241:T243)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01" t="s">
        <v>79</v>
      </c>
      <c r="AT240" s="202" t="s">
        <v>70</v>
      </c>
      <c r="AU240" s="202" t="s">
        <v>79</v>
      </c>
      <c r="AY240" s="201" t="s">
        <v>144</v>
      </c>
      <c r="BK240" s="203">
        <f>SUM(BK241:BK243)</f>
        <v>0</v>
      </c>
    </row>
    <row r="241" s="2" customFormat="1" ht="16.5" customHeight="1">
      <c r="A241" s="40"/>
      <c r="B241" s="41"/>
      <c r="C241" s="206" t="s">
        <v>465</v>
      </c>
      <c r="D241" s="206" t="s">
        <v>146</v>
      </c>
      <c r="E241" s="207" t="s">
        <v>2738</v>
      </c>
      <c r="F241" s="208" t="s">
        <v>2739</v>
      </c>
      <c r="G241" s="209" t="s">
        <v>204</v>
      </c>
      <c r="H241" s="210">
        <v>74.870999999999995</v>
      </c>
      <c r="I241" s="211"/>
      <c r="J241" s="212">
        <f>ROUND(I241*H241,2)</f>
        <v>0</v>
      </c>
      <c r="K241" s="208" t="s">
        <v>150</v>
      </c>
      <c r="L241" s="46"/>
      <c r="M241" s="213" t="s">
        <v>19</v>
      </c>
      <c r="N241" s="214" t="s">
        <v>42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151</v>
      </c>
      <c r="AT241" s="217" t="s">
        <v>146</v>
      </c>
      <c r="AU241" s="217" t="s">
        <v>81</v>
      </c>
      <c r="AY241" s="19" t="s">
        <v>144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79</v>
      </c>
      <c r="BK241" s="218">
        <f>ROUND(I241*H241,2)</f>
        <v>0</v>
      </c>
      <c r="BL241" s="19" t="s">
        <v>151</v>
      </c>
      <c r="BM241" s="217" t="s">
        <v>2740</v>
      </c>
    </row>
    <row r="242" s="2" customFormat="1">
      <c r="A242" s="40"/>
      <c r="B242" s="41"/>
      <c r="C242" s="42"/>
      <c r="D242" s="219" t="s">
        <v>153</v>
      </c>
      <c r="E242" s="42"/>
      <c r="F242" s="220" t="s">
        <v>2741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153</v>
      </c>
      <c r="AU242" s="19" t="s">
        <v>81</v>
      </c>
    </row>
    <row r="243" s="2" customFormat="1">
      <c r="A243" s="40"/>
      <c r="B243" s="41"/>
      <c r="C243" s="42"/>
      <c r="D243" s="224" t="s">
        <v>155</v>
      </c>
      <c r="E243" s="42"/>
      <c r="F243" s="225" t="s">
        <v>2742</v>
      </c>
      <c r="G243" s="42"/>
      <c r="H243" s="42"/>
      <c r="I243" s="221"/>
      <c r="J243" s="42"/>
      <c r="K243" s="42"/>
      <c r="L243" s="46"/>
      <c r="M243" s="269"/>
      <c r="N243" s="270"/>
      <c r="O243" s="271"/>
      <c r="P243" s="271"/>
      <c r="Q243" s="271"/>
      <c r="R243" s="271"/>
      <c r="S243" s="271"/>
      <c r="T243" s="272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155</v>
      </c>
      <c r="AU243" s="19" t="s">
        <v>81</v>
      </c>
    </row>
    <row r="244" s="2" customFormat="1" ht="6.96" customHeight="1">
      <c r="A244" s="40"/>
      <c r="B244" s="61"/>
      <c r="C244" s="62"/>
      <c r="D244" s="62"/>
      <c r="E244" s="62"/>
      <c r="F244" s="62"/>
      <c r="G244" s="62"/>
      <c r="H244" s="62"/>
      <c r="I244" s="62"/>
      <c r="J244" s="62"/>
      <c r="K244" s="62"/>
      <c r="L244" s="46"/>
      <c r="M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</row>
  </sheetData>
  <sheetProtection sheet="1" autoFilter="0" formatColumns="0" formatRows="0" objects="1" scenarios="1" spinCount="100000" saltValue="+JQTFSMEAm4XOEmXty1OZlYlu4ShKVwYIJp6vn/yo66G2dsl8KpM6NRBX7TF9BXhDVn075AYm5EsUVnbQ+r9Og==" hashValue="SDAJ5I568zujEQOle39AGLZn8Mz+JyH4OmX4Esd5f/rN+V36nD9WpgVuSZe6pz0ynVwblWkcm32NbOSI5UMolQ==" algorithmName="SHA-512" password="CC35"/>
  <autoFilter ref="C87:K243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3" r:id="rId1" display="https://podminky.urs.cz/item/CS_URS_2025_01/113107343"/>
    <hyperlink ref="F97" r:id="rId2" display="https://podminky.urs.cz/item/CS_URS_2025_01/132251103"/>
    <hyperlink ref="F101" r:id="rId3" display="https://podminky.urs.cz/item/CS_URS_2025_01/162751117"/>
    <hyperlink ref="F105" r:id="rId4" display="https://podminky.urs.cz/item/CS_URS_2025_01/162751119"/>
    <hyperlink ref="F109" r:id="rId5" display="https://podminky.urs.cz/item/CS_URS_2025_01/171201231"/>
    <hyperlink ref="F113" r:id="rId6" display="https://podminky.urs.cz/item/CS_URS_2025_01/171251201"/>
    <hyperlink ref="F116" r:id="rId7" display="https://podminky.urs.cz/item/CS_URS_2025_01/174151101"/>
    <hyperlink ref="F120" r:id="rId8" display="https://podminky.urs.cz/item/CS_URS_2025_01/175111101"/>
    <hyperlink ref="F127" r:id="rId9" display="https://podminky.urs.cz/item/CS_URS_2025_01/175111109"/>
    <hyperlink ref="F132" r:id="rId10" display="https://podminky.urs.cz/item/CS_URS_2025_01/451572111"/>
    <hyperlink ref="F137" r:id="rId11" display="https://podminky.urs.cz/item/CS_URS_2025_01/566901132"/>
    <hyperlink ref="F142" r:id="rId12" display="https://podminky.urs.cz/item/CS_URS_2025_01/572331111"/>
    <hyperlink ref="F145" r:id="rId13" display="https://podminky.urs.cz/item/CS_URS_2025_01/572341112"/>
    <hyperlink ref="F150" r:id="rId14" display="https://podminky.urs.cz/item/CS_URS_2025_01/871313121"/>
    <hyperlink ref="F156" r:id="rId15" display="https://podminky.urs.cz/item/CS_URS_2025_01/871353121"/>
    <hyperlink ref="F162" r:id="rId16" display="https://podminky.urs.cz/item/CS_URS_2025_01/877310310"/>
    <hyperlink ref="F167" r:id="rId17" display="https://podminky.urs.cz/item/CS_URS_2025_01/877350320"/>
    <hyperlink ref="F172" r:id="rId18" display="https://podminky.urs.cz/item/CS_URS_2025_01/877350330"/>
    <hyperlink ref="F177" r:id="rId19" display="https://podminky.urs.cz/item/CS_URS_2024_01/877355121"/>
    <hyperlink ref="F182" r:id="rId20" display="https://podminky.urs.cz/item/CS_URS_2025_01/890411851"/>
    <hyperlink ref="F186" r:id="rId21" display="https://podminky.urs.cz/item/CS_URS_2025_01/892351111"/>
    <hyperlink ref="F189" r:id="rId22" display="https://podminky.urs.cz/item/CS_URS_2025_01/894302261"/>
    <hyperlink ref="F194" r:id="rId23" display="https://podminky.urs.cz/item/CS_URS_2025_01/894501211"/>
    <hyperlink ref="F198" r:id="rId24" display="https://podminky.urs.cz/item/CS_URS_2025_01/894501212"/>
    <hyperlink ref="F201" r:id="rId25" display="https://podminky.urs.cz/item/CS_URS_2025_01/894608211"/>
    <hyperlink ref="F207" r:id="rId26" display="https://podminky.urs.cz/item/CS_URS_2024_01/899104112"/>
    <hyperlink ref="F214" r:id="rId27" display="https://podminky.urs.cz/item/CS_URS_2025_01/899202211"/>
    <hyperlink ref="F218" r:id="rId28" display="https://podminky.urs.cz/item/CS_URS_2025_01/919732221"/>
    <hyperlink ref="F221" r:id="rId29" display="https://podminky.urs.cz/item/CS_URS_2025_01/919735113"/>
    <hyperlink ref="F225" r:id="rId30" display="https://podminky.urs.cz/item/CS_URS_2025_01/938909331"/>
    <hyperlink ref="F229" r:id="rId31" display="https://podminky.urs.cz/item/CS_URS_2025_01/997221561"/>
    <hyperlink ref="F232" r:id="rId32" display="https://podminky.urs.cz/item/CS_URS_2025_01/997221569"/>
    <hyperlink ref="F236" r:id="rId33" display="https://podminky.urs.cz/item/CS_URS_2025_01/997221611"/>
    <hyperlink ref="F239" r:id="rId34" display="https://podminky.urs.cz/item/CS_URS_2025_01/997221875"/>
    <hyperlink ref="F243" r:id="rId35" display="https://podminky.urs.cz/item/CS_URS_2025_01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6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100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KOMPOSTÁRNA STŘÍTEŽ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101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2743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17. 2. 2025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28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32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ROUND(J89,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ROUND((SUM(BE89:BE228)),  2)</f>
        <v>0</v>
      </c>
      <c r="G33" s="40"/>
      <c r="H33" s="40"/>
      <c r="I33" s="150">
        <v>0.20999999999999999</v>
      </c>
      <c r="J33" s="149">
        <f>ROUND(((SUM(BE89:BE228))*I33),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ROUND((SUM(BF89:BF228)),  2)</f>
        <v>0</v>
      </c>
      <c r="G34" s="40"/>
      <c r="H34" s="40"/>
      <c r="I34" s="150">
        <v>0.12</v>
      </c>
      <c r="J34" s="149">
        <f>ROUND(((SUM(BF89:BF228))*I34),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ROUND((SUM(BG89:BG228)),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ROUND((SUM(BH89:BH228)),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ROUND((SUM(BI89:BI228)),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103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KOMPOSTÁRNA STŘÍTEŽ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101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02/2025 - SO 07 - PŘÍPOJKY SPLAŠKOVÉ KANALIZACE A VODOVODU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Střítež u Kaplice</v>
      </c>
      <c r="G52" s="42"/>
      <c r="H52" s="42"/>
      <c r="I52" s="34" t="s">
        <v>23</v>
      </c>
      <c r="J52" s="74" t="str">
        <f>IF(J12="","",J12)</f>
        <v>17. 2. 2025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>Ing. Čížek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Ing. Čížek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104</v>
      </c>
      <c r="D57" s="164"/>
      <c r="E57" s="164"/>
      <c r="F57" s="164"/>
      <c r="G57" s="164"/>
      <c r="H57" s="164"/>
      <c r="I57" s="164"/>
      <c r="J57" s="165" t="s">
        <v>105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106</v>
      </c>
    </row>
    <row r="60" s="9" customFormat="1" ht="24.96" customHeight="1">
      <c r="A60" s="9"/>
      <c r="B60" s="167"/>
      <c r="C60" s="168"/>
      <c r="D60" s="169" t="s">
        <v>107</v>
      </c>
      <c r="E60" s="170"/>
      <c r="F60" s="170"/>
      <c r="G60" s="170"/>
      <c r="H60" s="170"/>
      <c r="I60" s="170"/>
      <c r="J60" s="171">
        <f>J90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108</v>
      </c>
      <c r="E61" s="176"/>
      <c r="F61" s="176"/>
      <c r="G61" s="176"/>
      <c r="H61" s="176"/>
      <c r="I61" s="176"/>
      <c r="J61" s="177">
        <f>J91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111</v>
      </c>
      <c r="E62" s="176"/>
      <c r="F62" s="176"/>
      <c r="G62" s="176"/>
      <c r="H62" s="176"/>
      <c r="I62" s="176"/>
      <c r="J62" s="177">
        <f>J131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2430</v>
      </c>
      <c r="E63" s="176"/>
      <c r="F63" s="176"/>
      <c r="G63" s="176"/>
      <c r="H63" s="176"/>
      <c r="I63" s="176"/>
      <c r="J63" s="177">
        <f>J136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2565</v>
      </c>
      <c r="E64" s="176"/>
      <c r="F64" s="176"/>
      <c r="G64" s="176"/>
      <c r="H64" s="176"/>
      <c r="I64" s="176"/>
      <c r="J64" s="177">
        <f>J148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113</v>
      </c>
      <c r="E65" s="176"/>
      <c r="F65" s="176"/>
      <c r="G65" s="176"/>
      <c r="H65" s="176"/>
      <c r="I65" s="176"/>
      <c r="J65" s="177">
        <f>J194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114</v>
      </c>
      <c r="E66" s="176"/>
      <c r="F66" s="176"/>
      <c r="G66" s="176"/>
      <c r="H66" s="176"/>
      <c r="I66" s="176"/>
      <c r="J66" s="177">
        <f>J205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115</v>
      </c>
      <c r="E67" s="176"/>
      <c r="F67" s="176"/>
      <c r="G67" s="176"/>
      <c r="H67" s="176"/>
      <c r="I67" s="176"/>
      <c r="J67" s="177">
        <f>J219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7"/>
      <c r="C68" s="168"/>
      <c r="D68" s="169" t="s">
        <v>127</v>
      </c>
      <c r="E68" s="170"/>
      <c r="F68" s="170"/>
      <c r="G68" s="170"/>
      <c r="H68" s="170"/>
      <c r="I68" s="170"/>
      <c r="J68" s="171">
        <f>J223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3"/>
      <c r="C69" s="174"/>
      <c r="D69" s="175" t="s">
        <v>2744</v>
      </c>
      <c r="E69" s="176"/>
      <c r="F69" s="176"/>
      <c r="G69" s="176"/>
      <c r="H69" s="176"/>
      <c r="I69" s="176"/>
      <c r="J69" s="177">
        <f>J224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129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62" t="str">
        <f>E7</f>
        <v>KOMPOSTÁRNA STŘÍTEŽ</v>
      </c>
      <c r="F79" s="34"/>
      <c r="G79" s="34"/>
      <c r="H79" s="34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101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E9</f>
        <v>02/2025 - SO 07 - PŘÍPOJKY SPLAŠKOVÉ KANALIZACE A VODOVODU</v>
      </c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F12</f>
        <v>Střítež u Kaplice</v>
      </c>
      <c r="G83" s="42"/>
      <c r="H83" s="42"/>
      <c r="I83" s="34" t="s">
        <v>23</v>
      </c>
      <c r="J83" s="74" t="str">
        <f>IF(J12="","",J12)</f>
        <v>17. 2. 2025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2"/>
      <c r="E85" s="42"/>
      <c r="F85" s="29" t="str">
        <f>E15</f>
        <v xml:space="preserve"> </v>
      </c>
      <c r="G85" s="42"/>
      <c r="H85" s="42"/>
      <c r="I85" s="34" t="s">
        <v>31</v>
      </c>
      <c r="J85" s="38" t="str">
        <f>E21</f>
        <v>Ing. Čížek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29</v>
      </c>
      <c r="D86" s="42"/>
      <c r="E86" s="42"/>
      <c r="F86" s="29" t="str">
        <f>IF(E18="","",E18)</f>
        <v>Vyplň údaj</v>
      </c>
      <c r="G86" s="42"/>
      <c r="H86" s="42"/>
      <c r="I86" s="34" t="s">
        <v>34</v>
      </c>
      <c r="J86" s="38" t="str">
        <f>E24</f>
        <v>Ing. Čížek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79"/>
      <c r="B88" s="180"/>
      <c r="C88" s="181" t="s">
        <v>130</v>
      </c>
      <c r="D88" s="182" t="s">
        <v>56</v>
      </c>
      <c r="E88" s="182" t="s">
        <v>52</v>
      </c>
      <c r="F88" s="182" t="s">
        <v>53</v>
      </c>
      <c r="G88" s="182" t="s">
        <v>131</v>
      </c>
      <c r="H88" s="182" t="s">
        <v>132</v>
      </c>
      <c r="I88" s="182" t="s">
        <v>133</v>
      </c>
      <c r="J88" s="182" t="s">
        <v>105</v>
      </c>
      <c r="K88" s="183" t="s">
        <v>134</v>
      </c>
      <c r="L88" s="184"/>
      <c r="M88" s="94" t="s">
        <v>19</v>
      </c>
      <c r="N88" s="95" t="s">
        <v>41</v>
      </c>
      <c r="O88" s="95" t="s">
        <v>135</v>
      </c>
      <c r="P88" s="95" t="s">
        <v>136</v>
      </c>
      <c r="Q88" s="95" t="s">
        <v>137</v>
      </c>
      <c r="R88" s="95" t="s">
        <v>138</v>
      </c>
      <c r="S88" s="95" t="s">
        <v>139</v>
      </c>
      <c r="T88" s="96" t="s">
        <v>140</v>
      </c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</row>
    <row r="89" s="2" customFormat="1" ht="22.8" customHeight="1">
      <c r="A89" s="40"/>
      <c r="B89" s="41"/>
      <c r="C89" s="101" t="s">
        <v>141</v>
      </c>
      <c r="D89" s="42"/>
      <c r="E89" s="42"/>
      <c r="F89" s="42"/>
      <c r="G89" s="42"/>
      <c r="H89" s="42"/>
      <c r="I89" s="42"/>
      <c r="J89" s="185">
        <f>BK89</f>
        <v>0</v>
      </c>
      <c r="K89" s="42"/>
      <c r="L89" s="46"/>
      <c r="M89" s="97"/>
      <c r="N89" s="186"/>
      <c r="O89" s="98"/>
      <c r="P89" s="187">
        <f>P90+P223</f>
        <v>0</v>
      </c>
      <c r="Q89" s="98"/>
      <c r="R89" s="187">
        <f>R90+R223</f>
        <v>43.794549250000003</v>
      </c>
      <c r="S89" s="98"/>
      <c r="T89" s="188">
        <f>T90+T223</f>
        <v>2.5489999999999999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70</v>
      </c>
      <c r="AU89" s="19" t="s">
        <v>106</v>
      </c>
      <c r="BK89" s="189">
        <f>BK90+BK223</f>
        <v>0</v>
      </c>
    </row>
    <row r="90" s="12" customFormat="1" ht="25.92" customHeight="1">
      <c r="A90" s="12"/>
      <c r="B90" s="190"/>
      <c r="C90" s="191"/>
      <c r="D90" s="192" t="s">
        <v>70</v>
      </c>
      <c r="E90" s="193" t="s">
        <v>142</v>
      </c>
      <c r="F90" s="193" t="s">
        <v>143</v>
      </c>
      <c r="G90" s="191"/>
      <c r="H90" s="191"/>
      <c r="I90" s="194"/>
      <c r="J90" s="195">
        <f>BK90</f>
        <v>0</v>
      </c>
      <c r="K90" s="191"/>
      <c r="L90" s="196"/>
      <c r="M90" s="197"/>
      <c r="N90" s="198"/>
      <c r="O90" s="198"/>
      <c r="P90" s="199">
        <f>P91+P131+P136+P148+P194+P205+P219</f>
        <v>0</v>
      </c>
      <c r="Q90" s="198"/>
      <c r="R90" s="199">
        <f>R91+R131+R136+R148+R194+R205+R219</f>
        <v>43.794549250000003</v>
      </c>
      <c r="S90" s="198"/>
      <c r="T90" s="200">
        <f>T91+T131+T136+T148+T194+T205+T219</f>
        <v>2.5489999999999999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79</v>
      </c>
      <c r="AT90" s="202" t="s">
        <v>70</v>
      </c>
      <c r="AU90" s="202" t="s">
        <v>71</v>
      </c>
      <c r="AY90" s="201" t="s">
        <v>144</v>
      </c>
      <c r="BK90" s="203">
        <f>BK91+BK131+BK136+BK148+BK194+BK205+BK219</f>
        <v>0</v>
      </c>
    </row>
    <row r="91" s="12" customFormat="1" ht="22.8" customHeight="1">
      <c r="A91" s="12"/>
      <c r="B91" s="190"/>
      <c r="C91" s="191"/>
      <c r="D91" s="192" t="s">
        <v>70</v>
      </c>
      <c r="E91" s="204" t="s">
        <v>79</v>
      </c>
      <c r="F91" s="204" t="s">
        <v>145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SUM(P92:P130)</f>
        <v>0</v>
      </c>
      <c r="Q91" s="198"/>
      <c r="R91" s="199">
        <f>SUM(R92:R130)</f>
        <v>33.600000000000001</v>
      </c>
      <c r="S91" s="198"/>
      <c r="T91" s="200">
        <f>SUM(T92:T130)</f>
        <v>2.528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79</v>
      </c>
      <c r="AT91" s="202" t="s">
        <v>70</v>
      </c>
      <c r="AU91" s="202" t="s">
        <v>79</v>
      </c>
      <c r="AY91" s="201" t="s">
        <v>144</v>
      </c>
      <c r="BK91" s="203">
        <f>SUM(BK92:BK130)</f>
        <v>0</v>
      </c>
    </row>
    <row r="92" s="2" customFormat="1" ht="16.5" customHeight="1">
      <c r="A92" s="40"/>
      <c r="B92" s="41"/>
      <c r="C92" s="206" t="s">
        <v>79</v>
      </c>
      <c r="D92" s="206" t="s">
        <v>146</v>
      </c>
      <c r="E92" s="207" t="s">
        <v>1276</v>
      </c>
      <c r="F92" s="208" t="s">
        <v>1277</v>
      </c>
      <c r="G92" s="209" t="s">
        <v>149</v>
      </c>
      <c r="H92" s="210">
        <v>8</v>
      </c>
      <c r="I92" s="211"/>
      <c r="J92" s="212">
        <f>ROUND(I92*H92,2)</f>
        <v>0</v>
      </c>
      <c r="K92" s="208" t="s">
        <v>150</v>
      </c>
      <c r="L92" s="46"/>
      <c r="M92" s="213" t="s">
        <v>19</v>
      </c>
      <c r="N92" s="214" t="s">
        <v>42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0.316</v>
      </c>
      <c r="T92" s="216">
        <f>S92*H92</f>
        <v>2.528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151</v>
      </c>
      <c r="AT92" s="217" t="s">
        <v>146</v>
      </c>
      <c r="AU92" s="217" t="s">
        <v>81</v>
      </c>
      <c r="AY92" s="19" t="s">
        <v>144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79</v>
      </c>
      <c r="BK92" s="218">
        <f>ROUND(I92*H92,2)</f>
        <v>0</v>
      </c>
      <c r="BL92" s="19" t="s">
        <v>151</v>
      </c>
      <c r="BM92" s="217" t="s">
        <v>2745</v>
      </c>
    </row>
    <row r="93" s="2" customFormat="1">
      <c r="A93" s="40"/>
      <c r="B93" s="41"/>
      <c r="C93" s="42"/>
      <c r="D93" s="219" t="s">
        <v>153</v>
      </c>
      <c r="E93" s="42"/>
      <c r="F93" s="220" t="s">
        <v>1279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153</v>
      </c>
      <c r="AU93" s="19" t="s">
        <v>81</v>
      </c>
    </row>
    <row r="94" s="2" customFormat="1">
      <c r="A94" s="40"/>
      <c r="B94" s="41"/>
      <c r="C94" s="42"/>
      <c r="D94" s="224" t="s">
        <v>155</v>
      </c>
      <c r="E94" s="42"/>
      <c r="F94" s="225" t="s">
        <v>1280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155</v>
      </c>
      <c r="AU94" s="19" t="s">
        <v>81</v>
      </c>
    </row>
    <row r="95" s="13" customFormat="1">
      <c r="A95" s="13"/>
      <c r="B95" s="226"/>
      <c r="C95" s="227"/>
      <c r="D95" s="219" t="s">
        <v>175</v>
      </c>
      <c r="E95" s="228" t="s">
        <v>19</v>
      </c>
      <c r="F95" s="229" t="s">
        <v>2746</v>
      </c>
      <c r="G95" s="227"/>
      <c r="H95" s="230">
        <v>8</v>
      </c>
      <c r="I95" s="231"/>
      <c r="J95" s="227"/>
      <c r="K95" s="227"/>
      <c r="L95" s="232"/>
      <c r="M95" s="233"/>
      <c r="N95" s="234"/>
      <c r="O95" s="234"/>
      <c r="P95" s="234"/>
      <c r="Q95" s="234"/>
      <c r="R95" s="234"/>
      <c r="S95" s="234"/>
      <c r="T95" s="235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6" t="s">
        <v>175</v>
      </c>
      <c r="AU95" s="236" t="s">
        <v>81</v>
      </c>
      <c r="AV95" s="13" t="s">
        <v>81</v>
      </c>
      <c r="AW95" s="13" t="s">
        <v>33</v>
      </c>
      <c r="AX95" s="13" t="s">
        <v>79</v>
      </c>
      <c r="AY95" s="236" t="s">
        <v>144</v>
      </c>
    </row>
    <row r="96" s="2" customFormat="1" ht="21.75" customHeight="1">
      <c r="A96" s="40"/>
      <c r="B96" s="41"/>
      <c r="C96" s="206" t="s">
        <v>81</v>
      </c>
      <c r="D96" s="206" t="s">
        <v>146</v>
      </c>
      <c r="E96" s="207" t="s">
        <v>181</v>
      </c>
      <c r="F96" s="208" t="s">
        <v>182</v>
      </c>
      <c r="G96" s="209" t="s">
        <v>171</v>
      </c>
      <c r="H96" s="210">
        <v>33.600000000000001</v>
      </c>
      <c r="I96" s="211"/>
      <c r="J96" s="212">
        <f>ROUND(I96*H96,2)</f>
        <v>0</v>
      </c>
      <c r="K96" s="208" t="s">
        <v>150</v>
      </c>
      <c r="L96" s="46"/>
      <c r="M96" s="213" t="s">
        <v>19</v>
      </c>
      <c r="N96" s="214" t="s">
        <v>42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151</v>
      </c>
      <c r="AT96" s="217" t="s">
        <v>146</v>
      </c>
      <c r="AU96" s="217" t="s">
        <v>81</v>
      </c>
      <c r="AY96" s="19" t="s">
        <v>144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79</v>
      </c>
      <c r="BK96" s="218">
        <f>ROUND(I96*H96,2)</f>
        <v>0</v>
      </c>
      <c r="BL96" s="19" t="s">
        <v>151</v>
      </c>
      <c r="BM96" s="217" t="s">
        <v>2747</v>
      </c>
    </row>
    <row r="97" s="2" customFormat="1">
      <c r="A97" s="40"/>
      <c r="B97" s="41"/>
      <c r="C97" s="42"/>
      <c r="D97" s="219" t="s">
        <v>153</v>
      </c>
      <c r="E97" s="42"/>
      <c r="F97" s="220" t="s">
        <v>184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153</v>
      </c>
      <c r="AU97" s="19" t="s">
        <v>81</v>
      </c>
    </row>
    <row r="98" s="2" customFormat="1">
      <c r="A98" s="40"/>
      <c r="B98" s="41"/>
      <c r="C98" s="42"/>
      <c r="D98" s="224" t="s">
        <v>155</v>
      </c>
      <c r="E98" s="42"/>
      <c r="F98" s="225" t="s">
        <v>185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155</v>
      </c>
      <c r="AU98" s="19" t="s">
        <v>81</v>
      </c>
    </row>
    <row r="99" s="13" customFormat="1">
      <c r="A99" s="13"/>
      <c r="B99" s="226"/>
      <c r="C99" s="227"/>
      <c r="D99" s="219" t="s">
        <v>175</v>
      </c>
      <c r="E99" s="228" t="s">
        <v>19</v>
      </c>
      <c r="F99" s="229" t="s">
        <v>2748</v>
      </c>
      <c r="G99" s="227"/>
      <c r="H99" s="230">
        <v>24</v>
      </c>
      <c r="I99" s="231"/>
      <c r="J99" s="227"/>
      <c r="K99" s="227"/>
      <c r="L99" s="232"/>
      <c r="M99" s="233"/>
      <c r="N99" s="234"/>
      <c r="O99" s="234"/>
      <c r="P99" s="234"/>
      <c r="Q99" s="234"/>
      <c r="R99" s="234"/>
      <c r="S99" s="234"/>
      <c r="T99" s="23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6" t="s">
        <v>175</v>
      </c>
      <c r="AU99" s="236" t="s">
        <v>81</v>
      </c>
      <c r="AV99" s="13" t="s">
        <v>81</v>
      </c>
      <c r="AW99" s="13" t="s">
        <v>33</v>
      </c>
      <c r="AX99" s="13" t="s">
        <v>71</v>
      </c>
      <c r="AY99" s="236" t="s">
        <v>144</v>
      </c>
    </row>
    <row r="100" s="13" customFormat="1">
      <c r="A100" s="13"/>
      <c r="B100" s="226"/>
      <c r="C100" s="227"/>
      <c r="D100" s="219" t="s">
        <v>175</v>
      </c>
      <c r="E100" s="228" t="s">
        <v>19</v>
      </c>
      <c r="F100" s="229" t="s">
        <v>2749</v>
      </c>
      <c r="G100" s="227"/>
      <c r="H100" s="230">
        <v>9.5999999999999996</v>
      </c>
      <c r="I100" s="231"/>
      <c r="J100" s="227"/>
      <c r="K100" s="227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175</v>
      </c>
      <c r="AU100" s="236" t="s">
        <v>81</v>
      </c>
      <c r="AV100" s="13" t="s">
        <v>81</v>
      </c>
      <c r="AW100" s="13" t="s">
        <v>33</v>
      </c>
      <c r="AX100" s="13" t="s">
        <v>71</v>
      </c>
      <c r="AY100" s="236" t="s">
        <v>144</v>
      </c>
    </row>
    <row r="101" s="14" customFormat="1">
      <c r="A101" s="14"/>
      <c r="B101" s="237"/>
      <c r="C101" s="238"/>
      <c r="D101" s="219" t="s">
        <v>175</v>
      </c>
      <c r="E101" s="239" t="s">
        <v>19</v>
      </c>
      <c r="F101" s="240" t="s">
        <v>179</v>
      </c>
      <c r="G101" s="238"/>
      <c r="H101" s="241">
        <v>33.600000000000001</v>
      </c>
      <c r="I101" s="242"/>
      <c r="J101" s="238"/>
      <c r="K101" s="238"/>
      <c r="L101" s="243"/>
      <c r="M101" s="244"/>
      <c r="N101" s="245"/>
      <c r="O101" s="245"/>
      <c r="P101" s="245"/>
      <c r="Q101" s="245"/>
      <c r="R101" s="245"/>
      <c r="S101" s="245"/>
      <c r="T101" s="246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7" t="s">
        <v>175</v>
      </c>
      <c r="AU101" s="247" t="s">
        <v>81</v>
      </c>
      <c r="AV101" s="14" t="s">
        <v>151</v>
      </c>
      <c r="AW101" s="14" t="s">
        <v>33</v>
      </c>
      <c r="AX101" s="14" t="s">
        <v>79</v>
      </c>
      <c r="AY101" s="247" t="s">
        <v>144</v>
      </c>
    </row>
    <row r="102" s="2" customFormat="1" ht="21.75" customHeight="1">
      <c r="A102" s="40"/>
      <c r="B102" s="41"/>
      <c r="C102" s="206" t="s">
        <v>162</v>
      </c>
      <c r="D102" s="206" t="s">
        <v>146</v>
      </c>
      <c r="E102" s="207" t="s">
        <v>188</v>
      </c>
      <c r="F102" s="208" t="s">
        <v>189</v>
      </c>
      <c r="G102" s="209" t="s">
        <v>171</v>
      </c>
      <c r="H102" s="210">
        <v>12.6</v>
      </c>
      <c r="I102" s="211"/>
      <c r="J102" s="212">
        <f>ROUND(I102*H102,2)</f>
        <v>0</v>
      </c>
      <c r="K102" s="208" t="s">
        <v>150</v>
      </c>
      <c r="L102" s="46"/>
      <c r="M102" s="213" t="s">
        <v>19</v>
      </c>
      <c r="N102" s="214" t="s">
        <v>42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151</v>
      </c>
      <c r="AT102" s="217" t="s">
        <v>146</v>
      </c>
      <c r="AU102" s="217" t="s">
        <v>81</v>
      </c>
      <c r="AY102" s="19" t="s">
        <v>144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79</v>
      </c>
      <c r="BK102" s="218">
        <f>ROUND(I102*H102,2)</f>
        <v>0</v>
      </c>
      <c r="BL102" s="19" t="s">
        <v>151</v>
      </c>
      <c r="BM102" s="217" t="s">
        <v>2750</v>
      </c>
    </row>
    <row r="103" s="2" customFormat="1">
      <c r="A103" s="40"/>
      <c r="B103" s="41"/>
      <c r="C103" s="42"/>
      <c r="D103" s="219" t="s">
        <v>153</v>
      </c>
      <c r="E103" s="42"/>
      <c r="F103" s="220" t="s">
        <v>191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153</v>
      </c>
      <c r="AU103" s="19" t="s">
        <v>81</v>
      </c>
    </row>
    <row r="104" s="2" customFormat="1">
      <c r="A104" s="40"/>
      <c r="B104" s="41"/>
      <c r="C104" s="42"/>
      <c r="D104" s="224" t="s">
        <v>155</v>
      </c>
      <c r="E104" s="42"/>
      <c r="F104" s="225" t="s">
        <v>192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155</v>
      </c>
      <c r="AU104" s="19" t="s">
        <v>81</v>
      </c>
    </row>
    <row r="105" s="13" customFormat="1">
      <c r="A105" s="13"/>
      <c r="B105" s="226"/>
      <c r="C105" s="227"/>
      <c r="D105" s="219" t="s">
        <v>175</v>
      </c>
      <c r="E105" s="228" t="s">
        <v>19</v>
      </c>
      <c r="F105" s="229" t="s">
        <v>2751</v>
      </c>
      <c r="G105" s="227"/>
      <c r="H105" s="230">
        <v>12.6</v>
      </c>
      <c r="I105" s="231"/>
      <c r="J105" s="227"/>
      <c r="K105" s="227"/>
      <c r="L105" s="232"/>
      <c r="M105" s="233"/>
      <c r="N105" s="234"/>
      <c r="O105" s="234"/>
      <c r="P105" s="234"/>
      <c r="Q105" s="234"/>
      <c r="R105" s="234"/>
      <c r="S105" s="234"/>
      <c r="T105" s="23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6" t="s">
        <v>175</v>
      </c>
      <c r="AU105" s="236" t="s">
        <v>81</v>
      </c>
      <c r="AV105" s="13" t="s">
        <v>81</v>
      </c>
      <c r="AW105" s="13" t="s">
        <v>33</v>
      </c>
      <c r="AX105" s="13" t="s">
        <v>79</v>
      </c>
      <c r="AY105" s="236" t="s">
        <v>144</v>
      </c>
    </row>
    <row r="106" s="2" customFormat="1" ht="24.15" customHeight="1">
      <c r="A106" s="40"/>
      <c r="B106" s="41"/>
      <c r="C106" s="206" t="s">
        <v>151</v>
      </c>
      <c r="D106" s="206" t="s">
        <v>146</v>
      </c>
      <c r="E106" s="207" t="s">
        <v>195</v>
      </c>
      <c r="F106" s="208" t="s">
        <v>196</v>
      </c>
      <c r="G106" s="209" t="s">
        <v>171</v>
      </c>
      <c r="H106" s="210">
        <v>63</v>
      </c>
      <c r="I106" s="211"/>
      <c r="J106" s="212">
        <f>ROUND(I106*H106,2)</f>
        <v>0</v>
      </c>
      <c r="K106" s="208" t="s">
        <v>150</v>
      </c>
      <c r="L106" s="46"/>
      <c r="M106" s="213" t="s">
        <v>19</v>
      </c>
      <c r="N106" s="214" t="s">
        <v>42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151</v>
      </c>
      <c r="AT106" s="217" t="s">
        <v>146</v>
      </c>
      <c r="AU106" s="217" t="s">
        <v>81</v>
      </c>
      <c r="AY106" s="19" t="s">
        <v>144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79</v>
      </c>
      <c r="BK106" s="218">
        <f>ROUND(I106*H106,2)</f>
        <v>0</v>
      </c>
      <c r="BL106" s="19" t="s">
        <v>151</v>
      </c>
      <c r="BM106" s="217" t="s">
        <v>2752</v>
      </c>
    </row>
    <row r="107" s="2" customFormat="1">
      <c r="A107" s="40"/>
      <c r="B107" s="41"/>
      <c r="C107" s="42"/>
      <c r="D107" s="219" t="s">
        <v>153</v>
      </c>
      <c r="E107" s="42"/>
      <c r="F107" s="220" t="s">
        <v>198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153</v>
      </c>
      <c r="AU107" s="19" t="s">
        <v>81</v>
      </c>
    </row>
    <row r="108" s="2" customFormat="1">
      <c r="A108" s="40"/>
      <c r="B108" s="41"/>
      <c r="C108" s="42"/>
      <c r="D108" s="224" t="s">
        <v>155</v>
      </c>
      <c r="E108" s="42"/>
      <c r="F108" s="225" t="s">
        <v>199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155</v>
      </c>
      <c r="AU108" s="19" t="s">
        <v>81</v>
      </c>
    </row>
    <row r="109" s="13" customFormat="1">
      <c r="A109" s="13"/>
      <c r="B109" s="226"/>
      <c r="C109" s="227"/>
      <c r="D109" s="219" t="s">
        <v>175</v>
      </c>
      <c r="E109" s="228" t="s">
        <v>19</v>
      </c>
      <c r="F109" s="229" t="s">
        <v>2753</v>
      </c>
      <c r="G109" s="227"/>
      <c r="H109" s="230">
        <v>63</v>
      </c>
      <c r="I109" s="231"/>
      <c r="J109" s="227"/>
      <c r="K109" s="227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175</v>
      </c>
      <c r="AU109" s="236" t="s">
        <v>81</v>
      </c>
      <c r="AV109" s="13" t="s">
        <v>81</v>
      </c>
      <c r="AW109" s="13" t="s">
        <v>33</v>
      </c>
      <c r="AX109" s="13" t="s">
        <v>79</v>
      </c>
      <c r="AY109" s="236" t="s">
        <v>144</v>
      </c>
    </row>
    <row r="110" s="2" customFormat="1" ht="16.5" customHeight="1">
      <c r="A110" s="40"/>
      <c r="B110" s="41"/>
      <c r="C110" s="206" t="s">
        <v>180</v>
      </c>
      <c r="D110" s="206" t="s">
        <v>146</v>
      </c>
      <c r="E110" s="207" t="s">
        <v>202</v>
      </c>
      <c r="F110" s="208" t="s">
        <v>203</v>
      </c>
      <c r="G110" s="209" t="s">
        <v>204</v>
      </c>
      <c r="H110" s="210">
        <v>18.899999999999999</v>
      </c>
      <c r="I110" s="211"/>
      <c r="J110" s="212">
        <f>ROUND(I110*H110,2)</f>
        <v>0</v>
      </c>
      <c r="K110" s="208" t="s">
        <v>150</v>
      </c>
      <c r="L110" s="46"/>
      <c r="M110" s="213" t="s">
        <v>19</v>
      </c>
      <c r="N110" s="214" t="s">
        <v>42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151</v>
      </c>
      <c r="AT110" s="217" t="s">
        <v>146</v>
      </c>
      <c r="AU110" s="217" t="s">
        <v>81</v>
      </c>
      <c r="AY110" s="19" t="s">
        <v>144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79</v>
      </c>
      <c r="BK110" s="218">
        <f>ROUND(I110*H110,2)</f>
        <v>0</v>
      </c>
      <c r="BL110" s="19" t="s">
        <v>151</v>
      </c>
      <c r="BM110" s="217" t="s">
        <v>2754</v>
      </c>
    </row>
    <row r="111" s="2" customFormat="1">
      <c r="A111" s="40"/>
      <c r="B111" s="41"/>
      <c r="C111" s="42"/>
      <c r="D111" s="219" t="s">
        <v>153</v>
      </c>
      <c r="E111" s="42"/>
      <c r="F111" s="220" t="s">
        <v>206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153</v>
      </c>
      <c r="AU111" s="19" t="s">
        <v>81</v>
      </c>
    </row>
    <row r="112" s="2" customFormat="1">
      <c r="A112" s="40"/>
      <c r="B112" s="41"/>
      <c r="C112" s="42"/>
      <c r="D112" s="224" t="s">
        <v>155</v>
      </c>
      <c r="E112" s="42"/>
      <c r="F112" s="225" t="s">
        <v>207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155</v>
      </c>
      <c r="AU112" s="19" t="s">
        <v>81</v>
      </c>
    </row>
    <row r="113" s="13" customFormat="1">
      <c r="A113" s="13"/>
      <c r="B113" s="226"/>
      <c r="C113" s="227"/>
      <c r="D113" s="219" t="s">
        <v>175</v>
      </c>
      <c r="E113" s="228" t="s">
        <v>19</v>
      </c>
      <c r="F113" s="229" t="s">
        <v>2755</v>
      </c>
      <c r="G113" s="227"/>
      <c r="H113" s="230">
        <v>18.899999999999999</v>
      </c>
      <c r="I113" s="231"/>
      <c r="J113" s="227"/>
      <c r="K113" s="227"/>
      <c r="L113" s="232"/>
      <c r="M113" s="233"/>
      <c r="N113" s="234"/>
      <c r="O113" s="234"/>
      <c r="P113" s="234"/>
      <c r="Q113" s="234"/>
      <c r="R113" s="234"/>
      <c r="S113" s="234"/>
      <c r="T113" s="23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6" t="s">
        <v>175</v>
      </c>
      <c r="AU113" s="236" t="s">
        <v>81</v>
      </c>
      <c r="AV113" s="13" t="s">
        <v>81</v>
      </c>
      <c r="AW113" s="13" t="s">
        <v>33</v>
      </c>
      <c r="AX113" s="13" t="s">
        <v>79</v>
      </c>
      <c r="AY113" s="236" t="s">
        <v>144</v>
      </c>
    </row>
    <row r="114" s="2" customFormat="1" ht="16.5" customHeight="1">
      <c r="A114" s="40"/>
      <c r="B114" s="41"/>
      <c r="C114" s="206" t="s">
        <v>187</v>
      </c>
      <c r="D114" s="206" t="s">
        <v>146</v>
      </c>
      <c r="E114" s="207" t="s">
        <v>210</v>
      </c>
      <c r="F114" s="208" t="s">
        <v>211</v>
      </c>
      <c r="G114" s="209" t="s">
        <v>171</v>
      </c>
      <c r="H114" s="210">
        <v>12.6</v>
      </c>
      <c r="I114" s="211"/>
      <c r="J114" s="212">
        <f>ROUND(I114*H114,2)</f>
        <v>0</v>
      </c>
      <c r="K114" s="208" t="s">
        <v>150</v>
      </c>
      <c r="L114" s="46"/>
      <c r="M114" s="213" t="s">
        <v>19</v>
      </c>
      <c r="N114" s="214" t="s">
        <v>42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151</v>
      </c>
      <c r="AT114" s="217" t="s">
        <v>146</v>
      </c>
      <c r="AU114" s="217" t="s">
        <v>81</v>
      </c>
      <c r="AY114" s="19" t="s">
        <v>144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79</v>
      </c>
      <c r="BK114" s="218">
        <f>ROUND(I114*H114,2)</f>
        <v>0</v>
      </c>
      <c r="BL114" s="19" t="s">
        <v>151</v>
      </c>
      <c r="BM114" s="217" t="s">
        <v>2756</v>
      </c>
    </row>
    <row r="115" s="2" customFormat="1">
      <c r="A115" s="40"/>
      <c r="B115" s="41"/>
      <c r="C115" s="42"/>
      <c r="D115" s="219" t="s">
        <v>153</v>
      </c>
      <c r="E115" s="42"/>
      <c r="F115" s="220" t="s">
        <v>213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153</v>
      </c>
      <c r="AU115" s="19" t="s">
        <v>81</v>
      </c>
    </row>
    <row r="116" s="2" customFormat="1">
      <c r="A116" s="40"/>
      <c r="B116" s="41"/>
      <c r="C116" s="42"/>
      <c r="D116" s="224" t="s">
        <v>155</v>
      </c>
      <c r="E116" s="42"/>
      <c r="F116" s="225" t="s">
        <v>214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155</v>
      </c>
      <c r="AU116" s="19" t="s">
        <v>81</v>
      </c>
    </row>
    <row r="117" s="2" customFormat="1" ht="16.5" customHeight="1">
      <c r="A117" s="40"/>
      <c r="B117" s="41"/>
      <c r="C117" s="206" t="s">
        <v>194</v>
      </c>
      <c r="D117" s="206" t="s">
        <v>146</v>
      </c>
      <c r="E117" s="207" t="s">
        <v>2581</v>
      </c>
      <c r="F117" s="208" t="s">
        <v>2582</v>
      </c>
      <c r="G117" s="209" t="s">
        <v>171</v>
      </c>
      <c r="H117" s="210">
        <v>21</v>
      </c>
      <c r="I117" s="211"/>
      <c r="J117" s="212">
        <f>ROUND(I117*H117,2)</f>
        <v>0</v>
      </c>
      <c r="K117" s="208" t="s">
        <v>150</v>
      </c>
      <c r="L117" s="46"/>
      <c r="M117" s="213" t="s">
        <v>19</v>
      </c>
      <c r="N117" s="214" t="s">
        <v>42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151</v>
      </c>
      <c r="AT117" s="217" t="s">
        <v>146</v>
      </c>
      <c r="AU117" s="217" t="s">
        <v>81</v>
      </c>
      <c r="AY117" s="19" t="s">
        <v>144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79</v>
      </c>
      <c r="BK117" s="218">
        <f>ROUND(I117*H117,2)</f>
        <v>0</v>
      </c>
      <c r="BL117" s="19" t="s">
        <v>151</v>
      </c>
      <c r="BM117" s="217" t="s">
        <v>2757</v>
      </c>
    </row>
    <row r="118" s="2" customFormat="1">
      <c r="A118" s="40"/>
      <c r="B118" s="41"/>
      <c r="C118" s="42"/>
      <c r="D118" s="219" t="s">
        <v>153</v>
      </c>
      <c r="E118" s="42"/>
      <c r="F118" s="220" t="s">
        <v>2584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153</v>
      </c>
      <c r="AU118" s="19" t="s">
        <v>81</v>
      </c>
    </row>
    <row r="119" s="2" customFormat="1">
      <c r="A119" s="40"/>
      <c r="B119" s="41"/>
      <c r="C119" s="42"/>
      <c r="D119" s="224" t="s">
        <v>155</v>
      </c>
      <c r="E119" s="42"/>
      <c r="F119" s="225" t="s">
        <v>2585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155</v>
      </c>
      <c r="AU119" s="19" t="s">
        <v>81</v>
      </c>
    </row>
    <row r="120" s="13" customFormat="1">
      <c r="A120" s="13"/>
      <c r="B120" s="226"/>
      <c r="C120" s="227"/>
      <c r="D120" s="219" t="s">
        <v>175</v>
      </c>
      <c r="E120" s="228" t="s">
        <v>19</v>
      </c>
      <c r="F120" s="229" t="s">
        <v>2758</v>
      </c>
      <c r="G120" s="227"/>
      <c r="H120" s="230">
        <v>21</v>
      </c>
      <c r="I120" s="231"/>
      <c r="J120" s="227"/>
      <c r="K120" s="227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175</v>
      </c>
      <c r="AU120" s="236" t="s">
        <v>81</v>
      </c>
      <c r="AV120" s="13" t="s">
        <v>81</v>
      </c>
      <c r="AW120" s="13" t="s">
        <v>33</v>
      </c>
      <c r="AX120" s="13" t="s">
        <v>79</v>
      </c>
      <c r="AY120" s="236" t="s">
        <v>144</v>
      </c>
    </row>
    <row r="121" s="2" customFormat="1" ht="16.5" customHeight="1">
      <c r="A121" s="40"/>
      <c r="B121" s="41"/>
      <c r="C121" s="206" t="s">
        <v>201</v>
      </c>
      <c r="D121" s="206" t="s">
        <v>146</v>
      </c>
      <c r="E121" s="207" t="s">
        <v>2587</v>
      </c>
      <c r="F121" s="208" t="s">
        <v>2588</v>
      </c>
      <c r="G121" s="209" t="s">
        <v>171</v>
      </c>
      <c r="H121" s="210">
        <v>8.4000000000000004</v>
      </c>
      <c r="I121" s="211"/>
      <c r="J121" s="212">
        <f>ROUND(I121*H121,2)</f>
        <v>0</v>
      </c>
      <c r="K121" s="208" t="s">
        <v>150</v>
      </c>
      <c r="L121" s="46"/>
      <c r="M121" s="213" t="s">
        <v>19</v>
      </c>
      <c r="N121" s="214" t="s">
        <v>42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151</v>
      </c>
      <c r="AT121" s="217" t="s">
        <v>146</v>
      </c>
      <c r="AU121" s="217" t="s">
        <v>81</v>
      </c>
      <c r="AY121" s="19" t="s">
        <v>144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79</v>
      </c>
      <c r="BK121" s="218">
        <f>ROUND(I121*H121,2)</f>
        <v>0</v>
      </c>
      <c r="BL121" s="19" t="s">
        <v>151</v>
      </c>
      <c r="BM121" s="217" t="s">
        <v>2759</v>
      </c>
    </row>
    <row r="122" s="2" customFormat="1">
      <c r="A122" s="40"/>
      <c r="B122" s="41"/>
      <c r="C122" s="42"/>
      <c r="D122" s="219" t="s">
        <v>153</v>
      </c>
      <c r="E122" s="42"/>
      <c r="F122" s="220" t="s">
        <v>2590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153</v>
      </c>
      <c r="AU122" s="19" t="s">
        <v>81</v>
      </c>
    </row>
    <row r="123" s="2" customFormat="1">
      <c r="A123" s="40"/>
      <c r="B123" s="41"/>
      <c r="C123" s="42"/>
      <c r="D123" s="224" t="s">
        <v>155</v>
      </c>
      <c r="E123" s="42"/>
      <c r="F123" s="225" t="s">
        <v>2591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155</v>
      </c>
      <c r="AU123" s="19" t="s">
        <v>81</v>
      </c>
    </row>
    <row r="124" s="13" customFormat="1">
      <c r="A124" s="13"/>
      <c r="B124" s="226"/>
      <c r="C124" s="227"/>
      <c r="D124" s="219" t="s">
        <v>175</v>
      </c>
      <c r="E124" s="228" t="s">
        <v>19</v>
      </c>
      <c r="F124" s="229" t="s">
        <v>2760</v>
      </c>
      <c r="G124" s="227"/>
      <c r="H124" s="230">
        <v>8.4000000000000004</v>
      </c>
      <c r="I124" s="231"/>
      <c r="J124" s="227"/>
      <c r="K124" s="227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175</v>
      </c>
      <c r="AU124" s="236" t="s">
        <v>81</v>
      </c>
      <c r="AV124" s="13" t="s">
        <v>81</v>
      </c>
      <c r="AW124" s="13" t="s">
        <v>33</v>
      </c>
      <c r="AX124" s="13" t="s">
        <v>79</v>
      </c>
      <c r="AY124" s="236" t="s">
        <v>144</v>
      </c>
    </row>
    <row r="125" s="2" customFormat="1" ht="16.5" customHeight="1">
      <c r="A125" s="40"/>
      <c r="B125" s="41"/>
      <c r="C125" s="248" t="s">
        <v>209</v>
      </c>
      <c r="D125" s="248" t="s">
        <v>224</v>
      </c>
      <c r="E125" s="249" t="s">
        <v>2593</v>
      </c>
      <c r="F125" s="250" t="s">
        <v>2594</v>
      </c>
      <c r="G125" s="251" t="s">
        <v>204</v>
      </c>
      <c r="H125" s="252">
        <v>33.600000000000001</v>
      </c>
      <c r="I125" s="253"/>
      <c r="J125" s="254">
        <f>ROUND(I125*H125,2)</f>
        <v>0</v>
      </c>
      <c r="K125" s="250" t="s">
        <v>150</v>
      </c>
      <c r="L125" s="255"/>
      <c r="M125" s="256" t="s">
        <v>19</v>
      </c>
      <c r="N125" s="257" t="s">
        <v>42</v>
      </c>
      <c r="O125" s="86"/>
      <c r="P125" s="215">
        <f>O125*H125</f>
        <v>0</v>
      </c>
      <c r="Q125" s="215">
        <v>1</v>
      </c>
      <c r="R125" s="215">
        <f>Q125*H125</f>
        <v>33.600000000000001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201</v>
      </c>
      <c r="AT125" s="217" t="s">
        <v>224</v>
      </c>
      <c r="AU125" s="217" t="s">
        <v>81</v>
      </c>
      <c r="AY125" s="19" t="s">
        <v>144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79</v>
      </c>
      <c r="BK125" s="218">
        <f>ROUND(I125*H125,2)</f>
        <v>0</v>
      </c>
      <c r="BL125" s="19" t="s">
        <v>151</v>
      </c>
      <c r="BM125" s="217" t="s">
        <v>2761</v>
      </c>
    </row>
    <row r="126" s="2" customFormat="1">
      <c r="A126" s="40"/>
      <c r="B126" s="41"/>
      <c r="C126" s="42"/>
      <c r="D126" s="219" t="s">
        <v>153</v>
      </c>
      <c r="E126" s="42"/>
      <c r="F126" s="220" t="s">
        <v>2594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153</v>
      </c>
      <c r="AU126" s="19" t="s">
        <v>81</v>
      </c>
    </row>
    <row r="127" s="13" customFormat="1">
      <c r="A127" s="13"/>
      <c r="B127" s="226"/>
      <c r="C127" s="227"/>
      <c r="D127" s="219" t="s">
        <v>175</v>
      </c>
      <c r="E127" s="227"/>
      <c r="F127" s="229" t="s">
        <v>2762</v>
      </c>
      <c r="G127" s="227"/>
      <c r="H127" s="230">
        <v>33.600000000000001</v>
      </c>
      <c r="I127" s="231"/>
      <c r="J127" s="227"/>
      <c r="K127" s="227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175</v>
      </c>
      <c r="AU127" s="236" t="s">
        <v>81</v>
      </c>
      <c r="AV127" s="13" t="s">
        <v>81</v>
      </c>
      <c r="AW127" s="13" t="s">
        <v>4</v>
      </c>
      <c r="AX127" s="13" t="s">
        <v>79</v>
      </c>
      <c r="AY127" s="236" t="s">
        <v>144</v>
      </c>
    </row>
    <row r="128" s="2" customFormat="1" ht="16.5" customHeight="1">
      <c r="A128" s="40"/>
      <c r="B128" s="41"/>
      <c r="C128" s="206" t="s">
        <v>216</v>
      </c>
      <c r="D128" s="206" t="s">
        <v>146</v>
      </c>
      <c r="E128" s="207" t="s">
        <v>2597</v>
      </c>
      <c r="F128" s="208" t="s">
        <v>2598</v>
      </c>
      <c r="G128" s="209" t="s">
        <v>171</v>
      </c>
      <c r="H128" s="210">
        <v>8.4000000000000004</v>
      </c>
      <c r="I128" s="211"/>
      <c r="J128" s="212">
        <f>ROUND(I128*H128,2)</f>
        <v>0</v>
      </c>
      <c r="K128" s="208" t="s">
        <v>150</v>
      </c>
      <c r="L128" s="46"/>
      <c r="M128" s="213" t="s">
        <v>19</v>
      </c>
      <c r="N128" s="214" t="s">
        <v>42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151</v>
      </c>
      <c r="AT128" s="217" t="s">
        <v>146</v>
      </c>
      <c r="AU128" s="217" t="s">
        <v>81</v>
      </c>
      <c r="AY128" s="19" t="s">
        <v>144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79</v>
      </c>
      <c r="BK128" s="218">
        <f>ROUND(I128*H128,2)</f>
        <v>0</v>
      </c>
      <c r="BL128" s="19" t="s">
        <v>151</v>
      </c>
      <c r="BM128" s="217" t="s">
        <v>2763</v>
      </c>
    </row>
    <row r="129" s="2" customFormat="1">
      <c r="A129" s="40"/>
      <c r="B129" s="41"/>
      <c r="C129" s="42"/>
      <c r="D129" s="219" t="s">
        <v>153</v>
      </c>
      <c r="E129" s="42"/>
      <c r="F129" s="220" t="s">
        <v>2600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153</v>
      </c>
      <c r="AU129" s="19" t="s">
        <v>81</v>
      </c>
    </row>
    <row r="130" s="2" customFormat="1">
      <c r="A130" s="40"/>
      <c r="B130" s="41"/>
      <c r="C130" s="42"/>
      <c r="D130" s="224" t="s">
        <v>155</v>
      </c>
      <c r="E130" s="42"/>
      <c r="F130" s="225" t="s">
        <v>2601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155</v>
      </c>
      <c r="AU130" s="19" t="s">
        <v>81</v>
      </c>
    </row>
    <row r="131" s="12" customFormat="1" ht="22.8" customHeight="1">
      <c r="A131" s="12"/>
      <c r="B131" s="190"/>
      <c r="C131" s="191"/>
      <c r="D131" s="192" t="s">
        <v>70</v>
      </c>
      <c r="E131" s="204" t="s">
        <v>151</v>
      </c>
      <c r="F131" s="204" t="s">
        <v>401</v>
      </c>
      <c r="G131" s="191"/>
      <c r="H131" s="191"/>
      <c r="I131" s="194"/>
      <c r="J131" s="205">
        <f>BK131</f>
        <v>0</v>
      </c>
      <c r="K131" s="191"/>
      <c r="L131" s="196"/>
      <c r="M131" s="197"/>
      <c r="N131" s="198"/>
      <c r="O131" s="198"/>
      <c r="P131" s="199">
        <f>SUM(P132:P135)</f>
        <v>0</v>
      </c>
      <c r="Q131" s="198"/>
      <c r="R131" s="199">
        <f>SUM(R132:R135)</f>
        <v>0</v>
      </c>
      <c r="S131" s="198"/>
      <c r="T131" s="200">
        <f>SUM(T132:T135)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1" t="s">
        <v>79</v>
      </c>
      <c r="AT131" s="202" t="s">
        <v>70</v>
      </c>
      <c r="AU131" s="202" t="s">
        <v>79</v>
      </c>
      <c r="AY131" s="201" t="s">
        <v>144</v>
      </c>
      <c r="BK131" s="203">
        <f>SUM(BK132:BK135)</f>
        <v>0</v>
      </c>
    </row>
    <row r="132" s="2" customFormat="1" ht="16.5" customHeight="1">
      <c r="A132" s="40"/>
      <c r="B132" s="41"/>
      <c r="C132" s="206" t="s">
        <v>223</v>
      </c>
      <c r="D132" s="206" t="s">
        <v>146</v>
      </c>
      <c r="E132" s="207" t="s">
        <v>2602</v>
      </c>
      <c r="F132" s="208" t="s">
        <v>2603</v>
      </c>
      <c r="G132" s="209" t="s">
        <v>171</v>
      </c>
      <c r="H132" s="210">
        <v>4.2000000000000002</v>
      </c>
      <c r="I132" s="211"/>
      <c r="J132" s="212">
        <f>ROUND(I132*H132,2)</f>
        <v>0</v>
      </c>
      <c r="K132" s="208" t="s">
        <v>150</v>
      </c>
      <c r="L132" s="46"/>
      <c r="M132" s="213" t="s">
        <v>19</v>
      </c>
      <c r="N132" s="214" t="s">
        <v>42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151</v>
      </c>
      <c r="AT132" s="217" t="s">
        <v>146</v>
      </c>
      <c r="AU132" s="217" t="s">
        <v>81</v>
      </c>
      <c r="AY132" s="19" t="s">
        <v>144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79</v>
      </c>
      <c r="BK132" s="218">
        <f>ROUND(I132*H132,2)</f>
        <v>0</v>
      </c>
      <c r="BL132" s="19" t="s">
        <v>151</v>
      </c>
      <c r="BM132" s="217" t="s">
        <v>2764</v>
      </c>
    </row>
    <row r="133" s="2" customFormat="1">
      <c r="A133" s="40"/>
      <c r="B133" s="41"/>
      <c r="C133" s="42"/>
      <c r="D133" s="219" t="s">
        <v>153</v>
      </c>
      <c r="E133" s="42"/>
      <c r="F133" s="220" t="s">
        <v>2605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153</v>
      </c>
      <c r="AU133" s="19" t="s">
        <v>81</v>
      </c>
    </row>
    <row r="134" s="2" customFormat="1">
      <c r="A134" s="40"/>
      <c r="B134" s="41"/>
      <c r="C134" s="42"/>
      <c r="D134" s="224" t="s">
        <v>155</v>
      </c>
      <c r="E134" s="42"/>
      <c r="F134" s="225" t="s">
        <v>2606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155</v>
      </c>
      <c r="AU134" s="19" t="s">
        <v>81</v>
      </c>
    </row>
    <row r="135" s="13" customFormat="1">
      <c r="A135" s="13"/>
      <c r="B135" s="226"/>
      <c r="C135" s="227"/>
      <c r="D135" s="219" t="s">
        <v>175</v>
      </c>
      <c r="E135" s="228" t="s">
        <v>19</v>
      </c>
      <c r="F135" s="229" t="s">
        <v>2765</v>
      </c>
      <c r="G135" s="227"/>
      <c r="H135" s="230">
        <v>4.2000000000000002</v>
      </c>
      <c r="I135" s="231"/>
      <c r="J135" s="227"/>
      <c r="K135" s="227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175</v>
      </c>
      <c r="AU135" s="236" t="s">
        <v>81</v>
      </c>
      <c r="AV135" s="13" t="s">
        <v>81</v>
      </c>
      <c r="AW135" s="13" t="s">
        <v>33</v>
      </c>
      <c r="AX135" s="13" t="s">
        <v>79</v>
      </c>
      <c r="AY135" s="236" t="s">
        <v>144</v>
      </c>
    </row>
    <row r="136" s="12" customFormat="1" ht="22.8" customHeight="1">
      <c r="A136" s="12"/>
      <c r="B136" s="190"/>
      <c r="C136" s="191"/>
      <c r="D136" s="192" t="s">
        <v>70</v>
      </c>
      <c r="E136" s="204" t="s">
        <v>180</v>
      </c>
      <c r="F136" s="204" t="s">
        <v>2472</v>
      </c>
      <c r="G136" s="191"/>
      <c r="H136" s="191"/>
      <c r="I136" s="194"/>
      <c r="J136" s="205">
        <f>BK136</f>
        <v>0</v>
      </c>
      <c r="K136" s="191"/>
      <c r="L136" s="196"/>
      <c r="M136" s="197"/>
      <c r="N136" s="198"/>
      <c r="O136" s="198"/>
      <c r="P136" s="199">
        <f>SUM(P137:P147)</f>
        <v>0</v>
      </c>
      <c r="Q136" s="198"/>
      <c r="R136" s="199">
        <f>SUM(R137:R147)</f>
        <v>8.2346399999999988</v>
      </c>
      <c r="S136" s="198"/>
      <c r="T136" s="200">
        <f>SUM(T137:T147)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1" t="s">
        <v>79</v>
      </c>
      <c r="AT136" s="202" t="s">
        <v>70</v>
      </c>
      <c r="AU136" s="202" t="s">
        <v>79</v>
      </c>
      <c r="AY136" s="201" t="s">
        <v>144</v>
      </c>
      <c r="BK136" s="203">
        <f>SUM(BK137:BK147)</f>
        <v>0</v>
      </c>
    </row>
    <row r="137" s="2" customFormat="1" ht="16.5" customHeight="1">
      <c r="A137" s="40"/>
      <c r="B137" s="41"/>
      <c r="C137" s="206" t="s">
        <v>8</v>
      </c>
      <c r="D137" s="206" t="s">
        <v>146</v>
      </c>
      <c r="E137" s="207" t="s">
        <v>2608</v>
      </c>
      <c r="F137" s="208" t="s">
        <v>2609</v>
      </c>
      <c r="G137" s="209" t="s">
        <v>149</v>
      </c>
      <c r="H137" s="210">
        <v>16</v>
      </c>
      <c r="I137" s="211"/>
      <c r="J137" s="212">
        <f>ROUND(I137*H137,2)</f>
        <v>0</v>
      </c>
      <c r="K137" s="208" t="s">
        <v>150</v>
      </c>
      <c r="L137" s="46"/>
      <c r="M137" s="213" t="s">
        <v>19</v>
      </c>
      <c r="N137" s="214" t="s">
        <v>42</v>
      </c>
      <c r="O137" s="86"/>
      <c r="P137" s="215">
        <f>O137*H137</f>
        <v>0</v>
      </c>
      <c r="Q137" s="215">
        <v>0.34499999999999997</v>
      </c>
      <c r="R137" s="215">
        <f>Q137*H137</f>
        <v>5.5199999999999996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151</v>
      </c>
      <c r="AT137" s="217" t="s">
        <v>146</v>
      </c>
      <c r="AU137" s="217" t="s">
        <v>81</v>
      </c>
      <c r="AY137" s="19" t="s">
        <v>144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79</v>
      </c>
      <c r="BK137" s="218">
        <f>ROUND(I137*H137,2)</f>
        <v>0</v>
      </c>
      <c r="BL137" s="19" t="s">
        <v>151</v>
      </c>
      <c r="BM137" s="217" t="s">
        <v>2766</v>
      </c>
    </row>
    <row r="138" s="2" customFormat="1">
      <c r="A138" s="40"/>
      <c r="B138" s="41"/>
      <c r="C138" s="42"/>
      <c r="D138" s="219" t="s">
        <v>153</v>
      </c>
      <c r="E138" s="42"/>
      <c r="F138" s="220" t="s">
        <v>2611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153</v>
      </c>
      <c r="AU138" s="19" t="s">
        <v>81</v>
      </c>
    </row>
    <row r="139" s="2" customFormat="1">
      <c r="A139" s="40"/>
      <c r="B139" s="41"/>
      <c r="C139" s="42"/>
      <c r="D139" s="224" t="s">
        <v>155</v>
      </c>
      <c r="E139" s="42"/>
      <c r="F139" s="225" t="s">
        <v>2612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155</v>
      </c>
      <c r="AU139" s="19" t="s">
        <v>81</v>
      </c>
    </row>
    <row r="140" s="13" customFormat="1">
      <c r="A140" s="13"/>
      <c r="B140" s="226"/>
      <c r="C140" s="227"/>
      <c r="D140" s="219" t="s">
        <v>175</v>
      </c>
      <c r="E140" s="228" t="s">
        <v>19</v>
      </c>
      <c r="F140" s="229" t="s">
        <v>2767</v>
      </c>
      <c r="G140" s="227"/>
      <c r="H140" s="230">
        <v>16</v>
      </c>
      <c r="I140" s="231"/>
      <c r="J140" s="227"/>
      <c r="K140" s="227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175</v>
      </c>
      <c r="AU140" s="236" t="s">
        <v>81</v>
      </c>
      <c r="AV140" s="13" t="s">
        <v>81</v>
      </c>
      <c r="AW140" s="13" t="s">
        <v>33</v>
      </c>
      <c r="AX140" s="13" t="s">
        <v>79</v>
      </c>
      <c r="AY140" s="236" t="s">
        <v>144</v>
      </c>
    </row>
    <row r="141" s="15" customFormat="1">
      <c r="A141" s="15"/>
      <c r="B141" s="258"/>
      <c r="C141" s="259"/>
      <c r="D141" s="219" t="s">
        <v>175</v>
      </c>
      <c r="E141" s="260" t="s">
        <v>19</v>
      </c>
      <c r="F141" s="261" t="s">
        <v>2614</v>
      </c>
      <c r="G141" s="259"/>
      <c r="H141" s="260" t="s">
        <v>19</v>
      </c>
      <c r="I141" s="262"/>
      <c r="J141" s="259"/>
      <c r="K141" s="259"/>
      <c r="L141" s="263"/>
      <c r="M141" s="264"/>
      <c r="N141" s="265"/>
      <c r="O141" s="265"/>
      <c r="P141" s="265"/>
      <c r="Q141" s="265"/>
      <c r="R141" s="265"/>
      <c r="S141" s="265"/>
      <c r="T141" s="266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7" t="s">
        <v>175</v>
      </c>
      <c r="AU141" s="267" t="s">
        <v>81</v>
      </c>
      <c r="AV141" s="15" t="s">
        <v>79</v>
      </c>
      <c r="AW141" s="15" t="s">
        <v>33</v>
      </c>
      <c r="AX141" s="15" t="s">
        <v>71</v>
      </c>
      <c r="AY141" s="267" t="s">
        <v>144</v>
      </c>
    </row>
    <row r="142" s="2" customFormat="1" ht="21.75" customHeight="1">
      <c r="A142" s="40"/>
      <c r="B142" s="41"/>
      <c r="C142" s="206" t="s">
        <v>233</v>
      </c>
      <c r="D142" s="206" t="s">
        <v>146</v>
      </c>
      <c r="E142" s="207" t="s">
        <v>2615</v>
      </c>
      <c r="F142" s="208" t="s">
        <v>2616</v>
      </c>
      <c r="G142" s="209" t="s">
        <v>149</v>
      </c>
      <c r="H142" s="210">
        <v>8</v>
      </c>
      <c r="I142" s="211"/>
      <c r="J142" s="212">
        <f>ROUND(I142*H142,2)</f>
        <v>0</v>
      </c>
      <c r="K142" s="208" t="s">
        <v>150</v>
      </c>
      <c r="L142" s="46"/>
      <c r="M142" s="213" t="s">
        <v>19</v>
      </c>
      <c r="N142" s="214" t="s">
        <v>42</v>
      </c>
      <c r="O142" s="86"/>
      <c r="P142" s="215">
        <f>O142*H142</f>
        <v>0</v>
      </c>
      <c r="Q142" s="215">
        <v>0.13188</v>
      </c>
      <c r="R142" s="215">
        <f>Q142*H142</f>
        <v>1.05504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151</v>
      </c>
      <c r="AT142" s="217" t="s">
        <v>146</v>
      </c>
      <c r="AU142" s="217" t="s">
        <v>81</v>
      </c>
      <c r="AY142" s="19" t="s">
        <v>144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79</v>
      </c>
      <c r="BK142" s="218">
        <f>ROUND(I142*H142,2)</f>
        <v>0</v>
      </c>
      <c r="BL142" s="19" t="s">
        <v>151</v>
      </c>
      <c r="BM142" s="217" t="s">
        <v>2768</v>
      </c>
    </row>
    <row r="143" s="2" customFormat="1">
      <c r="A143" s="40"/>
      <c r="B143" s="41"/>
      <c r="C143" s="42"/>
      <c r="D143" s="219" t="s">
        <v>153</v>
      </c>
      <c r="E143" s="42"/>
      <c r="F143" s="220" t="s">
        <v>2618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153</v>
      </c>
      <c r="AU143" s="19" t="s">
        <v>81</v>
      </c>
    </row>
    <row r="144" s="2" customFormat="1">
      <c r="A144" s="40"/>
      <c r="B144" s="41"/>
      <c r="C144" s="42"/>
      <c r="D144" s="224" t="s">
        <v>155</v>
      </c>
      <c r="E144" s="42"/>
      <c r="F144" s="225" t="s">
        <v>2619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155</v>
      </c>
      <c r="AU144" s="19" t="s">
        <v>81</v>
      </c>
    </row>
    <row r="145" s="2" customFormat="1" ht="21.75" customHeight="1">
      <c r="A145" s="40"/>
      <c r="B145" s="41"/>
      <c r="C145" s="206" t="s">
        <v>242</v>
      </c>
      <c r="D145" s="206" t="s">
        <v>146</v>
      </c>
      <c r="E145" s="207" t="s">
        <v>2620</v>
      </c>
      <c r="F145" s="208" t="s">
        <v>2621</v>
      </c>
      <c r="G145" s="209" t="s">
        <v>149</v>
      </c>
      <c r="H145" s="210">
        <v>8</v>
      </c>
      <c r="I145" s="211"/>
      <c r="J145" s="212">
        <f>ROUND(I145*H145,2)</f>
        <v>0</v>
      </c>
      <c r="K145" s="208" t="s">
        <v>150</v>
      </c>
      <c r="L145" s="46"/>
      <c r="M145" s="213" t="s">
        <v>19</v>
      </c>
      <c r="N145" s="214" t="s">
        <v>42</v>
      </c>
      <c r="O145" s="86"/>
      <c r="P145" s="215">
        <f>O145*H145</f>
        <v>0</v>
      </c>
      <c r="Q145" s="215">
        <v>0.20745</v>
      </c>
      <c r="R145" s="215">
        <f>Q145*H145</f>
        <v>1.6596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151</v>
      </c>
      <c r="AT145" s="217" t="s">
        <v>146</v>
      </c>
      <c r="AU145" s="217" t="s">
        <v>81</v>
      </c>
      <c r="AY145" s="19" t="s">
        <v>144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79</v>
      </c>
      <c r="BK145" s="218">
        <f>ROUND(I145*H145,2)</f>
        <v>0</v>
      </c>
      <c r="BL145" s="19" t="s">
        <v>151</v>
      </c>
      <c r="BM145" s="217" t="s">
        <v>2769</v>
      </c>
    </row>
    <row r="146" s="2" customFormat="1">
      <c r="A146" s="40"/>
      <c r="B146" s="41"/>
      <c r="C146" s="42"/>
      <c r="D146" s="219" t="s">
        <v>153</v>
      </c>
      <c r="E146" s="42"/>
      <c r="F146" s="220" t="s">
        <v>2623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153</v>
      </c>
      <c r="AU146" s="19" t="s">
        <v>81</v>
      </c>
    </row>
    <row r="147" s="2" customFormat="1">
      <c r="A147" s="40"/>
      <c r="B147" s="41"/>
      <c r="C147" s="42"/>
      <c r="D147" s="224" t="s">
        <v>155</v>
      </c>
      <c r="E147" s="42"/>
      <c r="F147" s="225" t="s">
        <v>2624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155</v>
      </c>
      <c r="AU147" s="19" t="s">
        <v>81</v>
      </c>
    </row>
    <row r="148" s="12" customFormat="1" ht="22.8" customHeight="1">
      <c r="A148" s="12"/>
      <c r="B148" s="190"/>
      <c r="C148" s="191"/>
      <c r="D148" s="192" t="s">
        <v>70</v>
      </c>
      <c r="E148" s="204" t="s">
        <v>201</v>
      </c>
      <c r="F148" s="204" t="s">
        <v>2625</v>
      </c>
      <c r="G148" s="191"/>
      <c r="H148" s="191"/>
      <c r="I148" s="194"/>
      <c r="J148" s="205">
        <f>BK148</f>
        <v>0</v>
      </c>
      <c r="K148" s="191"/>
      <c r="L148" s="196"/>
      <c r="M148" s="197"/>
      <c r="N148" s="198"/>
      <c r="O148" s="198"/>
      <c r="P148" s="199">
        <f>SUM(P149:P193)</f>
        <v>0</v>
      </c>
      <c r="Q148" s="198"/>
      <c r="R148" s="199">
        <f>SUM(R149:R193)</f>
        <v>1.94662925</v>
      </c>
      <c r="S148" s="198"/>
      <c r="T148" s="200">
        <f>SUM(T149:T193)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1" t="s">
        <v>79</v>
      </c>
      <c r="AT148" s="202" t="s">
        <v>70</v>
      </c>
      <c r="AU148" s="202" t="s">
        <v>79</v>
      </c>
      <c r="AY148" s="201" t="s">
        <v>144</v>
      </c>
      <c r="BK148" s="203">
        <f>SUM(BK149:BK193)</f>
        <v>0</v>
      </c>
    </row>
    <row r="149" s="2" customFormat="1" ht="16.5" customHeight="1">
      <c r="A149" s="40"/>
      <c r="B149" s="41"/>
      <c r="C149" s="206" t="s">
        <v>250</v>
      </c>
      <c r="D149" s="206" t="s">
        <v>146</v>
      </c>
      <c r="E149" s="207" t="s">
        <v>2770</v>
      </c>
      <c r="F149" s="208" t="s">
        <v>2771</v>
      </c>
      <c r="G149" s="209" t="s">
        <v>553</v>
      </c>
      <c r="H149" s="210">
        <v>1</v>
      </c>
      <c r="I149" s="211"/>
      <c r="J149" s="212">
        <f>ROUND(I149*H149,2)</f>
        <v>0</v>
      </c>
      <c r="K149" s="208" t="s">
        <v>19</v>
      </c>
      <c r="L149" s="46"/>
      <c r="M149" s="213" t="s">
        <v>19</v>
      </c>
      <c r="N149" s="214" t="s">
        <v>42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151</v>
      </c>
      <c r="AT149" s="217" t="s">
        <v>146</v>
      </c>
      <c r="AU149" s="217" t="s">
        <v>81</v>
      </c>
      <c r="AY149" s="19" t="s">
        <v>144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79</v>
      </c>
      <c r="BK149" s="218">
        <f>ROUND(I149*H149,2)</f>
        <v>0</v>
      </c>
      <c r="BL149" s="19" t="s">
        <v>151</v>
      </c>
      <c r="BM149" s="217" t="s">
        <v>2772</v>
      </c>
    </row>
    <row r="150" s="2" customFormat="1">
      <c r="A150" s="40"/>
      <c r="B150" s="41"/>
      <c r="C150" s="42"/>
      <c r="D150" s="219" t="s">
        <v>153</v>
      </c>
      <c r="E150" s="42"/>
      <c r="F150" s="220" t="s">
        <v>2771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153</v>
      </c>
      <c r="AU150" s="19" t="s">
        <v>81</v>
      </c>
    </row>
    <row r="151" s="2" customFormat="1" ht="16.5" customHeight="1">
      <c r="A151" s="40"/>
      <c r="B151" s="41"/>
      <c r="C151" s="206" t="s">
        <v>258</v>
      </c>
      <c r="D151" s="206" t="s">
        <v>146</v>
      </c>
      <c r="E151" s="207" t="s">
        <v>2773</v>
      </c>
      <c r="F151" s="208" t="s">
        <v>2774</v>
      </c>
      <c r="G151" s="209" t="s">
        <v>165</v>
      </c>
      <c r="H151" s="210">
        <v>25</v>
      </c>
      <c r="I151" s="211"/>
      <c r="J151" s="212">
        <f>ROUND(I151*H151,2)</f>
        <v>0</v>
      </c>
      <c r="K151" s="208" t="s">
        <v>150</v>
      </c>
      <c r="L151" s="46"/>
      <c r="M151" s="213" t="s">
        <v>19</v>
      </c>
      <c r="N151" s="214" t="s">
        <v>42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151</v>
      </c>
      <c r="AT151" s="217" t="s">
        <v>146</v>
      </c>
      <c r="AU151" s="217" t="s">
        <v>81</v>
      </c>
      <c r="AY151" s="19" t="s">
        <v>144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79</v>
      </c>
      <c r="BK151" s="218">
        <f>ROUND(I151*H151,2)</f>
        <v>0</v>
      </c>
      <c r="BL151" s="19" t="s">
        <v>151</v>
      </c>
      <c r="BM151" s="217" t="s">
        <v>2775</v>
      </c>
    </row>
    <row r="152" s="2" customFormat="1">
      <c r="A152" s="40"/>
      <c r="B152" s="41"/>
      <c r="C152" s="42"/>
      <c r="D152" s="219" t="s">
        <v>153</v>
      </c>
      <c r="E152" s="42"/>
      <c r="F152" s="220" t="s">
        <v>2776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153</v>
      </c>
      <c r="AU152" s="19" t="s">
        <v>81</v>
      </c>
    </row>
    <row r="153" s="2" customFormat="1">
      <c r="A153" s="40"/>
      <c r="B153" s="41"/>
      <c r="C153" s="42"/>
      <c r="D153" s="224" t="s">
        <v>155</v>
      </c>
      <c r="E153" s="42"/>
      <c r="F153" s="225" t="s">
        <v>2777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155</v>
      </c>
      <c r="AU153" s="19" t="s">
        <v>81</v>
      </c>
    </row>
    <row r="154" s="2" customFormat="1" ht="16.5" customHeight="1">
      <c r="A154" s="40"/>
      <c r="B154" s="41"/>
      <c r="C154" s="248" t="s">
        <v>266</v>
      </c>
      <c r="D154" s="248" t="s">
        <v>224</v>
      </c>
      <c r="E154" s="249" t="s">
        <v>2778</v>
      </c>
      <c r="F154" s="250" t="s">
        <v>2779</v>
      </c>
      <c r="G154" s="251" t="s">
        <v>165</v>
      </c>
      <c r="H154" s="252">
        <v>25.375</v>
      </c>
      <c r="I154" s="253"/>
      <c r="J154" s="254">
        <f>ROUND(I154*H154,2)</f>
        <v>0</v>
      </c>
      <c r="K154" s="250" t="s">
        <v>150</v>
      </c>
      <c r="L154" s="255"/>
      <c r="M154" s="256" t="s">
        <v>19</v>
      </c>
      <c r="N154" s="257" t="s">
        <v>42</v>
      </c>
      <c r="O154" s="86"/>
      <c r="P154" s="215">
        <f>O154*H154</f>
        <v>0</v>
      </c>
      <c r="Q154" s="215">
        <v>0.00027</v>
      </c>
      <c r="R154" s="215">
        <f>Q154*H154</f>
        <v>0.0068512499999999997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201</v>
      </c>
      <c r="AT154" s="217" t="s">
        <v>224</v>
      </c>
      <c r="AU154" s="217" t="s">
        <v>81</v>
      </c>
      <c r="AY154" s="19" t="s">
        <v>144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79</v>
      </c>
      <c r="BK154" s="218">
        <f>ROUND(I154*H154,2)</f>
        <v>0</v>
      </c>
      <c r="BL154" s="19" t="s">
        <v>151</v>
      </c>
      <c r="BM154" s="217" t="s">
        <v>2780</v>
      </c>
    </row>
    <row r="155" s="2" customFormat="1">
      <c r="A155" s="40"/>
      <c r="B155" s="41"/>
      <c r="C155" s="42"/>
      <c r="D155" s="219" t="s">
        <v>153</v>
      </c>
      <c r="E155" s="42"/>
      <c r="F155" s="220" t="s">
        <v>2779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153</v>
      </c>
      <c r="AU155" s="19" t="s">
        <v>81</v>
      </c>
    </row>
    <row r="156" s="13" customFormat="1">
      <c r="A156" s="13"/>
      <c r="B156" s="226"/>
      <c r="C156" s="227"/>
      <c r="D156" s="219" t="s">
        <v>175</v>
      </c>
      <c r="E156" s="227"/>
      <c r="F156" s="229" t="s">
        <v>2781</v>
      </c>
      <c r="G156" s="227"/>
      <c r="H156" s="230">
        <v>25.375</v>
      </c>
      <c r="I156" s="231"/>
      <c r="J156" s="227"/>
      <c r="K156" s="227"/>
      <c r="L156" s="232"/>
      <c r="M156" s="233"/>
      <c r="N156" s="234"/>
      <c r="O156" s="234"/>
      <c r="P156" s="234"/>
      <c r="Q156" s="234"/>
      <c r="R156" s="234"/>
      <c r="S156" s="234"/>
      <c r="T156" s="23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6" t="s">
        <v>175</v>
      </c>
      <c r="AU156" s="236" t="s">
        <v>81</v>
      </c>
      <c r="AV156" s="13" t="s">
        <v>81</v>
      </c>
      <c r="AW156" s="13" t="s">
        <v>4</v>
      </c>
      <c r="AX156" s="13" t="s">
        <v>79</v>
      </c>
      <c r="AY156" s="236" t="s">
        <v>144</v>
      </c>
    </row>
    <row r="157" s="2" customFormat="1" ht="16.5" customHeight="1">
      <c r="A157" s="40"/>
      <c r="B157" s="41"/>
      <c r="C157" s="206" t="s">
        <v>273</v>
      </c>
      <c r="D157" s="206" t="s">
        <v>146</v>
      </c>
      <c r="E157" s="207" t="s">
        <v>2782</v>
      </c>
      <c r="F157" s="208" t="s">
        <v>2783</v>
      </c>
      <c r="G157" s="209" t="s">
        <v>165</v>
      </c>
      <c r="H157" s="210">
        <v>5</v>
      </c>
      <c r="I157" s="211"/>
      <c r="J157" s="212">
        <f>ROUND(I157*H157,2)</f>
        <v>0</v>
      </c>
      <c r="K157" s="208" t="s">
        <v>150</v>
      </c>
      <c r="L157" s="46"/>
      <c r="M157" s="213" t="s">
        <v>19</v>
      </c>
      <c r="N157" s="214" t="s">
        <v>42</v>
      </c>
      <c r="O157" s="86"/>
      <c r="P157" s="215">
        <f>O157*H157</f>
        <v>0</v>
      </c>
      <c r="Q157" s="215">
        <v>1.0000000000000001E-05</v>
      </c>
      <c r="R157" s="215">
        <f>Q157*H157</f>
        <v>5.0000000000000002E-05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151</v>
      </c>
      <c r="AT157" s="217" t="s">
        <v>146</v>
      </c>
      <c r="AU157" s="217" t="s">
        <v>81</v>
      </c>
      <c r="AY157" s="19" t="s">
        <v>144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79</v>
      </c>
      <c r="BK157" s="218">
        <f>ROUND(I157*H157,2)</f>
        <v>0</v>
      </c>
      <c r="BL157" s="19" t="s">
        <v>151</v>
      </c>
      <c r="BM157" s="217" t="s">
        <v>2784</v>
      </c>
    </row>
    <row r="158" s="2" customFormat="1">
      <c r="A158" s="40"/>
      <c r="B158" s="41"/>
      <c r="C158" s="42"/>
      <c r="D158" s="219" t="s">
        <v>153</v>
      </c>
      <c r="E158" s="42"/>
      <c r="F158" s="220" t="s">
        <v>2785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153</v>
      </c>
      <c r="AU158" s="19" t="s">
        <v>81</v>
      </c>
    </row>
    <row r="159" s="2" customFormat="1">
      <c r="A159" s="40"/>
      <c r="B159" s="41"/>
      <c r="C159" s="42"/>
      <c r="D159" s="224" t="s">
        <v>155</v>
      </c>
      <c r="E159" s="42"/>
      <c r="F159" s="225" t="s">
        <v>2786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155</v>
      </c>
      <c r="AU159" s="19" t="s">
        <v>81</v>
      </c>
    </row>
    <row r="160" s="2" customFormat="1" ht="16.5" customHeight="1">
      <c r="A160" s="40"/>
      <c r="B160" s="41"/>
      <c r="C160" s="248" t="s">
        <v>280</v>
      </c>
      <c r="D160" s="248" t="s">
        <v>224</v>
      </c>
      <c r="E160" s="249" t="s">
        <v>2787</v>
      </c>
      <c r="F160" s="250" t="s">
        <v>2788</v>
      </c>
      <c r="G160" s="251" t="s">
        <v>165</v>
      </c>
      <c r="H160" s="252">
        <v>5.1500000000000004</v>
      </c>
      <c r="I160" s="253"/>
      <c r="J160" s="254">
        <f>ROUND(I160*H160,2)</f>
        <v>0</v>
      </c>
      <c r="K160" s="250" t="s">
        <v>150</v>
      </c>
      <c r="L160" s="255"/>
      <c r="M160" s="256" t="s">
        <v>19</v>
      </c>
      <c r="N160" s="257" t="s">
        <v>42</v>
      </c>
      <c r="O160" s="86"/>
      <c r="P160" s="215">
        <f>O160*H160</f>
        <v>0</v>
      </c>
      <c r="Q160" s="215">
        <v>0.0047800000000000004</v>
      </c>
      <c r="R160" s="215">
        <f>Q160*H160</f>
        <v>0.024617000000000003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201</v>
      </c>
      <c r="AT160" s="217" t="s">
        <v>224</v>
      </c>
      <c r="AU160" s="217" t="s">
        <v>81</v>
      </c>
      <c r="AY160" s="19" t="s">
        <v>144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79</v>
      </c>
      <c r="BK160" s="218">
        <f>ROUND(I160*H160,2)</f>
        <v>0</v>
      </c>
      <c r="BL160" s="19" t="s">
        <v>151</v>
      </c>
      <c r="BM160" s="217" t="s">
        <v>2789</v>
      </c>
    </row>
    <row r="161" s="2" customFormat="1">
      <c r="A161" s="40"/>
      <c r="B161" s="41"/>
      <c r="C161" s="42"/>
      <c r="D161" s="219" t="s">
        <v>153</v>
      </c>
      <c r="E161" s="42"/>
      <c r="F161" s="220" t="s">
        <v>2788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153</v>
      </c>
      <c r="AU161" s="19" t="s">
        <v>81</v>
      </c>
    </row>
    <row r="162" s="13" customFormat="1">
      <c r="A162" s="13"/>
      <c r="B162" s="226"/>
      <c r="C162" s="227"/>
      <c r="D162" s="219" t="s">
        <v>175</v>
      </c>
      <c r="E162" s="227"/>
      <c r="F162" s="229" t="s">
        <v>2790</v>
      </c>
      <c r="G162" s="227"/>
      <c r="H162" s="230">
        <v>5.1500000000000004</v>
      </c>
      <c r="I162" s="231"/>
      <c r="J162" s="227"/>
      <c r="K162" s="227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175</v>
      </c>
      <c r="AU162" s="236" t="s">
        <v>81</v>
      </c>
      <c r="AV162" s="13" t="s">
        <v>81</v>
      </c>
      <c r="AW162" s="13" t="s">
        <v>4</v>
      </c>
      <c r="AX162" s="13" t="s">
        <v>79</v>
      </c>
      <c r="AY162" s="236" t="s">
        <v>144</v>
      </c>
    </row>
    <row r="163" s="2" customFormat="1" ht="21.75" customHeight="1">
      <c r="A163" s="40"/>
      <c r="B163" s="41"/>
      <c r="C163" s="206" t="s">
        <v>287</v>
      </c>
      <c r="D163" s="206" t="s">
        <v>146</v>
      </c>
      <c r="E163" s="207" t="s">
        <v>2791</v>
      </c>
      <c r="F163" s="208" t="s">
        <v>2792</v>
      </c>
      <c r="G163" s="209" t="s">
        <v>165</v>
      </c>
      <c r="H163" s="210">
        <v>10</v>
      </c>
      <c r="I163" s="211"/>
      <c r="J163" s="212">
        <f>ROUND(I163*H163,2)</f>
        <v>0</v>
      </c>
      <c r="K163" s="208" t="s">
        <v>150</v>
      </c>
      <c r="L163" s="46"/>
      <c r="M163" s="213" t="s">
        <v>19</v>
      </c>
      <c r="N163" s="214" t="s">
        <v>42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151</v>
      </c>
      <c r="AT163" s="217" t="s">
        <v>146</v>
      </c>
      <c r="AU163" s="217" t="s">
        <v>81</v>
      </c>
      <c r="AY163" s="19" t="s">
        <v>144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79</v>
      </c>
      <c r="BK163" s="218">
        <f>ROUND(I163*H163,2)</f>
        <v>0</v>
      </c>
      <c r="BL163" s="19" t="s">
        <v>151</v>
      </c>
      <c r="BM163" s="217" t="s">
        <v>2793</v>
      </c>
    </row>
    <row r="164" s="2" customFormat="1">
      <c r="A164" s="40"/>
      <c r="B164" s="41"/>
      <c r="C164" s="42"/>
      <c r="D164" s="219" t="s">
        <v>153</v>
      </c>
      <c r="E164" s="42"/>
      <c r="F164" s="220" t="s">
        <v>2794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153</v>
      </c>
      <c r="AU164" s="19" t="s">
        <v>81</v>
      </c>
    </row>
    <row r="165" s="2" customFormat="1">
      <c r="A165" s="40"/>
      <c r="B165" s="41"/>
      <c r="C165" s="42"/>
      <c r="D165" s="224" t="s">
        <v>155</v>
      </c>
      <c r="E165" s="42"/>
      <c r="F165" s="225" t="s">
        <v>2795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155</v>
      </c>
      <c r="AU165" s="19" t="s">
        <v>81</v>
      </c>
    </row>
    <row r="166" s="2" customFormat="1" ht="16.5" customHeight="1">
      <c r="A166" s="40"/>
      <c r="B166" s="41"/>
      <c r="C166" s="248" t="s">
        <v>7</v>
      </c>
      <c r="D166" s="248" t="s">
        <v>224</v>
      </c>
      <c r="E166" s="249" t="s">
        <v>2796</v>
      </c>
      <c r="F166" s="250" t="s">
        <v>2797</v>
      </c>
      <c r="G166" s="251" t="s">
        <v>165</v>
      </c>
      <c r="H166" s="252">
        <v>10.15</v>
      </c>
      <c r="I166" s="253"/>
      <c r="J166" s="254">
        <f>ROUND(I166*H166,2)</f>
        <v>0</v>
      </c>
      <c r="K166" s="250" t="s">
        <v>150</v>
      </c>
      <c r="L166" s="255"/>
      <c r="M166" s="256" t="s">
        <v>19</v>
      </c>
      <c r="N166" s="257" t="s">
        <v>42</v>
      </c>
      <c r="O166" s="86"/>
      <c r="P166" s="215">
        <f>O166*H166</f>
        <v>0</v>
      </c>
      <c r="Q166" s="215">
        <v>0.0067400000000000003</v>
      </c>
      <c r="R166" s="215">
        <f>Q166*H166</f>
        <v>0.068411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201</v>
      </c>
      <c r="AT166" s="217" t="s">
        <v>224</v>
      </c>
      <c r="AU166" s="217" t="s">
        <v>81</v>
      </c>
      <c r="AY166" s="19" t="s">
        <v>144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79</v>
      </c>
      <c r="BK166" s="218">
        <f>ROUND(I166*H166,2)</f>
        <v>0</v>
      </c>
      <c r="BL166" s="19" t="s">
        <v>151</v>
      </c>
      <c r="BM166" s="217" t="s">
        <v>2798</v>
      </c>
    </row>
    <row r="167" s="2" customFormat="1">
      <c r="A167" s="40"/>
      <c r="B167" s="41"/>
      <c r="C167" s="42"/>
      <c r="D167" s="219" t="s">
        <v>153</v>
      </c>
      <c r="E167" s="42"/>
      <c r="F167" s="220" t="s">
        <v>2797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153</v>
      </c>
      <c r="AU167" s="19" t="s">
        <v>81</v>
      </c>
    </row>
    <row r="168" s="13" customFormat="1">
      <c r="A168" s="13"/>
      <c r="B168" s="226"/>
      <c r="C168" s="227"/>
      <c r="D168" s="219" t="s">
        <v>175</v>
      </c>
      <c r="E168" s="227"/>
      <c r="F168" s="229" t="s">
        <v>2799</v>
      </c>
      <c r="G168" s="227"/>
      <c r="H168" s="230">
        <v>10.15</v>
      </c>
      <c r="I168" s="231"/>
      <c r="J168" s="227"/>
      <c r="K168" s="227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175</v>
      </c>
      <c r="AU168" s="236" t="s">
        <v>81</v>
      </c>
      <c r="AV168" s="13" t="s">
        <v>81</v>
      </c>
      <c r="AW168" s="13" t="s">
        <v>4</v>
      </c>
      <c r="AX168" s="13" t="s">
        <v>79</v>
      </c>
      <c r="AY168" s="236" t="s">
        <v>144</v>
      </c>
    </row>
    <row r="169" s="2" customFormat="1" ht="16.5" customHeight="1">
      <c r="A169" s="40"/>
      <c r="B169" s="41"/>
      <c r="C169" s="206" t="s">
        <v>299</v>
      </c>
      <c r="D169" s="206" t="s">
        <v>146</v>
      </c>
      <c r="E169" s="207" t="s">
        <v>2800</v>
      </c>
      <c r="F169" s="208" t="s">
        <v>2801</v>
      </c>
      <c r="G169" s="209" t="s">
        <v>553</v>
      </c>
      <c r="H169" s="210">
        <v>2</v>
      </c>
      <c r="I169" s="211"/>
      <c r="J169" s="212">
        <f>ROUND(I169*H169,2)</f>
        <v>0</v>
      </c>
      <c r="K169" s="208" t="s">
        <v>150</v>
      </c>
      <c r="L169" s="46"/>
      <c r="M169" s="213" t="s">
        <v>19</v>
      </c>
      <c r="N169" s="214" t="s">
        <v>42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151</v>
      </c>
      <c r="AT169" s="217" t="s">
        <v>146</v>
      </c>
      <c r="AU169" s="217" t="s">
        <v>81</v>
      </c>
      <c r="AY169" s="19" t="s">
        <v>144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79</v>
      </c>
      <c r="BK169" s="218">
        <f>ROUND(I169*H169,2)</f>
        <v>0</v>
      </c>
      <c r="BL169" s="19" t="s">
        <v>151</v>
      </c>
      <c r="BM169" s="217" t="s">
        <v>2802</v>
      </c>
    </row>
    <row r="170" s="2" customFormat="1">
      <c r="A170" s="40"/>
      <c r="B170" s="41"/>
      <c r="C170" s="42"/>
      <c r="D170" s="219" t="s">
        <v>153</v>
      </c>
      <c r="E170" s="42"/>
      <c r="F170" s="220" t="s">
        <v>2803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153</v>
      </c>
      <c r="AU170" s="19" t="s">
        <v>81</v>
      </c>
    </row>
    <row r="171" s="2" customFormat="1">
      <c r="A171" s="40"/>
      <c r="B171" s="41"/>
      <c r="C171" s="42"/>
      <c r="D171" s="224" t="s">
        <v>155</v>
      </c>
      <c r="E171" s="42"/>
      <c r="F171" s="225" t="s">
        <v>2804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155</v>
      </c>
      <c r="AU171" s="19" t="s">
        <v>81</v>
      </c>
    </row>
    <row r="172" s="2" customFormat="1" ht="16.5" customHeight="1">
      <c r="A172" s="40"/>
      <c r="B172" s="41"/>
      <c r="C172" s="248" t="s">
        <v>309</v>
      </c>
      <c r="D172" s="248" t="s">
        <v>224</v>
      </c>
      <c r="E172" s="249" t="s">
        <v>2805</v>
      </c>
      <c r="F172" s="250" t="s">
        <v>2806</v>
      </c>
      <c r="G172" s="251" t="s">
        <v>553</v>
      </c>
      <c r="H172" s="252">
        <v>2</v>
      </c>
      <c r="I172" s="253"/>
      <c r="J172" s="254">
        <f>ROUND(I172*H172,2)</f>
        <v>0</v>
      </c>
      <c r="K172" s="250" t="s">
        <v>150</v>
      </c>
      <c r="L172" s="255"/>
      <c r="M172" s="256" t="s">
        <v>19</v>
      </c>
      <c r="N172" s="257" t="s">
        <v>42</v>
      </c>
      <c r="O172" s="86"/>
      <c r="P172" s="215">
        <f>O172*H172</f>
        <v>0</v>
      </c>
      <c r="Q172" s="215">
        <v>0.00011</v>
      </c>
      <c r="R172" s="215">
        <f>Q172*H172</f>
        <v>0.00022000000000000001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201</v>
      </c>
      <c r="AT172" s="217" t="s">
        <v>224</v>
      </c>
      <c r="AU172" s="217" t="s">
        <v>81</v>
      </c>
      <c r="AY172" s="19" t="s">
        <v>144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79</v>
      </c>
      <c r="BK172" s="218">
        <f>ROUND(I172*H172,2)</f>
        <v>0</v>
      </c>
      <c r="BL172" s="19" t="s">
        <v>151</v>
      </c>
      <c r="BM172" s="217" t="s">
        <v>2807</v>
      </c>
    </row>
    <row r="173" s="2" customFormat="1">
      <c r="A173" s="40"/>
      <c r="B173" s="41"/>
      <c r="C173" s="42"/>
      <c r="D173" s="219" t="s">
        <v>153</v>
      </c>
      <c r="E173" s="42"/>
      <c r="F173" s="220" t="s">
        <v>2806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153</v>
      </c>
      <c r="AU173" s="19" t="s">
        <v>81</v>
      </c>
    </row>
    <row r="174" s="2" customFormat="1" ht="16.5" customHeight="1">
      <c r="A174" s="40"/>
      <c r="B174" s="41"/>
      <c r="C174" s="206" t="s">
        <v>318</v>
      </c>
      <c r="D174" s="206" t="s">
        <v>146</v>
      </c>
      <c r="E174" s="207" t="s">
        <v>2808</v>
      </c>
      <c r="F174" s="208" t="s">
        <v>2809</v>
      </c>
      <c r="G174" s="209" t="s">
        <v>553</v>
      </c>
      <c r="H174" s="210">
        <v>2</v>
      </c>
      <c r="I174" s="211"/>
      <c r="J174" s="212">
        <f>ROUND(I174*H174,2)</f>
        <v>0</v>
      </c>
      <c r="K174" s="208" t="s">
        <v>150</v>
      </c>
      <c r="L174" s="46"/>
      <c r="M174" s="213" t="s">
        <v>19</v>
      </c>
      <c r="N174" s="214" t="s">
        <v>42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151</v>
      </c>
      <c r="AT174" s="217" t="s">
        <v>146</v>
      </c>
      <c r="AU174" s="217" t="s">
        <v>81</v>
      </c>
      <c r="AY174" s="19" t="s">
        <v>144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79</v>
      </c>
      <c r="BK174" s="218">
        <f>ROUND(I174*H174,2)</f>
        <v>0</v>
      </c>
      <c r="BL174" s="19" t="s">
        <v>151</v>
      </c>
      <c r="BM174" s="217" t="s">
        <v>2810</v>
      </c>
    </row>
    <row r="175" s="2" customFormat="1">
      <c r="A175" s="40"/>
      <c r="B175" s="41"/>
      <c r="C175" s="42"/>
      <c r="D175" s="219" t="s">
        <v>153</v>
      </c>
      <c r="E175" s="42"/>
      <c r="F175" s="220" t="s">
        <v>2811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153</v>
      </c>
      <c r="AU175" s="19" t="s">
        <v>81</v>
      </c>
    </row>
    <row r="176" s="2" customFormat="1">
      <c r="A176" s="40"/>
      <c r="B176" s="41"/>
      <c r="C176" s="42"/>
      <c r="D176" s="224" t="s">
        <v>155</v>
      </c>
      <c r="E176" s="42"/>
      <c r="F176" s="225" t="s">
        <v>2812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155</v>
      </c>
      <c r="AU176" s="19" t="s">
        <v>81</v>
      </c>
    </row>
    <row r="177" s="2" customFormat="1" ht="16.5" customHeight="1">
      <c r="A177" s="40"/>
      <c r="B177" s="41"/>
      <c r="C177" s="248" t="s">
        <v>325</v>
      </c>
      <c r="D177" s="248" t="s">
        <v>224</v>
      </c>
      <c r="E177" s="249" t="s">
        <v>2813</v>
      </c>
      <c r="F177" s="250" t="s">
        <v>2814</v>
      </c>
      <c r="G177" s="251" t="s">
        <v>553</v>
      </c>
      <c r="H177" s="252">
        <v>2</v>
      </c>
      <c r="I177" s="253"/>
      <c r="J177" s="254">
        <f>ROUND(I177*H177,2)</f>
        <v>0</v>
      </c>
      <c r="K177" s="250" t="s">
        <v>150</v>
      </c>
      <c r="L177" s="255"/>
      <c r="M177" s="256" t="s">
        <v>19</v>
      </c>
      <c r="N177" s="257" t="s">
        <v>42</v>
      </c>
      <c r="O177" s="86"/>
      <c r="P177" s="215">
        <f>O177*H177</f>
        <v>0</v>
      </c>
      <c r="Q177" s="215">
        <v>0.0041200000000000004</v>
      </c>
      <c r="R177" s="215">
        <f>Q177*H177</f>
        <v>0.0082400000000000008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201</v>
      </c>
      <c r="AT177" s="217" t="s">
        <v>224</v>
      </c>
      <c r="AU177" s="217" t="s">
        <v>81</v>
      </c>
      <c r="AY177" s="19" t="s">
        <v>144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79</v>
      </c>
      <c r="BK177" s="218">
        <f>ROUND(I177*H177,2)</f>
        <v>0</v>
      </c>
      <c r="BL177" s="19" t="s">
        <v>151</v>
      </c>
      <c r="BM177" s="217" t="s">
        <v>2815</v>
      </c>
    </row>
    <row r="178" s="2" customFormat="1">
      <c r="A178" s="40"/>
      <c r="B178" s="41"/>
      <c r="C178" s="42"/>
      <c r="D178" s="219" t="s">
        <v>153</v>
      </c>
      <c r="E178" s="42"/>
      <c r="F178" s="220" t="s">
        <v>2814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153</v>
      </c>
      <c r="AU178" s="19" t="s">
        <v>81</v>
      </c>
    </row>
    <row r="179" s="2" customFormat="1" ht="16.5" customHeight="1">
      <c r="A179" s="40"/>
      <c r="B179" s="41"/>
      <c r="C179" s="206" t="s">
        <v>331</v>
      </c>
      <c r="D179" s="206" t="s">
        <v>146</v>
      </c>
      <c r="E179" s="207" t="s">
        <v>2816</v>
      </c>
      <c r="F179" s="208" t="s">
        <v>2817</v>
      </c>
      <c r="G179" s="209" t="s">
        <v>553</v>
      </c>
      <c r="H179" s="210">
        <v>2</v>
      </c>
      <c r="I179" s="211"/>
      <c r="J179" s="212">
        <f>ROUND(I179*H179,2)</f>
        <v>0</v>
      </c>
      <c r="K179" s="208" t="s">
        <v>150</v>
      </c>
      <c r="L179" s="46"/>
      <c r="M179" s="213" t="s">
        <v>19</v>
      </c>
      <c r="N179" s="214" t="s">
        <v>42</v>
      </c>
      <c r="O179" s="86"/>
      <c r="P179" s="215">
        <f>O179*H179</f>
        <v>0</v>
      </c>
      <c r="Q179" s="215">
        <v>0.00038000000000000002</v>
      </c>
      <c r="R179" s="215">
        <f>Q179*H179</f>
        <v>0.00076000000000000004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151</v>
      </c>
      <c r="AT179" s="217" t="s">
        <v>146</v>
      </c>
      <c r="AU179" s="217" t="s">
        <v>81</v>
      </c>
      <c r="AY179" s="19" t="s">
        <v>144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79</v>
      </c>
      <c r="BK179" s="218">
        <f>ROUND(I179*H179,2)</f>
        <v>0</v>
      </c>
      <c r="BL179" s="19" t="s">
        <v>151</v>
      </c>
      <c r="BM179" s="217" t="s">
        <v>2818</v>
      </c>
    </row>
    <row r="180" s="2" customFormat="1">
      <c r="A180" s="40"/>
      <c r="B180" s="41"/>
      <c r="C180" s="42"/>
      <c r="D180" s="219" t="s">
        <v>153</v>
      </c>
      <c r="E180" s="42"/>
      <c r="F180" s="220" t="s">
        <v>2819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153</v>
      </c>
      <c r="AU180" s="19" t="s">
        <v>81</v>
      </c>
    </row>
    <row r="181" s="2" customFormat="1">
      <c r="A181" s="40"/>
      <c r="B181" s="41"/>
      <c r="C181" s="42"/>
      <c r="D181" s="224" t="s">
        <v>155</v>
      </c>
      <c r="E181" s="42"/>
      <c r="F181" s="225" t="s">
        <v>2820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155</v>
      </c>
      <c r="AU181" s="19" t="s">
        <v>81</v>
      </c>
    </row>
    <row r="182" s="2" customFormat="1" ht="16.5" customHeight="1">
      <c r="A182" s="40"/>
      <c r="B182" s="41"/>
      <c r="C182" s="206" t="s">
        <v>338</v>
      </c>
      <c r="D182" s="206" t="s">
        <v>146</v>
      </c>
      <c r="E182" s="207" t="s">
        <v>2821</v>
      </c>
      <c r="F182" s="208" t="s">
        <v>2822</v>
      </c>
      <c r="G182" s="209" t="s">
        <v>165</v>
      </c>
      <c r="H182" s="210">
        <v>25</v>
      </c>
      <c r="I182" s="211"/>
      <c r="J182" s="212">
        <f>ROUND(I182*H182,2)</f>
        <v>0</v>
      </c>
      <c r="K182" s="208" t="s">
        <v>150</v>
      </c>
      <c r="L182" s="46"/>
      <c r="M182" s="213" t="s">
        <v>19</v>
      </c>
      <c r="N182" s="214" t="s">
        <v>42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151</v>
      </c>
      <c r="AT182" s="217" t="s">
        <v>146</v>
      </c>
      <c r="AU182" s="217" t="s">
        <v>81</v>
      </c>
      <c r="AY182" s="19" t="s">
        <v>144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79</v>
      </c>
      <c r="BK182" s="218">
        <f>ROUND(I182*H182,2)</f>
        <v>0</v>
      </c>
      <c r="BL182" s="19" t="s">
        <v>151</v>
      </c>
      <c r="BM182" s="217" t="s">
        <v>2823</v>
      </c>
    </row>
    <row r="183" s="2" customFormat="1">
      <c r="A183" s="40"/>
      <c r="B183" s="41"/>
      <c r="C183" s="42"/>
      <c r="D183" s="219" t="s">
        <v>153</v>
      </c>
      <c r="E183" s="42"/>
      <c r="F183" s="220" t="s">
        <v>2822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153</v>
      </c>
      <c r="AU183" s="19" t="s">
        <v>81</v>
      </c>
    </row>
    <row r="184" s="2" customFormat="1">
      <c r="A184" s="40"/>
      <c r="B184" s="41"/>
      <c r="C184" s="42"/>
      <c r="D184" s="224" t="s">
        <v>155</v>
      </c>
      <c r="E184" s="42"/>
      <c r="F184" s="225" t="s">
        <v>2824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155</v>
      </c>
      <c r="AU184" s="19" t="s">
        <v>81</v>
      </c>
    </row>
    <row r="185" s="2" customFormat="1" ht="16.5" customHeight="1">
      <c r="A185" s="40"/>
      <c r="B185" s="41"/>
      <c r="C185" s="206" t="s">
        <v>345</v>
      </c>
      <c r="D185" s="206" t="s">
        <v>146</v>
      </c>
      <c r="E185" s="207" t="s">
        <v>2825</v>
      </c>
      <c r="F185" s="208" t="s">
        <v>2826</v>
      </c>
      <c r="G185" s="209" t="s">
        <v>165</v>
      </c>
      <c r="H185" s="210">
        <v>25</v>
      </c>
      <c r="I185" s="211"/>
      <c r="J185" s="212">
        <f>ROUND(I185*H185,2)</f>
        <v>0</v>
      </c>
      <c r="K185" s="208" t="s">
        <v>150</v>
      </c>
      <c r="L185" s="46"/>
      <c r="M185" s="213" t="s">
        <v>19</v>
      </c>
      <c r="N185" s="214" t="s">
        <v>42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151</v>
      </c>
      <c r="AT185" s="217" t="s">
        <v>146</v>
      </c>
      <c r="AU185" s="217" t="s">
        <v>81</v>
      </c>
      <c r="AY185" s="19" t="s">
        <v>144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79</v>
      </c>
      <c r="BK185" s="218">
        <f>ROUND(I185*H185,2)</f>
        <v>0</v>
      </c>
      <c r="BL185" s="19" t="s">
        <v>151</v>
      </c>
      <c r="BM185" s="217" t="s">
        <v>2827</v>
      </c>
    </row>
    <row r="186" s="2" customFormat="1">
      <c r="A186" s="40"/>
      <c r="B186" s="41"/>
      <c r="C186" s="42"/>
      <c r="D186" s="219" t="s">
        <v>153</v>
      </c>
      <c r="E186" s="42"/>
      <c r="F186" s="220" t="s">
        <v>2828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153</v>
      </c>
      <c r="AU186" s="19" t="s">
        <v>81</v>
      </c>
    </row>
    <row r="187" s="2" customFormat="1">
      <c r="A187" s="40"/>
      <c r="B187" s="41"/>
      <c r="C187" s="42"/>
      <c r="D187" s="224" t="s">
        <v>155</v>
      </c>
      <c r="E187" s="42"/>
      <c r="F187" s="225" t="s">
        <v>2829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155</v>
      </c>
      <c r="AU187" s="19" t="s">
        <v>81</v>
      </c>
    </row>
    <row r="188" s="2" customFormat="1" ht="16.5" customHeight="1">
      <c r="A188" s="40"/>
      <c r="B188" s="41"/>
      <c r="C188" s="206" t="s">
        <v>355</v>
      </c>
      <c r="D188" s="206" t="s">
        <v>146</v>
      </c>
      <c r="E188" s="207" t="s">
        <v>2682</v>
      </c>
      <c r="F188" s="208" t="s">
        <v>2683</v>
      </c>
      <c r="G188" s="209" t="s">
        <v>165</v>
      </c>
      <c r="H188" s="210">
        <v>55</v>
      </c>
      <c r="I188" s="211"/>
      <c r="J188" s="212">
        <f>ROUND(I188*H188,2)</f>
        <v>0</v>
      </c>
      <c r="K188" s="208" t="s">
        <v>150</v>
      </c>
      <c r="L188" s="46"/>
      <c r="M188" s="213" t="s">
        <v>19</v>
      </c>
      <c r="N188" s="214" t="s">
        <v>42</v>
      </c>
      <c r="O188" s="86"/>
      <c r="P188" s="215">
        <f>O188*H188</f>
        <v>0</v>
      </c>
      <c r="Q188" s="215">
        <v>0</v>
      </c>
      <c r="R188" s="215">
        <f>Q188*H188</f>
        <v>0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151</v>
      </c>
      <c r="AT188" s="217" t="s">
        <v>146</v>
      </c>
      <c r="AU188" s="217" t="s">
        <v>81</v>
      </c>
      <c r="AY188" s="19" t="s">
        <v>144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79</v>
      </c>
      <c r="BK188" s="218">
        <f>ROUND(I188*H188,2)</f>
        <v>0</v>
      </c>
      <c r="BL188" s="19" t="s">
        <v>151</v>
      </c>
      <c r="BM188" s="217" t="s">
        <v>2830</v>
      </c>
    </row>
    <row r="189" s="2" customFormat="1">
      <c r="A189" s="40"/>
      <c r="B189" s="41"/>
      <c r="C189" s="42"/>
      <c r="D189" s="219" t="s">
        <v>153</v>
      </c>
      <c r="E189" s="42"/>
      <c r="F189" s="220" t="s">
        <v>2685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153</v>
      </c>
      <c r="AU189" s="19" t="s">
        <v>81</v>
      </c>
    </row>
    <row r="190" s="2" customFormat="1">
      <c r="A190" s="40"/>
      <c r="B190" s="41"/>
      <c r="C190" s="42"/>
      <c r="D190" s="224" t="s">
        <v>155</v>
      </c>
      <c r="E190" s="42"/>
      <c r="F190" s="225" t="s">
        <v>2686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155</v>
      </c>
      <c r="AU190" s="19" t="s">
        <v>81</v>
      </c>
    </row>
    <row r="191" s="2" customFormat="1" ht="16.5" customHeight="1">
      <c r="A191" s="40"/>
      <c r="B191" s="41"/>
      <c r="C191" s="206" t="s">
        <v>369</v>
      </c>
      <c r="D191" s="206" t="s">
        <v>146</v>
      </c>
      <c r="E191" s="207" t="s">
        <v>2831</v>
      </c>
      <c r="F191" s="208" t="s">
        <v>2832</v>
      </c>
      <c r="G191" s="209" t="s">
        <v>553</v>
      </c>
      <c r="H191" s="210">
        <v>4</v>
      </c>
      <c r="I191" s="211"/>
      <c r="J191" s="212">
        <f>ROUND(I191*H191,2)</f>
        <v>0</v>
      </c>
      <c r="K191" s="208" t="s">
        <v>150</v>
      </c>
      <c r="L191" s="46"/>
      <c r="M191" s="213" t="s">
        <v>19</v>
      </c>
      <c r="N191" s="214" t="s">
        <v>42</v>
      </c>
      <c r="O191" s="86"/>
      <c r="P191" s="215">
        <f>O191*H191</f>
        <v>0</v>
      </c>
      <c r="Q191" s="215">
        <v>0.45937</v>
      </c>
      <c r="R191" s="215">
        <f>Q191*H191</f>
        <v>1.83748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151</v>
      </c>
      <c r="AT191" s="217" t="s">
        <v>146</v>
      </c>
      <c r="AU191" s="217" t="s">
        <v>81</v>
      </c>
      <c r="AY191" s="19" t="s">
        <v>144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79</v>
      </c>
      <c r="BK191" s="218">
        <f>ROUND(I191*H191,2)</f>
        <v>0</v>
      </c>
      <c r="BL191" s="19" t="s">
        <v>151</v>
      </c>
      <c r="BM191" s="217" t="s">
        <v>2833</v>
      </c>
    </row>
    <row r="192" s="2" customFormat="1">
      <c r="A192" s="40"/>
      <c r="B192" s="41"/>
      <c r="C192" s="42"/>
      <c r="D192" s="219" t="s">
        <v>153</v>
      </c>
      <c r="E192" s="42"/>
      <c r="F192" s="220" t="s">
        <v>2834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153</v>
      </c>
      <c r="AU192" s="19" t="s">
        <v>81</v>
      </c>
    </row>
    <row r="193" s="2" customFormat="1">
      <c r="A193" s="40"/>
      <c r="B193" s="41"/>
      <c r="C193" s="42"/>
      <c r="D193" s="224" t="s">
        <v>155</v>
      </c>
      <c r="E193" s="42"/>
      <c r="F193" s="225" t="s">
        <v>2835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155</v>
      </c>
      <c r="AU193" s="19" t="s">
        <v>81</v>
      </c>
    </row>
    <row r="194" s="12" customFormat="1" ht="22.8" customHeight="1">
      <c r="A194" s="12"/>
      <c r="B194" s="190"/>
      <c r="C194" s="191"/>
      <c r="D194" s="192" t="s">
        <v>70</v>
      </c>
      <c r="E194" s="204" t="s">
        <v>209</v>
      </c>
      <c r="F194" s="204" t="s">
        <v>503</v>
      </c>
      <c r="G194" s="191"/>
      <c r="H194" s="191"/>
      <c r="I194" s="194"/>
      <c r="J194" s="205">
        <f>BK194</f>
        <v>0</v>
      </c>
      <c r="K194" s="191"/>
      <c r="L194" s="196"/>
      <c r="M194" s="197"/>
      <c r="N194" s="198"/>
      <c r="O194" s="198"/>
      <c r="P194" s="199">
        <f>SUM(P195:P204)</f>
        <v>0</v>
      </c>
      <c r="Q194" s="198"/>
      <c r="R194" s="199">
        <f>SUM(R195:R204)</f>
        <v>0.013279999999999998</v>
      </c>
      <c r="S194" s="198"/>
      <c r="T194" s="200">
        <f>SUM(T195:T204)</f>
        <v>0.021000000000000001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01" t="s">
        <v>79</v>
      </c>
      <c r="AT194" s="202" t="s">
        <v>70</v>
      </c>
      <c r="AU194" s="202" t="s">
        <v>79</v>
      </c>
      <c r="AY194" s="201" t="s">
        <v>144</v>
      </c>
      <c r="BK194" s="203">
        <f>SUM(BK195:BK204)</f>
        <v>0</v>
      </c>
    </row>
    <row r="195" s="2" customFormat="1" ht="21.75" customHeight="1">
      <c r="A195" s="40"/>
      <c r="B195" s="41"/>
      <c r="C195" s="206" t="s">
        <v>375</v>
      </c>
      <c r="D195" s="206" t="s">
        <v>146</v>
      </c>
      <c r="E195" s="207" t="s">
        <v>505</v>
      </c>
      <c r="F195" s="208" t="s">
        <v>506</v>
      </c>
      <c r="G195" s="209" t="s">
        <v>165</v>
      </c>
      <c r="H195" s="210">
        <v>20</v>
      </c>
      <c r="I195" s="211"/>
      <c r="J195" s="212">
        <f>ROUND(I195*H195,2)</f>
        <v>0</v>
      </c>
      <c r="K195" s="208" t="s">
        <v>150</v>
      </c>
      <c r="L195" s="46"/>
      <c r="M195" s="213" t="s">
        <v>19</v>
      </c>
      <c r="N195" s="214" t="s">
        <v>42</v>
      </c>
      <c r="O195" s="86"/>
      <c r="P195" s="215">
        <f>O195*H195</f>
        <v>0</v>
      </c>
      <c r="Q195" s="215">
        <v>0.00059999999999999995</v>
      </c>
      <c r="R195" s="215">
        <f>Q195*H195</f>
        <v>0.011999999999999999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151</v>
      </c>
      <c r="AT195" s="217" t="s">
        <v>146</v>
      </c>
      <c r="AU195" s="217" t="s">
        <v>81</v>
      </c>
      <c r="AY195" s="19" t="s">
        <v>144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79</v>
      </c>
      <c r="BK195" s="218">
        <f>ROUND(I195*H195,2)</f>
        <v>0</v>
      </c>
      <c r="BL195" s="19" t="s">
        <v>151</v>
      </c>
      <c r="BM195" s="217" t="s">
        <v>2836</v>
      </c>
    </row>
    <row r="196" s="2" customFormat="1">
      <c r="A196" s="40"/>
      <c r="B196" s="41"/>
      <c r="C196" s="42"/>
      <c r="D196" s="219" t="s">
        <v>153</v>
      </c>
      <c r="E196" s="42"/>
      <c r="F196" s="220" t="s">
        <v>508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153</v>
      </c>
      <c r="AU196" s="19" t="s">
        <v>81</v>
      </c>
    </row>
    <row r="197" s="2" customFormat="1">
      <c r="A197" s="40"/>
      <c r="B197" s="41"/>
      <c r="C197" s="42"/>
      <c r="D197" s="224" t="s">
        <v>155</v>
      </c>
      <c r="E197" s="42"/>
      <c r="F197" s="225" t="s">
        <v>509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155</v>
      </c>
      <c r="AU197" s="19" t="s">
        <v>81</v>
      </c>
    </row>
    <row r="198" s="2" customFormat="1" ht="16.5" customHeight="1">
      <c r="A198" s="40"/>
      <c r="B198" s="41"/>
      <c r="C198" s="206" t="s">
        <v>379</v>
      </c>
      <c r="D198" s="206" t="s">
        <v>146</v>
      </c>
      <c r="E198" s="207" t="s">
        <v>511</v>
      </c>
      <c r="F198" s="208" t="s">
        <v>512</v>
      </c>
      <c r="G198" s="209" t="s">
        <v>165</v>
      </c>
      <c r="H198" s="210">
        <v>20</v>
      </c>
      <c r="I198" s="211"/>
      <c r="J198" s="212">
        <f>ROUND(I198*H198,2)</f>
        <v>0</v>
      </c>
      <c r="K198" s="208" t="s">
        <v>150</v>
      </c>
      <c r="L198" s="46"/>
      <c r="M198" s="213" t="s">
        <v>19</v>
      </c>
      <c r="N198" s="214" t="s">
        <v>42</v>
      </c>
      <c r="O198" s="86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151</v>
      </c>
      <c r="AT198" s="217" t="s">
        <v>146</v>
      </c>
      <c r="AU198" s="217" t="s">
        <v>81</v>
      </c>
      <c r="AY198" s="19" t="s">
        <v>144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79</v>
      </c>
      <c r="BK198" s="218">
        <f>ROUND(I198*H198,2)</f>
        <v>0</v>
      </c>
      <c r="BL198" s="19" t="s">
        <v>151</v>
      </c>
      <c r="BM198" s="217" t="s">
        <v>2837</v>
      </c>
    </row>
    <row r="199" s="2" customFormat="1">
      <c r="A199" s="40"/>
      <c r="B199" s="41"/>
      <c r="C199" s="42"/>
      <c r="D199" s="219" t="s">
        <v>153</v>
      </c>
      <c r="E199" s="42"/>
      <c r="F199" s="220" t="s">
        <v>514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153</v>
      </c>
      <c r="AU199" s="19" t="s">
        <v>81</v>
      </c>
    </row>
    <row r="200" s="2" customFormat="1">
      <c r="A200" s="40"/>
      <c r="B200" s="41"/>
      <c r="C200" s="42"/>
      <c r="D200" s="224" t="s">
        <v>155</v>
      </c>
      <c r="E200" s="42"/>
      <c r="F200" s="225" t="s">
        <v>515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155</v>
      </c>
      <c r="AU200" s="19" t="s">
        <v>81</v>
      </c>
    </row>
    <row r="201" s="2" customFormat="1" ht="16.5" customHeight="1">
      <c r="A201" s="40"/>
      <c r="B201" s="41"/>
      <c r="C201" s="206" t="s">
        <v>387</v>
      </c>
      <c r="D201" s="206" t="s">
        <v>146</v>
      </c>
      <c r="E201" s="207" t="s">
        <v>2838</v>
      </c>
      <c r="F201" s="208" t="s">
        <v>2839</v>
      </c>
      <c r="G201" s="209" t="s">
        <v>165</v>
      </c>
      <c r="H201" s="210">
        <v>1</v>
      </c>
      <c r="I201" s="211"/>
      <c r="J201" s="212">
        <f>ROUND(I201*H201,2)</f>
        <v>0</v>
      </c>
      <c r="K201" s="208" t="s">
        <v>150</v>
      </c>
      <c r="L201" s="46"/>
      <c r="M201" s="213" t="s">
        <v>19</v>
      </c>
      <c r="N201" s="214" t="s">
        <v>42</v>
      </c>
      <c r="O201" s="86"/>
      <c r="P201" s="215">
        <f>O201*H201</f>
        <v>0</v>
      </c>
      <c r="Q201" s="215">
        <v>0.0012800000000000001</v>
      </c>
      <c r="R201" s="215">
        <f>Q201*H201</f>
        <v>0.0012800000000000001</v>
      </c>
      <c r="S201" s="215">
        <v>0.021000000000000001</v>
      </c>
      <c r="T201" s="216">
        <f>S201*H201</f>
        <v>0.021000000000000001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151</v>
      </c>
      <c r="AT201" s="217" t="s">
        <v>146</v>
      </c>
      <c r="AU201" s="217" t="s">
        <v>81</v>
      </c>
      <c r="AY201" s="19" t="s">
        <v>144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79</v>
      </c>
      <c r="BK201" s="218">
        <f>ROUND(I201*H201,2)</f>
        <v>0</v>
      </c>
      <c r="BL201" s="19" t="s">
        <v>151</v>
      </c>
      <c r="BM201" s="217" t="s">
        <v>2840</v>
      </c>
    </row>
    <row r="202" s="2" customFormat="1">
      <c r="A202" s="40"/>
      <c r="B202" s="41"/>
      <c r="C202" s="42"/>
      <c r="D202" s="219" t="s">
        <v>153</v>
      </c>
      <c r="E202" s="42"/>
      <c r="F202" s="220" t="s">
        <v>2841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153</v>
      </c>
      <c r="AU202" s="19" t="s">
        <v>81</v>
      </c>
    </row>
    <row r="203" s="2" customFormat="1">
      <c r="A203" s="40"/>
      <c r="B203" s="41"/>
      <c r="C203" s="42"/>
      <c r="D203" s="224" t="s">
        <v>155</v>
      </c>
      <c r="E203" s="42"/>
      <c r="F203" s="225" t="s">
        <v>2842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155</v>
      </c>
      <c r="AU203" s="19" t="s">
        <v>81</v>
      </c>
    </row>
    <row r="204" s="2" customFormat="1">
      <c r="A204" s="40"/>
      <c r="B204" s="41"/>
      <c r="C204" s="42"/>
      <c r="D204" s="219" t="s">
        <v>385</v>
      </c>
      <c r="E204" s="42"/>
      <c r="F204" s="268" t="s">
        <v>2843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385</v>
      </c>
      <c r="AU204" s="19" t="s">
        <v>81</v>
      </c>
    </row>
    <row r="205" s="12" customFormat="1" ht="22.8" customHeight="1">
      <c r="A205" s="12"/>
      <c r="B205" s="190"/>
      <c r="C205" s="191"/>
      <c r="D205" s="192" t="s">
        <v>70</v>
      </c>
      <c r="E205" s="204" t="s">
        <v>561</v>
      </c>
      <c r="F205" s="204" t="s">
        <v>562</v>
      </c>
      <c r="G205" s="191"/>
      <c r="H205" s="191"/>
      <c r="I205" s="194"/>
      <c r="J205" s="205">
        <f>BK205</f>
        <v>0</v>
      </c>
      <c r="K205" s="191"/>
      <c r="L205" s="196"/>
      <c r="M205" s="197"/>
      <c r="N205" s="198"/>
      <c r="O205" s="198"/>
      <c r="P205" s="199">
        <f>SUM(P206:P218)</f>
        <v>0</v>
      </c>
      <c r="Q205" s="198"/>
      <c r="R205" s="199">
        <f>SUM(R206:R218)</f>
        <v>0</v>
      </c>
      <c r="S205" s="198"/>
      <c r="T205" s="200">
        <f>SUM(T206:T218)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01" t="s">
        <v>79</v>
      </c>
      <c r="AT205" s="202" t="s">
        <v>70</v>
      </c>
      <c r="AU205" s="202" t="s">
        <v>79</v>
      </c>
      <c r="AY205" s="201" t="s">
        <v>144</v>
      </c>
      <c r="BK205" s="203">
        <f>SUM(BK206:BK218)</f>
        <v>0</v>
      </c>
    </row>
    <row r="206" s="2" customFormat="1" ht="16.5" customHeight="1">
      <c r="A206" s="40"/>
      <c r="B206" s="41"/>
      <c r="C206" s="206" t="s">
        <v>392</v>
      </c>
      <c r="D206" s="206" t="s">
        <v>146</v>
      </c>
      <c r="E206" s="207" t="s">
        <v>564</v>
      </c>
      <c r="F206" s="208" t="s">
        <v>565</v>
      </c>
      <c r="G206" s="209" t="s">
        <v>204</v>
      </c>
      <c r="H206" s="210">
        <v>2.5489999999999999</v>
      </c>
      <c r="I206" s="211"/>
      <c r="J206" s="212">
        <f>ROUND(I206*H206,2)</f>
        <v>0</v>
      </c>
      <c r="K206" s="208" t="s">
        <v>150</v>
      </c>
      <c r="L206" s="46"/>
      <c r="M206" s="213" t="s">
        <v>19</v>
      </c>
      <c r="N206" s="214" t="s">
        <v>42</v>
      </c>
      <c r="O206" s="86"/>
      <c r="P206" s="215">
        <f>O206*H206</f>
        <v>0</v>
      </c>
      <c r="Q206" s="215">
        <v>0</v>
      </c>
      <c r="R206" s="215">
        <f>Q206*H206</f>
        <v>0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151</v>
      </c>
      <c r="AT206" s="217" t="s">
        <v>146</v>
      </c>
      <c r="AU206" s="217" t="s">
        <v>81</v>
      </c>
      <c r="AY206" s="19" t="s">
        <v>144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79</v>
      </c>
      <c r="BK206" s="218">
        <f>ROUND(I206*H206,2)</f>
        <v>0</v>
      </c>
      <c r="BL206" s="19" t="s">
        <v>151</v>
      </c>
      <c r="BM206" s="217" t="s">
        <v>2844</v>
      </c>
    </row>
    <row r="207" s="2" customFormat="1">
      <c r="A207" s="40"/>
      <c r="B207" s="41"/>
      <c r="C207" s="42"/>
      <c r="D207" s="219" t="s">
        <v>153</v>
      </c>
      <c r="E207" s="42"/>
      <c r="F207" s="220" t="s">
        <v>567</v>
      </c>
      <c r="G207" s="42"/>
      <c r="H207" s="42"/>
      <c r="I207" s="221"/>
      <c r="J207" s="42"/>
      <c r="K207" s="42"/>
      <c r="L207" s="46"/>
      <c r="M207" s="222"/>
      <c r="N207" s="223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153</v>
      </c>
      <c r="AU207" s="19" t="s">
        <v>81</v>
      </c>
    </row>
    <row r="208" s="2" customFormat="1">
      <c r="A208" s="40"/>
      <c r="B208" s="41"/>
      <c r="C208" s="42"/>
      <c r="D208" s="224" t="s">
        <v>155</v>
      </c>
      <c r="E208" s="42"/>
      <c r="F208" s="225" t="s">
        <v>568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155</v>
      </c>
      <c r="AU208" s="19" t="s">
        <v>81</v>
      </c>
    </row>
    <row r="209" s="2" customFormat="1" ht="16.5" customHeight="1">
      <c r="A209" s="40"/>
      <c r="B209" s="41"/>
      <c r="C209" s="206" t="s">
        <v>402</v>
      </c>
      <c r="D209" s="206" t="s">
        <v>146</v>
      </c>
      <c r="E209" s="207" t="s">
        <v>570</v>
      </c>
      <c r="F209" s="208" t="s">
        <v>571</v>
      </c>
      <c r="G209" s="209" t="s">
        <v>204</v>
      </c>
      <c r="H209" s="210">
        <v>38.234999999999999</v>
      </c>
      <c r="I209" s="211"/>
      <c r="J209" s="212">
        <f>ROUND(I209*H209,2)</f>
        <v>0</v>
      </c>
      <c r="K209" s="208" t="s">
        <v>150</v>
      </c>
      <c r="L209" s="46"/>
      <c r="M209" s="213" t="s">
        <v>19</v>
      </c>
      <c r="N209" s="214" t="s">
        <v>42</v>
      </c>
      <c r="O209" s="86"/>
      <c r="P209" s="215">
        <f>O209*H209</f>
        <v>0</v>
      </c>
      <c r="Q209" s="215">
        <v>0</v>
      </c>
      <c r="R209" s="215">
        <f>Q209*H209</f>
        <v>0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151</v>
      </c>
      <c r="AT209" s="217" t="s">
        <v>146</v>
      </c>
      <c r="AU209" s="217" t="s">
        <v>81</v>
      </c>
      <c r="AY209" s="19" t="s">
        <v>144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79</v>
      </c>
      <c r="BK209" s="218">
        <f>ROUND(I209*H209,2)</f>
        <v>0</v>
      </c>
      <c r="BL209" s="19" t="s">
        <v>151</v>
      </c>
      <c r="BM209" s="217" t="s">
        <v>2845</v>
      </c>
    </row>
    <row r="210" s="2" customFormat="1">
      <c r="A210" s="40"/>
      <c r="B210" s="41"/>
      <c r="C210" s="42"/>
      <c r="D210" s="219" t="s">
        <v>153</v>
      </c>
      <c r="E210" s="42"/>
      <c r="F210" s="220" t="s">
        <v>573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153</v>
      </c>
      <c r="AU210" s="19" t="s">
        <v>81</v>
      </c>
    </row>
    <row r="211" s="2" customFormat="1">
      <c r="A211" s="40"/>
      <c r="B211" s="41"/>
      <c r="C211" s="42"/>
      <c r="D211" s="224" t="s">
        <v>155</v>
      </c>
      <c r="E211" s="42"/>
      <c r="F211" s="225" t="s">
        <v>574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155</v>
      </c>
      <c r="AU211" s="19" t="s">
        <v>81</v>
      </c>
    </row>
    <row r="212" s="13" customFormat="1">
      <c r="A212" s="13"/>
      <c r="B212" s="226"/>
      <c r="C212" s="227"/>
      <c r="D212" s="219" t="s">
        <v>175</v>
      </c>
      <c r="E212" s="228" t="s">
        <v>19</v>
      </c>
      <c r="F212" s="229" t="s">
        <v>2846</v>
      </c>
      <c r="G212" s="227"/>
      <c r="H212" s="230">
        <v>38.234999999999999</v>
      </c>
      <c r="I212" s="231"/>
      <c r="J212" s="227"/>
      <c r="K212" s="227"/>
      <c r="L212" s="232"/>
      <c r="M212" s="233"/>
      <c r="N212" s="234"/>
      <c r="O212" s="234"/>
      <c r="P212" s="234"/>
      <c r="Q212" s="234"/>
      <c r="R212" s="234"/>
      <c r="S212" s="234"/>
      <c r="T212" s="23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6" t="s">
        <v>175</v>
      </c>
      <c r="AU212" s="236" t="s">
        <v>81</v>
      </c>
      <c r="AV212" s="13" t="s">
        <v>81</v>
      </c>
      <c r="AW212" s="13" t="s">
        <v>33</v>
      </c>
      <c r="AX212" s="13" t="s">
        <v>79</v>
      </c>
      <c r="AY212" s="236" t="s">
        <v>144</v>
      </c>
    </row>
    <row r="213" s="2" customFormat="1" ht="16.5" customHeight="1">
      <c r="A213" s="40"/>
      <c r="B213" s="41"/>
      <c r="C213" s="206" t="s">
        <v>408</v>
      </c>
      <c r="D213" s="206" t="s">
        <v>146</v>
      </c>
      <c r="E213" s="207" t="s">
        <v>577</v>
      </c>
      <c r="F213" s="208" t="s">
        <v>578</v>
      </c>
      <c r="G213" s="209" t="s">
        <v>204</v>
      </c>
      <c r="H213" s="210">
        <v>2.5489999999999999</v>
      </c>
      <c r="I213" s="211"/>
      <c r="J213" s="212">
        <f>ROUND(I213*H213,2)</f>
        <v>0</v>
      </c>
      <c r="K213" s="208" t="s">
        <v>150</v>
      </c>
      <c r="L213" s="46"/>
      <c r="M213" s="213" t="s">
        <v>19</v>
      </c>
      <c r="N213" s="214" t="s">
        <v>42</v>
      </c>
      <c r="O213" s="86"/>
      <c r="P213" s="215">
        <f>O213*H213</f>
        <v>0</v>
      </c>
      <c r="Q213" s="215">
        <v>0</v>
      </c>
      <c r="R213" s="215">
        <f>Q213*H213</f>
        <v>0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151</v>
      </c>
      <c r="AT213" s="217" t="s">
        <v>146</v>
      </c>
      <c r="AU213" s="217" t="s">
        <v>81</v>
      </c>
      <c r="AY213" s="19" t="s">
        <v>144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79</v>
      </c>
      <c r="BK213" s="218">
        <f>ROUND(I213*H213,2)</f>
        <v>0</v>
      </c>
      <c r="BL213" s="19" t="s">
        <v>151</v>
      </c>
      <c r="BM213" s="217" t="s">
        <v>2847</v>
      </c>
    </row>
    <row r="214" s="2" customFormat="1">
      <c r="A214" s="40"/>
      <c r="B214" s="41"/>
      <c r="C214" s="42"/>
      <c r="D214" s="219" t="s">
        <v>153</v>
      </c>
      <c r="E214" s="42"/>
      <c r="F214" s="220" t="s">
        <v>580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153</v>
      </c>
      <c r="AU214" s="19" t="s">
        <v>81</v>
      </c>
    </row>
    <row r="215" s="2" customFormat="1">
      <c r="A215" s="40"/>
      <c r="B215" s="41"/>
      <c r="C215" s="42"/>
      <c r="D215" s="224" t="s">
        <v>155</v>
      </c>
      <c r="E215" s="42"/>
      <c r="F215" s="225" t="s">
        <v>581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155</v>
      </c>
      <c r="AU215" s="19" t="s">
        <v>81</v>
      </c>
    </row>
    <row r="216" s="2" customFormat="1" ht="24.15" customHeight="1">
      <c r="A216" s="40"/>
      <c r="B216" s="41"/>
      <c r="C216" s="206" t="s">
        <v>414</v>
      </c>
      <c r="D216" s="206" t="s">
        <v>146</v>
      </c>
      <c r="E216" s="207" t="s">
        <v>583</v>
      </c>
      <c r="F216" s="208" t="s">
        <v>584</v>
      </c>
      <c r="G216" s="209" t="s">
        <v>204</v>
      </c>
      <c r="H216" s="210">
        <v>2.528</v>
      </c>
      <c r="I216" s="211"/>
      <c r="J216" s="212">
        <f>ROUND(I216*H216,2)</f>
        <v>0</v>
      </c>
      <c r="K216" s="208" t="s">
        <v>150</v>
      </c>
      <c r="L216" s="46"/>
      <c r="M216" s="213" t="s">
        <v>19</v>
      </c>
      <c r="N216" s="214" t="s">
        <v>42</v>
      </c>
      <c r="O216" s="86"/>
      <c r="P216" s="215">
        <f>O216*H216</f>
        <v>0</v>
      </c>
      <c r="Q216" s="215">
        <v>0</v>
      </c>
      <c r="R216" s="215">
        <f>Q216*H216</f>
        <v>0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151</v>
      </c>
      <c r="AT216" s="217" t="s">
        <v>146</v>
      </c>
      <c r="AU216" s="217" t="s">
        <v>81</v>
      </c>
      <c r="AY216" s="19" t="s">
        <v>144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79</v>
      </c>
      <c r="BK216" s="218">
        <f>ROUND(I216*H216,2)</f>
        <v>0</v>
      </c>
      <c r="BL216" s="19" t="s">
        <v>151</v>
      </c>
      <c r="BM216" s="217" t="s">
        <v>2848</v>
      </c>
    </row>
    <row r="217" s="2" customFormat="1">
      <c r="A217" s="40"/>
      <c r="B217" s="41"/>
      <c r="C217" s="42"/>
      <c r="D217" s="219" t="s">
        <v>153</v>
      </c>
      <c r="E217" s="42"/>
      <c r="F217" s="220" t="s">
        <v>586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153</v>
      </c>
      <c r="AU217" s="19" t="s">
        <v>81</v>
      </c>
    </row>
    <row r="218" s="2" customFormat="1">
      <c r="A218" s="40"/>
      <c r="B218" s="41"/>
      <c r="C218" s="42"/>
      <c r="D218" s="224" t="s">
        <v>155</v>
      </c>
      <c r="E218" s="42"/>
      <c r="F218" s="225" t="s">
        <v>587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155</v>
      </c>
      <c r="AU218" s="19" t="s">
        <v>81</v>
      </c>
    </row>
    <row r="219" s="12" customFormat="1" ht="22.8" customHeight="1">
      <c r="A219" s="12"/>
      <c r="B219" s="190"/>
      <c r="C219" s="191"/>
      <c r="D219" s="192" t="s">
        <v>70</v>
      </c>
      <c r="E219" s="204" t="s">
        <v>588</v>
      </c>
      <c r="F219" s="204" t="s">
        <v>589</v>
      </c>
      <c r="G219" s="191"/>
      <c r="H219" s="191"/>
      <c r="I219" s="194"/>
      <c r="J219" s="205">
        <f>BK219</f>
        <v>0</v>
      </c>
      <c r="K219" s="191"/>
      <c r="L219" s="196"/>
      <c r="M219" s="197"/>
      <c r="N219" s="198"/>
      <c r="O219" s="198"/>
      <c r="P219" s="199">
        <f>SUM(P220:P222)</f>
        <v>0</v>
      </c>
      <c r="Q219" s="198"/>
      <c r="R219" s="199">
        <f>SUM(R220:R222)</f>
        <v>0</v>
      </c>
      <c r="S219" s="198"/>
      <c r="T219" s="200">
        <f>SUM(T220:T222)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01" t="s">
        <v>79</v>
      </c>
      <c r="AT219" s="202" t="s">
        <v>70</v>
      </c>
      <c r="AU219" s="202" t="s">
        <v>79</v>
      </c>
      <c r="AY219" s="201" t="s">
        <v>144</v>
      </c>
      <c r="BK219" s="203">
        <f>SUM(BK220:BK222)</f>
        <v>0</v>
      </c>
    </row>
    <row r="220" s="2" customFormat="1" ht="16.5" customHeight="1">
      <c r="A220" s="40"/>
      <c r="B220" s="41"/>
      <c r="C220" s="206" t="s">
        <v>421</v>
      </c>
      <c r="D220" s="206" t="s">
        <v>146</v>
      </c>
      <c r="E220" s="207" t="s">
        <v>2738</v>
      </c>
      <c r="F220" s="208" t="s">
        <v>2739</v>
      </c>
      <c r="G220" s="209" t="s">
        <v>204</v>
      </c>
      <c r="H220" s="210">
        <v>43.795000000000002</v>
      </c>
      <c r="I220" s="211"/>
      <c r="J220" s="212">
        <f>ROUND(I220*H220,2)</f>
        <v>0</v>
      </c>
      <c r="K220" s="208" t="s">
        <v>150</v>
      </c>
      <c r="L220" s="46"/>
      <c r="M220" s="213" t="s">
        <v>19</v>
      </c>
      <c r="N220" s="214" t="s">
        <v>42</v>
      </c>
      <c r="O220" s="86"/>
      <c r="P220" s="215">
        <f>O220*H220</f>
        <v>0</v>
      </c>
      <c r="Q220" s="215">
        <v>0</v>
      </c>
      <c r="R220" s="215">
        <f>Q220*H220</f>
        <v>0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151</v>
      </c>
      <c r="AT220" s="217" t="s">
        <v>146</v>
      </c>
      <c r="AU220" s="217" t="s">
        <v>81</v>
      </c>
      <c r="AY220" s="19" t="s">
        <v>144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79</v>
      </c>
      <c r="BK220" s="218">
        <f>ROUND(I220*H220,2)</f>
        <v>0</v>
      </c>
      <c r="BL220" s="19" t="s">
        <v>151</v>
      </c>
      <c r="BM220" s="217" t="s">
        <v>2849</v>
      </c>
    </row>
    <row r="221" s="2" customFormat="1">
      <c r="A221" s="40"/>
      <c r="B221" s="41"/>
      <c r="C221" s="42"/>
      <c r="D221" s="219" t="s">
        <v>153</v>
      </c>
      <c r="E221" s="42"/>
      <c r="F221" s="220" t="s">
        <v>2741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153</v>
      </c>
      <c r="AU221" s="19" t="s">
        <v>81</v>
      </c>
    </row>
    <row r="222" s="2" customFormat="1">
      <c r="A222" s="40"/>
      <c r="B222" s="41"/>
      <c r="C222" s="42"/>
      <c r="D222" s="224" t="s">
        <v>155</v>
      </c>
      <c r="E222" s="42"/>
      <c r="F222" s="225" t="s">
        <v>2742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155</v>
      </c>
      <c r="AU222" s="19" t="s">
        <v>81</v>
      </c>
    </row>
    <row r="223" s="12" customFormat="1" ht="25.92" customHeight="1">
      <c r="A223" s="12"/>
      <c r="B223" s="190"/>
      <c r="C223" s="191"/>
      <c r="D223" s="192" t="s">
        <v>70</v>
      </c>
      <c r="E223" s="193" t="s">
        <v>224</v>
      </c>
      <c r="F223" s="193" t="s">
        <v>1240</v>
      </c>
      <c r="G223" s="191"/>
      <c r="H223" s="191"/>
      <c r="I223" s="194"/>
      <c r="J223" s="195">
        <f>BK223</f>
        <v>0</v>
      </c>
      <c r="K223" s="191"/>
      <c r="L223" s="196"/>
      <c r="M223" s="197"/>
      <c r="N223" s="198"/>
      <c r="O223" s="198"/>
      <c r="P223" s="199">
        <f>P224</f>
        <v>0</v>
      </c>
      <c r="Q223" s="198"/>
      <c r="R223" s="199">
        <f>R224</f>
        <v>0</v>
      </c>
      <c r="S223" s="198"/>
      <c r="T223" s="200">
        <f>T224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01" t="s">
        <v>162</v>
      </c>
      <c r="AT223" s="202" t="s">
        <v>70</v>
      </c>
      <c r="AU223" s="202" t="s">
        <v>71</v>
      </c>
      <c r="AY223" s="201" t="s">
        <v>144</v>
      </c>
      <c r="BK223" s="203">
        <f>BK224</f>
        <v>0</v>
      </c>
    </row>
    <row r="224" s="12" customFormat="1" ht="22.8" customHeight="1">
      <c r="A224" s="12"/>
      <c r="B224" s="190"/>
      <c r="C224" s="191"/>
      <c r="D224" s="192" t="s">
        <v>70</v>
      </c>
      <c r="E224" s="204" t="s">
        <v>2850</v>
      </c>
      <c r="F224" s="204" t="s">
        <v>2851</v>
      </c>
      <c r="G224" s="191"/>
      <c r="H224" s="191"/>
      <c r="I224" s="194"/>
      <c r="J224" s="205">
        <f>BK224</f>
        <v>0</v>
      </c>
      <c r="K224" s="191"/>
      <c r="L224" s="196"/>
      <c r="M224" s="197"/>
      <c r="N224" s="198"/>
      <c r="O224" s="198"/>
      <c r="P224" s="199">
        <f>SUM(P225:P228)</f>
        <v>0</v>
      </c>
      <c r="Q224" s="198"/>
      <c r="R224" s="199">
        <f>SUM(R225:R228)</f>
        <v>0</v>
      </c>
      <c r="S224" s="198"/>
      <c r="T224" s="200">
        <f>SUM(T225:T228)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01" t="s">
        <v>162</v>
      </c>
      <c r="AT224" s="202" t="s">
        <v>70</v>
      </c>
      <c r="AU224" s="202" t="s">
        <v>79</v>
      </c>
      <c r="AY224" s="201" t="s">
        <v>144</v>
      </c>
      <c r="BK224" s="203">
        <f>SUM(BK225:BK228)</f>
        <v>0</v>
      </c>
    </row>
    <row r="225" s="2" customFormat="1" ht="16.5" customHeight="1">
      <c r="A225" s="40"/>
      <c r="B225" s="41"/>
      <c r="C225" s="206" t="s">
        <v>427</v>
      </c>
      <c r="D225" s="206" t="s">
        <v>146</v>
      </c>
      <c r="E225" s="207" t="s">
        <v>2852</v>
      </c>
      <c r="F225" s="208" t="s">
        <v>2853</v>
      </c>
      <c r="G225" s="209" t="s">
        <v>553</v>
      </c>
      <c r="H225" s="210">
        <v>1</v>
      </c>
      <c r="I225" s="211"/>
      <c r="J225" s="212">
        <f>ROUND(I225*H225,2)</f>
        <v>0</v>
      </c>
      <c r="K225" s="208" t="s">
        <v>19</v>
      </c>
      <c r="L225" s="46"/>
      <c r="M225" s="213" t="s">
        <v>19</v>
      </c>
      <c r="N225" s="214" t="s">
        <v>42</v>
      </c>
      <c r="O225" s="86"/>
      <c r="P225" s="215">
        <f>O225*H225</f>
        <v>0</v>
      </c>
      <c r="Q225" s="215">
        <v>0</v>
      </c>
      <c r="R225" s="215">
        <f>Q225*H225</f>
        <v>0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590</v>
      </c>
      <c r="AT225" s="217" t="s">
        <v>146</v>
      </c>
      <c r="AU225" s="217" t="s">
        <v>81</v>
      </c>
      <c r="AY225" s="19" t="s">
        <v>144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79</v>
      </c>
      <c r="BK225" s="218">
        <f>ROUND(I225*H225,2)</f>
        <v>0</v>
      </c>
      <c r="BL225" s="19" t="s">
        <v>590</v>
      </c>
      <c r="BM225" s="217" t="s">
        <v>2854</v>
      </c>
    </row>
    <row r="226" s="2" customFormat="1">
      <c r="A226" s="40"/>
      <c r="B226" s="41"/>
      <c r="C226" s="42"/>
      <c r="D226" s="219" t="s">
        <v>153</v>
      </c>
      <c r="E226" s="42"/>
      <c r="F226" s="220" t="s">
        <v>2853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153</v>
      </c>
      <c r="AU226" s="19" t="s">
        <v>81</v>
      </c>
    </row>
    <row r="227" s="2" customFormat="1" ht="16.5" customHeight="1">
      <c r="A227" s="40"/>
      <c r="B227" s="41"/>
      <c r="C227" s="248" t="s">
        <v>433</v>
      </c>
      <c r="D227" s="248" t="s">
        <v>224</v>
      </c>
      <c r="E227" s="249" t="s">
        <v>1064</v>
      </c>
      <c r="F227" s="250" t="s">
        <v>2855</v>
      </c>
      <c r="G227" s="251" t="s">
        <v>19</v>
      </c>
      <c r="H227" s="252">
        <v>1</v>
      </c>
      <c r="I227" s="253"/>
      <c r="J227" s="254">
        <f>ROUND(I227*H227,2)</f>
        <v>0</v>
      </c>
      <c r="K227" s="250" t="s">
        <v>19</v>
      </c>
      <c r="L227" s="255"/>
      <c r="M227" s="256" t="s">
        <v>19</v>
      </c>
      <c r="N227" s="257" t="s">
        <v>42</v>
      </c>
      <c r="O227" s="86"/>
      <c r="P227" s="215">
        <f>O227*H227</f>
        <v>0</v>
      </c>
      <c r="Q227" s="215">
        <v>0</v>
      </c>
      <c r="R227" s="215">
        <f>Q227*H227</f>
        <v>0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936</v>
      </c>
      <c r="AT227" s="217" t="s">
        <v>224</v>
      </c>
      <c r="AU227" s="217" t="s">
        <v>81</v>
      </c>
      <c r="AY227" s="19" t="s">
        <v>144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79</v>
      </c>
      <c r="BK227" s="218">
        <f>ROUND(I227*H227,2)</f>
        <v>0</v>
      </c>
      <c r="BL227" s="19" t="s">
        <v>936</v>
      </c>
      <c r="BM227" s="217" t="s">
        <v>2856</v>
      </c>
    </row>
    <row r="228" s="2" customFormat="1">
      <c r="A228" s="40"/>
      <c r="B228" s="41"/>
      <c r="C228" s="42"/>
      <c r="D228" s="219" t="s">
        <v>153</v>
      </c>
      <c r="E228" s="42"/>
      <c r="F228" s="220" t="s">
        <v>2855</v>
      </c>
      <c r="G228" s="42"/>
      <c r="H228" s="42"/>
      <c r="I228" s="221"/>
      <c r="J228" s="42"/>
      <c r="K228" s="42"/>
      <c r="L228" s="46"/>
      <c r="M228" s="269"/>
      <c r="N228" s="270"/>
      <c r="O228" s="271"/>
      <c r="P228" s="271"/>
      <c r="Q228" s="271"/>
      <c r="R228" s="271"/>
      <c r="S228" s="271"/>
      <c r="T228" s="272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153</v>
      </c>
      <c r="AU228" s="19" t="s">
        <v>81</v>
      </c>
    </row>
    <row r="229" s="2" customFormat="1" ht="6.96" customHeight="1">
      <c r="A229" s="40"/>
      <c r="B229" s="61"/>
      <c r="C229" s="62"/>
      <c r="D229" s="62"/>
      <c r="E229" s="62"/>
      <c r="F229" s="62"/>
      <c r="G229" s="62"/>
      <c r="H229" s="62"/>
      <c r="I229" s="62"/>
      <c r="J229" s="62"/>
      <c r="K229" s="62"/>
      <c r="L229" s="46"/>
      <c r="M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</row>
  </sheetData>
  <sheetProtection sheet="1" autoFilter="0" formatColumns="0" formatRows="0" objects="1" scenarios="1" spinCount="100000" saltValue="Wb8WQ3X9rnN8DIGeUqr5Xb4FtOf5Vt+phm6Q81DiKnJQz4W15v/43DgIDCgIHjH4FW7ckfM9GQKIMRVsOqmeEA==" hashValue="o+zZ2dXTKyZpufmjNtXaowNTOEEkqf7NE50r+wZoKT8itgOQnKnpAN3CL92jx1iXIfbWPGbmly+UpBF3c4QkMw==" algorithmName="SHA-512" password="CC35"/>
  <autoFilter ref="C88:K228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4" r:id="rId1" display="https://podminky.urs.cz/item/CS_URS_2025_01/113107343"/>
    <hyperlink ref="F98" r:id="rId2" display="https://podminky.urs.cz/item/CS_URS_2025_01/132251102"/>
    <hyperlink ref="F104" r:id="rId3" display="https://podminky.urs.cz/item/CS_URS_2025_01/162751117"/>
    <hyperlink ref="F108" r:id="rId4" display="https://podminky.urs.cz/item/CS_URS_2025_01/162751119"/>
    <hyperlink ref="F112" r:id="rId5" display="https://podminky.urs.cz/item/CS_URS_2025_01/171201231"/>
    <hyperlink ref="F116" r:id="rId6" display="https://podminky.urs.cz/item/CS_URS_2025_01/171251201"/>
    <hyperlink ref="F119" r:id="rId7" display="https://podminky.urs.cz/item/CS_URS_2025_01/174151101"/>
    <hyperlink ref="F123" r:id="rId8" display="https://podminky.urs.cz/item/CS_URS_2025_01/175111101"/>
    <hyperlink ref="F130" r:id="rId9" display="https://podminky.urs.cz/item/CS_URS_2025_01/175111109"/>
    <hyperlink ref="F134" r:id="rId10" display="https://podminky.urs.cz/item/CS_URS_2025_01/451572111"/>
    <hyperlink ref="F139" r:id="rId11" display="https://podminky.urs.cz/item/CS_URS_2025_01/566901132"/>
    <hyperlink ref="F144" r:id="rId12" display="https://podminky.urs.cz/item/CS_URS_2025_01/572331111"/>
    <hyperlink ref="F147" r:id="rId13" display="https://podminky.urs.cz/item/CS_URS_2025_01/572341112"/>
    <hyperlink ref="F153" r:id="rId14" display="https://podminky.urs.cz/item/CS_URS_2025_01/871161141"/>
    <hyperlink ref="F159" r:id="rId15" display="https://podminky.urs.cz/item/CS_URS_2025_01/871313124"/>
    <hyperlink ref="F165" r:id="rId16" display="https://podminky.urs.cz/item/CS_URS_2025_01/871324201"/>
    <hyperlink ref="F171" r:id="rId17" display="https://podminky.urs.cz/item/CS_URS_2025_01/877161113"/>
    <hyperlink ref="F176" r:id="rId18" display="https://podminky.urs.cz/item/CS_URS_2025_01/877325212"/>
    <hyperlink ref="F181" r:id="rId19" display="https://podminky.urs.cz/item/CS_URS_2025_01/879171111"/>
    <hyperlink ref="F184" r:id="rId20" display="https://podminky.urs.cz/item/CS_URS_2025_01/892233122"/>
    <hyperlink ref="F187" r:id="rId21" display="https://podminky.urs.cz/item/CS_URS_2025_01/892241111"/>
    <hyperlink ref="F190" r:id="rId22" display="https://podminky.urs.cz/item/CS_URS_2025_01/892351111"/>
    <hyperlink ref="F193" r:id="rId23" display="https://podminky.urs.cz/item/CS_URS_2025_01/892372111"/>
    <hyperlink ref="F197" r:id="rId24" display="https://podminky.urs.cz/item/CS_URS_2025_01/919732221"/>
    <hyperlink ref="F200" r:id="rId25" display="https://podminky.urs.cz/item/CS_URS_2025_01/919735113"/>
    <hyperlink ref="F203" r:id="rId26" display="https://podminky.urs.cz/item/CS_URS_2025_01/977151119"/>
    <hyperlink ref="F208" r:id="rId27" display="https://podminky.urs.cz/item/CS_URS_2025_01/997221561"/>
    <hyperlink ref="F211" r:id="rId28" display="https://podminky.urs.cz/item/CS_URS_2025_01/997221569"/>
    <hyperlink ref="F215" r:id="rId29" display="https://podminky.urs.cz/item/CS_URS_2025_01/997221611"/>
    <hyperlink ref="F218" r:id="rId30" display="https://podminky.urs.cz/item/CS_URS_2025_01/997221875"/>
    <hyperlink ref="F222" r:id="rId31" display="https://podminky.urs.cz/item/CS_URS_2025_01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2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99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100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KOMPOSTÁRNA STŘÍTEŽ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101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2857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17. 2. 2025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28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32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ROUND((SUM(BE84:BE111)),  2)</f>
        <v>0</v>
      </c>
      <c r="G33" s="40"/>
      <c r="H33" s="40"/>
      <c r="I33" s="150">
        <v>0.20999999999999999</v>
      </c>
      <c r="J33" s="149">
        <f>ROUND(((SUM(BE84:BE111))*I33),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ROUND((SUM(BF84:BF111)),  2)</f>
        <v>0</v>
      </c>
      <c r="G34" s="40"/>
      <c r="H34" s="40"/>
      <c r="I34" s="150">
        <v>0.12</v>
      </c>
      <c r="J34" s="149">
        <f>ROUND(((SUM(BF84:BF111))*I34),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ROUND((SUM(BG84:BG111)),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ROUND((SUM(BH84:BH111)),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ROUND((SUM(BI84:BI111)),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103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KOMPOSTÁRNA STŘÍTEŽ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101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02/2025 - VEDLEJŠÍ ROZPOČTOVÉ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Střítež u Kaplice</v>
      </c>
      <c r="G52" s="42"/>
      <c r="H52" s="42"/>
      <c r="I52" s="34" t="s">
        <v>23</v>
      </c>
      <c r="J52" s="74" t="str">
        <f>IF(J12="","",J12)</f>
        <v>17. 2. 2025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>Ing. Čížek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Ing. Čížek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104</v>
      </c>
      <c r="D57" s="164"/>
      <c r="E57" s="164"/>
      <c r="F57" s="164"/>
      <c r="G57" s="164"/>
      <c r="H57" s="164"/>
      <c r="I57" s="164"/>
      <c r="J57" s="165" t="s">
        <v>105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106</v>
      </c>
    </row>
    <row r="60" s="9" customFormat="1" ht="24.96" customHeight="1">
      <c r="A60" s="9"/>
      <c r="B60" s="167"/>
      <c r="C60" s="168"/>
      <c r="D60" s="169" t="s">
        <v>2858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2859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2860</v>
      </c>
      <c r="E62" s="176"/>
      <c r="F62" s="176"/>
      <c r="G62" s="176"/>
      <c r="H62" s="176"/>
      <c r="I62" s="176"/>
      <c r="J62" s="177">
        <f>J96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2861</v>
      </c>
      <c r="E63" s="176"/>
      <c r="F63" s="176"/>
      <c r="G63" s="176"/>
      <c r="H63" s="176"/>
      <c r="I63" s="176"/>
      <c r="J63" s="177">
        <f>J100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2862</v>
      </c>
      <c r="E64" s="176"/>
      <c r="F64" s="176"/>
      <c r="G64" s="176"/>
      <c r="H64" s="176"/>
      <c r="I64" s="176"/>
      <c r="J64" s="177">
        <f>J108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129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2" t="str">
        <f>E7</f>
        <v>KOMPOSTÁRNA STŘÍTEŽ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101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02/2025 - VEDLEJŠÍ ROZPOČTOVÉ NÁKLADY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Střítež u Kaplice</v>
      </c>
      <c r="G78" s="42"/>
      <c r="H78" s="42"/>
      <c r="I78" s="34" t="s">
        <v>23</v>
      </c>
      <c r="J78" s="74" t="str">
        <f>IF(J12="","",J12)</f>
        <v>17. 2. 2025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 xml:space="preserve"> </v>
      </c>
      <c r="G80" s="42"/>
      <c r="H80" s="42"/>
      <c r="I80" s="34" t="s">
        <v>31</v>
      </c>
      <c r="J80" s="38" t="str">
        <f>E21</f>
        <v>Ing. Čížek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29</v>
      </c>
      <c r="D81" s="42"/>
      <c r="E81" s="42"/>
      <c r="F81" s="29" t="str">
        <f>IF(E18="","",E18)</f>
        <v>Vyplň údaj</v>
      </c>
      <c r="G81" s="42"/>
      <c r="H81" s="42"/>
      <c r="I81" s="34" t="s">
        <v>34</v>
      </c>
      <c r="J81" s="38" t="str">
        <f>E24</f>
        <v>Ing. Čížek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130</v>
      </c>
      <c r="D83" s="182" t="s">
        <v>56</v>
      </c>
      <c r="E83" s="182" t="s">
        <v>52</v>
      </c>
      <c r="F83" s="182" t="s">
        <v>53</v>
      </c>
      <c r="G83" s="182" t="s">
        <v>131</v>
      </c>
      <c r="H83" s="182" t="s">
        <v>132</v>
      </c>
      <c r="I83" s="182" t="s">
        <v>133</v>
      </c>
      <c r="J83" s="182" t="s">
        <v>105</v>
      </c>
      <c r="K83" s="183" t="s">
        <v>134</v>
      </c>
      <c r="L83" s="184"/>
      <c r="M83" s="94" t="s">
        <v>19</v>
      </c>
      <c r="N83" s="95" t="s">
        <v>41</v>
      </c>
      <c r="O83" s="95" t="s">
        <v>135</v>
      </c>
      <c r="P83" s="95" t="s">
        <v>136</v>
      </c>
      <c r="Q83" s="95" t="s">
        <v>137</v>
      </c>
      <c r="R83" s="95" t="s">
        <v>138</v>
      </c>
      <c r="S83" s="95" t="s">
        <v>139</v>
      </c>
      <c r="T83" s="96" t="s">
        <v>140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141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70</v>
      </c>
      <c r="AU84" s="19" t="s">
        <v>106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70</v>
      </c>
      <c r="E85" s="193" t="s">
        <v>2863</v>
      </c>
      <c r="F85" s="193" t="s">
        <v>2864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P86+P96+P100+P108</f>
        <v>0</v>
      </c>
      <c r="Q85" s="198"/>
      <c r="R85" s="199">
        <f>R86+R96+R100+R108</f>
        <v>0</v>
      </c>
      <c r="S85" s="198"/>
      <c r="T85" s="200">
        <f>T86+T96+T100+T108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180</v>
      </c>
      <c r="AT85" s="202" t="s">
        <v>70</v>
      </c>
      <c r="AU85" s="202" t="s">
        <v>71</v>
      </c>
      <c r="AY85" s="201" t="s">
        <v>144</v>
      </c>
      <c r="BK85" s="203">
        <f>BK86+BK96+BK100+BK108</f>
        <v>0</v>
      </c>
    </row>
    <row r="86" s="12" customFormat="1" ht="22.8" customHeight="1">
      <c r="A86" s="12"/>
      <c r="B86" s="190"/>
      <c r="C86" s="191"/>
      <c r="D86" s="192" t="s">
        <v>70</v>
      </c>
      <c r="E86" s="204" t="s">
        <v>2865</v>
      </c>
      <c r="F86" s="204" t="s">
        <v>2866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SUM(P87:P95)</f>
        <v>0</v>
      </c>
      <c r="Q86" s="198"/>
      <c r="R86" s="199">
        <f>SUM(R87:R95)</f>
        <v>0</v>
      </c>
      <c r="S86" s="198"/>
      <c r="T86" s="200">
        <f>SUM(T87:T95)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180</v>
      </c>
      <c r="AT86" s="202" t="s">
        <v>70</v>
      </c>
      <c r="AU86" s="202" t="s">
        <v>79</v>
      </c>
      <c r="AY86" s="201" t="s">
        <v>144</v>
      </c>
      <c r="BK86" s="203">
        <f>SUM(BK87:BK95)</f>
        <v>0</v>
      </c>
    </row>
    <row r="87" s="2" customFormat="1" ht="16.5" customHeight="1">
      <c r="A87" s="40"/>
      <c r="B87" s="41"/>
      <c r="C87" s="206" t="s">
        <v>79</v>
      </c>
      <c r="D87" s="206" t="s">
        <v>146</v>
      </c>
      <c r="E87" s="207" t="s">
        <v>2867</v>
      </c>
      <c r="F87" s="208" t="s">
        <v>2868</v>
      </c>
      <c r="G87" s="209" t="s">
        <v>2712</v>
      </c>
      <c r="H87" s="210">
        <v>1</v>
      </c>
      <c r="I87" s="211"/>
      <c r="J87" s="212">
        <f>ROUND(I87*H87,2)</f>
        <v>0</v>
      </c>
      <c r="K87" s="208" t="s">
        <v>150</v>
      </c>
      <c r="L87" s="46"/>
      <c r="M87" s="213" t="s">
        <v>19</v>
      </c>
      <c r="N87" s="214" t="s">
        <v>42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2869</v>
      </c>
      <c r="AT87" s="217" t="s">
        <v>146</v>
      </c>
      <c r="AU87" s="217" t="s">
        <v>81</v>
      </c>
      <c r="AY87" s="19" t="s">
        <v>144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79</v>
      </c>
      <c r="BK87" s="218">
        <f>ROUND(I87*H87,2)</f>
        <v>0</v>
      </c>
      <c r="BL87" s="19" t="s">
        <v>2869</v>
      </c>
      <c r="BM87" s="217" t="s">
        <v>2870</v>
      </c>
    </row>
    <row r="88" s="2" customFormat="1">
      <c r="A88" s="40"/>
      <c r="B88" s="41"/>
      <c r="C88" s="42"/>
      <c r="D88" s="219" t="s">
        <v>153</v>
      </c>
      <c r="E88" s="42"/>
      <c r="F88" s="220" t="s">
        <v>2868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153</v>
      </c>
      <c r="AU88" s="19" t="s">
        <v>81</v>
      </c>
    </row>
    <row r="89" s="2" customFormat="1">
      <c r="A89" s="40"/>
      <c r="B89" s="41"/>
      <c r="C89" s="42"/>
      <c r="D89" s="224" t="s">
        <v>155</v>
      </c>
      <c r="E89" s="42"/>
      <c r="F89" s="225" t="s">
        <v>2871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155</v>
      </c>
      <c r="AU89" s="19" t="s">
        <v>81</v>
      </c>
    </row>
    <row r="90" s="2" customFormat="1" ht="16.5" customHeight="1">
      <c r="A90" s="40"/>
      <c r="B90" s="41"/>
      <c r="C90" s="206" t="s">
        <v>81</v>
      </c>
      <c r="D90" s="206" t="s">
        <v>146</v>
      </c>
      <c r="E90" s="207" t="s">
        <v>2872</v>
      </c>
      <c r="F90" s="208" t="s">
        <v>2873</v>
      </c>
      <c r="G90" s="209" t="s">
        <v>2712</v>
      </c>
      <c r="H90" s="210">
        <v>1</v>
      </c>
      <c r="I90" s="211"/>
      <c r="J90" s="212">
        <f>ROUND(I90*H90,2)</f>
        <v>0</v>
      </c>
      <c r="K90" s="208" t="s">
        <v>150</v>
      </c>
      <c r="L90" s="46"/>
      <c r="M90" s="213" t="s">
        <v>19</v>
      </c>
      <c r="N90" s="214" t="s">
        <v>42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2869</v>
      </c>
      <c r="AT90" s="217" t="s">
        <v>146</v>
      </c>
      <c r="AU90" s="217" t="s">
        <v>81</v>
      </c>
      <c r="AY90" s="19" t="s">
        <v>144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79</v>
      </c>
      <c r="BK90" s="218">
        <f>ROUND(I90*H90,2)</f>
        <v>0</v>
      </c>
      <c r="BL90" s="19" t="s">
        <v>2869</v>
      </c>
      <c r="BM90" s="217" t="s">
        <v>2874</v>
      </c>
    </row>
    <row r="91" s="2" customFormat="1">
      <c r="A91" s="40"/>
      <c r="B91" s="41"/>
      <c r="C91" s="42"/>
      <c r="D91" s="219" t="s">
        <v>153</v>
      </c>
      <c r="E91" s="42"/>
      <c r="F91" s="220" t="s">
        <v>2873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153</v>
      </c>
      <c r="AU91" s="19" t="s">
        <v>81</v>
      </c>
    </row>
    <row r="92" s="2" customFormat="1">
      <c r="A92" s="40"/>
      <c r="B92" s="41"/>
      <c r="C92" s="42"/>
      <c r="D92" s="224" t="s">
        <v>155</v>
      </c>
      <c r="E92" s="42"/>
      <c r="F92" s="225" t="s">
        <v>2875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155</v>
      </c>
      <c r="AU92" s="19" t="s">
        <v>81</v>
      </c>
    </row>
    <row r="93" s="2" customFormat="1" ht="16.5" customHeight="1">
      <c r="A93" s="40"/>
      <c r="B93" s="41"/>
      <c r="C93" s="206" t="s">
        <v>162</v>
      </c>
      <c r="D93" s="206" t="s">
        <v>146</v>
      </c>
      <c r="E93" s="207" t="s">
        <v>2876</v>
      </c>
      <c r="F93" s="208" t="s">
        <v>2877</v>
      </c>
      <c r="G93" s="209" t="s">
        <v>2712</v>
      </c>
      <c r="H93" s="210">
        <v>1</v>
      </c>
      <c r="I93" s="211"/>
      <c r="J93" s="212">
        <f>ROUND(I93*H93,2)</f>
        <v>0</v>
      </c>
      <c r="K93" s="208" t="s">
        <v>150</v>
      </c>
      <c r="L93" s="46"/>
      <c r="M93" s="213" t="s">
        <v>19</v>
      </c>
      <c r="N93" s="214" t="s">
        <v>42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2869</v>
      </c>
      <c r="AT93" s="217" t="s">
        <v>146</v>
      </c>
      <c r="AU93" s="217" t="s">
        <v>81</v>
      </c>
      <c r="AY93" s="19" t="s">
        <v>144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79</v>
      </c>
      <c r="BK93" s="218">
        <f>ROUND(I93*H93,2)</f>
        <v>0</v>
      </c>
      <c r="BL93" s="19" t="s">
        <v>2869</v>
      </c>
      <c r="BM93" s="217" t="s">
        <v>2878</v>
      </c>
    </row>
    <row r="94" s="2" customFormat="1">
      <c r="A94" s="40"/>
      <c r="B94" s="41"/>
      <c r="C94" s="42"/>
      <c r="D94" s="219" t="s">
        <v>153</v>
      </c>
      <c r="E94" s="42"/>
      <c r="F94" s="220" t="s">
        <v>2877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153</v>
      </c>
      <c r="AU94" s="19" t="s">
        <v>81</v>
      </c>
    </row>
    <row r="95" s="2" customFormat="1">
      <c r="A95" s="40"/>
      <c r="B95" s="41"/>
      <c r="C95" s="42"/>
      <c r="D95" s="224" t="s">
        <v>155</v>
      </c>
      <c r="E95" s="42"/>
      <c r="F95" s="225" t="s">
        <v>2879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155</v>
      </c>
      <c r="AU95" s="19" t="s">
        <v>81</v>
      </c>
    </row>
    <row r="96" s="12" customFormat="1" ht="22.8" customHeight="1">
      <c r="A96" s="12"/>
      <c r="B96" s="190"/>
      <c r="C96" s="191"/>
      <c r="D96" s="192" t="s">
        <v>70</v>
      </c>
      <c r="E96" s="204" t="s">
        <v>2880</v>
      </c>
      <c r="F96" s="204" t="s">
        <v>2881</v>
      </c>
      <c r="G96" s="191"/>
      <c r="H96" s="191"/>
      <c r="I96" s="194"/>
      <c r="J96" s="205">
        <f>BK96</f>
        <v>0</v>
      </c>
      <c r="K96" s="191"/>
      <c r="L96" s="196"/>
      <c r="M96" s="197"/>
      <c r="N96" s="198"/>
      <c r="O96" s="198"/>
      <c r="P96" s="199">
        <f>SUM(P97:P99)</f>
        <v>0</v>
      </c>
      <c r="Q96" s="198"/>
      <c r="R96" s="199">
        <f>SUM(R97:R99)</f>
        <v>0</v>
      </c>
      <c r="S96" s="198"/>
      <c r="T96" s="200">
        <f>SUM(T97:T99)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1" t="s">
        <v>180</v>
      </c>
      <c r="AT96" s="202" t="s">
        <v>70</v>
      </c>
      <c r="AU96" s="202" t="s">
        <v>79</v>
      </c>
      <c r="AY96" s="201" t="s">
        <v>144</v>
      </c>
      <c r="BK96" s="203">
        <f>SUM(BK97:BK99)</f>
        <v>0</v>
      </c>
    </row>
    <row r="97" s="2" customFormat="1" ht="16.5" customHeight="1">
      <c r="A97" s="40"/>
      <c r="B97" s="41"/>
      <c r="C97" s="206" t="s">
        <v>151</v>
      </c>
      <c r="D97" s="206" t="s">
        <v>146</v>
      </c>
      <c r="E97" s="207" t="s">
        <v>2882</v>
      </c>
      <c r="F97" s="208" t="s">
        <v>2881</v>
      </c>
      <c r="G97" s="209" t="s">
        <v>2712</v>
      </c>
      <c r="H97" s="210">
        <v>1</v>
      </c>
      <c r="I97" s="211"/>
      <c r="J97" s="212">
        <f>ROUND(I97*H97,2)</f>
        <v>0</v>
      </c>
      <c r="K97" s="208" t="s">
        <v>2450</v>
      </c>
      <c r="L97" s="46"/>
      <c r="M97" s="213" t="s">
        <v>19</v>
      </c>
      <c r="N97" s="214" t="s">
        <v>42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2869</v>
      </c>
      <c r="AT97" s="217" t="s">
        <v>146</v>
      </c>
      <c r="AU97" s="217" t="s">
        <v>81</v>
      </c>
      <c r="AY97" s="19" t="s">
        <v>144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79</v>
      </c>
      <c r="BK97" s="218">
        <f>ROUND(I97*H97,2)</f>
        <v>0</v>
      </c>
      <c r="BL97" s="19" t="s">
        <v>2869</v>
      </c>
      <c r="BM97" s="217" t="s">
        <v>2883</v>
      </c>
    </row>
    <row r="98" s="2" customFormat="1">
      <c r="A98" s="40"/>
      <c r="B98" s="41"/>
      <c r="C98" s="42"/>
      <c r="D98" s="219" t="s">
        <v>153</v>
      </c>
      <c r="E98" s="42"/>
      <c r="F98" s="220" t="s">
        <v>2881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153</v>
      </c>
      <c r="AU98" s="19" t="s">
        <v>81</v>
      </c>
    </row>
    <row r="99" s="2" customFormat="1">
      <c r="A99" s="40"/>
      <c r="B99" s="41"/>
      <c r="C99" s="42"/>
      <c r="D99" s="224" t="s">
        <v>155</v>
      </c>
      <c r="E99" s="42"/>
      <c r="F99" s="225" t="s">
        <v>2884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155</v>
      </c>
      <c r="AU99" s="19" t="s">
        <v>81</v>
      </c>
    </row>
    <row r="100" s="12" customFormat="1" ht="22.8" customHeight="1">
      <c r="A100" s="12"/>
      <c r="B100" s="190"/>
      <c r="C100" s="191"/>
      <c r="D100" s="192" t="s">
        <v>70</v>
      </c>
      <c r="E100" s="204" t="s">
        <v>2885</v>
      </c>
      <c r="F100" s="204" t="s">
        <v>2886</v>
      </c>
      <c r="G100" s="191"/>
      <c r="H100" s="191"/>
      <c r="I100" s="194"/>
      <c r="J100" s="205">
        <f>BK100</f>
        <v>0</v>
      </c>
      <c r="K100" s="191"/>
      <c r="L100" s="196"/>
      <c r="M100" s="197"/>
      <c r="N100" s="198"/>
      <c r="O100" s="198"/>
      <c r="P100" s="199">
        <f>SUM(P101:P107)</f>
        <v>0</v>
      </c>
      <c r="Q100" s="198"/>
      <c r="R100" s="199">
        <f>SUM(R101:R107)</f>
        <v>0</v>
      </c>
      <c r="S100" s="198"/>
      <c r="T100" s="200">
        <f>SUM(T101:T107)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1" t="s">
        <v>180</v>
      </c>
      <c r="AT100" s="202" t="s">
        <v>70</v>
      </c>
      <c r="AU100" s="202" t="s">
        <v>79</v>
      </c>
      <c r="AY100" s="201" t="s">
        <v>144</v>
      </c>
      <c r="BK100" s="203">
        <f>SUM(BK101:BK107)</f>
        <v>0</v>
      </c>
    </row>
    <row r="101" s="2" customFormat="1" ht="16.5" customHeight="1">
      <c r="A101" s="40"/>
      <c r="B101" s="41"/>
      <c r="C101" s="206" t="s">
        <v>180</v>
      </c>
      <c r="D101" s="206" t="s">
        <v>146</v>
      </c>
      <c r="E101" s="207" t="s">
        <v>2887</v>
      </c>
      <c r="F101" s="208" t="s">
        <v>2888</v>
      </c>
      <c r="G101" s="209" t="s">
        <v>2712</v>
      </c>
      <c r="H101" s="210">
        <v>4</v>
      </c>
      <c r="I101" s="211"/>
      <c r="J101" s="212">
        <f>ROUND(I101*H101,2)</f>
        <v>0</v>
      </c>
      <c r="K101" s="208" t="s">
        <v>2450</v>
      </c>
      <c r="L101" s="46"/>
      <c r="M101" s="213" t="s">
        <v>19</v>
      </c>
      <c r="N101" s="214" t="s">
        <v>42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2869</v>
      </c>
      <c r="AT101" s="217" t="s">
        <v>146</v>
      </c>
      <c r="AU101" s="217" t="s">
        <v>81</v>
      </c>
      <c r="AY101" s="19" t="s">
        <v>144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79</v>
      </c>
      <c r="BK101" s="218">
        <f>ROUND(I101*H101,2)</f>
        <v>0</v>
      </c>
      <c r="BL101" s="19" t="s">
        <v>2869</v>
      </c>
      <c r="BM101" s="217" t="s">
        <v>2889</v>
      </c>
    </row>
    <row r="102" s="2" customFormat="1">
      <c r="A102" s="40"/>
      <c r="B102" s="41"/>
      <c r="C102" s="42"/>
      <c r="D102" s="219" t="s">
        <v>153</v>
      </c>
      <c r="E102" s="42"/>
      <c r="F102" s="220" t="s">
        <v>2888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153</v>
      </c>
      <c r="AU102" s="19" t="s">
        <v>81</v>
      </c>
    </row>
    <row r="103" s="2" customFormat="1">
      <c r="A103" s="40"/>
      <c r="B103" s="41"/>
      <c r="C103" s="42"/>
      <c r="D103" s="224" t="s">
        <v>155</v>
      </c>
      <c r="E103" s="42"/>
      <c r="F103" s="225" t="s">
        <v>2890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155</v>
      </c>
      <c r="AU103" s="19" t="s">
        <v>81</v>
      </c>
    </row>
    <row r="104" s="2" customFormat="1" ht="16.5" customHeight="1">
      <c r="A104" s="40"/>
      <c r="B104" s="41"/>
      <c r="C104" s="206" t="s">
        <v>187</v>
      </c>
      <c r="D104" s="206" t="s">
        <v>146</v>
      </c>
      <c r="E104" s="207" t="s">
        <v>2891</v>
      </c>
      <c r="F104" s="208" t="s">
        <v>2892</v>
      </c>
      <c r="G104" s="209" t="s">
        <v>2893</v>
      </c>
      <c r="H104" s="210">
        <v>1</v>
      </c>
      <c r="I104" s="211"/>
      <c r="J104" s="212">
        <f>ROUND(I104*H104,2)</f>
        <v>0</v>
      </c>
      <c r="K104" s="208" t="s">
        <v>150</v>
      </c>
      <c r="L104" s="46"/>
      <c r="M104" s="213" t="s">
        <v>19</v>
      </c>
      <c r="N104" s="214" t="s">
        <v>42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2869</v>
      </c>
      <c r="AT104" s="217" t="s">
        <v>146</v>
      </c>
      <c r="AU104" s="217" t="s">
        <v>81</v>
      </c>
      <c r="AY104" s="19" t="s">
        <v>144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79</v>
      </c>
      <c r="BK104" s="218">
        <f>ROUND(I104*H104,2)</f>
        <v>0</v>
      </c>
      <c r="BL104" s="19" t="s">
        <v>2869</v>
      </c>
      <c r="BM104" s="217" t="s">
        <v>2894</v>
      </c>
    </row>
    <row r="105" s="2" customFormat="1">
      <c r="A105" s="40"/>
      <c r="B105" s="41"/>
      <c r="C105" s="42"/>
      <c r="D105" s="219" t="s">
        <v>153</v>
      </c>
      <c r="E105" s="42"/>
      <c r="F105" s="220" t="s">
        <v>2892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153</v>
      </c>
      <c r="AU105" s="19" t="s">
        <v>81</v>
      </c>
    </row>
    <row r="106" s="2" customFormat="1">
      <c r="A106" s="40"/>
      <c r="B106" s="41"/>
      <c r="C106" s="42"/>
      <c r="D106" s="224" t="s">
        <v>155</v>
      </c>
      <c r="E106" s="42"/>
      <c r="F106" s="225" t="s">
        <v>2895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155</v>
      </c>
      <c r="AU106" s="19" t="s">
        <v>81</v>
      </c>
    </row>
    <row r="107" s="2" customFormat="1">
      <c r="A107" s="40"/>
      <c r="B107" s="41"/>
      <c r="C107" s="42"/>
      <c r="D107" s="219" t="s">
        <v>385</v>
      </c>
      <c r="E107" s="42"/>
      <c r="F107" s="268" t="s">
        <v>2896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385</v>
      </c>
      <c r="AU107" s="19" t="s">
        <v>81</v>
      </c>
    </row>
    <row r="108" s="12" customFormat="1" ht="22.8" customHeight="1">
      <c r="A108" s="12"/>
      <c r="B108" s="190"/>
      <c r="C108" s="191"/>
      <c r="D108" s="192" t="s">
        <v>70</v>
      </c>
      <c r="E108" s="204" t="s">
        <v>2897</v>
      </c>
      <c r="F108" s="204" t="s">
        <v>2898</v>
      </c>
      <c r="G108" s="191"/>
      <c r="H108" s="191"/>
      <c r="I108" s="194"/>
      <c r="J108" s="205">
        <f>BK108</f>
        <v>0</v>
      </c>
      <c r="K108" s="191"/>
      <c r="L108" s="196"/>
      <c r="M108" s="197"/>
      <c r="N108" s="198"/>
      <c r="O108" s="198"/>
      <c r="P108" s="199">
        <f>SUM(P109:P111)</f>
        <v>0</v>
      </c>
      <c r="Q108" s="198"/>
      <c r="R108" s="199">
        <f>SUM(R109:R111)</f>
        <v>0</v>
      </c>
      <c r="S108" s="198"/>
      <c r="T108" s="200">
        <f>SUM(T109:T111)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1" t="s">
        <v>180</v>
      </c>
      <c r="AT108" s="202" t="s">
        <v>70</v>
      </c>
      <c r="AU108" s="202" t="s">
        <v>79</v>
      </c>
      <c r="AY108" s="201" t="s">
        <v>144</v>
      </c>
      <c r="BK108" s="203">
        <f>SUM(BK109:BK111)</f>
        <v>0</v>
      </c>
    </row>
    <row r="109" s="2" customFormat="1" ht="16.5" customHeight="1">
      <c r="A109" s="40"/>
      <c r="B109" s="41"/>
      <c r="C109" s="206" t="s">
        <v>194</v>
      </c>
      <c r="D109" s="206" t="s">
        <v>146</v>
      </c>
      <c r="E109" s="207" t="s">
        <v>2899</v>
      </c>
      <c r="F109" s="208" t="s">
        <v>2898</v>
      </c>
      <c r="G109" s="209" t="s">
        <v>2712</v>
      </c>
      <c r="H109" s="210">
        <v>1</v>
      </c>
      <c r="I109" s="211"/>
      <c r="J109" s="212">
        <f>ROUND(I109*H109,2)</f>
        <v>0</v>
      </c>
      <c r="K109" s="208" t="s">
        <v>2450</v>
      </c>
      <c r="L109" s="46"/>
      <c r="M109" s="213" t="s">
        <v>19</v>
      </c>
      <c r="N109" s="214" t="s">
        <v>42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2869</v>
      </c>
      <c r="AT109" s="217" t="s">
        <v>146</v>
      </c>
      <c r="AU109" s="217" t="s">
        <v>81</v>
      </c>
      <c r="AY109" s="19" t="s">
        <v>144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79</v>
      </c>
      <c r="BK109" s="218">
        <f>ROUND(I109*H109,2)</f>
        <v>0</v>
      </c>
      <c r="BL109" s="19" t="s">
        <v>2869</v>
      </c>
      <c r="BM109" s="217" t="s">
        <v>2900</v>
      </c>
    </row>
    <row r="110" s="2" customFormat="1">
      <c r="A110" s="40"/>
      <c r="B110" s="41"/>
      <c r="C110" s="42"/>
      <c r="D110" s="219" t="s">
        <v>153</v>
      </c>
      <c r="E110" s="42"/>
      <c r="F110" s="220" t="s">
        <v>2901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153</v>
      </c>
      <c r="AU110" s="19" t="s">
        <v>81</v>
      </c>
    </row>
    <row r="111" s="2" customFormat="1">
      <c r="A111" s="40"/>
      <c r="B111" s="41"/>
      <c r="C111" s="42"/>
      <c r="D111" s="224" t="s">
        <v>155</v>
      </c>
      <c r="E111" s="42"/>
      <c r="F111" s="225" t="s">
        <v>2902</v>
      </c>
      <c r="G111" s="42"/>
      <c r="H111" s="42"/>
      <c r="I111" s="221"/>
      <c r="J111" s="42"/>
      <c r="K111" s="42"/>
      <c r="L111" s="46"/>
      <c r="M111" s="269"/>
      <c r="N111" s="270"/>
      <c r="O111" s="271"/>
      <c r="P111" s="271"/>
      <c r="Q111" s="271"/>
      <c r="R111" s="271"/>
      <c r="S111" s="271"/>
      <c r="T111" s="272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155</v>
      </c>
      <c r="AU111" s="19" t="s">
        <v>81</v>
      </c>
    </row>
    <row r="112" s="2" customFormat="1" ht="6.96" customHeight="1">
      <c r="A112" s="40"/>
      <c r="B112" s="61"/>
      <c r="C112" s="62"/>
      <c r="D112" s="62"/>
      <c r="E112" s="62"/>
      <c r="F112" s="62"/>
      <c r="G112" s="62"/>
      <c r="H112" s="62"/>
      <c r="I112" s="62"/>
      <c r="J112" s="62"/>
      <c r="K112" s="62"/>
      <c r="L112" s="46"/>
      <c r="M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</sheetData>
  <sheetProtection sheet="1" autoFilter="0" formatColumns="0" formatRows="0" objects="1" scenarios="1" spinCount="100000" saltValue="GU6IGE/rlVQrNRwe9cGj8co0ngvidp7jh8ZjCuEhoaeMBXU2k3dxVOrEPRBDFX3zTRACShYE/zW2unJLsHuO6A==" hashValue="UJVwrPCIP8/7jluxEh26dTLlUkM8Pl4cCz7VQcBeetqJ4g5UDavMSjpNkKqHnjpOCY/PfTmryPbgUa3GV0GWyQ==" algorithmName="SHA-512" password="CC35"/>
  <autoFilter ref="C83:K111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5_01/012344000"/>
    <hyperlink ref="F92" r:id="rId2" display="https://podminky.urs.cz/item/CS_URS_2025_01/012414000"/>
    <hyperlink ref="F95" r:id="rId3" display="https://podminky.urs.cz/item/CS_URS_2025_01/012444000"/>
    <hyperlink ref="F99" r:id="rId4" display="https://podminky.urs.cz/item/CS_URS_2024_01/030001000"/>
    <hyperlink ref="F103" r:id="rId5" display="https://podminky.urs.cz/item/CS_URS_2024_01/043154000"/>
    <hyperlink ref="F106" r:id="rId6" display="https://podminky.urs.cz/item/CS_URS_2025_01/043203000"/>
    <hyperlink ref="F111" r:id="rId7" display="https://podminky.urs.cz/item/CS_URS_2024_01/09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6" customWidth="1"/>
    <col min="2" max="2" width="1.667969" style="276" customWidth="1"/>
    <col min="3" max="4" width="5" style="276" customWidth="1"/>
    <col min="5" max="5" width="11.66016" style="276" customWidth="1"/>
    <col min="6" max="6" width="9.160156" style="276" customWidth="1"/>
    <col min="7" max="7" width="5" style="276" customWidth="1"/>
    <col min="8" max="8" width="77.83203" style="276" customWidth="1"/>
    <col min="9" max="10" width="20" style="276" customWidth="1"/>
    <col min="11" max="11" width="1.667969" style="276" customWidth="1"/>
  </cols>
  <sheetData>
    <row r="1" s="1" customFormat="1" ht="37.5" customHeight="1"/>
    <row r="2" s="1" customFormat="1" ht="7.5" customHeight="1">
      <c r="B2" s="277"/>
      <c r="C2" s="278"/>
      <c r="D2" s="278"/>
      <c r="E2" s="278"/>
      <c r="F2" s="278"/>
      <c r="G2" s="278"/>
      <c r="H2" s="278"/>
      <c r="I2" s="278"/>
      <c r="J2" s="278"/>
      <c r="K2" s="279"/>
    </row>
    <row r="3" s="16" customFormat="1" ht="45" customHeight="1">
      <c r="B3" s="280"/>
      <c r="C3" s="281" t="s">
        <v>2903</v>
      </c>
      <c r="D3" s="281"/>
      <c r="E3" s="281"/>
      <c r="F3" s="281"/>
      <c r="G3" s="281"/>
      <c r="H3" s="281"/>
      <c r="I3" s="281"/>
      <c r="J3" s="281"/>
      <c r="K3" s="282"/>
    </row>
    <row r="4" s="1" customFormat="1" ht="25.5" customHeight="1">
      <c r="B4" s="283"/>
      <c r="C4" s="284" t="s">
        <v>2904</v>
      </c>
      <c r="D4" s="284"/>
      <c r="E4" s="284"/>
      <c r="F4" s="284"/>
      <c r="G4" s="284"/>
      <c r="H4" s="284"/>
      <c r="I4" s="284"/>
      <c r="J4" s="284"/>
      <c r="K4" s="285"/>
    </row>
    <row r="5" s="1" customFormat="1" ht="5.25" customHeight="1">
      <c r="B5" s="283"/>
      <c r="C5" s="286"/>
      <c r="D5" s="286"/>
      <c r="E5" s="286"/>
      <c r="F5" s="286"/>
      <c r="G5" s="286"/>
      <c r="H5" s="286"/>
      <c r="I5" s="286"/>
      <c r="J5" s="286"/>
      <c r="K5" s="285"/>
    </row>
    <row r="6" s="1" customFormat="1" ht="15" customHeight="1">
      <c r="B6" s="283"/>
      <c r="C6" s="287" t="s">
        <v>2905</v>
      </c>
      <c r="D6" s="287"/>
      <c r="E6" s="287"/>
      <c r="F6" s="287"/>
      <c r="G6" s="287"/>
      <c r="H6" s="287"/>
      <c r="I6" s="287"/>
      <c r="J6" s="287"/>
      <c r="K6" s="285"/>
    </row>
    <row r="7" s="1" customFormat="1" ht="15" customHeight="1">
      <c r="B7" s="288"/>
      <c r="C7" s="287" t="s">
        <v>2906</v>
      </c>
      <c r="D7" s="287"/>
      <c r="E7" s="287"/>
      <c r="F7" s="287"/>
      <c r="G7" s="287"/>
      <c r="H7" s="287"/>
      <c r="I7" s="287"/>
      <c r="J7" s="287"/>
      <c r="K7" s="285"/>
    </row>
    <row r="8" s="1" customFormat="1" ht="12.75" customHeight="1">
      <c r="B8" s="288"/>
      <c r="C8" s="287"/>
      <c r="D8" s="287"/>
      <c r="E8" s="287"/>
      <c r="F8" s="287"/>
      <c r="G8" s="287"/>
      <c r="H8" s="287"/>
      <c r="I8" s="287"/>
      <c r="J8" s="287"/>
      <c r="K8" s="285"/>
    </row>
    <row r="9" s="1" customFormat="1" ht="15" customHeight="1">
      <c r="B9" s="288"/>
      <c r="C9" s="287" t="s">
        <v>2907</v>
      </c>
      <c r="D9" s="287"/>
      <c r="E9" s="287"/>
      <c r="F9" s="287"/>
      <c r="G9" s="287"/>
      <c r="H9" s="287"/>
      <c r="I9" s="287"/>
      <c r="J9" s="287"/>
      <c r="K9" s="285"/>
    </row>
    <row r="10" s="1" customFormat="1" ht="15" customHeight="1">
      <c r="B10" s="288"/>
      <c r="C10" s="287"/>
      <c r="D10" s="287" t="s">
        <v>2908</v>
      </c>
      <c r="E10" s="287"/>
      <c r="F10" s="287"/>
      <c r="G10" s="287"/>
      <c r="H10" s="287"/>
      <c r="I10" s="287"/>
      <c r="J10" s="287"/>
      <c r="K10" s="285"/>
    </row>
    <row r="11" s="1" customFormat="1" ht="15" customHeight="1">
      <c r="B11" s="288"/>
      <c r="C11" s="289"/>
      <c r="D11" s="287" t="s">
        <v>2909</v>
      </c>
      <c r="E11" s="287"/>
      <c r="F11" s="287"/>
      <c r="G11" s="287"/>
      <c r="H11" s="287"/>
      <c r="I11" s="287"/>
      <c r="J11" s="287"/>
      <c r="K11" s="285"/>
    </row>
    <row r="12" s="1" customFormat="1" ht="15" customHeight="1">
      <c r="B12" s="288"/>
      <c r="C12" s="289"/>
      <c r="D12" s="287"/>
      <c r="E12" s="287"/>
      <c r="F12" s="287"/>
      <c r="G12" s="287"/>
      <c r="H12" s="287"/>
      <c r="I12" s="287"/>
      <c r="J12" s="287"/>
      <c r="K12" s="285"/>
    </row>
    <row r="13" s="1" customFormat="1" ht="15" customHeight="1">
      <c r="B13" s="288"/>
      <c r="C13" s="289"/>
      <c r="D13" s="290" t="s">
        <v>2910</v>
      </c>
      <c r="E13" s="287"/>
      <c r="F13" s="287"/>
      <c r="G13" s="287"/>
      <c r="H13" s="287"/>
      <c r="I13" s="287"/>
      <c r="J13" s="287"/>
      <c r="K13" s="285"/>
    </row>
    <row r="14" s="1" customFormat="1" ht="12.75" customHeight="1">
      <c r="B14" s="288"/>
      <c r="C14" s="289"/>
      <c r="D14" s="289"/>
      <c r="E14" s="289"/>
      <c r="F14" s="289"/>
      <c r="G14" s="289"/>
      <c r="H14" s="289"/>
      <c r="I14" s="289"/>
      <c r="J14" s="289"/>
      <c r="K14" s="285"/>
    </row>
    <row r="15" s="1" customFormat="1" ht="15" customHeight="1">
      <c r="B15" s="288"/>
      <c r="C15" s="289"/>
      <c r="D15" s="287" t="s">
        <v>2911</v>
      </c>
      <c r="E15" s="287"/>
      <c r="F15" s="287"/>
      <c r="G15" s="287"/>
      <c r="H15" s="287"/>
      <c r="I15" s="287"/>
      <c r="J15" s="287"/>
      <c r="K15" s="285"/>
    </row>
    <row r="16" s="1" customFormat="1" ht="15" customHeight="1">
      <c r="B16" s="288"/>
      <c r="C16" s="289"/>
      <c r="D16" s="287" t="s">
        <v>2912</v>
      </c>
      <c r="E16" s="287"/>
      <c r="F16" s="287"/>
      <c r="G16" s="287"/>
      <c r="H16" s="287"/>
      <c r="I16" s="287"/>
      <c r="J16" s="287"/>
      <c r="K16" s="285"/>
    </row>
    <row r="17" s="1" customFormat="1" ht="15" customHeight="1">
      <c r="B17" s="288"/>
      <c r="C17" s="289"/>
      <c r="D17" s="287" t="s">
        <v>2913</v>
      </c>
      <c r="E17" s="287"/>
      <c r="F17" s="287"/>
      <c r="G17" s="287"/>
      <c r="H17" s="287"/>
      <c r="I17" s="287"/>
      <c r="J17" s="287"/>
      <c r="K17" s="285"/>
    </row>
    <row r="18" s="1" customFormat="1" ht="15" customHeight="1">
      <c r="B18" s="288"/>
      <c r="C18" s="289"/>
      <c r="D18" s="289"/>
      <c r="E18" s="291" t="s">
        <v>78</v>
      </c>
      <c r="F18" s="287" t="s">
        <v>2914</v>
      </c>
      <c r="G18" s="287"/>
      <c r="H18" s="287"/>
      <c r="I18" s="287"/>
      <c r="J18" s="287"/>
      <c r="K18" s="285"/>
    </row>
    <row r="19" s="1" customFormat="1" ht="15" customHeight="1">
      <c r="B19" s="288"/>
      <c r="C19" s="289"/>
      <c r="D19" s="289"/>
      <c r="E19" s="291" t="s">
        <v>2915</v>
      </c>
      <c r="F19" s="287" t="s">
        <v>2916</v>
      </c>
      <c r="G19" s="287"/>
      <c r="H19" s="287"/>
      <c r="I19" s="287"/>
      <c r="J19" s="287"/>
      <c r="K19" s="285"/>
    </row>
    <row r="20" s="1" customFormat="1" ht="15" customHeight="1">
      <c r="B20" s="288"/>
      <c r="C20" s="289"/>
      <c r="D20" s="289"/>
      <c r="E20" s="291" t="s">
        <v>2917</v>
      </c>
      <c r="F20" s="287" t="s">
        <v>2918</v>
      </c>
      <c r="G20" s="287"/>
      <c r="H20" s="287"/>
      <c r="I20" s="287"/>
      <c r="J20" s="287"/>
      <c r="K20" s="285"/>
    </row>
    <row r="21" s="1" customFormat="1" ht="15" customHeight="1">
      <c r="B21" s="288"/>
      <c r="C21" s="289"/>
      <c r="D21" s="289"/>
      <c r="E21" s="291" t="s">
        <v>2919</v>
      </c>
      <c r="F21" s="287" t="s">
        <v>2920</v>
      </c>
      <c r="G21" s="287"/>
      <c r="H21" s="287"/>
      <c r="I21" s="287"/>
      <c r="J21" s="287"/>
      <c r="K21" s="285"/>
    </row>
    <row r="22" s="1" customFormat="1" ht="15" customHeight="1">
      <c r="B22" s="288"/>
      <c r="C22" s="289"/>
      <c r="D22" s="289"/>
      <c r="E22" s="291" t="s">
        <v>2921</v>
      </c>
      <c r="F22" s="287" t="s">
        <v>2922</v>
      </c>
      <c r="G22" s="287"/>
      <c r="H22" s="287"/>
      <c r="I22" s="287"/>
      <c r="J22" s="287"/>
      <c r="K22" s="285"/>
    </row>
    <row r="23" s="1" customFormat="1" ht="15" customHeight="1">
      <c r="B23" s="288"/>
      <c r="C23" s="289"/>
      <c r="D23" s="289"/>
      <c r="E23" s="291" t="s">
        <v>2923</v>
      </c>
      <c r="F23" s="287" t="s">
        <v>2924</v>
      </c>
      <c r="G23" s="287"/>
      <c r="H23" s="287"/>
      <c r="I23" s="287"/>
      <c r="J23" s="287"/>
      <c r="K23" s="285"/>
    </row>
    <row r="24" s="1" customFormat="1" ht="12.75" customHeight="1">
      <c r="B24" s="288"/>
      <c r="C24" s="289"/>
      <c r="D24" s="289"/>
      <c r="E24" s="289"/>
      <c r="F24" s="289"/>
      <c r="G24" s="289"/>
      <c r="H24" s="289"/>
      <c r="I24" s="289"/>
      <c r="J24" s="289"/>
      <c r="K24" s="285"/>
    </row>
    <row r="25" s="1" customFormat="1" ht="15" customHeight="1">
      <c r="B25" s="288"/>
      <c r="C25" s="287" t="s">
        <v>2925</v>
      </c>
      <c r="D25" s="287"/>
      <c r="E25" s="287"/>
      <c r="F25" s="287"/>
      <c r="G25" s="287"/>
      <c r="H25" s="287"/>
      <c r="I25" s="287"/>
      <c r="J25" s="287"/>
      <c r="K25" s="285"/>
    </row>
    <row r="26" s="1" customFormat="1" ht="15" customHeight="1">
      <c r="B26" s="288"/>
      <c r="C26" s="287" t="s">
        <v>2926</v>
      </c>
      <c r="D26" s="287"/>
      <c r="E26" s="287"/>
      <c r="F26" s="287"/>
      <c r="G26" s="287"/>
      <c r="H26" s="287"/>
      <c r="I26" s="287"/>
      <c r="J26" s="287"/>
      <c r="K26" s="285"/>
    </row>
    <row r="27" s="1" customFormat="1" ht="15" customHeight="1">
      <c r="B27" s="288"/>
      <c r="C27" s="287"/>
      <c r="D27" s="287" t="s">
        <v>2927</v>
      </c>
      <c r="E27" s="287"/>
      <c r="F27" s="287"/>
      <c r="G27" s="287"/>
      <c r="H27" s="287"/>
      <c r="I27" s="287"/>
      <c r="J27" s="287"/>
      <c r="K27" s="285"/>
    </row>
    <row r="28" s="1" customFormat="1" ht="15" customHeight="1">
      <c r="B28" s="288"/>
      <c r="C28" s="289"/>
      <c r="D28" s="287" t="s">
        <v>2928</v>
      </c>
      <c r="E28" s="287"/>
      <c r="F28" s="287"/>
      <c r="G28" s="287"/>
      <c r="H28" s="287"/>
      <c r="I28" s="287"/>
      <c r="J28" s="287"/>
      <c r="K28" s="285"/>
    </row>
    <row r="29" s="1" customFormat="1" ht="12.75" customHeight="1">
      <c r="B29" s="288"/>
      <c r="C29" s="289"/>
      <c r="D29" s="289"/>
      <c r="E29" s="289"/>
      <c r="F29" s="289"/>
      <c r="G29" s="289"/>
      <c r="H29" s="289"/>
      <c r="I29" s="289"/>
      <c r="J29" s="289"/>
      <c r="K29" s="285"/>
    </row>
    <row r="30" s="1" customFormat="1" ht="15" customHeight="1">
      <c r="B30" s="288"/>
      <c r="C30" s="289"/>
      <c r="D30" s="287" t="s">
        <v>2929</v>
      </c>
      <c r="E30" s="287"/>
      <c r="F30" s="287"/>
      <c r="G30" s="287"/>
      <c r="H30" s="287"/>
      <c r="I30" s="287"/>
      <c r="J30" s="287"/>
      <c r="K30" s="285"/>
    </row>
    <row r="31" s="1" customFormat="1" ht="15" customHeight="1">
      <c r="B31" s="288"/>
      <c r="C31" s="289"/>
      <c r="D31" s="287" t="s">
        <v>2930</v>
      </c>
      <c r="E31" s="287"/>
      <c r="F31" s="287"/>
      <c r="G31" s="287"/>
      <c r="H31" s="287"/>
      <c r="I31" s="287"/>
      <c r="J31" s="287"/>
      <c r="K31" s="285"/>
    </row>
    <row r="32" s="1" customFormat="1" ht="12.75" customHeight="1">
      <c r="B32" s="288"/>
      <c r="C32" s="289"/>
      <c r="D32" s="289"/>
      <c r="E32" s="289"/>
      <c r="F32" s="289"/>
      <c r="G32" s="289"/>
      <c r="H32" s="289"/>
      <c r="I32" s="289"/>
      <c r="J32" s="289"/>
      <c r="K32" s="285"/>
    </row>
    <row r="33" s="1" customFormat="1" ht="15" customHeight="1">
      <c r="B33" s="288"/>
      <c r="C33" s="289"/>
      <c r="D33" s="287" t="s">
        <v>2931</v>
      </c>
      <c r="E33" s="287"/>
      <c r="F33" s="287"/>
      <c r="G33" s="287"/>
      <c r="H33" s="287"/>
      <c r="I33" s="287"/>
      <c r="J33" s="287"/>
      <c r="K33" s="285"/>
    </row>
    <row r="34" s="1" customFormat="1" ht="15" customHeight="1">
      <c r="B34" s="288"/>
      <c r="C34" s="289"/>
      <c r="D34" s="287" t="s">
        <v>2932</v>
      </c>
      <c r="E34" s="287"/>
      <c r="F34" s="287"/>
      <c r="G34" s="287"/>
      <c r="H34" s="287"/>
      <c r="I34" s="287"/>
      <c r="J34" s="287"/>
      <c r="K34" s="285"/>
    </row>
    <row r="35" s="1" customFormat="1" ht="15" customHeight="1">
      <c r="B35" s="288"/>
      <c r="C35" s="289"/>
      <c r="D35" s="287" t="s">
        <v>2933</v>
      </c>
      <c r="E35" s="287"/>
      <c r="F35" s="287"/>
      <c r="G35" s="287"/>
      <c r="H35" s="287"/>
      <c r="I35" s="287"/>
      <c r="J35" s="287"/>
      <c r="K35" s="285"/>
    </row>
    <row r="36" s="1" customFormat="1" ht="15" customHeight="1">
      <c r="B36" s="288"/>
      <c r="C36" s="289"/>
      <c r="D36" s="287"/>
      <c r="E36" s="290" t="s">
        <v>130</v>
      </c>
      <c r="F36" s="287"/>
      <c r="G36" s="287" t="s">
        <v>2934</v>
      </c>
      <c r="H36" s="287"/>
      <c r="I36" s="287"/>
      <c r="J36" s="287"/>
      <c r="K36" s="285"/>
    </row>
    <row r="37" s="1" customFormat="1" ht="30.75" customHeight="1">
      <c r="B37" s="288"/>
      <c r="C37" s="289"/>
      <c r="D37" s="287"/>
      <c r="E37" s="290" t="s">
        <v>2935</v>
      </c>
      <c r="F37" s="287"/>
      <c r="G37" s="287" t="s">
        <v>2936</v>
      </c>
      <c r="H37" s="287"/>
      <c r="I37" s="287"/>
      <c r="J37" s="287"/>
      <c r="K37" s="285"/>
    </row>
    <row r="38" s="1" customFormat="1" ht="15" customHeight="1">
      <c r="B38" s="288"/>
      <c r="C38" s="289"/>
      <c r="D38" s="287"/>
      <c r="E38" s="290" t="s">
        <v>52</v>
      </c>
      <c r="F38" s="287"/>
      <c r="G38" s="287" t="s">
        <v>2937</v>
      </c>
      <c r="H38" s="287"/>
      <c r="I38" s="287"/>
      <c r="J38" s="287"/>
      <c r="K38" s="285"/>
    </row>
    <row r="39" s="1" customFormat="1" ht="15" customHeight="1">
      <c r="B39" s="288"/>
      <c r="C39" s="289"/>
      <c r="D39" s="287"/>
      <c r="E39" s="290" t="s">
        <v>53</v>
      </c>
      <c r="F39" s="287"/>
      <c r="G39" s="287" t="s">
        <v>2938</v>
      </c>
      <c r="H39" s="287"/>
      <c r="I39" s="287"/>
      <c r="J39" s="287"/>
      <c r="K39" s="285"/>
    </row>
    <row r="40" s="1" customFormat="1" ht="15" customHeight="1">
      <c r="B40" s="288"/>
      <c r="C40" s="289"/>
      <c r="D40" s="287"/>
      <c r="E40" s="290" t="s">
        <v>131</v>
      </c>
      <c r="F40" s="287"/>
      <c r="G40" s="287" t="s">
        <v>2939</v>
      </c>
      <c r="H40" s="287"/>
      <c r="I40" s="287"/>
      <c r="J40" s="287"/>
      <c r="K40" s="285"/>
    </row>
    <row r="41" s="1" customFormat="1" ht="15" customHeight="1">
      <c r="B41" s="288"/>
      <c r="C41" s="289"/>
      <c r="D41" s="287"/>
      <c r="E41" s="290" t="s">
        <v>132</v>
      </c>
      <c r="F41" s="287"/>
      <c r="G41" s="287" t="s">
        <v>2940</v>
      </c>
      <c r="H41" s="287"/>
      <c r="I41" s="287"/>
      <c r="J41" s="287"/>
      <c r="K41" s="285"/>
    </row>
    <row r="42" s="1" customFormat="1" ht="15" customHeight="1">
      <c r="B42" s="288"/>
      <c r="C42" s="289"/>
      <c r="D42" s="287"/>
      <c r="E42" s="290" t="s">
        <v>2941</v>
      </c>
      <c r="F42" s="287"/>
      <c r="G42" s="287" t="s">
        <v>2942</v>
      </c>
      <c r="H42" s="287"/>
      <c r="I42" s="287"/>
      <c r="J42" s="287"/>
      <c r="K42" s="285"/>
    </row>
    <row r="43" s="1" customFormat="1" ht="15" customHeight="1">
      <c r="B43" s="288"/>
      <c r="C43" s="289"/>
      <c r="D43" s="287"/>
      <c r="E43" s="290"/>
      <c r="F43" s="287"/>
      <c r="G43" s="287" t="s">
        <v>2943</v>
      </c>
      <c r="H43" s="287"/>
      <c r="I43" s="287"/>
      <c r="J43" s="287"/>
      <c r="K43" s="285"/>
    </row>
    <row r="44" s="1" customFormat="1" ht="15" customHeight="1">
      <c r="B44" s="288"/>
      <c r="C44" s="289"/>
      <c r="D44" s="287"/>
      <c r="E44" s="290" t="s">
        <v>2944</v>
      </c>
      <c r="F44" s="287"/>
      <c r="G44" s="287" t="s">
        <v>2945</v>
      </c>
      <c r="H44" s="287"/>
      <c r="I44" s="287"/>
      <c r="J44" s="287"/>
      <c r="K44" s="285"/>
    </row>
    <row r="45" s="1" customFormat="1" ht="15" customHeight="1">
      <c r="B45" s="288"/>
      <c r="C45" s="289"/>
      <c r="D45" s="287"/>
      <c r="E45" s="290" t="s">
        <v>134</v>
      </c>
      <c r="F45" s="287"/>
      <c r="G45" s="287" t="s">
        <v>2946</v>
      </c>
      <c r="H45" s="287"/>
      <c r="I45" s="287"/>
      <c r="J45" s="287"/>
      <c r="K45" s="285"/>
    </row>
    <row r="46" s="1" customFormat="1" ht="12.75" customHeight="1">
      <c r="B46" s="288"/>
      <c r="C46" s="289"/>
      <c r="D46" s="287"/>
      <c r="E46" s="287"/>
      <c r="F46" s="287"/>
      <c r="G46" s="287"/>
      <c r="H46" s="287"/>
      <c r="I46" s="287"/>
      <c r="J46" s="287"/>
      <c r="K46" s="285"/>
    </row>
    <row r="47" s="1" customFormat="1" ht="15" customHeight="1">
      <c r="B47" s="288"/>
      <c r="C47" s="289"/>
      <c r="D47" s="287" t="s">
        <v>2947</v>
      </c>
      <c r="E47" s="287"/>
      <c r="F47" s="287"/>
      <c r="G47" s="287"/>
      <c r="H47" s="287"/>
      <c r="I47" s="287"/>
      <c r="J47" s="287"/>
      <c r="K47" s="285"/>
    </row>
    <row r="48" s="1" customFormat="1" ht="15" customHeight="1">
      <c r="B48" s="288"/>
      <c r="C48" s="289"/>
      <c r="D48" s="289"/>
      <c r="E48" s="287" t="s">
        <v>2948</v>
      </c>
      <c r="F48" s="287"/>
      <c r="G48" s="287"/>
      <c r="H48" s="287"/>
      <c r="I48" s="287"/>
      <c r="J48" s="287"/>
      <c r="K48" s="285"/>
    </row>
    <row r="49" s="1" customFormat="1" ht="15" customHeight="1">
      <c r="B49" s="288"/>
      <c r="C49" s="289"/>
      <c r="D49" s="289"/>
      <c r="E49" s="287" t="s">
        <v>2949</v>
      </c>
      <c r="F49" s="287"/>
      <c r="G49" s="287"/>
      <c r="H49" s="287"/>
      <c r="I49" s="287"/>
      <c r="J49" s="287"/>
      <c r="K49" s="285"/>
    </row>
    <row r="50" s="1" customFormat="1" ht="15" customHeight="1">
      <c r="B50" s="288"/>
      <c r="C50" s="289"/>
      <c r="D50" s="289"/>
      <c r="E50" s="287" t="s">
        <v>2950</v>
      </c>
      <c r="F50" s="287"/>
      <c r="G50" s="287"/>
      <c r="H50" s="287"/>
      <c r="I50" s="287"/>
      <c r="J50" s="287"/>
      <c r="K50" s="285"/>
    </row>
    <row r="51" s="1" customFormat="1" ht="15" customHeight="1">
      <c r="B51" s="288"/>
      <c r="C51" s="289"/>
      <c r="D51" s="287" t="s">
        <v>2951</v>
      </c>
      <c r="E51" s="287"/>
      <c r="F51" s="287"/>
      <c r="G51" s="287"/>
      <c r="H51" s="287"/>
      <c r="I51" s="287"/>
      <c r="J51" s="287"/>
      <c r="K51" s="285"/>
    </row>
    <row r="52" s="1" customFormat="1" ht="25.5" customHeight="1">
      <c r="B52" s="283"/>
      <c r="C52" s="284" t="s">
        <v>2952</v>
      </c>
      <c r="D52" s="284"/>
      <c r="E52" s="284"/>
      <c r="F52" s="284"/>
      <c r="G52" s="284"/>
      <c r="H52" s="284"/>
      <c r="I52" s="284"/>
      <c r="J52" s="284"/>
      <c r="K52" s="285"/>
    </row>
    <row r="53" s="1" customFormat="1" ht="5.25" customHeight="1">
      <c r="B53" s="283"/>
      <c r="C53" s="286"/>
      <c r="D53" s="286"/>
      <c r="E53" s="286"/>
      <c r="F53" s="286"/>
      <c r="G53" s="286"/>
      <c r="H53" s="286"/>
      <c r="I53" s="286"/>
      <c r="J53" s="286"/>
      <c r="K53" s="285"/>
    </row>
    <row r="54" s="1" customFormat="1" ht="15" customHeight="1">
      <c r="B54" s="283"/>
      <c r="C54" s="287" t="s">
        <v>2953</v>
      </c>
      <c r="D54" s="287"/>
      <c r="E54" s="287"/>
      <c r="F54" s="287"/>
      <c r="G54" s="287"/>
      <c r="H54" s="287"/>
      <c r="I54" s="287"/>
      <c r="J54" s="287"/>
      <c r="K54" s="285"/>
    </row>
    <row r="55" s="1" customFormat="1" ht="15" customHeight="1">
      <c r="B55" s="283"/>
      <c r="C55" s="287" t="s">
        <v>2954</v>
      </c>
      <c r="D55" s="287"/>
      <c r="E55" s="287"/>
      <c r="F55" s="287"/>
      <c r="G55" s="287"/>
      <c r="H55" s="287"/>
      <c r="I55" s="287"/>
      <c r="J55" s="287"/>
      <c r="K55" s="285"/>
    </row>
    <row r="56" s="1" customFormat="1" ht="12.75" customHeight="1">
      <c r="B56" s="283"/>
      <c r="C56" s="287"/>
      <c r="D56" s="287"/>
      <c r="E56" s="287"/>
      <c r="F56" s="287"/>
      <c r="G56" s="287"/>
      <c r="H56" s="287"/>
      <c r="I56" s="287"/>
      <c r="J56" s="287"/>
      <c r="K56" s="285"/>
    </row>
    <row r="57" s="1" customFormat="1" ht="15" customHeight="1">
      <c r="B57" s="283"/>
      <c r="C57" s="287" t="s">
        <v>2955</v>
      </c>
      <c r="D57" s="287"/>
      <c r="E57" s="287"/>
      <c r="F57" s="287"/>
      <c r="G57" s="287"/>
      <c r="H57" s="287"/>
      <c r="I57" s="287"/>
      <c r="J57" s="287"/>
      <c r="K57" s="285"/>
    </row>
    <row r="58" s="1" customFormat="1" ht="15" customHeight="1">
      <c r="B58" s="283"/>
      <c r="C58" s="289"/>
      <c r="D58" s="287" t="s">
        <v>2956</v>
      </c>
      <c r="E58" s="287"/>
      <c r="F58" s="287"/>
      <c r="G58" s="287"/>
      <c r="H58" s="287"/>
      <c r="I58" s="287"/>
      <c r="J58" s="287"/>
      <c r="K58" s="285"/>
    </row>
    <row r="59" s="1" customFormat="1" ht="15" customHeight="1">
      <c r="B59" s="283"/>
      <c r="C59" s="289"/>
      <c r="D59" s="287" t="s">
        <v>2957</v>
      </c>
      <c r="E59" s="287"/>
      <c r="F59" s="287"/>
      <c r="G59" s="287"/>
      <c r="H59" s="287"/>
      <c r="I59" s="287"/>
      <c r="J59" s="287"/>
      <c r="K59" s="285"/>
    </row>
    <row r="60" s="1" customFormat="1" ht="15" customHeight="1">
      <c r="B60" s="283"/>
      <c r="C60" s="289"/>
      <c r="D60" s="287" t="s">
        <v>2958</v>
      </c>
      <c r="E60" s="287"/>
      <c r="F60" s="287"/>
      <c r="G60" s="287"/>
      <c r="H60" s="287"/>
      <c r="I60" s="287"/>
      <c r="J60" s="287"/>
      <c r="K60" s="285"/>
    </row>
    <row r="61" s="1" customFormat="1" ht="15" customHeight="1">
      <c r="B61" s="283"/>
      <c r="C61" s="289"/>
      <c r="D61" s="287" t="s">
        <v>2959</v>
      </c>
      <c r="E61" s="287"/>
      <c r="F61" s="287"/>
      <c r="G61" s="287"/>
      <c r="H61" s="287"/>
      <c r="I61" s="287"/>
      <c r="J61" s="287"/>
      <c r="K61" s="285"/>
    </row>
    <row r="62" s="1" customFormat="1" ht="15" customHeight="1">
      <c r="B62" s="283"/>
      <c r="C62" s="289"/>
      <c r="D62" s="292" t="s">
        <v>2960</v>
      </c>
      <c r="E62" s="292"/>
      <c r="F62" s="292"/>
      <c r="G62" s="292"/>
      <c r="H62" s="292"/>
      <c r="I62" s="292"/>
      <c r="J62" s="292"/>
      <c r="K62" s="285"/>
    </row>
    <row r="63" s="1" customFormat="1" ht="15" customHeight="1">
      <c r="B63" s="283"/>
      <c r="C63" s="289"/>
      <c r="D63" s="287" t="s">
        <v>2961</v>
      </c>
      <c r="E63" s="287"/>
      <c r="F63" s="287"/>
      <c r="G63" s="287"/>
      <c r="H63" s="287"/>
      <c r="I63" s="287"/>
      <c r="J63" s="287"/>
      <c r="K63" s="285"/>
    </row>
    <row r="64" s="1" customFormat="1" ht="12.75" customHeight="1">
      <c r="B64" s="283"/>
      <c r="C64" s="289"/>
      <c r="D64" s="289"/>
      <c r="E64" s="293"/>
      <c r="F64" s="289"/>
      <c r="G64" s="289"/>
      <c r="H64" s="289"/>
      <c r="I64" s="289"/>
      <c r="J64" s="289"/>
      <c r="K64" s="285"/>
    </row>
    <row r="65" s="1" customFormat="1" ht="15" customHeight="1">
      <c r="B65" s="283"/>
      <c r="C65" s="289"/>
      <c r="D65" s="287" t="s">
        <v>2962</v>
      </c>
      <c r="E65" s="287"/>
      <c r="F65" s="287"/>
      <c r="G65" s="287"/>
      <c r="H65" s="287"/>
      <c r="I65" s="287"/>
      <c r="J65" s="287"/>
      <c r="K65" s="285"/>
    </row>
    <row r="66" s="1" customFormat="1" ht="15" customHeight="1">
      <c r="B66" s="283"/>
      <c r="C66" s="289"/>
      <c r="D66" s="292" t="s">
        <v>2963</v>
      </c>
      <c r="E66" s="292"/>
      <c r="F66" s="292"/>
      <c r="G66" s="292"/>
      <c r="H66" s="292"/>
      <c r="I66" s="292"/>
      <c r="J66" s="292"/>
      <c r="K66" s="285"/>
    </row>
    <row r="67" s="1" customFormat="1" ht="15" customHeight="1">
      <c r="B67" s="283"/>
      <c r="C67" s="289"/>
      <c r="D67" s="287" t="s">
        <v>2964</v>
      </c>
      <c r="E67" s="287"/>
      <c r="F67" s="287"/>
      <c r="G67" s="287"/>
      <c r="H67" s="287"/>
      <c r="I67" s="287"/>
      <c r="J67" s="287"/>
      <c r="K67" s="285"/>
    </row>
    <row r="68" s="1" customFormat="1" ht="15" customHeight="1">
      <c r="B68" s="283"/>
      <c r="C68" s="289"/>
      <c r="D68" s="287" t="s">
        <v>2965</v>
      </c>
      <c r="E68" s="287"/>
      <c r="F68" s="287"/>
      <c r="G68" s="287"/>
      <c r="H68" s="287"/>
      <c r="I68" s="287"/>
      <c r="J68" s="287"/>
      <c r="K68" s="285"/>
    </row>
    <row r="69" s="1" customFormat="1" ht="15" customHeight="1">
      <c r="B69" s="283"/>
      <c r="C69" s="289"/>
      <c r="D69" s="287" t="s">
        <v>2966</v>
      </c>
      <c r="E69" s="287"/>
      <c r="F69" s="287"/>
      <c r="G69" s="287"/>
      <c r="H69" s="287"/>
      <c r="I69" s="287"/>
      <c r="J69" s="287"/>
      <c r="K69" s="285"/>
    </row>
    <row r="70" s="1" customFormat="1" ht="15" customHeight="1">
      <c r="B70" s="283"/>
      <c r="C70" s="289"/>
      <c r="D70" s="287" t="s">
        <v>2967</v>
      </c>
      <c r="E70" s="287"/>
      <c r="F70" s="287"/>
      <c r="G70" s="287"/>
      <c r="H70" s="287"/>
      <c r="I70" s="287"/>
      <c r="J70" s="287"/>
      <c r="K70" s="285"/>
    </row>
    <row r="71" s="1" customFormat="1" ht="12.75" customHeight="1">
      <c r="B71" s="294"/>
      <c r="C71" s="295"/>
      <c r="D71" s="295"/>
      <c r="E71" s="295"/>
      <c r="F71" s="295"/>
      <c r="G71" s="295"/>
      <c r="H71" s="295"/>
      <c r="I71" s="295"/>
      <c r="J71" s="295"/>
      <c r="K71" s="296"/>
    </row>
    <row r="72" s="1" customFormat="1" ht="18.75" customHeight="1">
      <c r="B72" s="297"/>
      <c r="C72" s="297"/>
      <c r="D72" s="297"/>
      <c r="E72" s="297"/>
      <c r="F72" s="297"/>
      <c r="G72" s="297"/>
      <c r="H72" s="297"/>
      <c r="I72" s="297"/>
      <c r="J72" s="297"/>
      <c r="K72" s="298"/>
    </row>
    <row r="73" s="1" customFormat="1" ht="18.75" customHeight="1">
      <c r="B73" s="298"/>
      <c r="C73" s="298"/>
      <c r="D73" s="298"/>
      <c r="E73" s="298"/>
      <c r="F73" s="298"/>
      <c r="G73" s="298"/>
      <c r="H73" s="298"/>
      <c r="I73" s="298"/>
      <c r="J73" s="298"/>
      <c r="K73" s="298"/>
    </row>
    <row r="74" s="1" customFormat="1" ht="7.5" customHeight="1">
      <c r="B74" s="299"/>
      <c r="C74" s="300"/>
      <c r="D74" s="300"/>
      <c r="E74" s="300"/>
      <c r="F74" s="300"/>
      <c r="G74" s="300"/>
      <c r="H74" s="300"/>
      <c r="I74" s="300"/>
      <c r="J74" s="300"/>
      <c r="K74" s="301"/>
    </row>
    <row r="75" s="1" customFormat="1" ht="45" customHeight="1">
      <c r="B75" s="302"/>
      <c r="C75" s="303" t="s">
        <v>2968</v>
      </c>
      <c r="D75" s="303"/>
      <c r="E75" s="303"/>
      <c r="F75" s="303"/>
      <c r="G75" s="303"/>
      <c r="H75" s="303"/>
      <c r="I75" s="303"/>
      <c r="J75" s="303"/>
      <c r="K75" s="304"/>
    </row>
    <row r="76" s="1" customFormat="1" ht="17.25" customHeight="1">
      <c r="B76" s="302"/>
      <c r="C76" s="305" t="s">
        <v>2969</v>
      </c>
      <c r="D76" s="305"/>
      <c r="E76" s="305"/>
      <c r="F76" s="305" t="s">
        <v>2970</v>
      </c>
      <c r="G76" s="306"/>
      <c r="H76" s="305" t="s">
        <v>53</v>
      </c>
      <c r="I76" s="305" t="s">
        <v>56</v>
      </c>
      <c r="J76" s="305" t="s">
        <v>2971</v>
      </c>
      <c r="K76" s="304"/>
    </row>
    <row r="77" s="1" customFormat="1" ht="17.25" customHeight="1">
      <c r="B77" s="302"/>
      <c r="C77" s="307" t="s">
        <v>2972</v>
      </c>
      <c r="D77" s="307"/>
      <c r="E77" s="307"/>
      <c r="F77" s="308" t="s">
        <v>2973</v>
      </c>
      <c r="G77" s="309"/>
      <c r="H77" s="307"/>
      <c r="I77" s="307"/>
      <c r="J77" s="307" t="s">
        <v>2974</v>
      </c>
      <c r="K77" s="304"/>
    </row>
    <row r="78" s="1" customFormat="1" ht="5.25" customHeight="1">
      <c r="B78" s="302"/>
      <c r="C78" s="310"/>
      <c r="D78" s="310"/>
      <c r="E78" s="310"/>
      <c r="F78" s="310"/>
      <c r="G78" s="311"/>
      <c r="H78" s="310"/>
      <c r="I78" s="310"/>
      <c r="J78" s="310"/>
      <c r="K78" s="304"/>
    </row>
    <row r="79" s="1" customFormat="1" ht="15" customHeight="1">
      <c r="B79" s="302"/>
      <c r="C79" s="290" t="s">
        <v>52</v>
      </c>
      <c r="D79" s="312"/>
      <c r="E79" s="312"/>
      <c r="F79" s="313" t="s">
        <v>2975</v>
      </c>
      <c r="G79" s="314"/>
      <c r="H79" s="290" t="s">
        <v>2976</v>
      </c>
      <c r="I79" s="290" t="s">
        <v>2977</v>
      </c>
      <c r="J79" s="290">
        <v>20</v>
      </c>
      <c r="K79" s="304"/>
    </row>
    <row r="80" s="1" customFormat="1" ht="15" customHeight="1">
      <c r="B80" s="302"/>
      <c r="C80" s="290" t="s">
        <v>2978</v>
      </c>
      <c r="D80" s="290"/>
      <c r="E80" s="290"/>
      <c r="F80" s="313" t="s">
        <v>2975</v>
      </c>
      <c r="G80" s="314"/>
      <c r="H80" s="290" t="s">
        <v>2979</v>
      </c>
      <c r="I80" s="290" t="s">
        <v>2977</v>
      </c>
      <c r="J80" s="290">
        <v>120</v>
      </c>
      <c r="K80" s="304"/>
    </row>
    <row r="81" s="1" customFormat="1" ht="15" customHeight="1">
      <c r="B81" s="315"/>
      <c r="C81" s="290" t="s">
        <v>2980</v>
      </c>
      <c r="D81" s="290"/>
      <c r="E81" s="290"/>
      <c r="F81" s="313" t="s">
        <v>2981</v>
      </c>
      <c r="G81" s="314"/>
      <c r="H81" s="290" t="s">
        <v>2982</v>
      </c>
      <c r="I81" s="290" t="s">
        <v>2977</v>
      </c>
      <c r="J81" s="290">
        <v>50</v>
      </c>
      <c r="K81" s="304"/>
    </row>
    <row r="82" s="1" customFormat="1" ht="15" customHeight="1">
      <c r="B82" s="315"/>
      <c r="C82" s="290" t="s">
        <v>2983</v>
      </c>
      <c r="D82" s="290"/>
      <c r="E82" s="290"/>
      <c r="F82" s="313" t="s">
        <v>2975</v>
      </c>
      <c r="G82" s="314"/>
      <c r="H82" s="290" t="s">
        <v>2984</v>
      </c>
      <c r="I82" s="290" t="s">
        <v>2985</v>
      </c>
      <c r="J82" s="290"/>
      <c r="K82" s="304"/>
    </row>
    <row r="83" s="1" customFormat="1" ht="15" customHeight="1">
      <c r="B83" s="315"/>
      <c r="C83" s="316" t="s">
        <v>2986</v>
      </c>
      <c r="D83" s="316"/>
      <c r="E83" s="316"/>
      <c r="F83" s="317" t="s">
        <v>2981</v>
      </c>
      <c r="G83" s="316"/>
      <c r="H83" s="316" t="s">
        <v>2987</v>
      </c>
      <c r="I83" s="316" t="s">
        <v>2977</v>
      </c>
      <c r="J83" s="316">
        <v>15</v>
      </c>
      <c r="K83" s="304"/>
    </row>
    <row r="84" s="1" customFormat="1" ht="15" customHeight="1">
      <c r="B84" s="315"/>
      <c r="C84" s="316" t="s">
        <v>2988</v>
      </c>
      <c r="D84" s="316"/>
      <c r="E84" s="316"/>
      <c r="F84" s="317" t="s">
        <v>2981</v>
      </c>
      <c r="G84" s="316"/>
      <c r="H84" s="316" t="s">
        <v>2989</v>
      </c>
      <c r="I84" s="316" t="s">
        <v>2977</v>
      </c>
      <c r="J84" s="316">
        <v>15</v>
      </c>
      <c r="K84" s="304"/>
    </row>
    <row r="85" s="1" customFormat="1" ht="15" customHeight="1">
      <c r="B85" s="315"/>
      <c r="C85" s="316" t="s">
        <v>2990</v>
      </c>
      <c r="D85" s="316"/>
      <c r="E85" s="316"/>
      <c r="F85" s="317" t="s">
        <v>2981</v>
      </c>
      <c r="G85" s="316"/>
      <c r="H85" s="316" t="s">
        <v>2991</v>
      </c>
      <c r="I85" s="316" t="s">
        <v>2977</v>
      </c>
      <c r="J85" s="316">
        <v>20</v>
      </c>
      <c r="K85" s="304"/>
    </row>
    <row r="86" s="1" customFormat="1" ht="15" customHeight="1">
      <c r="B86" s="315"/>
      <c r="C86" s="316" t="s">
        <v>2992</v>
      </c>
      <c r="D86" s="316"/>
      <c r="E86" s="316"/>
      <c r="F86" s="317" t="s">
        <v>2981</v>
      </c>
      <c r="G86" s="316"/>
      <c r="H86" s="316" t="s">
        <v>2993</v>
      </c>
      <c r="I86" s="316" t="s">
        <v>2977</v>
      </c>
      <c r="J86" s="316">
        <v>20</v>
      </c>
      <c r="K86" s="304"/>
    </row>
    <row r="87" s="1" customFormat="1" ht="15" customHeight="1">
      <c r="B87" s="315"/>
      <c r="C87" s="290" t="s">
        <v>2994</v>
      </c>
      <c r="D87" s="290"/>
      <c r="E87" s="290"/>
      <c r="F87" s="313" t="s">
        <v>2981</v>
      </c>
      <c r="G87" s="314"/>
      <c r="H87" s="290" t="s">
        <v>2995</v>
      </c>
      <c r="I87" s="290" t="s">
        <v>2977</v>
      </c>
      <c r="J87" s="290">
        <v>50</v>
      </c>
      <c r="K87" s="304"/>
    </row>
    <row r="88" s="1" customFormat="1" ht="15" customHeight="1">
      <c r="B88" s="315"/>
      <c r="C88" s="290" t="s">
        <v>2996</v>
      </c>
      <c r="D88" s="290"/>
      <c r="E88" s="290"/>
      <c r="F88" s="313" t="s">
        <v>2981</v>
      </c>
      <c r="G88" s="314"/>
      <c r="H88" s="290" t="s">
        <v>2997</v>
      </c>
      <c r="I88" s="290" t="s">
        <v>2977</v>
      </c>
      <c r="J88" s="290">
        <v>20</v>
      </c>
      <c r="K88" s="304"/>
    </row>
    <row r="89" s="1" customFormat="1" ht="15" customHeight="1">
      <c r="B89" s="315"/>
      <c r="C89" s="290" t="s">
        <v>2998</v>
      </c>
      <c r="D89" s="290"/>
      <c r="E89" s="290"/>
      <c r="F89" s="313" t="s">
        <v>2981</v>
      </c>
      <c r="G89" s="314"/>
      <c r="H89" s="290" t="s">
        <v>2999</v>
      </c>
      <c r="I89" s="290" t="s">
        <v>2977</v>
      </c>
      <c r="J89" s="290">
        <v>20</v>
      </c>
      <c r="K89" s="304"/>
    </row>
    <row r="90" s="1" customFormat="1" ht="15" customHeight="1">
      <c r="B90" s="315"/>
      <c r="C90" s="290" t="s">
        <v>3000</v>
      </c>
      <c r="D90" s="290"/>
      <c r="E90" s="290"/>
      <c r="F90" s="313" t="s">
        <v>2981</v>
      </c>
      <c r="G90" s="314"/>
      <c r="H90" s="290" t="s">
        <v>3001</v>
      </c>
      <c r="I90" s="290" t="s">
        <v>2977</v>
      </c>
      <c r="J90" s="290">
        <v>50</v>
      </c>
      <c r="K90" s="304"/>
    </row>
    <row r="91" s="1" customFormat="1" ht="15" customHeight="1">
      <c r="B91" s="315"/>
      <c r="C91" s="290" t="s">
        <v>3002</v>
      </c>
      <c r="D91" s="290"/>
      <c r="E91" s="290"/>
      <c r="F91" s="313" t="s">
        <v>2981</v>
      </c>
      <c r="G91" s="314"/>
      <c r="H91" s="290" t="s">
        <v>3002</v>
      </c>
      <c r="I91" s="290" t="s">
        <v>2977</v>
      </c>
      <c r="J91" s="290">
        <v>50</v>
      </c>
      <c r="K91" s="304"/>
    </row>
    <row r="92" s="1" customFormat="1" ht="15" customHeight="1">
      <c r="B92" s="315"/>
      <c r="C92" s="290" t="s">
        <v>3003</v>
      </c>
      <c r="D92" s="290"/>
      <c r="E92" s="290"/>
      <c r="F92" s="313" t="s">
        <v>2981</v>
      </c>
      <c r="G92" s="314"/>
      <c r="H92" s="290" t="s">
        <v>3004</v>
      </c>
      <c r="I92" s="290" t="s">
        <v>2977</v>
      </c>
      <c r="J92" s="290">
        <v>255</v>
      </c>
      <c r="K92" s="304"/>
    </row>
    <row r="93" s="1" customFormat="1" ht="15" customHeight="1">
      <c r="B93" s="315"/>
      <c r="C93" s="290" t="s">
        <v>3005</v>
      </c>
      <c r="D93" s="290"/>
      <c r="E93" s="290"/>
      <c r="F93" s="313" t="s">
        <v>2975</v>
      </c>
      <c r="G93" s="314"/>
      <c r="H93" s="290" t="s">
        <v>3006</v>
      </c>
      <c r="I93" s="290" t="s">
        <v>3007</v>
      </c>
      <c r="J93" s="290"/>
      <c r="K93" s="304"/>
    </row>
    <row r="94" s="1" customFormat="1" ht="15" customHeight="1">
      <c r="B94" s="315"/>
      <c r="C94" s="290" t="s">
        <v>3008</v>
      </c>
      <c r="D94" s="290"/>
      <c r="E94" s="290"/>
      <c r="F94" s="313" t="s">
        <v>2975</v>
      </c>
      <c r="G94" s="314"/>
      <c r="H94" s="290" t="s">
        <v>3009</v>
      </c>
      <c r="I94" s="290" t="s">
        <v>3010</v>
      </c>
      <c r="J94" s="290"/>
      <c r="K94" s="304"/>
    </row>
    <row r="95" s="1" customFormat="1" ht="15" customHeight="1">
      <c r="B95" s="315"/>
      <c r="C95" s="290" t="s">
        <v>3011</v>
      </c>
      <c r="D95" s="290"/>
      <c r="E95" s="290"/>
      <c r="F95" s="313" t="s">
        <v>2975</v>
      </c>
      <c r="G95" s="314"/>
      <c r="H95" s="290" t="s">
        <v>3011</v>
      </c>
      <c r="I95" s="290" t="s">
        <v>3010</v>
      </c>
      <c r="J95" s="290"/>
      <c r="K95" s="304"/>
    </row>
    <row r="96" s="1" customFormat="1" ht="15" customHeight="1">
      <c r="B96" s="315"/>
      <c r="C96" s="290" t="s">
        <v>37</v>
      </c>
      <c r="D96" s="290"/>
      <c r="E96" s="290"/>
      <c r="F96" s="313" t="s">
        <v>2975</v>
      </c>
      <c r="G96" s="314"/>
      <c r="H96" s="290" t="s">
        <v>3012</v>
      </c>
      <c r="I96" s="290" t="s">
        <v>3010</v>
      </c>
      <c r="J96" s="290"/>
      <c r="K96" s="304"/>
    </row>
    <row r="97" s="1" customFormat="1" ht="15" customHeight="1">
      <c r="B97" s="315"/>
      <c r="C97" s="290" t="s">
        <v>47</v>
      </c>
      <c r="D97" s="290"/>
      <c r="E97" s="290"/>
      <c r="F97" s="313" t="s">
        <v>2975</v>
      </c>
      <c r="G97" s="314"/>
      <c r="H97" s="290" t="s">
        <v>3013</v>
      </c>
      <c r="I97" s="290" t="s">
        <v>3010</v>
      </c>
      <c r="J97" s="290"/>
      <c r="K97" s="304"/>
    </row>
    <row r="98" s="1" customFormat="1" ht="15" customHeight="1">
      <c r="B98" s="318"/>
      <c r="C98" s="319"/>
      <c r="D98" s="319"/>
      <c r="E98" s="319"/>
      <c r="F98" s="319"/>
      <c r="G98" s="319"/>
      <c r="H98" s="319"/>
      <c r="I98" s="319"/>
      <c r="J98" s="319"/>
      <c r="K98" s="320"/>
    </row>
    <row r="99" s="1" customFormat="1" ht="18.75" customHeight="1">
      <c r="B99" s="321"/>
      <c r="C99" s="322"/>
      <c r="D99" s="322"/>
      <c r="E99" s="322"/>
      <c r="F99" s="322"/>
      <c r="G99" s="322"/>
      <c r="H99" s="322"/>
      <c r="I99" s="322"/>
      <c r="J99" s="322"/>
      <c r="K99" s="321"/>
    </row>
    <row r="100" s="1" customFormat="1" ht="18.75" customHeight="1">
      <c r="B100" s="298"/>
      <c r="C100" s="298"/>
      <c r="D100" s="298"/>
      <c r="E100" s="298"/>
      <c r="F100" s="298"/>
      <c r="G100" s="298"/>
      <c r="H100" s="298"/>
      <c r="I100" s="298"/>
      <c r="J100" s="298"/>
      <c r="K100" s="298"/>
    </row>
    <row r="101" s="1" customFormat="1" ht="7.5" customHeight="1">
      <c r="B101" s="299"/>
      <c r="C101" s="300"/>
      <c r="D101" s="300"/>
      <c r="E101" s="300"/>
      <c r="F101" s="300"/>
      <c r="G101" s="300"/>
      <c r="H101" s="300"/>
      <c r="I101" s="300"/>
      <c r="J101" s="300"/>
      <c r="K101" s="301"/>
    </row>
    <row r="102" s="1" customFormat="1" ht="45" customHeight="1">
      <c r="B102" s="302"/>
      <c r="C102" s="303" t="s">
        <v>3014</v>
      </c>
      <c r="D102" s="303"/>
      <c r="E102" s="303"/>
      <c r="F102" s="303"/>
      <c r="G102" s="303"/>
      <c r="H102" s="303"/>
      <c r="I102" s="303"/>
      <c r="J102" s="303"/>
      <c r="K102" s="304"/>
    </row>
    <row r="103" s="1" customFormat="1" ht="17.25" customHeight="1">
      <c r="B103" s="302"/>
      <c r="C103" s="305" t="s">
        <v>2969</v>
      </c>
      <c r="D103" s="305"/>
      <c r="E103" s="305"/>
      <c r="F103" s="305" t="s">
        <v>2970</v>
      </c>
      <c r="G103" s="306"/>
      <c r="H103" s="305" t="s">
        <v>53</v>
      </c>
      <c r="I103" s="305" t="s">
        <v>56</v>
      </c>
      <c r="J103" s="305" t="s">
        <v>2971</v>
      </c>
      <c r="K103" s="304"/>
    </row>
    <row r="104" s="1" customFormat="1" ht="17.25" customHeight="1">
      <c r="B104" s="302"/>
      <c r="C104" s="307" t="s">
        <v>2972</v>
      </c>
      <c r="D104" s="307"/>
      <c r="E104" s="307"/>
      <c r="F104" s="308" t="s">
        <v>2973</v>
      </c>
      <c r="G104" s="309"/>
      <c r="H104" s="307"/>
      <c r="I104" s="307"/>
      <c r="J104" s="307" t="s">
        <v>2974</v>
      </c>
      <c r="K104" s="304"/>
    </row>
    <row r="105" s="1" customFormat="1" ht="5.25" customHeight="1">
      <c r="B105" s="302"/>
      <c r="C105" s="305"/>
      <c r="D105" s="305"/>
      <c r="E105" s="305"/>
      <c r="F105" s="305"/>
      <c r="G105" s="323"/>
      <c r="H105" s="305"/>
      <c r="I105" s="305"/>
      <c r="J105" s="305"/>
      <c r="K105" s="304"/>
    </row>
    <row r="106" s="1" customFormat="1" ht="15" customHeight="1">
      <c r="B106" s="302"/>
      <c r="C106" s="290" t="s">
        <v>52</v>
      </c>
      <c r="D106" s="312"/>
      <c r="E106" s="312"/>
      <c r="F106" s="313" t="s">
        <v>2975</v>
      </c>
      <c r="G106" s="290"/>
      <c r="H106" s="290" t="s">
        <v>3015</v>
      </c>
      <c r="I106" s="290" t="s">
        <v>2977</v>
      </c>
      <c r="J106" s="290">
        <v>20</v>
      </c>
      <c r="K106" s="304"/>
    </row>
    <row r="107" s="1" customFormat="1" ht="15" customHeight="1">
      <c r="B107" s="302"/>
      <c r="C107" s="290" t="s">
        <v>2978</v>
      </c>
      <c r="D107" s="290"/>
      <c r="E107" s="290"/>
      <c r="F107" s="313" t="s">
        <v>2975</v>
      </c>
      <c r="G107" s="290"/>
      <c r="H107" s="290" t="s">
        <v>3015</v>
      </c>
      <c r="I107" s="290" t="s">
        <v>2977</v>
      </c>
      <c r="J107" s="290">
        <v>120</v>
      </c>
      <c r="K107" s="304"/>
    </row>
    <row r="108" s="1" customFormat="1" ht="15" customHeight="1">
      <c r="B108" s="315"/>
      <c r="C108" s="290" t="s">
        <v>2980</v>
      </c>
      <c r="D108" s="290"/>
      <c r="E108" s="290"/>
      <c r="F108" s="313" t="s">
        <v>2981</v>
      </c>
      <c r="G108" s="290"/>
      <c r="H108" s="290" t="s">
        <v>3015</v>
      </c>
      <c r="I108" s="290" t="s">
        <v>2977</v>
      </c>
      <c r="J108" s="290">
        <v>50</v>
      </c>
      <c r="K108" s="304"/>
    </row>
    <row r="109" s="1" customFormat="1" ht="15" customHeight="1">
      <c r="B109" s="315"/>
      <c r="C109" s="290" t="s">
        <v>2983</v>
      </c>
      <c r="D109" s="290"/>
      <c r="E109" s="290"/>
      <c r="F109" s="313" t="s">
        <v>2975</v>
      </c>
      <c r="G109" s="290"/>
      <c r="H109" s="290" t="s">
        <v>3015</v>
      </c>
      <c r="I109" s="290" t="s">
        <v>2985</v>
      </c>
      <c r="J109" s="290"/>
      <c r="K109" s="304"/>
    </row>
    <row r="110" s="1" customFormat="1" ht="15" customHeight="1">
      <c r="B110" s="315"/>
      <c r="C110" s="290" t="s">
        <v>2994</v>
      </c>
      <c r="D110" s="290"/>
      <c r="E110" s="290"/>
      <c r="F110" s="313" t="s">
        <v>2981</v>
      </c>
      <c r="G110" s="290"/>
      <c r="H110" s="290" t="s">
        <v>3015</v>
      </c>
      <c r="I110" s="290" t="s">
        <v>2977</v>
      </c>
      <c r="J110" s="290">
        <v>50</v>
      </c>
      <c r="K110" s="304"/>
    </row>
    <row r="111" s="1" customFormat="1" ht="15" customHeight="1">
      <c r="B111" s="315"/>
      <c r="C111" s="290" t="s">
        <v>3002</v>
      </c>
      <c r="D111" s="290"/>
      <c r="E111" s="290"/>
      <c r="F111" s="313" t="s">
        <v>2981</v>
      </c>
      <c r="G111" s="290"/>
      <c r="H111" s="290" t="s">
        <v>3015</v>
      </c>
      <c r="I111" s="290" t="s">
        <v>2977</v>
      </c>
      <c r="J111" s="290">
        <v>50</v>
      </c>
      <c r="K111" s="304"/>
    </row>
    <row r="112" s="1" customFormat="1" ht="15" customHeight="1">
      <c r="B112" s="315"/>
      <c r="C112" s="290" t="s">
        <v>3000</v>
      </c>
      <c r="D112" s="290"/>
      <c r="E112" s="290"/>
      <c r="F112" s="313" t="s">
        <v>2981</v>
      </c>
      <c r="G112" s="290"/>
      <c r="H112" s="290" t="s">
        <v>3015</v>
      </c>
      <c r="I112" s="290" t="s">
        <v>2977</v>
      </c>
      <c r="J112" s="290">
        <v>50</v>
      </c>
      <c r="K112" s="304"/>
    </row>
    <row r="113" s="1" customFormat="1" ht="15" customHeight="1">
      <c r="B113" s="315"/>
      <c r="C113" s="290" t="s">
        <v>52</v>
      </c>
      <c r="D113" s="290"/>
      <c r="E113" s="290"/>
      <c r="F113" s="313" t="s">
        <v>2975</v>
      </c>
      <c r="G113" s="290"/>
      <c r="H113" s="290" t="s">
        <v>3016</v>
      </c>
      <c r="I113" s="290" t="s">
        <v>2977</v>
      </c>
      <c r="J113" s="290">
        <v>20</v>
      </c>
      <c r="K113" s="304"/>
    </row>
    <row r="114" s="1" customFormat="1" ht="15" customHeight="1">
      <c r="B114" s="315"/>
      <c r="C114" s="290" t="s">
        <v>3017</v>
      </c>
      <c r="D114" s="290"/>
      <c r="E114" s="290"/>
      <c r="F114" s="313" t="s">
        <v>2975</v>
      </c>
      <c r="G114" s="290"/>
      <c r="H114" s="290" t="s">
        <v>3018</v>
      </c>
      <c r="I114" s="290" t="s">
        <v>2977</v>
      </c>
      <c r="J114" s="290">
        <v>120</v>
      </c>
      <c r="K114" s="304"/>
    </row>
    <row r="115" s="1" customFormat="1" ht="15" customHeight="1">
      <c r="B115" s="315"/>
      <c r="C115" s="290" t="s">
        <v>37</v>
      </c>
      <c r="D115" s="290"/>
      <c r="E115" s="290"/>
      <c r="F115" s="313" t="s">
        <v>2975</v>
      </c>
      <c r="G115" s="290"/>
      <c r="H115" s="290" t="s">
        <v>3019</v>
      </c>
      <c r="I115" s="290" t="s">
        <v>3010</v>
      </c>
      <c r="J115" s="290"/>
      <c r="K115" s="304"/>
    </row>
    <row r="116" s="1" customFormat="1" ht="15" customHeight="1">
      <c r="B116" s="315"/>
      <c r="C116" s="290" t="s">
        <v>47</v>
      </c>
      <c r="D116" s="290"/>
      <c r="E116" s="290"/>
      <c r="F116" s="313" t="s">
        <v>2975</v>
      </c>
      <c r="G116" s="290"/>
      <c r="H116" s="290" t="s">
        <v>3020</v>
      </c>
      <c r="I116" s="290" t="s">
        <v>3010</v>
      </c>
      <c r="J116" s="290"/>
      <c r="K116" s="304"/>
    </row>
    <row r="117" s="1" customFormat="1" ht="15" customHeight="1">
      <c r="B117" s="315"/>
      <c r="C117" s="290" t="s">
        <v>56</v>
      </c>
      <c r="D117" s="290"/>
      <c r="E117" s="290"/>
      <c r="F117" s="313" t="s">
        <v>2975</v>
      </c>
      <c r="G117" s="290"/>
      <c r="H117" s="290" t="s">
        <v>3021</v>
      </c>
      <c r="I117" s="290" t="s">
        <v>3022</v>
      </c>
      <c r="J117" s="290"/>
      <c r="K117" s="304"/>
    </row>
    <row r="118" s="1" customFormat="1" ht="15" customHeight="1">
      <c r="B118" s="318"/>
      <c r="C118" s="324"/>
      <c r="D118" s="324"/>
      <c r="E118" s="324"/>
      <c r="F118" s="324"/>
      <c r="G118" s="324"/>
      <c r="H118" s="324"/>
      <c r="I118" s="324"/>
      <c r="J118" s="324"/>
      <c r="K118" s="320"/>
    </row>
    <row r="119" s="1" customFormat="1" ht="18.75" customHeight="1">
      <c r="B119" s="325"/>
      <c r="C119" s="326"/>
      <c r="D119" s="326"/>
      <c r="E119" s="326"/>
      <c r="F119" s="327"/>
      <c r="G119" s="326"/>
      <c r="H119" s="326"/>
      <c r="I119" s="326"/>
      <c r="J119" s="326"/>
      <c r="K119" s="325"/>
    </row>
    <row r="120" s="1" customFormat="1" ht="18.75" customHeight="1">
      <c r="B120" s="298"/>
      <c r="C120" s="298"/>
      <c r="D120" s="298"/>
      <c r="E120" s="298"/>
      <c r="F120" s="298"/>
      <c r="G120" s="298"/>
      <c r="H120" s="298"/>
      <c r="I120" s="298"/>
      <c r="J120" s="298"/>
      <c r="K120" s="298"/>
    </row>
    <row r="121" s="1" customFormat="1" ht="7.5" customHeight="1">
      <c r="B121" s="328"/>
      <c r="C121" s="329"/>
      <c r="D121" s="329"/>
      <c r="E121" s="329"/>
      <c r="F121" s="329"/>
      <c r="G121" s="329"/>
      <c r="H121" s="329"/>
      <c r="I121" s="329"/>
      <c r="J121" s="329"/>
      <c r="K121" s="330"/>
    </row>
    <row r="122" s="1" customFormat="1" ht="45" customHeight="1">
      <c r="B122" s="331"/>
      <c r="C122" s="281" t="s">
        <v>3023</v>
      </c>
      <c r="D122" s="281"/>
      <c r="E122" s="281"/>
      <c r="F122" s="281"/>
      <c r="G122" s="281"/>
      <c r="H122" s="281"/>
      <c r="I122" s="281"/>
      <c r="J122" s="281"/>
      <c r="K122" s="332"/>
    </row>
    <row r="123" s="1" customFormat="1" ht="17.25" customHeight="1">
      <c r="B123" s="333"/>
      <c r="C123" s="305" t="s">
        <v>2969</v>
      </c>
      <c r="D123" s="305"/>
      <c r="E123" s="305"/>
      <c r="F123" s="305" t="s">
        <v>2970</v>
      </c>
      <c r="G123" s="306"/>
      <c r="H123" s="305" t="s">
        <v>53</v>
      </c>
      <c r="I123" s="305" t="s">
        <v>56</v>
      </c>
      <c r="J123" s="305" t="s">
        <v>2971</v>
      </c>
      <c r="K123" s="334"/>
    </row>
    <row r="124" s="1" customFormat="1" ht="17.25" customHeight="1">
      <c r="B124" s="333"/>
      <c r="C124" s="307" t="s">
        <v>2972</v>
      </c>
      <c r="D124" s="307"/>
      <c r="E124" s="307"/>
      <c r="F124" s="308" t="s">
        <v>2973</v>
      </c>
      <c r="G124" s="309"/>
      <c r="H124" s="307"/>
      <c r="I124" s="307"/>
      <c r="J124" s="307" t="s">
        <v>2974</v>
      </c>
      <c r="K124" s="334"/>
    </row>
    <row r="125" s="1" customFormat="1" ht="5.25" customHeight="1">
      <c r="B125" s="335"/>
      <c r="C125" s="310"/>
      <c r="D125" s="310"/>
      <c r="E125" s="310"/>
      <c r="F125" s="310"/>
      <c r="G125" s="336"/>
      <c r="H125" s="310"/>
      <c r="I125" s="310"/>
      <c r="J125" s="310"/>
      <c r="K125" s="337"/>
    </row>
    <row r="126" s="1" customFormat="1" ht="15" customHeight="1">
      <c r="B126" s="335"/>
      <c r="C126" s="290" t="s">
        <v>2978</v>
      </c>
      <c r="D126" s="312"/>
      <c r="E126" s="312"/>
      <c r="F126" s="313" t="s">
        <v>2975</v>
      </c>
      <c r="G126" s="290"/>
      <c r="H126" s="290" t="s">
        <v>3015</v>
      </c>
      <c r="I126" s="290" t="s">
        <v>2977</v>
      </c>
      <c r="J126" s="290">
        <v>120</v>
      </c>
      <c r="K126" s="338"/>
    </row>
    <row r="127" s="1" customFormat="1" ht="15" customHeight="1">
      <c r="B127" s="335"/>
      <c r="C127" s="290" t="s">
        <v>3024</v>
      </c>
      <c r="D127" s="290"/>
      <c r="E127" s="290"/>
      <c r="F127" s="313" t="s">
        <v>2975</v>
      </c>
      <c r="G127" s="290"/>
      <c r="H127" s="290" t="s">
        <v>3025</v>
      </c>
      <c r="I127" s="290" t="s">
        <v>2977</v>
      </c>
      <c r="J127" s="290" t="s">
        <v>3026</v>
      </c>
      <c r="K127" s="338"/>
    </row>
    <row r="128" s="1" customFormat="1" ht="15" customHeight="1">
      <c r="B128" s="335"/>
      <c r="C128" s="290" t="s">
        <v>2923</v>
      </c>
      <c r="D128" s="290"/>
      <c r="E128" s="290"/>
      <c r="F128" s="313" t="s">
        <v>2975</v>
      </c>
      <c r="G128" s="290"/>
      <c r="H128" s="290" t="s">
        <v>3027</v>
      </c>
      <c r="I128" s="290" t="s">
        <v>2977</v>
      </c>
      <c r="J128" s="290" t="s">
        <v>3026</v>
      </c>
      <c r="K128" s="338"/>
    </row>
    <row r="129" s="1" customFormat="1" ht="15" customHeight="1">
      <c r="B129" s="335"/>
      <c r="C129" s="290" t="s">
        <v>2986</v>
      </c>
      <c r="D129" s="290"/>
      <c r="E129" s="290"/>
      <c r="F129" s="313" t="s">
        <v>2981</v>
      </c>
      <c r="G129" s="290"/>
      <c r="H129" s="290" t="s">
        <v>2987</v>
      </c>
      <c r="I129" s="290" t="s">
        <v>2977</v>
      </c>
      <c r="J129" s="290">
        <v>15</v>
      </c>
      <c r="K129" s="338"/>
    </row>
    <row r="130" s="1" customFormat="1" ht="15" customHeight="1">
      <c r="B130" s="335"/>
      <c r="C130" s="316" t="s">
        <v>2988</v>
      </c>
      <c r="D130" s="316"/>
      <c r="E130" s="316"/>
      <c r="F130" s="317" t="s">
        <v>2981</v>
      </c>
      <c r="G130" s="316"/>
      <c r="H130" s="316" t="s">
        <v>2989</v>
      </c>
      <c r="I130" s="316" t="s">
        <v>2977</v>
      </c>
      <c r="J130" s="316">
        <v>15</v>
      </c>
      <c r="K130" s="338"/>
    </row>
    <row r="131" s="1" customFormat="1" ht="15" customHeight="1">
      <c r="B131" s="335"/>
      <c r="C131" s="316" t="s">
        <v>2990</v>
      </c>
      <c r="D131" s="316"/>
      <c r="E131" s="316"/>
      <c r="F131" s="317" t="s">
        <v>2981</v>
      </c>
      <c r="G131" s="316"/>
      <c r="H131" s="316" t="s">
        <v>2991</v>
      </c>
      <c r="I131" s="316" t="s">
        <v>2977</v>
      </c>
      <c r="J131" s="316">
        <v>20</v>
      </c>
      <c r="K131" s="338"/>
    </row>
    <row r="132" s="1" customFormat="1" ht="15" customHeight="1">
      <c r="B132" s="335"/>
      <c r="C132" s="316" t="s">
        <v>2992</v>
      </c>
      <c r="D132" s="316"/>
      <c r="E132" s="316"/>
      <c r="F132" s="317" t="s">
        <v>2981</v>
      </c>
      <c r="G132" s="316"/>
      <c r="H132" s="316" t="s">
        <v>2993</v>
      </c>
      <c r="I132" s="316" t="s">
        <v>2977</v>
      </c>
      <c r="J132" s="316">
        <v>20</v>
      </c>
      <c r="K132" s="338"/>
    </row>
    <row r="133" s="1" customFormat="1" ht="15" customHeight="1">
      <c r="B133" s="335"/>
      <c r="C133" s="290" t="s">
        <v>2980</v>
      </c>
      <c r="D133" s="290"/>
      <c r="E133" s="290"/>
      <c r="F133" s="313" t="s">
        <v>2981</v>
      </c>
      <c r="G133" s="290"/>
      <c r="H133" s="290" t="s">
        <v>3015</v>
      </c>
      <c r="I133" s="290" t="s">
        <v>2977</v>
      </c>
      <c r="J133" s="290">
        <v>50</v>
      </c>
      <c r="K133" s="338"/>
    </row>
    <row r="134" s="1" customFormat="1" ht="15" customHeight="1">
      <c r="B134" s="335"/>
      <c r="C134" s="290" t="s">
        <v>2994</v>
      </c>
      <c r="D134" s="290"/>
      <c r="E134" s="290"/>
      <c r="F134" s="313" t="s">
        <v>2981</v>
      </c>
      <c r="G134" s="290"/>
      <c r="H134" s="290" t="s">
        <v>3015</v>
      </c>
      <c r="I134" s="290" t="s">
        <v>2977</v>
      </c>
      <c r="J134" s="290">
        <v>50</v>
      </c>
      <c r="K134" s="338"/>
    </row>
    <row r="135" s="1" customFormat="1" ht="15" customHeight="1">
      <c r="B135" s="335"/>
      <c r="C135" s="290" t="s">
        <v>3000</v>
      </c>
      <c r="D135" s="290"/>
      <c r="E135" s="290"/>
      <c r="F135" s="313" t="s">
        <v>2981</v>
      </c>
      <c r="G135" s="290"/>
      <c r="H135" s="290" t="s">
        <v>3015</v>
      </c>
      <c r="I135" s="290" t="s">
        <v>2977</v>
      </c>
      <c r="J135" s="290">
        <v>50</v>
      </c>
      <c r="K135" s="338"/>
    </row>
    <row r="136" s="1" customFormat="1" ht="15" customHeight="1">
      <c r="B136" s="335"/>
      <c r="C136" s="290" t="s">
        <v>3002</v>
      </c>
      <c r="D136" s="290"/>
      <c r="E136" s="290"/>
      <c r="F136" s="313" t="s">
        <v>2981</v>
      </c>
      <c r="G136" s="290"/>
      <c r="H136" s="290" t="s">
        <v>3015</v>
      </c>
      <c r="I136" s="290" t="s">
        <v>2977</v>
      </c>
      <c r="J136" s="290">
        <v>50</v>
      </c>
      <c r="K136" s="338"/>
    </row>
    <row r="137" s="1" customFormat="1" ht="15" customHeight="1">
      <c r="B137" s="335"/>
      <c r="C137" s="290" t="s">
        <v>3003</v>
      </c>
      <c r="D137" s="290"/>
      <c r="E137" s="290"/>
      <c r="F137" s="313" t="s">
        <v>2981</v>
      </c>
      <c r="G137" s="290"/>
      <c r="H137" s="290" t="s">
        <v>3028</v>
      </c>
      <c r="I137" s="290" t="s">
        <v>2977</v>
      </c>
      <c r="J137" s="290">
        <v>255</v>
      </c>
      <c r="K137" s="338"/>
    </row>
    <row r="138" s="1" customFormat="1" ht="15" customHeight="1">
      <c r="B138" s="335"/>
      <c r="C138" s="290" t="s">
        <v>3005</v>
      </c>
      <c r="D138" s="290"/>
      <c r="E138" s="290"/>
      <c r="F138" s="313" t="s">
        <v>2975</v>
      </c>
      <c r="G138" s="290"/>
      <c r="H138" s="290" t="s">
        <v>3029</v>
      </c>
      <c r="I138" s="290" t="s">
        <v>3007</v>
      </c>
      <c r="J138" s="290"/>
      <c r="K138" s="338"/>
    </row>
    <row r="139" s="1" customFormat="1" ht="15" customHeight="1">
      <c r="B139" s="335"/>
      <c r="C139" s="290" t="s">
        <v>3008</v>
      </c>
      <c r="D139" s="290"/>
      <c r="E139" s="290"/>
      <c r="F139" s="313" t="s">
        <v>2975</v>
      </c>
      <c r="G139" s="290"/>
      <c r="H139" s="290" t="s">
        <v>3030</v>
      </c>
      <c r="I139" s="290" t="s">
        <v>3010</v>
      </c>
      <c r="J139" s="290"/>
      <c r="K139" s="338"/>
    </row>
    <row r="140" s="1" customFormat="1" ht="15" customHeight="1">
      <c r="B140" s="335"/>
      <c r="C140" s="290" t="s">
        <v>3011</v>
      </c>
      <c r="D140" s="290"/>
      <c r="E140" s="290"/>
      <c r="F140" s="313" t="s">
        <v>2975</v>
      </c>
      <c r="G140" s="290"/>
      <c r="H140" s="290" t="s">
        <v>3011</v>
      </c>
      <c r="I140" s="290" t="s">
        <v>3010</v>
      </c>
      <c r="J140" s="290"/>
      <c r="K140" s="338"/>
    </row>
    <row r="141" s="1" customFormat="1" ht="15" customHeight="1">
      <c r="B141" s="335"/>
      <c r="C141" s="290" t="s">
        <v>37</v>
      </c>
      <c r="D141" s="290"/>
      <c r="E141" s="290"/>
      <c r="F141" s="313" t="s">
        <v>2975</v>
      </c>
      <c r="G141" s="290"/>
      <c r="H141" s="290" t="s">
        <v>3031</v>
      </c>
      <c r="I141" s="290" t="s">
        <v>3010</v>
      </c>
      <c r="J141" s="290"/>
      <c r="K141" s="338"/>
    </row>
    <row r="142" s="1" customFormat="1" ht="15" customHeight="1">
      <c r="B142" s="335"/>
      <c r="C142" s="290" t="s">
        <v>3032</v>
      </c>
      <c r="D142" s="290"/>
      <c r="E142" s="290"/>
      <c r="F142" s="313" t="s">
        <v>2975</v>
      </c>
      <c r="G142" s="290"/>
      <c r="H142" s="290" t="s">
        <v>3033</v>
      </c>
      <c r="I142" s="290" t="s">
        <v>3010</v>
      </c>
      <c r="J142" s="290"/>
      <c r="K142" s="338"/>
    </row>
    <row r="143" s="1" customFormat="1" ht="15" customHeight="1">
      <c r="B143" s="339"/>
      <c r="C143" s="340"/>
      <c r="D143" s="340"/>
      <c r="E143" s="340"/>
      <c r="F143" s="340"/>
      <c r="G143" s="340"/>
      <c r="H143" s="340"/>
      <c r="I143" s="340"/>
      <c r="J143" s="340"/>
      <c r="K143" s="341"/>
    </row>
    <row r="144" s="1" customFormat="1" ht="18.75" customHeight="1">
      <c r="B144" s="326"/>
      <c r="C144" s="326"/>
      <c r="D144" s="326"/>
      <c r="E144" s="326"/>
      <c r="F144" s="327"/>
      <c r="G144" s="326"/>
      <c r="H144" s="326"/>
      <c r="I144" s="326"/>
      <c r="J144" s="326"/>
      <c r="K144" s="326"/>
    </row>
    <row r="145" s="1" customFormat="1" ht="18.75" customHeight="1">
      <c r="B145" s="298"/>
      <c r="C145" s="298"/>
      <c r="D145" s="298"/>
      <c r="E145" s="298"/>
      <c r="F145" s="298"/>
      <c r="G145" s="298"/>
      <c r="H145" s="298"/>
      <c r="I145" s="298"/>
      <c r="J145" s="298"/>
      <c r="K145" s="298"/>
    </row>
    <row r="146" s="1" customFormat="1" ht="7.5" customHeight="1">
      <c r="B146" s="299"/>
      <c r="C146" s="300"/>
      <c r="D146" s="300"/>
      <c r="E146" s="300"/>
      <c r="F146" s="300"/>
      <c r="G146" s="300"/>
      <c r="H146" s="300"/>
      <c r="I146" s="300"/>
      <c r="J146" s="300"/>
      <c r="K146" s="301"/>
    </row>
    <row r="147" s="1" customFormat="1" ht="45" customHeight="1">
      <c r="B147" s="302"/>
      <c r="C147" s="303" t="s">
        <v>3034</v>
      </c>
      <c r="D147" s="303"/>
      <c r="E147" s="303"/>
      <c r="F147" s="303"/>
      <c r="G147" s="303"/>
      <c r="H147" s="303"/>
      <c r="I147" s="303"/>
      <c r="J147" s="303"/>
      <c r="K147" s="304"/>
    </row>
    <row r="148" s="1" customFormat="1" ht="17.25" customHeight="1">
      <c r="B148" s="302"/>
      <c r="C148" s="305" t="s">
        <v>2969</v>
      </c>
      <c r="D148" s="305"/>
      <c r="E148" s="305"/>
      <c r="F148" s="305" t="s">
        <v>2970</v>
      </c>
      <c r="G148" s="306"/>
      <c r="H148" s="305" t="s">
        <v>53</v>
      </c>
      <c r="I148" s="305" t="s">
        <v>56</v>
      </c>
      <c r="J148" s="305" t="s">
        <v>2971</v>
      </c>
      <c r="K148" s="304"/>
    </row>
    <row r="149" s="1" customFormat="1" ht="17.25" customHeight="1">
      <c r="B149" s="302"/>
      <c r="C149" s="307" t="s">
        <v>2972</v>
      </c>
      <c r="D149" s="307"/>
      <c r="E149" s="307"/>
      <c r="F149" s="308" t="s">
        <v>2973</v>
      </c>
      <c r="G149" s="309"/>
      <c r="H149" s="307"/>
      <c r="I149" s="307"/>
      <c r="J149" s="307" t="s">
        <v>2974</v>
      </c>
      <c r="K149" s="304"/>
    </row>
    <row r="150" s="1" customFormat="1" ht="5.25" customHeight="1">
      <c r="B150" s="315"/>
      <c r="C150" s="310"/>
      <c r="D150" s="310"/>
      <c r="E150" s="310"/>
      <c r="F150" s="310"/>
      <c r="G150" s="311"/>
      <c r="H150" s="310"/>
      <c r="I150" s="310"/>
      <c r="J150" s="310"/>
      <c r="K150" s="338"/>
    </row>
    <row r="151" s="1" customFormat="1" ht="15" customHeight="1">
      <c r="B151" s="315"/>
      <c r="C151" s="342" t="s">
        <v>2978</v>
      </c>
      <c r="D151" s="290"/>
      <c r="E151" s="290"/>
      <c r="F151" s="343" t="s">
        <v>2975</v>
      </c>
      <c r="G151" s="290"/>
      <c r="H151" s="342" t="s">
        <v>3015</v>
      </c>
      <c r="I151" s="342" t="s">
        <v>2977</v>
      </c>
      <c r="J151" s="342">
        <v>120</v>
      </c>
      <c r="K151" s="338"/>
    </row>
    <row r="152" s="1" customFormat="1" ht="15" customHeight="1">
      <c r="B152" s="315"/>
      <c r="C152" s="342" t="s">
        <v>3024</v>
      </c>
      <c r="D152" s="290"/>
      <c r="E152" s="290"/>
      <c r="F152" s="343" t="s">
        <v>2975</v>
      </c>
      <c r="G152" s="290"/>
      <c r="H152" s="342" t="s">
        <v>3035</v>
      </c>
      <c r="I152" s="342" t="s">
        <v>2977</v>
      </c>
      <c r="J152" s="342" t="s">
        <v>3026</v>
      </c>
      <c r="K152" s="338"/>
    </row>
    <row r="153" s="1" customFormat="1" ht="15" customHeight="1">
      <c r="B153" s="315"/>
      <c r="C153" s="342" t="s">
        <v>2923</v>
      </c>
      <c r="D153" s="290"/>
      <c r="E153" s="290"/>
      <c r="F153" s="343" t="s">
        <v>2975</v>
      </c>
      <c r="G153" s="290"/>
      <c r="H153" s="342" t="s">
        <v>3036</v>
      </c>
      <c r="I153" s="342" t="s">
        <v>2977</v>
      </c>
      <c r="J153" s="342" t="s">
        <v>3026</v>
      </c>
      <c r="K153" s="338"/>
    </row>
    <row r="154" s="1" customFormat="1" ht="15" customHeight="1">
      <c r="B154" s="315"/>
      <c r="C154" s="342" t="s">
        <v>2980</v>
      </c>
      <c r="D154" s="290"/>
      <c r="E154" s="290"/>
      <c r="F154" s="343" t="s">
        <v>2981</v>
      </c>
      <c r="G154" s="290"/>
      <c r="H154" s="342" t="s">
        <v>3015</v>
      </c>
      <c r="I154" s="342" t="s">
        <v>2977</v>
      </c>
      <c r="J154" s="342">
        <v>50</v>
      </c>
      <c r="K154" s="338"/>
    </row>
    <row r="155" s="1" customFormat="1" ht="15" customHeight="1">
      <c r="B155" s="315"/>
      <c r="C155" s="342" t="s">
        <v>2983</v>
      </c>
      <c r="D155" s="290"/>
      <c r="E155" s="290"/>
      <c r="F155" s="343" t="s">
        <v>2975</v>
      </c>
      <c r="G155" s="290"/>
      <c r="H155" s="342" t="s">
        <v>3015</v>
      </c>
      <c r="I155" s="342" t="s">
        <v>2985</v>
      </c>
      <c r="J155" s="342"/>
      <c r="K155" s="338"/>
    </row>
    <row r="156" s="1" customFormat="1" ht="15" customHeight="1">
      <c r="B156" s="315"/>
      <c r="C156" s="342" t="s">
        <v>2994</v>
      </c>
      <c r="D156" s="290"/>
      <c r="E156" s="290"/>
      <c r="F156" s="343" t="s">
        <v>2981</v>
      </c>
      <c r="G156" s="290"/>
      <c r="H156" s="342" t="s">
        <v>3015</v>
      </c>
      <c r="I156" s="342" t="s">
        <v>2977</v>
      </c>
      <c r="J156" s="342">
        <v>50</v>
      </c>
      <c r="K156" s="338"/>
    </row>
    <row r="157" s="1" customFormat="1" ht="15" customHeight="1">
      <c r="B157" s="315"/>
      <c r="C157" s="342" t="s">
        <v>3002</v>
      </c>
      <c r="D157" s="290"/>
      <c r="E157" s="290"/>
      <c r="F157" s="343" t="s">
        <v>2981</v>
      </c>
      <c r="G157" s="290"/>
      <c r="H157" s="342" t="s">
        <v>3015</v>
      </c>
      <c r="I157" s="342" t="s">
        <v>2977</v>
      </c>
      <c r="J157" s="342">
        <v>50</v>
      </c>
      <c r="K157" s="338"/>
    </row>
    <row r="158" s="1" customFormat="1" ht="15" customHeight="1">
      <c r="B158" s="315"/>
      <c r="C158" s="342" t="s">
        <v>3000</v>
      </c>
      <c r="D158" s="290"/>
      <c r="E158" s="290"/>
      <c r="F158" s="343" t="s">
        <v>2981</v>
      </c>
      <c r="G158" s="290"/>
      <c r="H158" s="342" t="s">
        <v>3015</v>
      </c>
      <c r="I158" s="342" t="s">
        <v>2977</v>
      </c>
      <c r="J158" s="342">
        <v>50</v>
      </c>
      <c r="K158" s="338"/>
    </row>
    <row r="159" s="1" customFormat="1" ht="15" customHeight="1">
      <c r="B159" s="315"/>
      <c r="C159" s="342" t="s">
        <v>104</v>
      </c>
      <c r="D159" s="290"/>
      <c r="E159" s="290"/>
      <c r="F159" s="343" t="s">
        <v>2975</v>
      </c>
      <c r="G159" s="290"/>
      <c r="H159" s="342" t="s">
        <v>3037</v>
      </c>
      <c r="I159" s="342" t="s">
        <v>2977</v>
      </c>
      <c r="J159" s="342" t="s">
        <v>3038</v>
      </c>
      <c r="K159" s="338"/>
    </row>
    <row r="160" s="1" customFormat="1" ht="15" customHeight="1">
      <c r="B160" s="315"/>
      <c r="C160" s="342" t="s">
        <v>3039</v>
      </c>
      <c r="D160" s="290"/>
      <c r="E160" s="290"/>
      <c r="F160" s="343" t="s">
        <v>2975</v>
      </c>
      <c r="G160" s="290"/>
      <c r="H160" s="342" t="s">
        <v>3040</v>
      </c>
      <c r="I160" s="342" t="s">
        <v>3010</v>
      </c>
      <c r="J160" s="342"/>
      <c r="K160" s="338"/>
    </row>
    <row r="161" s="1" customFormat="1" ht="15" customHeight="1">
      <c r="B161" s="344"/>
      <c r="C161" s="324"/>
      <c r="D161" s="324"/>
      <c r="E161" s="324"/>
      <c r="F161" s="324"/>
      <c r="G161" s="324"/>
      <c r="H161" s="324"/>
      <c r="I161" s="324"/>
      <c r="J161" s="324"/>
      <c r="K161" s="345"/>
    </row>
    <row r="162" s="1" customFormat="1" ht="18.75" customHeight="1">
      <c r="B162" s="326"/>
      <c r="C162" s="336"/>
      <c r="D162" s="336"/>
      <c r="E162" s="336"/>
      <c r="F162" s="346"/>
      <c r="G162" s="336"/>
      <c r="H162" s="336"/>
      <c r="I162" s="336"/>
      <c r="J162" s="336"/>
      <c r="K162" s="326"/>
    </row>
    <row r="163" s="1" customFormat="1" ht="18.75" customHeight="1">
      <c r="B163" s="298"/>
      <c r="C163" s="298"/>
      <c r="D163" s="298"/>
      <c r="E163" s="298"/>
      <c r="F163" s="298"/>
      <c r="G163" s="298"/>
      <c r="H163" s="298"/>
      <c r="I163" s="298"/>
      <c r="J163" s="298"/>
      <c r="K163" s="298"/>
    </row>
    <row r="164" s="1" customFormat="1" ht="7.5" customHeight="1">
      <c r="B164" s="277"/>
      <c r="C164" s="278"/>
      <c r="D164" s="278"/>
      <c r="E164" s="278"/>
      <c r="F164" s="278"/>
      <c r="G164" s="278"/>
      <c r="H164" s="278"/>
      <c r="I164" s="278"/>
      <c r="J164" s="278"/>
      <c r="K164" s="279"/>
    </row>
    <row r="165" s="1" customFormat="1" ht="45" customHeight="1">
      <c r="B165" s="280"/>
      <c r="C165" s="281" t="s">
        <v>3041</v>
      </c>
      <c r="D165" s="281"/>
      <c r="E165" s="281"/>
      <c r="F165" s="281"/>
      <c r="G165" s="281"/>
      <c r="H165" s="281"/>
      <c r="I165" s="281"/>
      <c r="J165" s="281"/>
      <c r="K165" s="282"/>
    </row>
    <row r="166" s="1" customFormat="1" ht="17.25" customHeight="1">
      <c r="B166" s="280"/>
      <c r="C166" s="305" t="s">
        <v>2969</v>
      </c>
      <c r="D166" s="305"/>
      <c r="E166" s="305"/>
      <c r="F166" s="305" t="s">
        <v>2970</v>
      </c>
      <c r="G166" s="347"/>
      <c r="H166" s="348" t="s">
        <v>53</v>
      </c>
      <c r="I166" s="348" t="s">
        <v>56</v>
      </c>
      <c r="J166" s="305" t="s">
        <v>2971</v>
      </c>
      <c r="K166" s="282"/>
    </row>
    <row r="167" s="1" customFormat="1" ht="17.25" customHeight="1">
      <c r="B167" s="283"/>
      <c r="C167" s="307" t="s">
        <v>2972</v>
      </c>
      <c r="D167" s="307"/>
      <c r="E167" s="307"/>
      <c r="F167" s="308" t="s">
        <v>2973</v>
      </c>
      <c r="G167" s="349"/>
      <c r="H167" s="350"/>
      <c r="I167" s="350"/>
      <c r="J167" s="307" t="s">
        <v>2974</v>
      </c>
      <c r="K167" s="285"/>
    </row>
    <row r="168" s="1" customFormat="1" ht="5.25" customHeight="1">
      <c r="B168" s="315"/>
      <c r="C168" s="310"/>
      <c r="D168" s="310"/>
      <c r="E168" s="310"/>
      <c r="F168" s="310"/>
      <c r="G168" s="311"/>
      <c r="H168" s="310"/>
      <c r="I168" s="310"/>
      <c r="J168" s="310"/>
      <c r="K168" s="338"/>
    </row>
    <row r="169" s="1" customFormat="1" ht="15" customHeight="1">
      <c r="B169" s="315"/>
      <c r="C169" s="290" t="s">
        <v>2978</v>
      </c>
      <c r="D169" s="290"/>
      <c r="E169" s="290"/>
      <c r="F169" s="313" t="s">
        <v>2975</v>
      </c>
      <c r="G169" s="290"/>
      <c r="H169" s="290" t="s">
        <v>3015</v>
      </c>
      <c r="I169" s="290" t="s">
        <v>2977</v>
      </c>
      <c r="J169" s="290">
        <v>120</v>
      </c>
      <c r="K169" s="338"/>
    </row>
    <row r="170" s="1" customFormat="1" ht="15" customHeight="1">
      <c r="B170" s="315"/>
      <c r="C170" s="290" t="s">
        <v>3024</v>
      </c>
      <c r="D170" s="290"/>
      <c r="E170" s="290"/>
      <c r="F170" s="313" t="s">
        <v>2975</v>
      </c>
      <c r="G170" s="290"/>
      <c r="H170" s="290" t="s">
        <v>3025</v>
      </c>
      <c r="I170" s="290" t="s">
        <v>2977</v>
      </c>
      <c r="J170" s="290" t="s">
        <v>3026</v>
      </c>
      <c r="K170" s="338"/>
    </row>
    <row r="171" s="1" customFormat="1" ht="15" customHeight="1">
      <c r="B171" s="315"/>
      <c r="C171" s="290" t="s">
        <v>2923</v>
      </c>
      <c r="D171" s="290"/>
      <c r="E171" s="290"/>
      <c r="F171" s="313" t="s">
        <v>2975</v>
      </c>
      <c r="G171" s="290"/>
      <c r="H171" s="290" t="s">
        <v>3042</v>
      </c>
      <c r="I171" s="290" t="s">
        <v>2977</v>
      </c>
      <c r="J171" s="290" t="s">
        <v>3026</v>
      </c>
      <c r="K171" s="338"/>
    </row>
    <row r="172" s="1" customFormat="1" ht="15" customHeight="1">
      <c r="B172" s="315"/>
      <c r="C172" s="290" t="s">
        <v>2980</v>
      </c>
      <c r="D172" s="290"/>
      <c r="E172" s="290"/>
      <c r="F172" s="313" t="s">
        <v>2981</v>
      </c>
      <c r="G172" s="290"/>
      <c r="H172" s="290" t="s">
        <v>3042</v>
      </c>
      <c r="I172" s="290" t="s">
        <v>2977</v>
      </c>
      <c r="J172" s="290">
        <v>50</v>
      </c>
      <c r="K172" s="338"/>
    </row>
    <row r="173" s="1" customFormat="1" ht="15" customHeight="1">
      <c r="B173" s="315"/>
      <c r="C173" s="290" t="s">
        <v>2983</v>
      </c>
      <c r="D173" s="290"/>
      <c r="E173" s="290"/>
      <c r="F173" s="313" t="s">
        <v>2975</v>
      </c>
      <c r="G173" s="290"/>
      <c r="H173" s="290" t="s">
        <v>3042</v>
      </c>
      <c r="I173" s="290" t="s">
        <v>2985</v>
      </c>
      <c r="J173" s="290"/>
      <c r="K173" s="338"/>
    </row>
    <row r="174" s="1" customFormat="1" ht="15" customHeight="1">
      <c r="B174" s="315"/>
      <c r="C174" s="290" t="s">
        <v>2994</v>
      </c>
      <c r="D174" s="290"/>
      <c r="E174" s="290"/>
      <c r="F174" s="313" t="s">
        <v>2981</v>
      </c>
      <c r="G174" s="290"/>
      <c r="H174" s="290" t="s">
        <v>3042</v>
      </c>
      <c r="I174" s="290" t="s">
        <v>2977</v>
      </c>
      <c r="J174" s="290">
        <v>50</v>
      </c>
      <c r="K174" s="338"/>
    </row>
    <row r="175" s="1" customFormat="1" ht="15" customHeight="1">
      <c r="B175" s="315"/>
      <c r="C175" s="290" t="s">
        <v>3002</v>
      </c>
      <c r="D175" s="290"/>
      <c r="E175" s="290"/>
      <c r="F175" s="313" t="s">
        <v>2981</v>
      </c>
      <c r="G175" s="290"/>
      <c r="H175" s="290" t="s">
        <v>3042</v>
      </c>
      <c r="I175" s="290" t="s">
        <v>2977</v>
      </c>
      <c r="J175" s="290">
        <v>50</v>
      </c>
      <c r="K175" s="338"/>
    </row>
    <row r="176" s="1" customFormat="1" ht="15" customHeight="1">
      <c r="B176" s="315"/>
      <c r="C176" s="290" t="s">
        <v>3000</v>
      </c>
      <c r="D176" s="290"/>
      <c r="E176" s="290"/>
      <c r="F176" s="313" t="s">
        <v>2981</v>
      </c>
      <c r="G176" s="290"/>
      <c r="H176" s="290" t="s">
        <v>3042</v>
      </c>
      <c r="I176" s="290" t="s">
        <v>2977</v>
      </c>
      <c r="J176" s="290">
        <v>50</v>
      </c>
      <c r="K176" s="338"/>
    </row>
    <row r="177" s="1" customFormat="1" ht="15" customHeight="1">
      <c r="B177" s="315"/>
      <c r="C177" s="290" t="s">
        <v>130</v>
      </c>
      <c r="D177" s="290"/>
      <c r="E177" s="290"/>
      <c r="F177" s="313" t="s">
        <v>2975</v>
      </c>
      <c r="G177" s="290"/>
      <c r="H177" s="290" t="s">
        <v>3043</v>
      </c>
      <c r="I177" s="290" t="s">
        <v>3044</v>
      </c>
      <c r="J177" s="290"/>
      <c r="K177" s="338"/>
    </row>
    <row r="178" s="1" customFormat="1" ht="15" customHeight="1">
      <c r="B178" s="315"/>
      <c r="C178" s="290" t="s">
        <v>56</v>
      </c>
      <c r="D178" s="290"/>
      <c r="E178" s="290"/>
      <c r="F178" s="313" t="s">
        <v>2975</v>
      </c>
      <c r="G178" s="290"/>
      <c r="H178" s="290" t="s">
        <v>3045</v>
      </c>
      <c r="I178" s="290" t="s">
        <v>3046</v>
      </c>
      <c r="J178" s="290">
        <v>1</v>
      </c>
      <c r="K178" s="338"/>
    </row>
    <row r="179" s="1" customFormat="1" ht="15" customHeight="1">
      <c r="B179" s="315"/>
      <c r="C179" s="290" t="s">
        <v>52</v>
      </c>
      <c r="D179" s="290"/>
      <c r="E179" s="290"/>
      <c r="F179" s="313" t="s">
        <v>2975</v>
      </c>
      <c r="G179" s="290"/>
      <c r="H179" s="290" t="s">
        <v>3047</v>
      </c>
      <c r="I179" s="290" t="s">
        <v>2977</v>
      </c>
      <c r="J179" s="290">
        <v>20</v>
      </c>
      <c r="K179" s="338"/>
    </row>
    <row r="180" s="1" customFormat="1" ht="15" customHeight="1">
      <c r="B180" s="315"/>
      <c r="C180" s="290" t="s">
        <v>53</v>
      </c>
      <c r="D180" s="290"/>
      <c r="E180" s="290"/>
      <c r="F180" s="313" t="s">
        <v>2975</v>
      </c>
      <c r="G180" s="290"/>
      <c r="H180" s="290" t="s">
        <v>3048</v>
      </c>
      <c r="I180" s="290" t="s">
        <v>2977</v>
      </c>
      <c r="J180" s="290">
        <v>255</v>
      </c>
      <c r="K180" s="338"/>
    </row>
    <row r="181" s="1" customFormat="1" ht="15" customHeight="1">
      <c r="B181" s="315"/>
      <c r="C181" s="290" t="s">
        <v>131</v>
      </c>
      <c r="D181" s="290"/>
      <c r="E181" s="290"/>
      <c r="F181" s="313" t="s">
        <v>2975</v>
      </c>
      <c r="G181" s="290"/>
      <c r="H181" s="290" t="s">
        <v>2939</v>
      </c>
      <c r="I181" s="290" t="s">
        <v>2977</v>
      </c>
      <c r="J181" s="290">
        <v>10</v>
      </c>
      <c r="K181" s="338"/>
    </row>
    <row r="182" s="1" customFormat="1" ht="15" customHeight="1">
      <c r="B182" s="315"/>
      <c r="C182" s="290" t="s">
        <v>132</v>
      </c>
      <c r="D182" s="290"/>
      <c r="E182" s="290"/>
      <c r="F182" s="313" t="s">
        <v>2975</v>
      </c>
      <c r="G182" s="290"/>
      <c r="H182" s="290" t="s">
        <v>3049</v>
      </c>
      <c r="I182" s="290" t="s">
        <v>3010</v>
      </c>
      <c r="J182" s="290"/>
      <c r="K182" s="338"/>
    </row>
    <row r="183" s="1" customFormat="1" ht="15" customHeight="1">
      <c r="B183" s="315"/>
      <c r="C183" s="290" t="s">
        <v>3050</v>
      </c>
      <c r="D183" s="290"/>
      <c r="E183" s="290"/>
      <c r="F183" s="313" t="s">
        <v>2975</v>
      </c>
      <c r="G183" s="290"/>
      <c r="H183" s="290" t="s">
        <v>3051</v>
      </c>
      <c r="I183" s="290" t="s">
        <v>3010</v>
      </c>
      <c r="J183" s="290"/>
      <c r="K183" s="338"/>
    </row>
    <row r="184" s="1" customFormat="1" ht="15" customHeight="1">
      <c r="B184" s="315"/>
      <c r="C184" s="290" t="s">
        <v>3039</v>
      </c>
      <c r="D184" s="290"/>
      <c r="E184" s="290"/>
      <c r="F184" s="313" t="s">
        <v>2975</v>
      </c>
      <c r="G184" s="290"/>
      <c r="H184" s="290" t="s">
        <v>3052</v>
      </c>
      <c r="I184" s="290" t="s">
        <v>3010</v>
      </c>
      <c r="J184" s="290"/>
      <c r="K184" s="338"/>
    </row>
    <row r="185" s="1" customFormat="1" ht="15" customHeight="1">
      <c r="B185" s="315"/>
      <c r="C185" s="290" t="s">
        <v>134</v>
      </c>
      <c r="D185" s="290"/>
      <c r="E185" s="290"/>
      <c r="F185" s="313" t="s">
        <v>2981</v>
      </c>
      <c r="G185" s="290"/>
      <c r="H185" s="290" t="s">
        <v>3053</v>
      </c>
      <c r="I185" s="290" t="s">
        <v>2977</v>
      </c>
      <c r="J185" s="290">
        <v>50</v>
      </c>
      <c r="K185" s="338"/>
    </row>
    <row r="186" s="1" customFormat="1" ht="15" customHeight="1">
      <c r="B186" s="315"/>
      <c r="C186" s="290" t="s">
        <v>3054</v>
      </c>
      <c r="D186" s="290"/>
      <c r="E186" s="290"/>
      <c r="F186" s="313" t="s">
        <v>2981</v>
      </c>
      <c r="G186" s="290"/>
      <c r="H186" s="290" t="s">
        <v>3055</v>
      </c>
      <c r="I186" s="290" t="s">
        <v>3056</v>
      </c>
      <c r="J186" s="290"/>
      <c r="K186" s="338"/>
    </row>
    <row r="187" s="1" customFormat="1" ht="15" customHeight="1">
      <c r="B187" s="315"/>
      <c r="C187" s="290" t="s">
        <v>3057</v>
      </c>
      <c r="D187" s="290"/>
      <c r="E187" s="290"/>
      <c r="F187" s="313" t="s">
        <v>2981</v>
      </c>
      <c r="G187" s="290"/>
      <c r="H187" s="290" t="s">
        <v>3058</v>
      </c>
      <c r="I187" s="290" t="s">
        <v>3056</v>
      </c>
      <c r="J187" s="290"/>
      <c r="K187" s="338"/>
    </row>
    <row r="188" s="1" customFormat="1" ht="15" customHeight="1">
      <c r="B188" s="315"/>
      <c r="C188" s="290" t="s">
        <v>3059</v>
      </c>
      <c r="D188" s="290"/>
      <c r="E188" s="290"/>
      <c r="F188" s="313" t="s">
        <v>2981</v>
      </c>
      <c r="G188" s="290"/>
      <c r="H188" s="290" t="s">
        <v>3060</v>
      </c>
      <c r="I188" s="290" t="s">
        <v>3056</v>
      </c>
      <c r="J188" s="290"/>
      <c r="K188" s="338"/>
    </row>
    <row r="189" s="1" customFormat="1" ht="15" customHeight="1">
      <c r="B189" s="315"/>
      <c r="C189" s="351" t="s">
        <v>3061</v>
      </c>
      <c r="D189" s="290"/>
      <c r="E189" s="290"/>
      <c r="F189" s="313" t="s">
        <v>2981</v>
      </c>
      <c r="G189" s="290"/>
      <c r="H189" s="290" t="s">
        <v>3062</v>
      </c>
      <c r="I189" s="290" t="s">
        <v>3063</v>
      </c>
      <c r="J189" s="352" t="s">
        <v>3064</v>
      </c>
      <c r="K189" s="338"/>
    </row>
    <row r="190" s="17" customFormat="1" ht="15" customHeight="1">
      <c r="B190" s="353"/>
      <c r="C190" s="354" t="s">
        <v>3065</v>
      </c>
      <c r="D190" s="355"/>
      <c r="E190" s="355"/>
      <c r="F190" s="356" t="s">
        <v>2981</v>
      </c>
      <c r="G190" s="355"/>
      <c r="H190" s="355" t="s">
        <v>3066</v>
      </c>
      <c r="I190" s="355" t="s">
        <v>3063</v>
      </c>
      <c r="J190" s="357" t="s">
        <v>3064</v>
      </c>
      <c r="K190" s="358"/>
    </row>
    <row r="191" s="1" customFormat="1" ht="15" customHeight="1">
      <c r="B191" s="315"/>
      <c r="C191" s="351" t="s">
        <v>41</v>
      </c>
      <c r="D191" s="290"/>
      <c r="E191" s="290"/>
      <c r="F191" s="313" t="s">
        <v>2975</v>
      </c>
      <c r="G191" s="290"/>
      <c r="H191" s="287" t="s">
        <v>3067</v>
      </c>
      <c r="I191" s="290" t="s">
        <v>3068</v>
      </c>
      <c r="J191" s="290"/>
      <c r="K191" s="338"/>
    </row>
    <row r="192" s="1" customFormat="1" ht="15" customHeight="1">
      <c r="B192" s="315"/>
      <c r="C192" s="351" t="s">
        <v>3069</v>
      </c>
      <c r="D192" s="290"/>
      <c r="E192" s="290"/>
      <c r="F192" s="313" t="s">
        <v>2975</v>
      </c>
      <c r="G192" s="290"/>
      <c r="H192" s="290" t="s">
        <v>3070</v>
      </c>
      <c r="I192" s="290" t="s">
        <v>3010</v>
      </c>
      <c r="J192" s="290"/>
      <c r="K192" s="338"/>
    </row>
    <row r="193" s="1" customFormat="1" ht="15" customHeight="1">
      <c r="B193" s="315"/>
      <c r="C193" s="351" t="s">
        <v>3071</v>
      </c>
      <c r="D193" s="290"/>
      <c r="E193" s="290"/>
      <c r="F193" s="313" t="s">
        <v>2975</v>
      </c>
      <c r="G193" s="290"/>
      <c r="H193" s="290" t="s">
        <v>3072</v>
      </c>
      <c r="I193" s="290" t="s">
        <v>3010</v>
      </c>
      <c r="J193" s="290"/>
      <c r="K193" s="338"/>
    </row>
    <row r="194" s="1" customFormat="1" ht="15" customHeight="1">
      <c r="B194" s="315"/>
      <c r="C194" s="351" t="s">
        <v>3073</v>
      </c>
      <c r="D194" s="290"/>
      <c r="E194" s="290"/>
      <c r="F194" s="313" t="s">
        <v>2981</v>
      </c>
      <c r="G194" s="290"/>
      <c r="H194" s="290" t="s">
        <v>3074</v>
      </c>
      <c r="I194" s="290" t="s">
        <v>3010</v>
      </c>
      <c r="J194" s="290"/>
      <c r="K194" s="338"/>
    </row>
    <row r="195" s="1" customFormat="1" ht="15" customHeight="1">
      <c r="B195" s="344"/>
      <c r="C195" s="359"/>
      <c r="D195" s="324"/>
      <c r="E195" s="324"/>
      <c r="F195" s="324"/>
      <c r="G195" s="324"/>
      <c r="H195" s="324"/>
      <c r="I195" s="324"/>
      <c r="J195" s="324"/>
      <c r="K195" s="345"/>
    </row>
    <row r="196" s="1" customFormat="1" ht="18.75" customHeight="1">
      <c r="B196" s="326"/>
      <c r="C196" s="336"/>
      <c r="D196" s="336"/>
      <c r="E196" s="336"/>
      <c r="F196" s="346"/>
      <c r="G196" s="336"/>
      <c r="H196" s="336"/>
      <c r="I196" s="336"/>
      <c r="J196" s="336"/>
      <c r="K196" s="326"/>
    </row>
    <row r="197" s="1" customFormat="1" ht="18.75" customHeight="1">
      <c r="B197" s="326"/>
      <c r="C197" s="336"/>
      <c r="D197" s="336"/>
      <c r="E197" s="336"/>
      <c r="F197" s="346"/>
      <c r="G197" s="336"/>
      <c r="H197" s="336"/>
      <c r="I197" s="336"/>
      <c r="J197" s="336"/>
      <c r="K197" s="326"/>
    </row>
    <row r="198" s="1" customFormat="1" ht="18.75" customHeight="1">
      <c r="B198" s="298"/>
      <c r="C198" s="298"/>
      <c r="D198" s="298"/>
      <c r="E198" s="298"/>
      <c r="F198" s="298"/>
      <c r="G198" s="298"/>
      <c r="H198" s="298"/>
      <c r="I198" s="298"/>
      <c r="J198" s="298"/>
      <c r="K198" s="298"/>
    </row>
    <row r="199" s="1" customFormat="1" ht="13.5">
      <c r="B199" s="277"/>
      <c r="C199" s="278"/>
      <c r="D199" s="278"/>
      <c r="E199" s="278"/>
      <c r="F199" s="278"/>
      <c r="G199" s="278"/>
      <c r="H199" s="278"/>
      <c r="I199" s="278"/>
      <c r="J199" s="278"/>
      <c r="K199" s="279"/>
    </row>
    <row r="200" s="1" customFormat="1" ht="21">
      <c r="B200" s="280"/>
      <c r="C200" s="281" t="s">
        <v>3075</v>
      </c>
      <c r="D200" s="281"/>
      <c r="E200" s="281"/>
      <c r="F200" s="281"/>
      <c r="G200" s="281"/>
      <c r="H200" s="281"/>
      <c r="I200" s="281"/>
      <c r="J200" s="281"/>
      <c r="K200" s="282"/>
    </row>
    <row r="201" s="1" customFormat="1" ht="25.5" customHeight="1">
      <c r="B201" s="280"/>
      <c r="C201" s="360" t="s">
        <v>3076</v>
      </c>
      <c r="D201" s="360"/>
      <c r="E201" s="360"/>
      <c r="F201" s="360" t="s">
        <v>3077</v>
      </c>
      <c r="G201" s="361"/>
      <c r="H201" s="360" t="s">
        <v>3078</v>
      </c>
      <c r="I201" s="360"/>
      <c r="J201" s="360"/>
      <c r="K201" s="282"/>
    </row>
    <row r="202" s="1" customFormat="1" ht="5.25" customHeight="1">
      <c r="B202" s="315"/>
      <c r="C202" s="310"/>
      <c r="D202" s="310"/>
      <c r="E202" s="310"/>
      <c r="F202" s="310"/>
      <c r="G202" s="336"/>
      <c r="H202" s="310"/>
      <c r="I202" s="310"/>
      <c r="J202" s="310"/>
      <c r="K202" s="338"/>
    </row>
    <row r="203" s="1" customFormat="1" ht="15" customHeight="1">
      <c r="B203" s="315"/>
      <c r="C203" s="290" t="s">
        <v>3068</v>
      </c>
      <c r="D203" s="290"/>
      <c r="E203" s="290"/>
      <c r="F203" s="313" t="s">
        <v>42</v>
      </c>
      <c r="G203" s="290"/>
      <c r="H203" s="290" t="s">
        <v>3079</v>
      </c>
      <c r="I203" s="290"/>
      <c r="J203" s="290"/>
      <c r="K203" s="338"/>
    </row>
    <row r="204" s="1" customFormat="1" ht="15" customHeight="1">
      <c r="B204" s="315"/>
      <c r="C204" s="290"/>
      <c r="D204" s="290"/>
      <c r="E204" s="290"/>
      <c r="F204" s="313" t="s">
        <v>43</v>
      </c>
      <c r="G204" s="290"/>
      <c r="H204" s="290" t="s">
        <v>3080</v>
      </c>
      <c r="I204" s="290"/>
      <c r="J204" s="290"/>
      <c r="K204" s="338"/>
    </row>
    <row r="205" s="1" customFormat="1" ht="15" customHeight="1">
      <c r="B205" s="315"/>
      <c r="C205" s="290"/>
      <c r="D205" s="290"/>
      <c r="E205" s="290"/>
      <c r="F205" s="313" t="s">
        <v>46</v>
      </c>
      <c r="G205" s="290"/>
      <c r="H205" s="290" t="s">
        <v>3081</v>
      </c>
      <c r="I205" s="290"/>
      <c r="J205" s="290"/>
      <c r="K205" s="338"/>
    </row>
    <row r="206" s="1" customFormat="1" ht="15" customHeight="1">
      <c r="B206" s="315"/>
      <c r="C206" s="290"/>
      <c r="D206" s="290"/>
      <c r="E206" s="290"/>
      <c r="F206" s="313" t="s">
        <v>44</v>
      </c>
      <c r="G206" s="290"/>
      <c r="H206" s="290" t="s">
        <v>3082</v>
      </c>
      <c r="I206" s="290"/>
      <c r="J206" s="290"/>
      <c r="K206" s="338"/>
    </row>
    <row r="207" s="1" customFormat="1" ht="15" customHeight="1">
      <c r="B207" s="315"/>
      <c r="C207" s="290"/>
      <c r="D207" s="290"/>
      <c r="E207" s="290"/>
      <c r="F207" s="313" t="s">
        <v>45</v>
      </c>
      <c r="G207" s="290"/>
      <c r="H207" s="290" t="s">
        <v>3083</v>
      </c>
      <c r="I207" s="290"/>
      <c r="J207" s="290"/>
      <c r="K207" s="338"/>
    </row>
    <row r="208" s="1" customFormat="1" ht="15" customHeight="1">
      <c r="B208" s="315"/>
      <c r="C208" s="290"/>
      <c r="D208" s="290"/>
      <c r="E208" s="290"/>
      <c r="F208" s="313"/>
      <c r="G208" s="290"/>
      <c r="H208" s="290"/>
      <c r="I208" s="290"/>
      <c r="J208" s="290"/>
      <c r="K208" s="338"/>
    </row>
    <row r="209" s="1" customFormat="1" ht="15" customHeight="1">
      <c r="B209" s="315"/>
      <c r="C209" s="290" t="s">
        <v>3022</v>
      </c>
      <c r="D209" s="290"/>
      <c r="E209" s="290"/>
      <c r="F209" s="313" t="s">
        <v>78</v>
      </c>
      <c r="G209" s="290"/>
      <c r="H209" s="290" t="s">
        <v>3084</v>
      </c>
      <c r="I209" s="290"/>
      <c r="J209" s="290"/>
      <c r="K209" s="338"/>
    </row>
    <row r="210" s="1" customFormat="1" ht="15" customHeight="1">
      <c r="B210" s="315"/>
      <c r="C210" s="290"/>
      <c r="D210" s="290"/>
      <c r="E210" s="290"/>
      <c r="F210" s="313" t="s">
        <v>2917</v>
      </c>
      <c r="G210" s="290"/>
      <c r="H210" s="290" t="s">
        <v>2918</v>
      </c>
      <c r="I210" s="290"/>
      <c r="J210" s="290"/>
      <c r="K210" s="338"/>
    </row>
    <row r="211" s="1" customFormat="1" ht="15" customHeight="1">
      <c r="B211" s="315"/>
      <c r="C211" s="290"/>
      <c r="D211" s="290"/>
      <c r="E211" s="290"/>
      <c r="F211" s="313" t="s">
        <v>2915</v>
      </c>
      <c r="G211" s="290"/>
      <c r="H211" s="290" t="s">
        <v>3085</v>
      </c>
      <c r="I211" s="290"/>
      <c r="J211" s="290"/>
      <c r="K211" s="338"/>
    </row>
    <row r="212" s="1" customFormat="1" ht="15" customHeight="1">
      <c r="B212" s="362"/>
      <c r="C212" s="290"/>
      <c r="D212" s="290"/>
      <c r="E212" s="290"/>
      <c r="F212" s="313" t="s">
        <v>2919</v>
      </c>
      <c r="G212" s="351"/>
      <c r="H212" s="342" t="s">
        <v>2920</v>
      </c>
      <c r="I212" s="342"/>
      <c r="J212" s="342"/>
      <c r="K212" s="363"/>
    </row>
    <row r="213" s="1" customFormat="1" ht="15" customHeight="1">
      <c r="B213" s="362"/>
      <c r="C213" s="290"/>
      <c r="D213" s="290"/>
      <c r="E213" s="290"/>
      <c r="F213" s="313" t="s">
        <v>2921</v>
      </c>
      <c r="G213" s="351"/>
      <c r="H213" s="342" t="s">
        <v>2898</v>
      </c>
      <c r="I213" s="342"/>
      <c r="J213" s="342"/>
      <c r="K213" s="363"/>
    </row>
    <row r="214" s="1" customFormat="1" ht="15" customHeight="1">
      <c r="B214" s="362"/>
      <c r="C214" s="290"/>
      <c r="D214" s="290"/>
      <c r="E214" s="290"/>
      <c r="F214" s="313"/>
      <c r="G214" s="351"/>
      <c r="H214" s="342"/>
      <c r="I214" s="342"/>
      <c r="J214" s="342"/>
      <c r="K214" s="363"/>
    </row>
    <row r="215" s="1" customFormat="1" ht="15" customHeight="1">
      <c r="B215" s="362"/>
      <c r="C215" s="290" t="s">
        <v>3046</v>
      </c>
      <c r="D215" s="290"/>
      <c r="E215" s="290"/>
      <c r="F215" s="313">
        <v>1</v>
      </c>
      <c r="G215" s="351"/>
      <c r="H215" s="342" t="s">
        <v>3086</v>
      </c>
      <c r="I215" s="342"/>
      <c r="J215" s="342"/>
      <c r="K215" s="363"/>
    </row>
    <row r="216" s="1" customFormat="1" ht="15" customHeight="1">
      <c r="B216" s="362"/>
      <c r="C216" s="290"/>
      <c r="D216" s="290"/>
      <c r="E216" s="290"/>
      <c r="F216" s="313">
        <v>2</v>
      </c>
      <c r="G216" s="351"/>
      <c r="H216" s="342" t="s">
        <v>3087</v>
      </c>
      <c r="I216" s="342"/>
      <c r="J216" s="342"/>
      <c r="K216" s="363"/>
    </row>
    <row r="217" s="1" customFormat="1" ht="15" customHeight="1">
      <c r="B217" s="362"/>
      <c r="C217" s="290"/>
      <c r="D217" s="290"/>
      <c r="E217" s="290"/>
      <c r="F217" s="313">
        <v>3</v>
      </c>
      <c r="G217" s="351"/>
      <c r="H217" s="342" t="s">
        <v>3088</v>
      </c>
      <c r="I217" s="342"/>
      <c r="J217" s="342"/>
      <c r="K217" s="363"/>
    </row>
    <row r="218" s="1" customFormat="1" ht="15" customHeight="1">
      <c r="B218" s="362"/>
      <c r="C218" s="290"/>
      <c r="D218" s="290"/>
      <c r="E218" s="290"/>
      <c r="F218" s="313">
        <v>4</v>
      </c>
      <c r="G218" s="351"/>
      <c r="H218" s="342" t="s">
        <v>3089</v>
      </c>
      <c r="I218" s="342"/>
      <c r="J218" s="342"/>
      <c r="K218" s="363"/>
    </row>
    <row r="219" s="1" customFormat="1" ht="12.75" customHeight="1">
      <c r="B219" s="364"/>
      <c r="C219" s="365"/>
      <c r="D219" s="365"/>
      <c r="E219" s="365"/>
      <c r="F219" s="365"/>
      <c r="G219" s="365"/>
      <c r="H219" s="365"/>
      <c r="I219" s="365"/>
      <c r="J219" s="365"/>
      <c r="K219" s="36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Ing. Ladislav Čížek</dc:creator>
  <cp:lastModifiedBy>Ing. Ladislav Čížek</cp:lastModifiedBy>
  <dcterms:created xsi:type="dcterms:W3CDTF">2025-05-15T11:55:24Z</dcterms:created>
  <dcterms:modified xsi:type="dcterms:W3CDTF">2025-05-15T11:55:30Z</dcterms:modified>
</cp:coreProperties>
</file>