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-projekty\SEBRANICE\odbahnění\"/>
    </mc:Choice>
  </mc:AlternateContent>
  <xr:revisionPtr revIDLastSave="0" documentId="8_{241DD492-750F-414E-86E5-2FFDD6856A0F}" xr6:coauthVersionLast="47" xr6:coauthVersionMax="47" xr10:uidLastSave="{00000000-0000-0000-0000-000000000000}"/>
  <bookViews>
    <workbookView xWindow="-120" yWindow="-120" windowWidth="29040" windowHeight="15720" activeTab="3" xr2:uid="{F4A73050-5070-45AB-9FAC-0E6700EA75CF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Pol'!$A$1:$U$39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G39" i="1"/>
  <c r="F39" i="1"/>
  <c r="G29" i="12"/>
  <c r="AC29" i="12"/>
  <c r="AD29" i="12"/>
  <c r="F9" i="12"/>
  <c r="G9" i="12" s="1"/>
  <c r="I9" i="12"/>
  <c r="I8" i="12" s="1"/>
  <c r="K9" i="12"/>
  <c r="K8" i="12" s="1"/>
  <c r="O9" i="12"/>
  <c r="Q9" i="12"/>
  <c r="U9" i="12"/>
  <c r="F11" i="12"/>
  <c r="G11" i="12"/>
  <c r="I11" i="12"/>
  <c r="K11" i="12"/>
  <c r="M11" i="12"/>
  <c r="O11" i="12"/>
  <c r="O8" i="12" s="1"/>
  <c r="Q11" i="12"/>
  <c r="Q8" i="12" s="1"/>
  <c r="U11" i="12"/>
  <c r="U8" i="12" s="1"/>
  <c r="F13" i="12"/>
  <c r="G13" i="12" s="1"/>
  <c r="M13" i="12" s="1"/>
  <c r="I13" i="12"/>
  <c r="K13" i="12"/>
  <c r="O13" i="12"/>
  <c r="Q13" i="12"/>
  <c r="U13" i="12"/>
  <c r="F14" i="12"/>
  <c r="G14" i="12"/>
  <c r="I14" i="12"/>
  <c r="K14" i="12"/>
  <c r="M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I16" i="12"/>
  <c r="K16" i="12"/>
  <c r="M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/>
  <c r="I18" i="12"/>
  <c r="K18" i="12"/>
  <c r="M18" i="12"/>
  <c r="O18" i="12"/>
  <c r="Q18" i="12"/>
  <c r="U18" i="12"/>
  <c r="F20" i="12"/>
  <c r="G20" i="12" s="1"/>
  <c r="I20" i="12"/>
  <c r="I19" i="12" s="1"/>
  <c r="K20" i="12"/>
  <c r="O20" i="12"/>
  <c r="O19" i="12" s="1"/>
  <c r="Q20" i="12"/>
  <c r="Q19" i="12" s="1"/>
  <c r="U20" i="12"/>
  <c r="U19" i="12" s="1"/>
  <c r="F21" i="12"/>
  <c r="G21" i="12"/>
  <c r="M21" i="12" s="1"/>
  <c r="I21" i="12"/>
  <c r="K21" i="12"/>
  <c r="K19" i="12" s="1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I20" i="1"/>
  <c r="I19" i="1"/>
  <c r="I18" i="1"/>
  <c r="I17" i="1"/>
  <c r="I16" i="1"/>
  <c r="I49" i="1"/>
  <c r="G27" i="1"/>
  <c r="F40" i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9" i="12"/>
  <c r="M8" i="12" s="1"/>
  <c r="G8" i="12"/>
  <c r="G19" i="12"/>
  <c r="M20" i="12"/>
  <c r="M19" i="12" s="1"/>
  <c r="I21" i="1"/>
  <c r="H40" i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D053BE3-C6DC-40EF-A66D-55DF1D4F439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120F8813-C5DA-4097-9EB1-08C67CAE2F4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12712FB-EFB9-4D8E-89B4-E821E920E57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25CC4326-86A7-4E4B-AC01-36667320C79E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ABD3EB0-B350-4AF4-A7D7-2DC4DC875E6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78545D21-4E5C-4A3E-95B4-ECD63C82546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<sst xmlns="http://schemas.openxmlformats.org/spreadsheetml/2006/main" count="204" uniqueCount="133">
  <si>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</si>
  <si>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</si>
  <si>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</si>
  <si>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</si>
  <si>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</si>
  <si>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</si>
  <si>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</si>
  <si>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</si>
  <si>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</si>
  <si>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</si>
  <si>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</si>
  <si>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</si>
  <si>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</si>
  <si>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</si>
  <si>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</si>
  <si>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</si>
  <si>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</si>
  <si>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</si>
  <si>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</si>
  <si>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</si>
  <si>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</si>
  <si>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</si>
  <si>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</si>
  <si>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</si>
  <si>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</si>
  <si>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</si>
  <si>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</si>
  <si>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</si>
  <si>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</si>
  <si>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</si>
  <si>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</si>
  <si>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</si>
  <si>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</si>
  <si>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</si>
  <si>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</si>
  <si>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</si>
  <si>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</si>
  <si>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</si>
  <si>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</si>
  <si>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</si>
  <si>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</si>
  <si>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</si>
  <si>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</si>
  <si>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Sebranice</t>
  </si>
  <si>
    <t>Rozpočet:</t>
  </si>
  <si>
    <t>Misto</t>
  </si>
  <si>
    <t>Odbahnění jezové zdrže, Újezdský potok</t>
  </si>
  <si>
    <t>Obec Sebranice</t>
  </si>
  <si>
    <t>HAŠKA, a.s.</t>
  </si>
  <si>
    <t>Jungmannova 74</t>
  </si>
  <si>
    <t>Tišnov</t>
  </si>
  <si>
    <t>66601</t>
  </si>
  <si>
    <t>25347705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</si>
  <si>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</si>
  <si>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</si>
  <si>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</si>
  <si>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</si>
  <si>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</si>
  <si>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</si>
  <si>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</si>
  <si>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</si>
  <si>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</si>
  <si>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</si>
  <si>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</si>
  <si>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</si>
  <si>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</si>
  <si>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</si>
  <si>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</si>
  <si>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</si>
  <si>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</si>
  <si>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</si>
  <si>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</si>
  <si>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</si>
  <si>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</si>
  <si>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</si>
  <si>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</si>
  <si>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</si>
  <si>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</si>
  <si>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</si>
  <si>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</si>
  <si>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</si>
  <si>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</si>
  <si>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</si>
  <si>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</si>
  <si>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</si>
  <si>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</si>
  <si>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</si>
  <si>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</si>
  <si>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</si>
  <si>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127701401R00</t>
  </si>
  <si>
    <t>Výkop v zemníku pod vodou v hor. 1 - 4 do 1000 m3</t>
  </si>
  <si>
    <t>m3</t>
  </si>
  <si>
    <t>POL1_0</t>
  </si>
  <si>
    <t>odvodňovací příkop:1,0*0,8*105</t>
  </si>
  <si>
    <t>VV</t>
  </si>
  <si>
    <t>127701409R00</t>
  </si>
  <si>
    <t>Příplatek za lepivost - výkop pod vodou v hor.1-4</t>
  </si>
  <si>
    <t>129203201R00</t>
  </si>
  <si>
    <t>Čištění vodotečí, hl. do 5,0 m, š.nad 5 m, v hor.3</t>
  </si>
  <si>
    <t>162253101R00</t>
  </si>
  <si>
    <t>Vodorovné přemístění nánosu, únos.dna přes 40 kPa</t>
  </si>
  <si>
    <t>161101101R00</t>
  </si>
  <si>
    <t>Svislé přemístění výkopku z hor.1-4 do 2,5 m</t>
  </si>
  <si>
    <t>162406111R00</t>
  </si>
  <si>
    <t>Vodorovné přemístění zemin pro zúrodnění do 2000 m</t>
  </si>
  <si>
    <t>167103101R00</t>
  </si>
  <si>
    <t>Nakládání výkopku zeminy schopné zúrodnění</t>
  </si>
  <si>
    <t>181006111R00</t>
  </si>
  <si>
    <t>Rozprostření zemin v rov./sklonu 1:5, tl. do 10 cm</t>
  </si>
  <si>
    <t>m2</t>
  </si>
  <si>
    <t>005 11-1021.R</t>
  </si>
  <si>
    <t>Vytyčení inženýrských sítí</t>
  </si>
  <si>
    <t>Soubor</t>
  </si>
  <si>
    <t>POL99_0</t>
  </si>
  <si>
    <t>005 12-1010.R</t>
  </si>
  <si>
    <t>Vybudování zařízení staveniště</t>
  </si>
  <si>
    <t>005 12-1020.R</t>
  </si>
  <si>
    <t xml:space="preserve">Provoz zařízení staveniště </t>
  </si>
  <si>
    <t>005 12-1030.R</t>
  </si>
  <si>
    <t>Odstranění zařízení staveniště</t>
  </si>
  <si>
    <t>005 21-1030.R</t>
  </si>
  <si>
    <t xml:space="preserve">Dočasná dopravní opatření </t>
  </si>
  <si>
    <t>005 21-1080.R</t>
  </si>
  <si>
    <t xml:space="preserve">Bezpečnostní a hygienická opatření na staveništi </t>
  </si>
  <si>
    <t>005 21-1020.R</t>
  </si>
  <si>
    <t>Ochrana stávaj. inženýrských sítí na staveništi</t>
  </si>
  <si>
    <t>005 21-1040.R</t>
  </si>
  <si>
    <t xml:space="preserve">Užívání veřejných ploch a prostranství 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</si>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</sst>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8AAD0489-5C7A-44F6-AB4F-6FA969E0C0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48BF-605B-4AC4-ABB8-F58FE7EC7393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803A-86E0-410B-8DBB-C77CC703F13A}">
  <sheetPr codeName="List5112">
    <tabColor rgb="FF66FF66"/>
  </sheetPr>
  <dimension ref="A1:O52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 t="s">
        <v>48</v>
      </c>
      <c r="E11" s="123"/>
      <c r="F11" s="123"/>
      <c r="G11" s="123"/>
      <c r="H11" s="27" t="s">
        <v>33</v>
      </c>
      <c r="I11" s="127" t="s">
        <v>52</v>
      </c>
      <c r="J11" s="11"/>
    </row>
    <row r="12" spans="1:15" ht="15.75" customHeight="1" x14ac:dyDescent="0.2">
      <c r="A12" s="4"/>
      <c r="B12" s="39"/>
      <c r="C12" s="25"/>
      <c r="D12" s="124" t="s">
        <v>49</v>
      </c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 t="s">
        <v>51</v>
      </c>
      <c r="D13" s="125" t="s">
        <v>50</v>
      </c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86" t="s">
        <v>23</v>
      </c>
      <c r="B16" s="187" t="s">
        <v>23</v>
      </c>
      <c r="C16" s="56"/>
      <c r="D16" s="57"/>
      <c r="E16" s="80"/>
      <c r="F16" s="81"/>
      <c r="G16" s="80"/>
      <c r="H16" s="81"/>
      <c r="I16" s="80">
        <f>SUMIF(F47:F48,A16,I47:I48)+SUMIF(F47:F48,"PSU",I47:I48)</f>
        <v>0</v>
      </c>
      <c r="J16" s="82"/>
    </row>
    <row r="17" spans="1:10" ht="23.25" customHeight="1" x14ac:dyDescent="0.2">
      <c r="A17" s="186" t="s">
        <v>24</v>
      </c>
      <c r="B17" s="187" t="s">
        <v>24</v>
      </c>
      <c r="C17" s="56"/>
      <c r="D17" s="57"/>
      <c r="E17" s="80"/>
      <c r="F17" s="81"/>
      <c r="G17" s="80"/>
      <c r="H17" s="81"/>
      <c r="I17" s="80">
        <f>SUMIF(F47:F48,A17,I47:I48)</f>
        <v>0</v>
      </c>
      <c r="J17" s="82"/>
    </row>
    <row r="18" spans="1:10" ht="23.25" customHeight="1" x14ac:dyDescent="0.2">
      <c r="A18" s="186" t="s">
        <v>25</v>
      </c>
      <c r="B18" s="187" t="s">
        <v>25</v>
      </c>
      <c r="C18" s="56"/>
      <c r="D18" s="57"/>
      <c r="E18" s="80"/>
      <c r="F18" s="81"/>
      <c r="G18" s="80"/>
      <c r="H18" s="81"/>
      <c r="I18" s="80">
        <f>SUMIF(F47:F48,A18,I47:I48)</f>
        <v>0</v>
      </c>
      <c r="J18" s="82"/>
    </row>
    <row r="19" spans="1:10" ht="23.25" customHeight="1" x14ac:dyDescent="0.2">
      <c r="A19" s="186" t="s">
        <v>60</v>
      </c>
      <c r="B19" s="187" t="s">
        <v>26</v>
      </c>
      <c r="C19" s="56"/>
      <c r="D19" s="57"/>
      <c r="E19" s="80"/>
      <c r="F19" s="81"/>
      <c r="G19" s="80"/>
      <c r="H19" s="81"/>
      <c r="I19" s="80">
        <f>SUMIF(F47:F48,A19,I47:I48)</f>
        <v>0</v>
      </c>
      <c r="J19" s="82"/>
    </row>
    <row r="20" spans="1:10" ht="23.25" customHeight="1" x14ac:dyDescent="0.2">
      <c r="A20" s="186" t="s">
        <v>61</v>
      </c>
      <c r="B20" s="187" t="s">
        <v>27</v>
      </c>
      <c r="C20" s="56"/>
      <c r="D20" s="57"/>
      <c r="E20" s="80"/>
      <c r="F20" s="81"/>
      <c r="G20" s="80"/>
      <c r="H20" s="81"/>
      <c r="I20" s="80">
        <f>SUMIF(F47:F48,A20,I47:I48)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45588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Pol'!AC29</f>
        <v>0</v>
      </c>
      <c r="G39" s="147">
        <f>'Rozpočet Pol'!AD29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56</v>
      </c>
    </row>
    <row r="46" spans="1:10" ht="25.5" customHeight="1" x14ac:dyDescent="0.2">
      <c r="A46" s="161"/>
      <c r="B46" s="164" t="s">
        <v>16</v>
      </c>
      <c r="C46" s="164" t="s">
        <v>5</v>
      </c>
      <c r="D46" s="165"/>
      <c r="E46" s="165"/>
      <c r="F46" s="168" t="s">
        <v>57</v>
      </c>
      <c r="G46" s="168"/>
      <c r="H46" s="168"/>
      <c r="I46" s="169" t="s">
        <v>28</v>
      </c>
      <c r="J46" s="169"/>
    </row>
    <row r="47" spans="1:10" ht="25.5" customHeight="1" x14ac:dyDescent="0.2">
      <c r="A47" s="162"/>
      <c r="B47" s="170" t="s">
        <v>58</v>
      </c>
      <c r="C47" s="171" t="s">
        <v>59</v>
      </c>
      <c r="D47" s="172"/>
      <c r="E47" s="172"/>
      <c r="F47" s="176" t="s">
        <v>23</v>
      </c>
      <c r="G47" s="177"/>
      <c r="H47" s="177"/>
      <c r="I47" s="178">
        <f>'Rozpočet Pol'!G8</f>
        <v>0</v>
      </c>
      <c r="J47" s="178"/>
    </row>
    <row r="48" spans="1:10" ht="25.5" customHeight="1" x14ac:dyDescent="0.2">
      <c r="A48" s="162"/>
      <c r="B48" s="173" t="s">
        <v>60</v>
      </c>
      <c r="C48" s="174" t="s">
        <v>26</v>
      </c>
      <c r="D48" s="175"/>
      <c r="E48" s="175"/>
      <c r="F48" s="179" t="s">
        <v>60</v>
      </c>
      <c r="G48" s="180"/>
      <c r="H48" s="180"/>
      <c r="I48" s="181">
        <f>'Rozpočet Pol'!G19</f>
        <v>0</v>
      </c>
      <c r="J48" s="181"/>
    </row>
    <row r="49" spans="1:10" ht="25.5" customHeight="1" x14ac:dyDescent="0.2">
      <c r="A49" s="163"/>
      <c r="B49" s="166" t="s">
        <v>1</v>
      </c>
      <c r="C49" s="166"/>
      <c r="D49" s="167"/>
      <c r="E49" s="167"/>
      <c r="F49" s="182"/>
      <c r="G49" s="183"/>
      <c r="H49" s="183"/>
      <c r="I49" s="184">
        <f>SUM(I47:I48)</f>
        <v>0</v>
      </c>
      <c r="J49" s="184"/>
    </row>
    <row r="50" spans="1:10" x14ac:dyDescent="0.2">
      <c r="F50" s="185"/>
      <c r="G50" s="129"/>
      <c r="H50" s="185"/>
      <c r="I50" s="129"/>
      <c r="J50" s="129"/>
    </row>
    <row r="51" spans="1:10" x14ac:dyDescent="0.2">
      <c r="F51" s="185"/>
      <c r="G51" s="129"/>
      <c r="H51" s="185"/>
      <c r="I51" s="129"/>
      <c r="J51" s="129"/>
    </row>
    <row r="52" spans="1:10" x14ac:dyDescent="0.2">
      <c r="F52" s="185"/>
      <c r="G52" s="129"/>
      <c r="H52" s="185"/>
      <c r="I52" s="129"/>
      <c r="J5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7DE3-73A8-40AE-A4BD-C17E17D8F56C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4FF7-96A8-46DC-918C-05C4E15962B0}">
  <sheetPr>
    <outlinePr summaryBelow="0"/>
  </sheetPr>
  <dimension ref="A1:BH39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1.8554687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88" t="s">
        <v>6</v>
      </c>
      <c r="B1" s="188"/>
      <c r="C1" s="188"/>
      <c r="D1" s="188"/>
      <c r="E1" s="188"/>
      <c r="F1" s="188"/>
      <c r="G1" s="188"/>
      <c r="AE1" t="s">
        <v>63</v>
      </c>
    </row>
    <row r="2" spans="1:60" ht="24.95" customHeight="1" x14ac:dyDescent="0.2">
      <c r="A2" s="195" t="s">
        <v>62</v>
      </c>
      <c r="B2" s="189"/>
      <c r="C2" s="190" t="s">
        <v>46</v>
      </c>
      <c r="D2" s="191"/>
      <c r="E2" s="191"/>
      <c r="F2" s="191"/>
      <c r="G2" s="197"/>
      <c r="AE2" t="s">
        <v>64</v>
      </c>
    </row>
    <row r="3" spans="1:60" ht="24.95" customHeight="1" x14ac:dyDescent="0.2">
      <c r="A3" s="196" t="s">
        <v>7</v>
      </c>
      <c r="B3" s="194"/>
      <c r="C3" s="192" t="s">
        <v>43</v>
      </c>
      <c r="D3" s="193"/>
      <c r="E3" s="193"/>
      <c r="F3" s="193"/>
      <c r="G3" s="198"/>
      <c r="AE3" t="s">
        <v>65</v>
      </c>
    </row>
    <row r="4" spans="1:60" ht="24.95" hidden="1" customHeight="1" x14ac:dyDescent="0.2">
      <c r="A4" s="196" t="s">
        <v>8</v>
      </c>
      <c r="B4" s="194"/>
      <c r="C4" s="192"/>
      <c r="D4" s="193"/>
      <c r="E4" s="193"/>
      <c r="F4" s="193"/>
      <c r="G4" s="198"/>
      <c r="AE4" t="s">
        <v>66</v>
      </c>
    </row>
    <row r="5" spans="1:60" hidden="1" x14ac:dyDescent="0.2">
      <c r="A5" s="199" t="s">
        <v>67</v>
      </c>
      <c r="B5" s="200"/>
      <c r="C5" s="201"/>
      <c r="D5" s="202"/>
      <c r="E5" s="202"/>
      <c r="F5" s="202"/>
      <c r="G5" s="203"/>
      <c r="AE5" t="s">
        <v>68</v>
      </c>
    </row>
    <row r="7" spans="1:60" ht="38.25" x14ac:dyDescent="0.2">
      <c r="A7" s="208" t="s">
        <v>69</v>
      </c>
      <c r="B7" s="209" t="s">
        <v>70</v>
      </c>
      <c r="C7" s="209" t="s">
        <v>71</v>
      </c>
      <c r="D7" s="208" t="s">
        <v>72</v>
      </c>
      <c r="E7" s="208" t="s">
        <v>73</v>
      </c>
      <c r="F7" s="204" t="s">
        <v>74</v>
      </c>
      <c r="G7" s="227" t="s">
        <v>28</v>
      </c>
      <c r="H7" s="228" t="s">
        <v>29</v>
      </c>
      <c r="I7" s="228" t="s">
        <v>75</v>
      </c>
      <c r="J7" s="228" t="s">
        <v>30</v>
      </c>
      <c r="K7" s="228" t="s">
        <v>76</v>
      </c>
      <c r="L7" s="228" t="s">
        <v>77</v>
      </c>
      <c r="M7" s="228" t="s">
        <v>78</v>
      </c>
      <c r="N7" s="228" t="s">
        <v>79</v>
      </c>
      <c r="O7" s="228" t="s">
        <v>80</v>
      </c>
      <c r="P7" s="228" t="s">
        <v>81</v>
      </c>
      <c r="Q7" s="228" t="s">
        <v>82</v>
      </c>
      <c r="R7" s="228" t="s">
        <v>83</v>
      </c>
      <c r="S7" s="228" t="s">
        <v>84</v>
      </c>
      <c r="T7" s="228" t="s">
        <v>85</v>
      </c>
      <c r="U7" s="211" t="s">
        <v>86</v>
      </c>
    </row>
    <row r="8" spans="1:60" x14ac:dyDescent="0.2">
      <c r="A8" s="229" t="s">
        <v>87</v>
      </c>
      <c r="B8" s="230" t="s">
        <v>58</v>
      </c>
      <c r="C8" s="231" t="s">
        <v>59</v>
      </c>
      <c r="D8" s="232"/>
      <c r="E8" s="233"/>
      <c r="F8" s="234"/>
      <c r="G8" s="234">
        <f>SUMIF(AE9:AE18,"&lt;&gt;NOR",G9:G18)</f>
        <v>0</v>
      </c>
      <c r="H8" s="234"/>
      <c r="I8" s="234">
        <f>SUM(I9:I18)</f>
        <v>0</v>
      </c>
      <c r="J8" s="234"/>
      <c r="K8" s="234">
        <f>SUM(K9:K18)</f>
        <v>0</v>
      </c>
      <c r="L8" s="234"/>
      <c r="M8" s="234">
        <f>SUM(M9:M18)</f>
        <v>0</v>
      </c>
      <c r="N8" s="210"/>
      <c r="O8" s="210">
        <f>SUM(O9:O18)</f>
        <v>0</v>
      </c>
      <c r="P8" s="210"/>
      <c r="Q8" s="210">
        <f>SUM(Q9:Q18)</f>
        <v>0</v>
      </c>
      <c r="R8" s="210"/>
      <c r="S8" s="210"/>
      <c r="T8" s="229"/>
      <c r="U8" s="210">
        <f>SUM(U9:U18)</f>
        <v>851.84999999999991</v>
      </c>
      <c r="AE8" t="s">
        <v>88</v>
      </c>
    </row>
    <row r="9" spans="1:60" outlineLevel="1" x14ac:dyDescent="0.2">
      <c r="A9" s="206">
        <v>1</v>
      </c>
      <c r="B9" s="212" t="s">
        <v>89</v>
      </c>
      <c r="C9" s="257" t="s">
        <v>90</v>
      </c>
      <c r="D9" s="214" t="s">
        <v>91</v>
      </c>
      <c r="E9" s="221">
        <v>84</v>
      </c>
      <c r="F9" s="224">
        <f>H9+J9</f>
        <v>0</v>
      </c>
      <c r="G9" s="225">
        <f>ROUND(E9*F9,2)</f>
        <v>0</v>
      </c>
      <c r="H9" s="225"/>
      <c r="I9" s="225">
        <f>ROUND(E9*H9,2)</f>
        <v>0</v>
      </c>
      <c r="J9" s="225"/>
      <c r="K9" s="225">
        <f>ROUND(E9*J9,2)</f>
        <v>0</v>
      </c>
      <c r="L9" s="225">
        <v>21</v>
      </c>
      <c r="M9" s="225">
        <f>G9*(1+L9/100)</f>
        <v>0</v>
      </c>
      <c r="N9" s="215">
        <v>0</v>
      </c>
      <c r="O9" s="215">
        <f>ROUND(E9*N9,5)</f>
        <v>0</v>
      </c>
      <c r="P9" s="215">
        <v>0</v>
      </c>
      <c r="Q9" s="215">
        <f>ROUND(E9*P9,5)</f>
        <v>0</v>
      </c>
      <c r="R9" s="215"/>
      <c r="S9" s="215"/>
      <c r="T9" s="216">
        <v>9.7000000000000003E-2</v>
      </c>
      <c r="U9" s="215">
        <f>ROUND(E9*T9,2)</f>
        <v>8.15</v>
      </c>
      <c r="V9" s="205"/>
      <c r="W9" s="205"/>
      <c r="X9" s="205"/>
      <c r="Y9" s="205"/>
      <c r="Z9" s="205"/>
      <c r="AA9" s="205"/>
      <c r="AB9" s="205"/>
      <c r="AC9" s="205"/>
      <c r="AD9" s="205"/>
      <c r="AE9" s="205" t="s">
        <v>92</v>
      </c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06"/>
      <c r="B10" s="212"/>
      <c r="C10" s="258" t="s">
        <v>93</v>
      </c>
      <c r="D10" s="217"/>
      <c r="E10" s="222">
        <v>84</v>
      </c>
      <c r="F10" s="225"/>
      <c r="G10" s="225"/>
      <c r="H10" s="225"/>
      <c r="I10" s="225"/>
      <c r="J10" s="225"/>
      <c r="K10" s="225"/>
      <c r="L10" s="225"/>
      <c r="M10" s="225"/>
      <c r="N10" s="215"/>
      <c r="O10" s="215"/>
      <c r="P10" s="215"/>
      <c r="Q10" s="215"/>
      <c r="R10" s="215"/>
      <c r="S10" s="215"/>
      <c r="T10" s="216"/>
      <c r="U10" s="215"/>
      <c r="V10" s="205"/>
      <c r="W10" s="205"/>
      <c r="X10" s="205"/>
      <c r="Y10" s="205"/>
      <c r="Z10" s="205"/>
      <c r="AA10" s="205"/>
      <c r="AB10" s="205"/>
      <c r="AC10" s="205"/>
      <c r="AD10" s="205"/>
      <c r="AE10" s="205" t="s">
        <v>94</v>
      </c>
      <c r="AF10" s="205">
        <v>0</v>
      </c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06">
        <v>2</v>
      </c>
      <c r="B11" s="212" t="s">
        <v>95</v>
      </c>
      <c r="C11" s="257" t="s">
        <v>96</v>
      </c>
      <c r="D11" s="214" t="s">
        <v>91</v>
      </c>
      <c r="E11" s="221">
        <v>84</v>
      </c>
      <c r="F11" s="224">
        <f>H11+J11</f>
        <v>0</v>
      </c>
      <c r="G11" s="225">
        <f>ROUND(E11*F11,2)</f>
        <v>0</v>
      </c>
      <c r="H11" s="225"/>
      <c r="I11" s="225">
        <f>ROUND(E11*H11,2)</f>
        <v>0</v>
      </c>
      <c r="J11" s="225"/>
      <c r="K11" s="225">
        <f>ROUND(E11*J11,2)</f>
        <v>0</v>
      </c>
      <c r="L11" s="225">
        <v>21</v>
      </c>
      <c r="M11" s="225">
        <f>G11*(1+L11/100)</f>
        <v>0</v>
      </c>
      <c r="N11" s="215">
        <v>0</v>
      </c>
      <c r="O11" s="215">
        <f>ROUND(E11*N11,5)</f>
        <v>0</v>
      </c>
      <c r="P11" s="215">
        <v>0</v>
      </c>
      <c r="Q11" s="215">
        <f>ROUND(E11*P11,5)</f>
        <v>0</v>
      </c>
      <c r="R11" s="215"/>
      <c r="S11" s="215"/>
      <c r="T11" s="216">
        <v>3.3000000000000002E-2</v>
      </c>
      <c r="U11" s="215">
        <f>ROUND(E11*T11,2)</f>
        <v>2.77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 t="s">
        <v>92</v>
      </c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06"/>
      <c r="B12" s="212"/>
      <c r="C12" s="258" t="s">
        <v>93</v>
      </c>
      <c r="D12" s="217"/>
      <c r="E12" s="222">
        <v>84</v>
      </c>
      <c r="F12" s="225"/>
      <c r="G12" s="225"/>
      <c r="H12" s="225"/>
      <c r="I12" s="225"/>
      <c r="J12" s="225"/>
      <c r="K12" s="225"/>
      <c r="L12" s="225"/>
      <c r="M12" s="225"/>
      <c r="N12" s="215"/>
      <c r="O12" s="215"/>
      <c r="P12" s="215"/>
      <c r="Q12" s="215"/>
      <c r="R12" s="215"/>
      <c r="S12" s="215"/>
      <c r="T12" s="216"/>
      <c r="U12" s="215"/>
      <c r="V12" s="205"/>
      <c r="W12" s="205"/>
      <c r="X12" s="205"/>
      <c r="Y12" s="205"/>
      <c r="Z12" s="205"/>
      <c r="AA12" s="205"/>
      <c r="AB12" s="205"/>
      <c r="AC12" s="205"/>
      <c r="AD12" s="205"/>
      <c r="AE12" s="205" t="s">
        <v>94</v>
      </c>
      <c r="AF12" s="205">
        <v>0</v>
      </c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06">
        <v>3</v>
      </c>
      <c r="B13" s="212" t="s">
        <v>97</v>
      </c>
      <c r="C13" s="257" t="s">
        <v>98</v>
      </c>
      <c r="D13" s="214" t="s">
        <v>91</v>
      </c>
      <c r="E13" s="221">
        <v>639</v>
      </c>
      <c r="F13" s="224">
        <f>H13+J13</f>
        <v>0</v>
      </c>
      <c r="G13" s="225">
        <f>ROUND(E13*F13,2)</f>
        <v>0</v>
      </c>
      <c r="H13" s="225"/>
      <c r="I13" s="225">
        <f>ROUND(E13*H13,2)</f>
        <v>0</v>
      </c>
      <c r="J13" s="225"/>
      <c r="K13" s="225">
        <f>ROUND(E13*J13,2)</f>
        <v>0</v>
      </c>
      <c r="L13" s="225">
        <v>21</v>
      </c>
      <c r="M13" s="225">
        <f>G13*(1+L13/100)</f>
        <v>0</v>
      </c>
      <c r="N13" s="215">
        <v>0</v>
      </c>
      <c r="O13" s="215">
        <f>ROUND(E13*N13,5)</f>
        <v>0</v>
      </c>
      <c r="P13" s="215">
        <v>0</v>
      </c>
      <c r="Q13" s="215">
        <f>ROUND(E13*P13,5)</f>
        <v>0</v>
      </c>
      <c r="R13" s="215"/>
      <c r="S13" s="215"/>
      <c r="T13" s="216">
        <v>0.72499999999999998</v>
      </c>
      <c r="U13" s="215">
        <f>ROUND(E13*T13,2)</f>
        <v>463.28</v>
      </c>
      <c r="V13" s="205"/>
      <c r="W13" s="205"/>
      <c r="X13" s="205"/>
      <c r="Y13" s="205"/>
      <c r="Z13" s="205"/>
      <c r="AA13" s="205"/>
      <c r="AB13" s="205"/>
      <c r="AC13" s="205"/>
      <c r="AD13" s="205"/>
      <c r="AE13" s="205" t="s">
        <v>92</v>
      </c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22.5" outlineLevel="1" x14ac:dyDescent="0.2">
      <c r="A14" s="206">
        <v>4</v>
      </c>
      <c r="B14" s="212" t="s">
        <v>99</v>
      </c>
      <c r="C14" s="257" t="s">
        <v>100</v>
      </c>
      <c r="D14" s="214" t="s">
        <v>91</v>
      </c>
      <c r="E14" s="221">
        <v>639</v>
      </c>
      <c r="F14" s="224">
        <f>H14+J14</f>
        <v>0</v>
      </c>
      <c r="G14" s="225">
        <f>ROUND(E14*F14,2)</f>
        <v>0</v>
      </c>
      <c r="H14" s="225"/>
      <c r="I14" s="225">
        <f>ROUND(E14*H14,2)</f>
        <v>0</v>
      </c>
      <c r="J14" s="225"/>
      <c r="K14" s="225">
        <f>ROUND(E14*J14,2)</f>
        <v>0</v>
      </c>
      <c r="L14" s="225">
        <v>21</v>
      </c>
      <c r="M14" s="225">
        <f>G14*(1+L14/100)</f>
        <v>0</v>
      </c>
      <c r="N14" s="215">
        <v>0</v>
      </c>
      <c r="O14" s="215">
        <f>ROUND(E14*N14,5)</f>
        <v>0</v>
      </c>
      <c r="P14" s="215">
        <v>0</v>
      </c>
      <c r="Q14" s="215">
        <f>ROUND(E14*P14,5)</f>
        <v>0</v>
      </c>
      <c r="R14" s="215"/>
      <c r="S14" s="215"/>
      <c r="T14" s="216">
        <v>1.6E-2</v>
      </c>
      <c r="U14" s="215">
        <f>ROUND(E14*T14,2)</f>
        <v>10.220000000000001</v>
      </c>
      <c r="V14" s="205"/>
      <c r="W14" s="205"/>
      <c r="X14" s="205"/>
      <c r="Y14" s="205"/>
      <c r="Z14" s="205"/>
      <c r="AA14" s="205"/>
      <c r="AB14" s="205"/>
      <c r="AC14" s="205"/>
      <c r="AD14" s="205"/>
      <c r="AE14" s="205" t="s">
        <v>92</v>
      </c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06">
        <v>5</v>
      </c>
      <c r="B15" s="212" t="s">
        <v>101</v>
      </c>
      <c r="C15" s="257" t="s">
        <v>102</v>
      </c>
      <c r="D15" s="214" t="s">
        <v>91</v>
      </c>
      <c r="E15" s="221">
        <v>639</v>
      </c>
      <c r="F15" s="224">
        <f>H15+J15</f>
        <v>0</v>
      </c>
      <c r="G15" s="225">
        <f>ROUND(E15*F15,2)</f>
        <v>0</v>
      </c>
      <c r="H15" s="225"/>
      <c r="I15" s="225">
        <f>ROUND(E15*H15,2)</f>
        <v>0</v>
      </c>
      <c r="J15" s="225"/>
      <c r="K15" s="225">
        <f>ROUND(E15*J15,2)</f>
        <v>0</v>
      </c>
      <c r="L15" s="225">
        <v>21</v>
      </c>
      <c r="M15" s="225">
        <f>G15*(1+L15/100)</f>
        <v>0</v>
      </c>
      <c r="N15" s="215">
        <v>0</v>
      </c>
      <c r="O15" s="215">
        <f>ROUND(E15*N15,5)</f>
        <v>0</v>
      </c>
      <c r="P15" s="215">
        <v>0</v>
      </c>
      <c r="Q15" s="215">
        <f>ROUND(E15*P15,5)</f>
        <v>0</v>
      </c>
      <c r="R15" s="215"/>
      <c r="S15" s="215"/>
      <c r="T15" s="216">
        <v>0.34499999999999997</v>
      </c>
      <c r="U15" s="215">
        <f>ROUND(E15*T15,2)</f>
        <v>220.46</v>
      </c>
      <c r="V15" s="205"/>
      <c r="W15" s="205"/>
      <c r="X15" s="205"/>
      <c r="Y15" s="205"/>
      <c r="Z15" s="205"/>
      <c r="AA15" s="205"/>
      <c r="AB15" s="205"/>
      <c r="AC15" s="205"/>
      <c r="AD15" s="205"/>
      <c r="AE15" s="205" t="s">
        <v>92</v>
      </c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2.5" outlineLevel="1" x14ac:dyDescent="0.2">
      <c r="A16" s="206">
        <v>6</v>
      </c>
      <c r="B16" s="212" t="s">
        <v>103</v>
      </c>
      <c r="C16" s="257" t="s">
        <v>104</v>
      </c>
      <c r="D16" s="214" t="s">
        <v>91</v>
      </c>
      <c r="E16" s="221">
        <v>639</v>
      </c>
      <c r="F16" s="224">
        <f>H16+J16</f>
        <v>0</v>
      </c>
      <c r="G16" s="225">
        <f>ROUND(E16*F16,2)</f>
        <v>0</v>
      </c>
      <c r="H16" s="225"/>
      <c r="I16" s="225">
        <f>ROUND(E16*H16,2)</f>
        <v>0</v>
      </c>
      <c r="J16" s="225"/>
      <c r="K16" s="225">
        <f>ROUND(E16*J16,2)</f>
        <v>0</v>
      </c>
      <c r="L16" s="225">
        <v>21</v>
      </c>
      <c r="M16" s="225">
        <f>G16*(1+L16/100)</f>
        <v>0</v>
      </c>
      <c r="N16" s="215">
        <v>0</v>
      </c>
      <c r="O16" s="215">
        <f>ROUND(E16*N16,5)</f>
        <v>0</v>
      </c>
      <c r="P16" s="215">
        <v>0</v>
      </c>
      <c r="Q16" s="215">
        <f>ROUND(E16*P16,5)</f>
        <v>0</v>
      </c>
      <c r="R16" s="215"/>
      <c r="S16" s="215"/>
      <c r="T16" s="216">
        <v>9.2999999999999999E-2</v>
      </c>
      <c r="U16" s="215">
        <f>ROUND(E16*T16,2)</f>
        <v>59.43</v>
      </c>
      <c r="V16" s="205"/>
      <c r="W16" s="205"/>
      <c r="X16" s="205"/>
      <c r="Y16" s="205"/>
      <c r="Z16" s="205"/>
      <c r="AA16" s="205"/>
      <c r="AB16" s="205"/>
      <c r="AC16" s="205"/>
      <c r="AD16" s="205"/>
      <c r="AE16" s="205" t="s">
        <v>92</v>
      </c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06">
        <v>7</v>
      </c>
      <c r="B17" s="212" t="s">
        <v>105</v>
      </c>
      <c r="C17" s="257" t="s">
        <v>106</v>
      </c>
      <c r="D17" s="214" t="s">
        <v>91</v>
      </c>
      <c r="E17" s="221">
        <v>639</v>
      </c>
      <c r="F17" s="224">
        <f>H17+J17</f>
        <v>0</v>
      </c>
      <c r="G17" s="225">
        <f>ROUND(E17*F17,2)</f>
        <v>0</v>
      </c>
      <c r="H17" s="225"/>
      <c r="I17" s="225">
        <f>ROUND(E17*H17,2)</f>
        <v>0</v>
      </c>
      <c r="J17" s="225"/>
      <c r="K17" s="225">
        <f>ROUND(E17*J17,2)</f>
        <v>0</v>
      </c>
      <c r="L17" s="225">
        <v>21</v>
      </c>
      <c r="M17" s="225">
        <f>G17*(1+L17/100)</f>
        <v>0</v>
      </c>
      <c r="N17" s="215">
        <v>0</v>
      </c>
      <c r="O17" s="215">
        <f>ROUND(E17*N17,5)</f>
        <v>0</v>
      </c>
      <c r="P17" s="215">
        <v>0</v>
      </c>
      <c r="Q17" s="215">
        <f>ROUND(E17*P17,5)</f>
        <v>0</v>
      </c>
      <c r="R17" s="215"/>
      <c r="S17" s="215"/>
      <c r="T17" s="216">
        <v>6.7000000000000004E-2</v>
      </c>
      <c r="U17" s="215">
        <f>ROUND(E17*T17,2)</f>
        <v>42.81</v>
      </c>
      <c r="V17" s="205"/>
      <c r="W17" s="205"/>
      <c r="X17" s="205"/>
      <c r="Y17" s="205"/>
      <c r="Z17" s="205"/>
      <c r="AA17" s="205"/>
      <c r="AB17" s="205"/>
      <c r="AC17" s="205"/>
      <c r="AD17" s="205"/>
      <c r="AE17" s="205" t="s">
        <v>92</v>
      </c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06">
        <v>8</v>
      </c>
      <c r="B18" s="212" t="s">
        <v>107</v>
      </c>
      <c r="C18" s="257" t="s">
        <v>108</v>
      </c>
      <c r="D18" s="214" t="s">
        <v>109</v>
      </c>
      <c r="E18" s="221">
        <v>6390</v>
      </c>
      <c r="F18" s="224">
        <f>H18+J18</f>
        <v>0</v>
      </c>
      <c r="G18" s="225">
        <f>ROUND(E18*F18,2)</f>
        <v>0</v>
      </c>
      <c r="H18" s="225"/>
      <c r="I18" s="225">
        <f>ROUND(E18*H18,2)</f>
        <v>0</v>
      </c>
      <c r="J18" s="225"/>
      <c r="K18" s="225">
        <f>ROUND(E18*J18,2)</f>
        <v>0</v>
      </c>
      <c r="L18" s="225">
        <v>21</v>
      </c>
      <c r="M18" s="225">
        <f>G18*(1+L18/100)</f>
        <v>0</v>
      </c>
      <c r="N18" s="215">
        <v>0</v>
      </c>
      <c r="O18" s="215">
        <f>ROUND(E18*N18,5)</f>
        <v>0</v>
      </c>
      <c r="P18" s="215">
        <v>0</v>
      </c>
      <c r="Q18" s="215">
        <f>ROUND(E18*P18,5)</f>
        <v>0</v>
      </c>
      <c r="R18" s="215"/>
      <c r="S18" s="215"/>
      <c r="T18" s="216">
        <v>7.0000000000000001E-3</v>
      </c>
      <c r="U18" s="215">
        <f>ROUND(E18*T18,2)</f>
        <v>44.73</v>
      </c>
      <c r="V18" s="205"/>
      <c r="W18" s="205"/>
      <c r="X18" s="205"/>
      <c r="Y18" s="205"/>
      <c r="Z18" s="205"/>
      <c r="AA18" s="205"/>
      <c r="AB18" s="205"/>
      <c r="AC18" s="205"/>
      <c r="AD18" s="205"/>
      <c r="AE18" s="205" t="s">
        <v>92</v>
      </c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x14ac:dyDescent="0.2">
      <c r="A19" s="207" t="s">
        <v>87</v>
      </c>
      <c r="B19" s="213" t="s">
        <v>60</v>
      </c>
      <c r="C19" s="259" t="s">
        <v>26</v>
      </c>
      <c r="D19" s="218"/>
      <c r="E19" s="223"/>
      <c r="F19" s="226"/>
      <c r="G19" s="226">
        <f>SUMIF(AE20:AE27,"&lt;&gt;NOR",G20:G27)</f>
        <v>0</v>
      </c>
      <c r="H19" s="226"/>
      <c r="I19" s="226">
        <f>SUM(I20:I27)</f>
        <v>0</v>
      </c>
      <c r="J19" s="226"/>
      <c r="K19" s="226">
        <f>SUM(K20:K27)</f>
        <v>0</v>
      </c>
      <c r="L19" s="226"/>
      <c r="M19" s="226">
        <f>SUM(M20:M27)</f>
        <v>0</v>
      </c>
      <c r="N19" s="219"/>
      <c r="O19" s="219">
        <f>SUM(O20:O27)</f>
        <v>0</v>
      </c>
      <c r="P19" s="219"/>
      <c r="Q19" s="219">
        <f>SUM(Q20:Q27)</f>
        <v>0</v>
      </c>
      <c r="R19" s="219"/>
      <c r="S19" s="219"/>
      <c r="T19" s="220"/>
      <c r="U19" s="219">
        <f>SUM(U20:U27)</f>
        <v>0</v>
      </c>
      <c r="AE19" t="s">
        <v>88</v>
      </c>
    </row>
    <row r="20" spans="1:60" outlineLevel="1" x14ac:dyDescent="0.2">
      <c r="A20" s="206">
        <v>9</v>
      </c>
      <c r="B20" s="212" t="s">
        <v>110</v>
      </c>
      <c r="C20" s="257" t="s">
        <v>111</v>
      </c>
      <c r="D20" s="214" t="s">
        <v>112</v>
      </c>
      <c r="E20" s="221">
        <v>4</v>
      </c>
      <c r="F20" s="224">
        <f>H20+J20</f>
        <v>0</v>
      </c>
      <c r="G20" s="225">
        <f>ROUND(E20*F20,2)</f>
        <v>0</v>
      </c>
      <c r="H20" s="225"/>
      <c r="I20" s="225">
        <f>ROUND(E20*H20,2)</f>
        <v>0</v>
      </c>
      <c r="J20" s="225"/>
      <c r="K20" s="225">
        <f>ROUND(E20*J20,2)</f>
        <v>0</v>
      </c>
      <c r="L20" s="225">
        <v>21</v>
      </c>
      <c r="M20" s="225">
        <f>G20*(1+L20/100)</f>
        <v>0</v>
      </c>
      <c r="N20" s="215">
        <v>0</v>
      </c>
      <c r="O20" s="215">
        <f>ROUND(E20*N20,5)</f>
        <v>0</v>
      </c>
      <c r="P20" s="215">
        <v>0</v>
      </c>
      <c r="Q20" s="215">
        <f>ROUND(E20*P20,5)</f>
        <v>0</v>
      </c>
      <c r="R20" s="215"/>
      <c r="S20" s="215"/>
      <c r="T20" s="216">
        <v>0</v>
      </c>
      <c r="U20" s="215">
        <f>ROUND(E20*T20,2)</f>
        <v>0</v>
      </c>
      <c r="V20" s="205"/>
      <c r="W20" s="205"/>
      <c r="X20" s="205"/>
      <c r="Y20" s="205"/>
      <c r="Z20" s="205"/>
      <c r="AA20" s="205"/>
      <c r="AB20" s="205"/>
      <c r="AC20" s="205"/>
      <c r="AD20" s="205"/>
      <c r="AE20" s="205" t="s">
        <v>113</v>
      </c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06">
        <v>10</v>
      </c>
      <c r="B21" s="212" t="s">
        <v>114</v>
      </c>
      <c r="C21" s="257" t="s">
        <v>115</v>
      </c>
      <c r="D21" s="214" t="s">
        <v>112</v>
      </c>
      <c r="E21" s="221">
        <v>1</v>
      </c>
      <c r="F21" s="224">
        <f>H21+J21</f>
        <v>0</v>
      </c>
      <c r="G21" s="225">
        <f>ROUND(E21*F21,2)</f>
        <v>0</v>
      </c>
      <c r="H21" s="225"/>
      <c r="I21" s="225">
        <f>ROUND(E21*H21,2)</f>
        <v>0</v>
      </c>
      <c r="J21" s="225"/>
      <c r="K21" s="225">
        <f>ROUND(E21*J21,2)</f>
        <v>0</v>
      </c>
      <c r="L21" s="225">
        <v>21</v>
      </c>
      <c r="M21" s="225">
        <f>G21*(1+L21/100)</f>
        <v>0</v>
      </c>
      <c r="N21" s="215">
        <v>0</v>
      </c>
      <c r="O21" s="215">
        <f>ROUND(E21*N21,5)</f>
        <v>0</v>
      </c>
      <c r="P21" s="215">
        <v>0</v>
      </c>
      <c r="Q21" s="215">
        <f>ROUND(E21*P21,5)</f>
        <v>0</v>
      </c>
      <c r="R21" s="215"/>
      <c r="S21" s="215"/>
      <c r="T21" s="216">
        <v>0</v>
      </c>
      <c r="U21" s="215">
        <f>ROUND(E21*T21,2)</f>
        <v>0</v>
      </c>
      <c r="V21" s="205"/>
      <c r="W21" s="205"/>
      <c r="X21" s="205"/>
      <c r="Y21" s="205"/>
      <c r="Z21" s="205"/>
      <c r="AA21" s="205"/>
      <c r="AB21" s="205"/>
      <c r="AC21" s="205"/>
      <c r="AD21" s="205"/>
      <c r="AE21" s="205" t="s">
        <v>113</v>
      </c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06">
        <v>11</v>
      </c>
      <c r="B22" s="212" t="s">
        <v>116</v>
      </c>
      <c r="C22" s="257" t="s">
        <v>117</v>
      </c>
      <c r="D22" s="214" t="s">
        <v>112</v>
      </c>
      <c r="E22" s="221">
        <v>1</v>
      </c>
      <c r="F22" s="224">
        <f>H22+J22</f>
        <v>0</v>
      </c>
      <c r="G22" s="225">
        <f>ROUND(E22*F22,2)</f>
        <v>0</v>
      </c>
      <c r="H22" s="225"/>
      <c r="I22" s="225">
        <f>ROUND(E22*H22,2)</f>
        <v>0</v>
      </c>
      <c r="J22" s="225"/>
      <c r="K22" s="225">
        <f>ROUND(E22*J22,2)</f>
        <v>0</v>
      </c>
      <c r="L22" s="225">
        <v>21</v>
      </c>
      <c r="M22" s="225">
        <f>G22*(1+L22/100)</f>
        <v>0</v>
      </c>
      <c r="N22" s="215">
        <v>0</v>
      </c>
      <c r="O22" s="215">
        <f>ROUND(E22*N22,5)</f>
        <v>0</v>
      </c>
      <c r="P22" s="215">
        <v>0</v>
      </c>
      <c r="Q22" s="215">
        <f>ROUND(E22*P22,5)</f>
        <v>0</v>
      </c>
      <c r="R22" s="215"/>
      <c r="S22" s="215"/>
      <c r="T22" s="216">
        <v>0</v>
      </c>
      <c r="U22" s="215">
        <f>ROUND(E22*T22,2)</f>
        <v>0</v>
      </c>
      <c r="V22" s="205"/>
      <c r="W22" s="205"/>
      <c r="X22" s="205"/>
      <c r="Y22" s="205"/>
      <c r="Z22" s="205"/>
      <c r="AA22" s="205"/>
      <c r="AB22" s="205"/>
      <c r="AC22" s="205"/>
      <c r="AD22" s="205"/>
      <c r="AE22" s="205" t="s">
        <v>113</v>
      </c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06">
        <v>12</v>
      </c>
      <c r="B23" s="212" t="s">
        <v>118</v>
      </c>
      <c r="C23" s="257" t="s">
        <v>119</v>
      </c>
      <c r="D23" s="214" t="s">
        <v>112</v>
      </c>
      <c r="E23" s="221">
        <v>1</v>
      </c>
      <c r="F23" s="224">
        <f>H23+J23</f>
        <v>0</v>
      </c>
      <c r="G23" s="225">
        <f>ROUND(E23*F23,2)</f>
        <v>0</v>
      </c>
      <c r="H23" s="225"/>
      <c r="I23" s="225">
        <f>ROUND(E23*H23,2)</f>
        <v>0</v>
      </c>
      <c r="J23" s="225"/>
      <c r="K23" s="225">
        <f>ROUND(E23*J23,2)</f>
        <v>0</v>
      </c>
      <c r="L23" s="225">
        <v>21</v>
      </c>
      <c r="M23" s="225">
        <f>G23*(1+L23/100)</f>
        <v>0</v>
      </c>
      <c r="N23" s="215">
        <v>0</v>
      </c>
      <c r="O23" s="215">
        <f>ROUND(E23*N23,5)</f>
        <v>0</v>
      </c>
      <c r="P23" s="215">
        <v>0</v>
      </c>
      <c r="Q23" s="215">
        <f>ROUND(E23*P23,5)</f>
        <v>0</v>
      </c>
      <c r="R23" s="215"/>
      <c r="S23" s="215"/>
      <c r="T23" s="216">
        <v>0</v>
      </c>
      <c r="U23" s="215">
        <f>ROUND(E23*T23,2)</f>
        <v>0</v>
      </c>
      <c r="V23" s="205"/>
      <c r="W23" s="205"/>
      <c r="X23" s="205"/>
      <c r="Y23" s="205"/>
      <c r="Z23" s="205"/>
      <c r="AA23" s="205"/>
      <c r="AB23" s="205"/>
      <c r="AC23" s="205"/>
      <c r="AD23" s="205"/>
      <c r="AE23" s="205" t="s">
        <v>113</v>
      </c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06">
        <v>13</v>
      </c>
      <c r="B24" s="212" t="s">
        <v>120</v>
      </c>
      <c r="C24" s="257" t="s">
        <v>121</v>
      </c>
      <c r="D24" s="214" t="s">
        <v>112</v>
      </c>
      <c r="E24" s="221">
        <v>2</v>
      </c>
      <c r="F24" s="224">
        <f>H24+J24</f>
        <v>0</v>
      </c>
      <c r="G24" s="225">
        <f>ROUND(E24*F24,2)</f>
        <v>0</v>
      </c>
      <c r="H24" s="225"/>
      <c r="I24" s="225">
        <f>ROUND(E24*H24,2)</f>
        <v>0</v>
      </c>
      <c r="J24" s="225"/>
      <c r="K24" s="225">
        <f>ROUND(E24*J24,2)</f>
        <v>0</v>
      </c>
      <c r="L24" s="225">
        <v>21</v>
      </c>
      <c r="M24" s="225">
        <f>G24*(1+L24/100)</f>
        <v>0</v>
      </c>
      <c r="N24" s="215">
        <v>0</v>
      </c>
      <c r="O24" s="215">
        <f>ROUND(E24*N24,5)</f>
        <v>0</v>
      </c>
      <c r="P24" s="215">
        <v>0</v>
      </c>
      <c r="Q24" s="215">
        <f>ROUND(E24*P24,5)</f>
        <v>0</v>
      </c>
      <c r="R24" s="215"/>
      <c r="S24" s="215"/>
      <c r="T24" s="216">
        <v>0</v>
      </c>
      <c r="U24" s="215">
        <f>ROUND(E24*T24,2)</f>
        <v>0</v>
      </c>
      <c r="V24" s="205"/>
      <c r="W24" s="205"/>
      <c r="X24" s="205"/>
      <c r="Y24" s="205"/>
      <c r="Z24" s="205"/>
      <c r="AA24" s="205"/>
      <c r="AB24" s="205"/>
      <c r="AC24" s="205"/>
      <c r="AD24" s="205"/>
      <c r="AE24" s="205" t="s">
        <v>113</v>
      </c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06">
        <v>14</v>
      </c>
      <c r="B25" s="212" t="s">
        <v>122</v>
      </c>
      <c r="C25" s="257" t="s">
        <v>123</v>
      </c>
      <c r="D25" s="214" t="s">
        <v>112</v>
      </c>
      <c r="E25" s="221">
        <v>1</v>
      </c>
      <c r="F25" s="224">
        <f>H25+J25</f>
        <v>0</v>
      </c>
      <c r="G25" s="225">
        <f>ROUND(E25*F25,2)</f>
        <v>0</v>
      </c>
      <c r="H25" s="225"/>
      <c r="I25" s="225">
        <f>ROUND(E25*H25,2)</f>
        <v>0</v>
      </c>
      <c r="J25" s="225"/>
      <c r="K25" s="225">
        <f>ROUND(E25*J25,2)</f>
        <v>0</v>
      </c>
      <c r="L25" s="225">
        <v>21</v>
      </c>
      <c r="M25" s="225">
        <f>G25*(1+L25/100)</f>
        <v>0</v>
      </c>
      <c r="N25" s="215">
        <v>0</v>
      </c>
      <c r="O25" s="215">
        <f>ROUND(E25*N25,5)</f>
        <v>0</v>
      </c>
      <c r="P25" s="215">
        <v>0</v>
      </c>
      <c r="Q25" s="215">
        <f>ROUND(E25*P25,5)</f>
        <v>0</v>
      </c>
      <c r="R25" s="215"/>
      <c r="S25" s="215"/>
      <c r="T25" s="216">
        <v>0</v>
      </c>
      <c r="U25" s="215">
        <f>ROUND(E25*T25,2)</f>
        <v>0</v>
      </c>
      <c r="V25" s="205"/>
      <c r="W25" s="205"/>
      <c r="X25" s="205"/>
      <c r="Y25" s="205"/>
      <c r="Z25" s="205"/>
      <c r="AA25" s="205"/>
      <c r="AB25" s="205"/>
      <c r="AC25" s="205"/>
      <c r="AD25" s="205"/>
      <c r="AE25" s="205" t="s">
        <v>113</v>
      </c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06">
        <v>15</v>
      </c>
      <c r="B26" s="212" t="s">
        <v>124</v>
      </c>
      <c r="C26" s="257" t="s">
        <v>125</v>
      </c>
      <c r="D26" s="214" t="s">
        <v>112</v>
      </c>
      <c r="E26" s="221">
        <v>4</v>
      </c>
      <c r="F26" s="224">
        <f>H26+J26</f>
        <v>0</v>
      </c>
      <c r="G26" s="225">
        <f>ROUND(E26*F26,2)</f>
        <v>0</v>
      </c>
      <c r="H26" s="225"/>
      <c r="I26" s="225">
        <f>ROUND(E26*H26,2)</f>
        <v>0</v>
      </c>
      <c r="J26" s="225"/>
      <c r="K26" s="225">
        <f>ROUND(E26*J26,2)</f>
        <v>0</v>
      </c>
      <c r="L26" s="225">
        <v>21</v>
      </c>
      <c r="M26" s="225">
        <f>G26*(1+L26/100)</f>
        <v>0</v>
      </c>
      <c r="N26" s="215">
        <v>0</v>
      </c>
      <c r="O26" s="215">
        <f>ROUND(E26*N26,5)</f>
        <v>0</v>
      </c>
      <c r="P26" s="215">
        <v>0</v>
      </c>
      <c r="Q26" s="215">
        <f>ROUND(E26*P26,5)</f>
        <v>0</v>
      </c>
      <c r="R26" s="215"/>
      <c r="S26" s="215"/>
      <c r="T26" s="216">
        <v>0</v>
      </c>
      <c r="U26" s="215">
        <f>ROUND(E26*T26,2)</f>
        <v>0</v>
      </c>
      <c r="V26" s="205"/>
      <c r="W26" s="205"/>
      <c r="X26" s="205"/>
      <c r="Y26" s="205"/>
      <c r="Z26" s="205"/>
      <c r="AA26" s="205"/>
      <c r="AB26" s="205"/>
      <c r="AC26" s="205"/>
      <c r="AD26" s="205"/>
      <c r="AE26" s="205" t="s">
        <v>113</v>
      </c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35">
        <v>16</v>
      </c>
      <c r="B27" s="236" t="s">
        <v>126</v>
      </c>
      <c r="C27" s="260" t="s">
        <v>127</v>
      </c>
      <c r="D27" s="237" t="s">
        <v>112</v>
      </c>
      <c r="E27" s="238">
        <v>1</v>
      </c>
      <c r="F27" s="239">
        <f>H27+J27</f>
        <v>0</v>
      </c>
      <c r="G27" s="240">
        <f>ROUND(E27*F27,2)</f>
        <v>0</v>
      </c>
      <c r="H27" s="240"/>
      <c r="I27" s="240">
        <f>ROUND(E27*H27,2)</f>
        <v>0</v>
      </c>
      <c r="J27" s="240"/>
      <c r="K27" s="240">
        <f>ROUND(E27*J27,2)</f>
        <v>0</v>
      </c>
      <c r="L27" s="240">
        <v>21</v>
      </c>
      <c r="M27" s="240">
        <f>G27*(1+L27/100)</f>
        <v>0</v>
      </c>
      <c r="N27" s="241">
        <v>0</v>
      </c>
      <c r="O27" s="241">
        <f>ROUND(E27*N27,5)</f>
        <v>0</v>
      </c>
      <c r="P27" s="241">
        <v>0</v>
      </c>
      <c r="Q27" s="241">
        <f>ROUND(E27*P27,5)</f>
        <v>0</v>
      </c>
      <c r="R27" s="241"/>
      <c r="S27" s="241"/>
      <c r="T27" s="242">
        <v>0</v>
      </c>
      <c r="U27" s="241">
        <f>ROUND(E27*T27,2)</f>
        <v>0</v>
      </c>
      <c r="V27" s="205"/>
      <c r="W27" s="205"/>
      <c r="X27" s="205"/>
      <c r="Y27" s="205"/>
      <c r="Z27" s="205"/>
      <c r="AA27" s="205"/>
      <c r="AB27" s="205"/>
      <c r="AC27" s="205"/>
      <c r="AD27" s="205"/>
      <c r="AE27" s="205" t="s">
        <v>113</v>
      </c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x14ac:dyDescent="0.2">
      <c r="A28" s="6"/>
      <c r="B28" s="7" t="s">
        <v>128</v>
      </c>
      <c r="C28" s="261" t="s">
        <v>128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C28">
        <v>15</v>
      </c>
      <c r="AD28">
        <v>21</v>
      </c>
    </row>
    <row r="29" spans="1:60" x14ac:dyDescent="0.2">
      <c r="A29" s="243"/>
      <c r="B29" s="244" t="s">
        <v>28</v>
      </c>
      <c r="C29" s="262" t="s">
        <v>128</v>
      </c>
      <c r="D29" s="245"/>
      <c r="E29" s="245"/>
      <c r="F29" s="245"/>
      <c r="G29" s="256">
        <f>G8+G19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f>SUMIF(L7:L27,AC28,G7:G27)</f>
        <v>0</v>
      </c>
      <c r="AD29">
        <f>SUMIF(L7:L27,AD28,G7:G27)</f>
        <v>0</v>
      </c>
      <c r="AE29" t="s">
        <v>129</v>
      </c>
    </row>
    <row r="30" spans="1:60" x14ac:dyDescent="0.2">
      <c r="A30" s="6"/>
      <c r="B30" s="7" t="s">
        <v>128</v>
      </c>
      <c r="C30" s="261" t="s">
        <v>128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6"/>
      <c r="B31" s="7" t="s">
        <v>128</v>
      </c>
      <c r="C31" s="261" t="s">
        <v>128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246" t="s">
        <v>130</v>
      </c>
      <c r="B32" s="246"/>
      <c r="C32" s="26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47"/>
      <c r="B33" s="248"/>
      <c r="C33" s="264"/>
      <c r="D33" s="248"/>
      <c r="E33" s="248"/>
      <c r="F33" s="248"/>
      <c r="G33" s="24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E33" t="s">
        <v>131</v>
      </c>
    </row>
    <row r="34" spans="1:31" x14ac:dyDescent="0.2">
      <c r="A34" s="250"/>
      <c r="B34" s="251"/>
      <c r="C34" s="265"/>
      <c r="D34" s="251"/>
      <c r="E34" s="251"/>
      <c r="F34" s="251"/>
      <c r="G34" s="25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50"/>
      <c r="B35" s="251"/>
      <c r="C35" s="265"/>
      <c r="D35" s="251"/>
      <c r="E35" s="251"/>
      <c r="F35" s="251"/>
      <c r="G35" s="25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0"/>
      <c r="B36" s="251"/>
      <c r="C36" s="265"/>
      <c r="D36" s="251"/>
      <c r="E36" s="251"/>
      <c r="F36" s="251"/>
      <c r="G36" s="25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3"/>
      <c r="B37" s="254"/>
      <c r="C37" s="266"/>
      <c r="D37" s="254"/>
      <c r="E37" s="254"/>
      <c r="F37" s="254"/>
      <c r="G37" s="25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6"/>
      <c r="B38" s="7" t="s">
        <v>128</v>
      </c>
      <c r="C38" s="261" t="s">
        <v>128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C39" s="267"/>
      <c r="AE39" t="s">
        <v>132</v>
      </c>
    </row>
  </sheetData>
  <mergeCells count="6">
    <mergeCell ref="A1:G1"/>
    <mergeCell ref="C2:G2"/>
    <mergeCell ref="C3:G3"/>
    <mergeCell ref="C4:G4"/>
    <mergeCell ref="A32:C32"/>
    <mergeCell ref="A33:G37"/>
  </mergeCells>
  <pageMargins left="0.39370078740157499" right="0.19685039370078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haška</dc:creator>
  <cp:lastModifiedBy>radek haška</cp:lastModifiedBy>
  <cp:lastPrinted>2014-02-28T09:52:57Z</cp:lastPrinted>
  <dcterms:created xsi:type="dcterms:W3CDTF">2009-04-08T07:15:50Z</dcterms:created>
  <dcterms:modified xsi:type="dcterms:W3CDTF">2024-10-23T17:43:00Z</dcterms:modified>
</cp:coreProperties>
</file>