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2"/>
  </bookViews>
  <sheets>
    <sheet name="Rekapitulace stavby" sheetId="1" r:id="rId1"/>
    <sheet name="07 - SO - 07 Oprava zpevn..." sheetId="7" r:id="rId2"/>
    <sheet name="Pokyny pro vyplnění" sheetId="10" r:id="rId3"/>
  </sheets>
  <definedNames>
    <definedName name="_xlnm._FilterDatabase" localSheetId="1" hidden="1">'07 - SO - 07 Oprava zpevn...'!$C$84:$K$84</definedName>
    <definedName name="_xlnm.Print_Area" localSheetId="1">'07 - SO - 07 Oprava zpevn...'!$C$4:$J$36,'07 - SO - 07 Oprava zpevn...'!$C$42:$J$66,'07 - SO - 07 Oprava zpevn...'!$C$72:$K$123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'07 - SO - 07 Oprava zpevn...'!$84:$84</definedName>
  </definedNames>
  <calcPr calcId="152511"/>
</workbook>
</file>

<file path=xl/sharedStrings.xml><?xml version="1.0" encoding="utf-8"?>
<sst xmlns="http://schemas.openxmlformats.org/spreadsheetml/2006/main" count="1268" uniqueCount="456">
  <si>
    <t>Export VZ</t>
  </si>
  <si>
    <t>List obsahuje:</t>
  </si>
  <si>
    <t>3.0</t>
  </si>
  <si>
    <t/>
  </si>
  <si>
    <t>False</t>
  </si>
  <si>
    <t>{c9b59e35-9eef-4495-b96f-9253e3eb49bf}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</si>
  <si>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</si>
  <si>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</si>
  <si>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</si>
  <si>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</si>
  <si>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</si>
  <si>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</si>
  <si>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</si>
  <si>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</si>
  <si>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</si>
  <si>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1600007-1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</si>
  <si>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</si>
  <si>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</si>
  <si>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Areál STK - VINCENCI Skuteč</t>
  </si>
  <si>
    <t>0,1</t>
  </si>
  <si>
    <t>KSO:</t>
  </si>
  <si>
    <t>CC-CZ:</t>
  </si>
  <si>
    <t>1</t>
  </si>
  <si>
    <t>Místo:</t>
  </si>
  <si>
    <t xml:space="preserve"> </t>
  </si>
  <si>
    <t>Datum:</t>
  </si>
  <si>
    <t>05.11.2016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</si>
  <si>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</si>
  <si>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</si>
  <si>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</si>
  <si>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</si>
  <si>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</si>
  <si>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</si>
  <si>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</si>
  <si>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</si>
  <si>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</si>
  <si>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</si>
  <si>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</si>
  <si>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</si>
  <si>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</si>
  <si>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</si>
  <si>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</si>
  <si>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</si>
  <si>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</si>
  <si>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</si>
  <si>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</si>
  <si>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</si>
  <si>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</si>
  <si>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</si>
  <si>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</si>
  <si>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</si>
  <si>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</si>
  <si>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</si>
  <si>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</si>
  <si>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</si>
  <si>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</si>
  <si>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</si>
  <si>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</si>
  <si>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</si>
  <si>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</si>
  <si>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</si>
  <si>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</si>
  <si>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</si>
  <si>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</si>
  <si>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</si>
  <si>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</si>
  <si>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</si>
  <si>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</si>
  <si>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</si>
  <si>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</si>
  <si>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</si>
  <si>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</si>
  <si>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</si>
  <si>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</si>
  <si>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</si>
  <si>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</si>
  <si>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- 01 STK, SO - 02 Administrativní budova</t>
  </si>
  <si>
    <t>STA</t>
  </si>
  <si>
    <t>{0cc54206-2324-4385-b9e2-ef9189b7a805}</t>
  </si>
  <si>
    <t>2</t>
  </si>
  <si>
    <t>03</t>
  </si>
  <si>
    <t>SO - 03 Měření emisí</t>
  </si>
  <si>
    <t>{ca3cb5fc-80a9-441c-9226-5028eba03d21}</t>
  </si>
  <si>
    <t>04</t>
  </si>
  <si>
    <t>SO - 04 Občerstvení</t>
  </si>
  <si>
    <t>{159887a3-2bc1-4b52-bbae-1c7ff472e956}</t>
  </si>
  <si>
    <t>05</t>
  </si>
  <si>
    <t>SO - 05 Zázemí řidičů</t>
  </si>
  <si>
    <t>{a3f333c3-6680-40c8-91b3-5c2b0f8539bf}</t>
  </si>
  <si>
    <t>06</t>
  </si>
  <si>
    <t xml:space="preserve">SO - 06 Oplocení </t>
  </si>
  <si>
    <t>{f43c95cd-61d8-43b1-9bfb-dd423d4779ec}</t>
  </si>
  <si>
    <t>07</t>
  </si>
  <si>
    <t>SO - 07 Oprava zpevněných ploch</t>
  </si>
  <si>
    <t>{30e0ffe9-359b-44cb-ac15-b4e04b5fbdd5}</t>
  </si>
  <si>
    <t>08</t>
  </si>
  <si>
    <t xml:space="preserve">SO - 08 Přípojka plynu </t>
  </si>
  <si>
    <t>{6c8388b1-7a63-4a71-b8be-c4e483c02edd}</t>
  </si>
  <si>
    <t>09</t>
  </si>
  <si>
    <t>SO - 09 Přípojka vody a kanalizace</t>
  </si>
  <si>
    <t>{9299b09f-ef90-4541-9351-fc04382abec4}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</si>
  <si>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</si>
  <si>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</si>
  <si>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</si>
  <si>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</si>
  <si>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</si>
  <si>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</si>
  <si>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</si>
  <si>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</si>
  <si>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</si>
  <si>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</si>
  <si>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</si>
  <si>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</si>
  <si>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</si>
  <si>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</si>
  <si>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</si>
  <si>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</si>
  <si>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</si>
  <si>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</si>
  <si>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</si>
  <si>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</si>
  <si>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</si>
  <si>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</si>
  <si>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</si>
  <si>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</si>
  <si>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</si>
  <si>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</si>
  <si>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</si>
  <si>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</si>
  <si>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</si>
  <si>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</si>
  <si>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</si>
  <si>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</si>
  <si>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</si>
  <si>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</si>
  <si>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</si>
  <si>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m3</t>
  </si>
  <si>
    <t>CS ÚRS 2016 02</t>
  </si>
  <si>
    <t>4</t>
  </si>
  <si>
    <t>3</t>
  </si>
  <si>
    <t>5</t>
  </si>
  <si>
    <t>6</t>
  </si>
  <si>
    <t>162701105</t>
  </si>
  <si>
    <t>Vodorovné přemístění do 10000 m výkopku/sypaniny z horniny tř. 1 až 4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</si>
  <si>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</si>
  <si>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</si>
  <si>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</si>
  <si>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</si>
  <si>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</si>
  <si>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</si>
  <si>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</si>
  <si>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VV</t>
  </si>
  <si>
    <t>9</t>
  </si>
  <si>
    <t>Zakládání</t>
  </si>
  <si>
    <t>m2</t>
  </si>
  <si>
    <t>11</t>
  </si>
  <si>
    <t>M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</si>
  <si>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</si>
  <si>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</si>
  <si>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</si>
  <si>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</si>
  <si>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</si>
  <si>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</si>
  <si>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</si>
  <si>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</si>
  <si>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</si>
  <si>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</si>
  <si>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</si>
  <si>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</si>
  <si>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</si>
  <si>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</si>
  <si>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</si>
  <si>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Ostatní konstrukce a práce, bourání</t>
  </si>
  <si>
    <t>997</t>
  </si>
  <si>
    <t>Přesun sutě</t>
  </si>
  <si>
    <t>998</t>
  </si>
  <si>
    <t>Přesun hmot</t>
  </si>
  <si>
    <t>%</t>
  </si>
  <si>
    <t>m</t>
  </si>
  <si>
    <t>kus</t>
  </si>
  <si>
    <t>VRN</t>
  </si>
  <si>
    <t>Vedlejší rozpočtové náklady</t>
  </si>
  <si>
    <t>VRN3</t>
  </si>
  <si>
    <t>Zařízení staveniště</t>
  </si>
  <si>
    <t>030001000</t>
  </si>
  <si>
    <t>1024</t>
  </si>
  <si>
    <t xml:space="preserve">    5 - Komunikace pozemní</t>
  </si>
  <si>
    <t>Komunikace pozemní</t>
  </si>
  <si>
    <t>07 - SO - 07 Oprava zpevněných ploch</t>
  </si>
  <si>
    <t>113106241</t>
  </si>
  <si>
    <t>Rozebrání vozovek ze silničních dílců</t>
  </si>
  <si>
    <t>-615324806</t>
  </si>
  <si>
    <t>113107112</t>
  </si>
  <si>
    <t>Odstranění podkladu pl do 50 m2 z kameniva těženého tl 200 mm</t>
  </si>
  <si>
    <t>950472268</t>
  </si>
  <si>
    <t>113107123</t>
  </si>
  <si>
    <t>Odstranění podkladu pl do 50 m2 z kameniva drceného tl 300 mm</t>
  </si>
  <si>
    <t>-1272639572</t>
  </si>
  <si>
    <t>113107142</t>
  </si>
  <si>
    <t>Odstranění podkladu pl do 50 m2 živičných tl 100 mm</t>
  </si>
  <si>
    <t>1259030015</t>
  </si>
  <si>
    <t>122102203</t>
  </si>
  <si>
    <t>Odkopávky a prokopávky nezapažené pro silnice objemu do 5000 m3 v hornině tř. 1 a 2</t>
  </si>
  <si>
    <t>1778019575</t>
  </si>
  <si>
    <t>1388765110</t>
  </si>
  <si>
    <t>-999066354</t>
  </si>
  <si>
    <t>2113306348</t>
  </si>
  <si>
    <t>181951102</t>
  </si>
  <si>
    <t>Úprava pláně v hornině tř. 1 až 4 se zhutněním</t>
  </si>
  <si>
    <t>-97381736</t>
  </si>
  <si>
    <t>211561111</t>
  </si>
  <si>
    <t>Výplň odvodňovacích žeber nebo trativodů kamenivem hrubým drceným frakce 4 až 16 mm</t>
  </si>
  <si>
    <t>-1749764785</t>
  </si>
  <si>
    <t>212755214</t>
  </si>
  <si>
    <t>Trativody z drenážních trubek plastových flexibilních D 100 mm bez lože</t>
  </si>
  <si>
    <t>651725446</t>
  </si>
  <si>
    <t>561081131</t>
  </si>
  <si>
    <t>Zřízení podkladu ze zeminy upravené vápnem, cementem, směsnými pojivy tl 500 mm plochy přes 5000 m2</t>
  </si>
  <si>
    <t>-371541223</t>
  </si>
  <si>
    <t>585301700</t>
  </si>
  <si>
    <t>vápno nehašené Proviacal ST standardní</t>
  </si>
  <si>
    <t>54974736</t>
  </si>
  <si>
    <t>564871111</t>
  </si>
  <si>
    <t>Podklad ze štěrkodrtě ŠD tl 250 mm</t>
  </si>
  <si>
    <t>-696799153</t>
  </si>
  <si>
    <t>564952111</t>
  </si>
  <si>
    <t>Podklad z mechanicky zpevněného kameniva MZK tl 150 mm</t>
  </si>
  <si>
    <t>1311229096</t>
  </si>
  <si>
    <t>581141215</t>
  </si>
  <si>
    <t>Kryt cementobetonový vozovek skupiny CB II tl 240 mm</t>
  </si>
  <si>
    <t>-600967946</t>
  </si>
  <si>
    <t>916231213</t>
  </si>
  <si>
    <t>Osazení chodníkového obrubníku betonového stojatého s boční opěrou do lože z betonu prostého</t>
  </si>
  <si>
    <t>653209499</t>
  </si>
  <si>
    <t>592174600</t>
  </si>
  <si>
    <t>obrubník betonový chodníkový ABO 2-15 100x15x25 cm</t>
  </si>
  <si>
    <t>2141421284</t>
  </si>
  <si>
    <t>919111112</t>
  </si>
  <si>
    <t>Řezání dilatačních spár š 4 mm hl do 80 mm příčných nebo podélných v čerstvém CB krytu</t>
  </si>
  <si>
    <t>-1219474228</t>
  </si>
  <si>
    <t>919111211</t>
  </si>
  <si>
    <t>Řezání spár pro vytvoření komůrky š 10 mm hl 15 mm pro těsnící zálivku v CB krytu</t>
  </si>
  <si>
    <t>1614032167</t>
  </si>
  <si>
    <t>919121111</t>
  </si>
  <si>
    <t>Těsnění spár zálivkou za studena pro komůrky š 10 mm hl 20 mm s těsnicím profilem</t>
  </si>
  <si>
    <t>-1018289632</t>
  </si>
  <si>
    <t>997221551</t>
  </si>
  <si>
    <t>Vodorovná doprava suti ze sypkých materiálů do 1 km</t>
  </si>
  <si>
    <t>1964754098</t>
  </si>
  <si>
    <t>997221559</t>
  </si>
  <si>
    <t>Příplatek ZKD 1 km u vodorovné dopravy suti ze sypkých materiálů</t>
  </si>
  <si>
    <t>2008616806</t>
  </si>
  <si>
    <t>10891,695*10 'Přepočtené koeficientem množství</t>
  </si>
  <si>
    <t>997221815</t>
  </si>
  <si>
    <t>Poplatek za uložení betonového odpadu na skládce (skládkovné)</t>
  </si>
  <si>
    <t>2124097950</t>
  </si>
  <si>
    <t>997221845</t>
  </si>
  <si>
    <t>Poplatek za uložení odpadu z asfaltových povrchů na skládce (skládkovné)</t>
  </si>
  <si>
    <t>737902258</t>
  </si>
  <si>
    <t>997221855</t>
  </si>
  <si>
    <t>Poplatek za uložení odpadu z kameniva na skládce (skládkovné)</t>
  </si>
  <si>
    <t>1369485996</t>
  </si>
  <si>
    <t>998225111</t>
  </si>
  <si>
    <t>Přesun hmot pro pozemní komunikace s krytem z kamene, monolitickým betonovým nebo živičným</t>
  </si>
  <si>
    <t>-316752770</t>
  </si>
  <si>
    <t>-374073487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</si>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</sst>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 locked="0"/>
    </xf>
    <xf numFmtId="0" fontId="37" fillId="0" borderId="0">
      <alignment/>
      <protection/>
    </xf>
  </cellStyleXfs>
  <cellXfs count="3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21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3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0" fillId="0" borderId="27" xfId="0" applyFont="1" applyBorder="1" applyAlignment="1" applyProtection="1">
      <alignment horizontal="center" vertical="center"/>
      <protection locked="0"/>
    </xf>
    <xf numFmtId="49" fontId="30" fillId="0" borderId="27" xfId="0" applyNumberFormat="1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167" fontId="30" fillId="0" borderId="27" xfId="0" applyNumberFormat="1" applyFont="1" applyBorder="1" applyAlignment="1" applyProtection="1">
      <alignment vertical="center"/>
      <protection locked="0"/>
    </xf>
    <xf numFmtId="4" fontId="30" fillId="3" borderId="27" xfId="0" applyNumberFormat="1" applyFont="1" applyFill="1" applyBorder="1" applyAlignment="1" applyProtection="1">
      <alignment vertical="center"/>
      <protection locked="0"/>
    </xf>
    <xf numFmtId="4" fontId="30" fillId="0" borderId="27" xfId="0" applyNumberFormat="1" applyFont="1" applyBorder="1" applyAlignment="1" applyProtection="1">
      <alignment vertical="center"/>
      <protection locked="0"/>
    </xf>
    <xf numFmtId="0" fontId="30" fillId="0" borderId="4" xfId="0" applyFont="1" applyBorder="1" applyAlignment="1">
      <alignment vertical="center"/>
    </xf>
    <xf numFmtId="0" fontId="30" fillId="3" borderId="2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1" fillId="2" borderId="0" xfId="20" applyFill="1"/>
    <xf numFmtId="0" fontId="32" fillId="0" borderId="0" xfId="20" applyFont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4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7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4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3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35" fillId="2" borderId="0" xfId="20" applyFont="1" applyFill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3" fillId="0" borderId="34" xfId="21" applyFont="1" applyBorder="1" applyAlignment="1" applyProtection="1">
      <alignment horizontal="left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pane ySplit="1" topLeftCell="A27" activePane="bottomLeft" state="frozen"/>
      <selection pane="bottomLeft" activeCell="J52" sqref="J52:AF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02" t="s">
        <v>0</v>
      </c>
      <c r="B1" s="203"/>
      <c r="C1" s="203"/>
      <c r="D1" s="204" t="s">
        <v>1</v>
      </c>
      <c r="E1" s="203"/>
      <c r="F1" s="203"/>
      <c r="G1" s="203"/>
      <c r="H1" s="203"/>
      <c r="I1" s="203"/>
      <c r="J1" s="203"/>
      <c r="K1" s="205" t="s">
        <v>266</v>
      </c>
      <c r="L1" s="205"/>
      <c r="M1" s="205"/>
      <c r="N1" s="205"/>
      <c r="O1" s="205"/>
      <c r="P1" s="205"/>
      <c r="Q1" s="205"/>
      <c r="R1" s="205"/>
      <c r="S1" s="205"/>
      <c r="T1" s="203"/>
      <c r="U1" s="203"/>
      <c r="V1" s="203"/>
      <c r="W1" s="205" t="s">
        <v>267</v>
      </c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197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95" customHeight="1">
      <c r="AR2" s="288" t="s">
        <v>6</v>
      </c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11</v>
      </c>
      <c r="BE4" s="24" t="s">
        <v>12</v>
      </c>
      <c r="BS4" s="15" t="s">
        <v>13</v>
      </c>
    </row>
    <row r="5" spans="2:71" ht="14.45" customHeight="1">
      <c r="B5" s="19"/>
      <c r="C5" s="20"/>
      <c r="D5" s="25" t="s">
        <v>14</v>
      </c>
      <c r="E5" s="20"/>
      <c r="F5" s="20"/>
      <c r="G5" s="20"/>
      <c r="H5" s="20"/>
      <c r="I5" s="20"/>
      <c r="J5" s="20"/>
      <c r="K5" s="315" t="s">
        <v>15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0"/>
      <c r="AQ5" s="22"/>
      <c r="BE5" s="313" t="s">
        <v>16</v>
      </c>
      <c r="BS5" s="15" t="s">
        <v>7</v>
      </c>
    </row>
    <row r="6" spans="2:7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317" t="s">
        <v>18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0"/>
      <c r="AQ6" s="22"/>
      <c r="BE6" s="289"/>
      <c r="BS6" s="15" t="s">
        <v>19</v>
      </c>
    </row>
    <row r="7" spans="2:71" ht="14.45" customHeight="1">
      <c r="B7" s="19"/>
      <c r="C7" s="20"/>
      <c r="D7" s="28" t="s">
        <v>20</v>
      </c>
      <c r="E7" s="20"/>
      <c r="F7" s="20"/>
      <c r="G7" s="20"/>
      <c r="H7" s="20"/>
      <c r="I7" s="20"/>
      <c r="J7" s="20"/>
      <c r="K7" s="26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3</v>
      </c>
      <c r="AO7" s="20"/>
      <c r="AP7" s="20"/>
      <c r="AQ7" s="22"/>
      <c r="BE7" s="289"/>
      <c r="BS7" s="15" t="s">
        <v>22</v>
      </c>
    </row>
    <row r="8" spans="2:71" ht="14.4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89"/>
      <c r="BS8" s="15" t="s">
        <v>27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89"/>
      <c r="BS9" s="15" t="s">
        <v>28</v>
      </c>
    </row>
    <row r="10" spans="2:71" ht="14.4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</v>
      </c>
      <c r="AO10" s="20"/>
      <c r="AP10" s="20"/>
      <c r="AQ10" s="22"/>
      <c r="BE10" s="289"/>
      <c r="BS10" s="15" t="s">
        <v>19</v>
      </c>
    </row>
    <row r="11" spans="2:71" ht="18.4" customHeight="1">
      <c r="B11" s="19"/>
      <c r="C11" s="20"/>
      <c r="D11" s="20"/>
      <c r="E11" s="26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31</v>
      </c>
      <c r="AL11" s="20"/>
      <c r="AM11" s="20"/>
      <c r="AN11" s="26" t="s">
        <v>3</v>
      </c>
      <c r="AO11" s="20"/>
      <c r="AP11" s="20"/>
      <c r="AQ11" s="22"/>
      <c r="BE11" s="289"/>
      <c r="BS11" s="15" t="s">
        <v>19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89"/>
      <c r="BS12" s="15" t="s">
        <v>19</v>
      </c>
    </row>
    <row r="13" spans="2:71" ht="14.45" customHeight="1">
      <c r="B13" s="19"/>
      <c r="C13" s="20"/>
      <c r="D13" s="28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33</v>
      </c>
      <c r="AO13" s="20"/>
      <c r="AP13" s="20"/>
      <c r="AQ13" s="22"/>
      <c r="BE13" s="289"/>
      <c r="BS13" s="15" t="s">
        <v>19</v>
      </c>
    </row>
    <row r="14" spans="2:71" ht="15">
      <c r="B14" s="19"/>
      <c r="C14" s="20"/>
      <c r="D14" s="20"/>
      <c r="E14" s="318" t="s">
        <v>33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8" t="s">
        <v>31</v>
      </c>
      <c r="AL14" s="20"/>
      <c r="AM14" s="20"/>
      <c r="AN14" s="30" t="s">
        <v>33</v>
      </c>
      <c r="AO14" s="20"/>
      <c r="AP14" s="20"/>
      <c r="AQ14" s="22"/>
      <c r="BE14" s="289"/>
      <c r="BS14" s="15" t="s">
        <v>19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89"/>
      <c r="BS15" s="15" t="s">
        <v>4</v>
      </c>
    </row>
    <row r="16" spans="2:71" ht="14.45" customHeight="1">
      <c r="B16" s="19"/>
      <c r="C16" s="20"/>
      <c r="D16" s="28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3</v>
      </c>
      <c r="AO16" s="20"/>
      <c r="AP16" s="20"/>
      <c r="AQ16" s="22"/>
      <c r="BE16" s="289"/>
      <c r="BS16" s="15" t="s">
        <v>4</v>
      </c>
    </row>
    <row r="17" spans="2:71" ht="18.4" customHeight="1">
      <c r="B17" s="19"/>
      <c r="C17" s="20"/>
      <c r="D17" s="20"/>
      <c r="E17" s="26" t="s">
        <v>24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31</v>
      </c>
      <c r="AL17" s="20"/>
      <c r="AM17" s="20"/>
      <c r="AN17" s="26" t="s">
        <v>3</v>
      </c>
      <c r="AO17" s="20"/>
      <c r="AP17" s="20"/>
      <c r="AQ17" s="22"/>
      <c r="BE17" s="28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89"/>
      <c r="BS18" s="15" t="s">
        <v>7</v>
      </c>
    </row>
    <row r="19" spans="2:71" ht="14.45" customHeight="1">
      <c r="B19" s="19"/>
      <c r="C19" s="20"/>
      <c r="D19" s="28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89"/>
      <c r="BS19" s="15" t="s">
        <v>7</v>
      </c>
    </row>
    <row r="20" spans="2:71" ht="22.5" customHeight="1">
      <c r="B20" s="19"/>
      <c r="C20" s="20"/>
      <c r="D20" s="20"/>
      <c r="E20" s="319" t="s">
        <v>3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0"/>
      <c r="AP20" s="20"/>
      <c r="AQ20" s="22"/>
      <c r="BE20" s="289"/>
      <c r="BS20" s="15" t="s">
        <v>35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89"/>
    </row>
    <row r="22" spans="2:57" ht="6.9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89"/>
    </row>
    <row r="23" spans="2:57" s="1" customFormat="1" ht="25.9" customHeight="1">
      <c r="B23" s="32"/>
      <c r="C23" s="33"/>
      <c r="D23" s="34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20" t="e">
        <f>ROUND(AG51,2)</f>
        <v>#REF!</v>
      </c>
      <c r="AL23" s="321"/>
      <c r="AM23" s="321"/>
      <c r="AN23" s="321"/>
      <c r="AO23" s="321"/>
      <c r="AP23" s="33"/>
      <c r="AQ23" s="36"/>
      <c r="BE23" s="295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95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22" t="s">
        <v>38</v>
      </c>
      <c r="M25" s="300"/>
      <c r="N25" s="300"/>
      <c r="O25" s="300"/>
      <c r="P25" s="33"/>
      <c r="Q25" s="33"/>
      <c r="R25" s="33"/>
      <c r="S25" s="33"/>
      <c r="T25" s="33"/>
      <c r="U25" s="33"/>
      <c r="V25" s="33"/>
      <c r="W25" s="322" t="s">
        <v>39</v>
      </c>
      <c r="X25" s="300"/>
      <c r="Y25" s="300"/>
      <c r="Z25" s="300"/>
      <c r="AA25" s="300"/>
      <c r="AB25" s="300"/>
      <c r="AC25" s="300"/>
      <c r="AD25" s="300"/>
      <c r="AE25" s="300"/>
      <c r="AF25" s="33"/>
      <c r="AG25" s="33"/>
      <c r="AH25" s="33"/>
      <c r="AI25" s="33"/>
      <c r="AJ25" s="33"/>
      <c r="AK25" s="322" t="s">
        <v>40</v>
      </c>
      <c r="AL25" s="300"/>
      <c r="AM25" s="300"/>
      <c r="AN25" s="300"/>
      <c r="AO25" s="300"/>
      <c r="AP25" s="33"/>
      <c r="AQ25" s="36"/>
      <c r="BE25" s="295"/>
    </row>
    <row r="26" spans="2:57" s="2" customFormat="1" ht="14.45" customHeight="1">
      <c r="B26" s="38"/>
      <c r="C26" s="39"/>
      <c r="D26" s="40" t="s">
        <v>41</v>
      </c>
      <c r="E26" s="39"/>
      <c r="F26" s="40" t="s">
        <v>42</v>
      </c>
      <c r="G26" s="39"/>
      <c r="H26" s="39"/>
      <c r="I26" s="39"/>
      <c r="J26" s="39"/>
      <c r="K26" s="39"/>
      <c r="L26" s="308">
        <v>0.21</v>
      </c>
      <c r="M26" s="302"/>
      <c r="N26" s="302"/>
      <c r="O26" s="302"/>
      <c r="P26" s="39"/>
      <c r="Q26" s="39"/>
      <c r="R26" s="39"/>
      <c r="S26" s="39"/>
      <c r="T26" s="39"/>
      <c r="U26" s="39"/>
      <c r="V26" s="39"/>
      <c r="W26" s="301" t="e">
        <f>ROUND(AZ51,2)</f>
        <v>#REF!</v>
      </c>
      <c r="X26" s="302"/>
      <c r="Y26" s="302"/>
      <c r="Z26" s="302"/>
      <c r="AA26" s="302"/>
      <c r="AB26" s="302"/>
      <c r="AC26" s="302"/>
      <c r="AD26" s="302"/>
      <c r="AE26" s="302"/>
      <c r="AF26" s="39"/>
      <c r="AG26" s="39"/>
      <c r="AH26" s="39"/>
      <c r="AI26" s="39"/>
      <c r="AJ26" s="39"/>
      <c r="AK26" s="301" t="e">
        <f>ROUND(AV51,2)</f>
        <v>#REF!</v>
      </c>
      <c r="AL26" s="302"/>
      <c r="AM26" s="302"/>
      <c r="AN26" s="302"/>
      <c r="AO26" s="302"/>
      <c r="AP26" s="39"/>
      <c r="AQ26" s="41"/>
      <c r="BE26" s="314"/>
    </row>
    <row r="27" spans="2:57" s="2" customFormat="1" ht="14.45" customHeight="1">
      <c r="B27" s="38"/>
      <c r="C27" s="39"/>
      <c r="D27" s="39"/>
      <c r="E27" s="39"/>
      <c r="F27" s="40" t="s">
        <v>43</v>
      </c>
      <c r="G27" s="39"/>
      <c r="H27" s="39"/>
      <c r="I27" s="39"/>
      <c r="J27" s="39"/>
      <c r="K27" s="39"/>
      <c r="L27" s="308">
        <v>0.15</v>
      </c>
      <c r="M27" s="302"/>
      <c r="N27" s="302"/>
      <c r="O27" s="302"/>
      <c r="P27" s="39"/>
      <c r="Q27" s="39"/>
      <c r="R27" s="39"/>
      <c r="S27" s="39"/>
      <c r="T27" s="39"/>
      <c r="U27" s="39"/>
      <c r="V27" s="39"/>
      <c r="W27" s="301" t="e">
        <f>ROUND(BA51,2)</f>
        <v>#REF!</v>
      </c>
      <c r="X27" s="302"/>
      <c r="Y27" s="302"/>
      <c r="Z27" s="302"/>
      <c r="AA27" s="302"/>
      <c r="AB27" s="302"/>
      <c r="AC27" s="302"/>
      <c r="AD27" s="302"/>
      <c r="AE27" s="302"/>
      <c r="AF27" s="39"/>
      <c r="AG27" s="39"/>
      <c r="AH27" s="39"/>
      <c r="AI27" s="39"/>
      <c r="AJ27" s="39"/>
      <c r="AK27" s="301" t="e">
        <f>ROUND(AW51,2)</f>
        <v>#REF!</v>
      </c>
      <c r="AL27" s="302"/>
      <c r="AM27" s="302"/>
      <c r="AN27" s="302"/>
      <c r="AO27" s="302"/>
      <c r="AP27" s="39"/>
      <c r="AQ27" s="41"/>
      <c r="BE27" s="314"/>
    </row>
    <row r="28" spans="2:57" s="2" customFormat="1" ht="14.45" customHeight="1" hidden="1">
      <c r="B28" s="38"/>
      <c r="C28" s="39"/>
      <c r="D28" s="39"/>
      <c r="E28" s="39"/>
      <c r="F28" s="40" t="s">
        <v>44</v>
      </c>
      <c r="G28" s="39"/>
      <c r="H28" s="39"/>
      <c r="I28" s="39"/>
      <c r="J28" s="39"/>
      <c r="K28" s="39"/>
      <c r="L28" s="308">
        <v>0.21</v>
      </c>
      <c r="M28" s="302"/>
      <c r="N28" s="302"/>
      <c r="O28" s="302"/>
      <c r="P28" s="39"/>
      <c r="Q28" s="39"/>
      <c r="R28" s="39"/>
      <c r="S28" s="39"/>
      <c r="T28" s="39"/>
      <c r="U28" s="39"/>
      <c r="V28" s="39"/>
      <c r="W28" s="301" t="e">
        <f>ROUND(BB51,2)</f>
        <v>#REF!</v>
      </c>
      <c r="X28" s="302"/>
      <c r="Y28" s="302"/>
      <c r="Z28" s="302"/>
      <c r="AA28" s="302"/>
      <c r="AB28" s="302"/>
      <c r="AC28" s="302"/>
      <c r="AD28" s="302"/>
      <c r="AE28" s="302"/>
      <c r="AF28" s="39"/>
      <c r="AG28" s="39"/>
      <c r="AH28" s="39"/>
      <c r="AI28" s="39"/>
      <c r="AJ28" s="39"/>
      <c r="AK28" s="301">
        <v>0</v>
      </c>
      <c r="AL28" s="302"/>
      <c r="AM28" s="302"/>
      <c r="AN28" s="302"/>
      <c r="AO28" s="302"/>
      <c r="AP28" s="39"/>
      <c r="AQ28" s="41"/>
      <c r="BE28" s="314"/>
    </row>
    <row r="29" spans="2:57" s="2" customFormat="1" ht="14.45" customHeight="1" hidden="1">
      <c r="B29" s="38"/>
      <c r="C29" s="39"/>
      <c r="D29" s="39"/>
      <c r="E29" s="39"/>
      <c r="F29" s="40" t="s">
        <v>45</v>
      </c>
      <c r="G29" s="39"/>
      <c r="H29" s="39"/>
      <c r="I29" s="39"/>
      <c r="J29" s="39"/>
      <c r="K29" s="39"/>
      <c r="L29" s="308">
        <v>0.15</v>
      </c>
      <c r="M29" s="302"/>
      <c r="N29" s="302"/>
      <c r="O29" s="302"/>
      <c r="P29" s="39"/>
      <c r="Q29" s="39"/>
      <c r="R29" s="39"/>
      <c r="S29" s="39"/>
      <c r="T29" s="39"/>
      <c r="U29" s="39"/>
      <c r="V29" s="39"/>
      <c r="W29" s="301" t="e">
        <f>ROUND(BC51,2)</f>
        <v>#REF!</v>
      </c>
      <c r="X29" s="302"/>
      <c r="Y29" s="302"/>
      <c r="Z29" s="302"/>
      <c r="AA29" s="302"/>
      <c r="AB29" s="302"/>
      <c r="AC29" s="302"/>
      <c r="AD29" s="302"/>
      <c r="AE29" s="302"/>
      <c r="AF29" s="39"/>
      <c r="AG29" s="39"/>
      <c r="AH29" s="39"/>
      <c r="AI29" s="39"/>
      <c r="AJ29" s="39"/>
      <c r="AK29" s="301">
        <v>0</v>
      </c>
      <c r="AL29" s="302"/>
      <c r="AM29" s="302"/>
      <c r="AN29" s="302"/>
      <c r="AO29" s="302"/>
      <c r="AP29" s="39"/>
      <c r="AQ29" s="41"/>
      <c r="BE29" s="314"/>
    </row>
    <row r="30" spans="2:57" s="2" customFormat="1" ht="14.45" customHeight="1" hidden="1">
      <c r="B30" s="38"/>
      <c r="C30" s="39"/>
      <c r="D30" s="39"/>
      <c r="E30" s="39"/>
      <c r="F30" s="40" t="s">
        <v>46</v>
      </c>
      <c r="G30" s="39"/>
      <c r="H30" s="39"/>
      <c r="I30" s="39"/>
      <c r="J30" s="39"/>
      <c r="K30" s="39"/>
      <c r="L30" s="308">
        <v>0</v>
      </c>
      <c r="M30" s="302"/>
      <c r="N30" s="302"/>
      <c r="O30" s="302"/>
      <c r="P30" s="39"/>
      <c r="Q30" s="39"/>
      <c r="R30" s="39"/>
      <c r="S30" s="39"/>
      <c r="T30" s="39"/>
      <c r="U30" s="39"/>
      <c r="V30" s="39"/>
      <c r="W30" s="301" t="e">
        <f>ROUND(BD51,2)</f>
        <v>#REF!</v>
      </c>
      <c r="X30" s="302"/>
      <c r="Y30" s="302"/>
      <c r="Z30" s="302"/>
      <c r="AA30" s="302"/>
      <c r="AB30" s="302"/>
      <c r="AC30" s="302"/>
      <c r="AD30" s="302"/>
      <c r="AE30" s="302"/>
      <c r="AF30" s="39"/>
      <c r="AG30" s="39"/>
      <c r="AH30" s="39"/>
      <c r="AI30" s="39"/>
      <c r="AJ30" s="39"/>
      <c r="AK30" s="301">
        <v>0</v>
      </c>
      <c r="AL30" s="302"/>
      <c r="AM30" s="302"/>
      <c r="AN30" s="302"/>
      <c r="AO30" s="302"/>
      <c r="AP30" s="39"/>
      <c r="AQ30" s="41"/>
      <c r="BE30" s="314"/>
    </row>
    <row r="31" spans="2:57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95"/>
    </row>
    <row r="32" spans="2:57" s="1" customFormat="1" ht="25.9" customHeight="1">
      <c r="B32" s="32"/>
      <c r="C32" s="42"/>
      <c r="D32" s="43" t="s">
        <v>47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48</v>
      </c>
      <c r="U32" s="44"/>
      <c r="V32" s="44"/>
      <c r="W32" s="44"/>
      <c r="X32" s="309" t="s">
        <v>49</v>
      </c>
      <c r="Y32" s="310"/>
      <c r="Z32" s="310"/>
      <c r="AA32" s="310"/>
      <c r="AB32" s="310"/>
      <c r="AC32" s="44"/>
      <c r="AD32" s="44"/>
      <c r="AE32" s="44"/>
      <c r="AF32" s="44"/>
      <c r="AG32" s="44"/>
      <c r="AH32" s="44"/>
      <c r="AI32" s="44"/>
      <c r="AJ32" s="44"/>
      <c r="AK32" s="311" t="e">
        <f>SUM(AK23:AK30)</f>
        <v>#REF!</v>
      </c>
      <c r="AL32" s="310"/>
      <c r="AM32" s="310"/>
      <c r="AN32" s="310"/>
      <c r="AO32" s="312"/>
      <c r="AP32" s="42"/>
      <c r="AQ32" s="46"/>
      <c r="BE32" s="295"/>
    </row>
    <row r="33" spans="2:43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9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95" customHeight="1">
      <c r="B39" s="32"/>
      <c r="C39" s="52" t="s">
        <v>50</v>
      </c>
      <c r="AR39" s="32"/>
    </row>
    <row r="40" spans="2:44" s="1" customFormat="1" ht="6.95" customHeight="1">
      <c r="B40" s="32"/>
      <c r="AR40" s="32"/>
    </row>
    <row r="41" spans="2:44" s="3" customFormat="1" ht="14.45" customHeight="1">
      <c r="B41" s="53"/>
      <c r="C41" s="54" t="s">
        <v>14</v>
      </c>
      <c r="L41" s="3" t="str">
        <f>K5</f>
        <v>1600007-1</v>
      </c>
      <c r="AR41" s="53"/>
    </row>
    <row r="42" spans="2:44" s="4" customFormat="1" ht="36.95" customHeight="1">
      <c r="B42" s="55"/>
      <c r="C42" s="56" t="s">
        <v>17</v>
      </c>
      <c r="L42" s="292" t="str">
        <f>K6</f>
        <v>Areál STK - VINCENCI Skuteč</v>
      </c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R42" s="55"/>
    </row>
    <row r="43" spans="2:44" s="1" customFormat="1" ht="6.95" customHeight="1">
      <c r="B43" s="32"/>
      <c r="AR43" s="32"/>
    </row>
    <row r="44" spans="2:44" s="1" customFormat="1" ht="15">
      <c r="B44" s="32"/>
      <c r="C44" s="54" t="s">
        <v>23</v>
      </c>
      <c r="L44" s="57" t="str">
        <f>IF(K8="","",K8)</f>
        <v xml:space="preserve"> </v>
      </c>
      <c r="AI44" s="54" t="s">
        <v>25</v>
      </c>
      <c r="AM44" s="294" t="str">
        <f>IF(AN8="","",AN8)</f>
        <v>05.11.2016</v>
      </c>
      <c r="AN44" s="295"/>
      <c r="AR44" s="32"/>
    </row>
    <row r="45" spans="2:44" s="1" customFormat="1" ht="6.95" customHeight="1">
      <c r="B45" s="32"/>
      <c r="AR45" s="32"/>
    </row>
    <row r="46" spans="2:56" s="1" customFormat="1" ht="15">
      <c r="B46" s="32"/>
      <c r="C46" s="54" t="s">
        <v>29</v>
      </c>
      <c r="L46" s="3" t="str">
        <f>IF(E11="","",E11)</f>
        <v xml:space="preserve"> </v>
      </c>
      <c r="AI46" s="54" t="s">
        <v>34</v>
      </c>
      <c r="AM46" s="296" t="str">
        <f>IF(E17="","",E17)</f>
        <v xml:space="preserve"> </v>
      </c>
      <c r="AN46" s="295"/>
      <c r="AO46" s="295"/>
      <c r="AP46" s="295"/>
      <c r="AR46" s="32"/>
      <c r="AS46" s="297" t="s">
        <v>51</v>
      </c>
      <c r="AT46" s="298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32</v>
      </c>
      <c r="L47" s="3" t="str">
        <f>IF(E14="Vyplň údaj","",E14)</f>
        <v/>
      </c>
      <c r="AR47" s="32"/>
      <c r="AS47" s="299"/>
      <c r="AT47" s="300"/>
      <c r="AU47" s="33"/>
      <c r="AV47" s="33"/>
      <c r="AW47" s="33"/>
      <c r="AX47" s="33"/>
      <c r="AY47" s="33"/>
      <c r="AZ47" s="33"/>
      <c r="BA47" s="33"/>
      <c r="BB47" s="33"/>
      <c r="BC47" s="33"/>
      <c r="BD47" s="61"/>
    </row>
    <row r="48" spans="2:56" s="1" customFormat="1" ht="10.9" customHeight="1">
      <c r="B48" s="32"/>
      <c r="AR48" s="32"/>
      <c r="AS48" s="299"/>
      <c r="AT48" s="300"/>
      <c r="AU48" s="33"/>
      <c r="AV48" s="33"/>
      <c r="AW48" s="33"/>
      <c r="AX48" s="33"/>
      <c r="AY48" s="33"/>
      <c r="AZ48" s="33"/>
      <c r="BA48" s="33"/>
      <c r="BB48" s="33"/>
      <c r="BC48" s="33"/>
      <c r="BD48" s="61"/>
    </row>
    <row r="49" spans="2:56" s="1" customFormat="1" ht="29.25" customHeight="1">
      <c r="B49" s="32"/>
      <c r="C49" s="304" t="s">
        <v>52</v>
      </c>
      <c r="D49" s="305"/>
      <c r="E49" s="305"/>
      <c r="F49" s="305"/>
      <c r="G49" s="305"/>
      <c r="H49" s="62"/>
      <c r="I49" s="306" t="s">
        <v>53</v>
      </c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7" t="s">
        <v>54</v>
      </c>
      <c r="AH49" s="305"/>
      <c r="AI49" s="305"/>
      <c r="AJ49" s="305"/>
      <c r="AK49" s="305"/>
      <c r="AL49" s="305"/>
      <c r="AM49" s="305"/>
      <c r="AN49" s="306" t="s">
        <v>55</v>
      </c>
      <c r="AO49" s="305"/>
      <c r="AP49" s="305"/>
      <c r="AQ49" s="63" t="s">
        <v>56</v>
      </c>
      <c r="AR49" s="32"/>
      <c r="AS49" s="64" t="s">
        <v>57</v>
      </c>
      <c r="AT49" s="65" t="s">
        <v>58</v>
      </c>
      <c r="AU49" s="65" t="s">
        <v>59</v>
      </c>
      <c r="AV49" s="65" t="s">
        <v>60</v>
      </c>
      <c r="AW49" s="65" t="s">
        <v>61</v>
      </c>
      <c r="AX49" s="65" t="s">
        <v>62</v>
      </c>
      <c r="AY49" s="65" t="s">
        <v>63</v>
      </c>
      <c r="AZ49" s="65" t="s">
        <v>64</v>
      </c>
      <c r="BA49" s="65" t="s">
        <v>65</v>
      </c>
      <c r="BB49" s="65" t="s">
        <v>66</v>
      </c>
      <c r="BC49" s="65" t="s">
        <v>67</v>
      </c>
      <c r="BD49" s="66" t="s">
        <v>68</v>
      </c>
    </row>
    <row r="50" spans="2:56" s="1" customFormat="1" ht="10.9" customHeight="1">
      <c r="B50" s="32"/>
      <c r="AR50" s="32"/>
      <c r="AS50" s="67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45" customHeight="1">
      <c r="B51" s="55"/>
      <c r="C51" s="68" t="s">
        <v>69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86" t="e">
        <f>ROUND(SUM(AG52:AG59),2)</f>
        <v>#REF!</v>
      </c>
      <c r="AH51" s="286"/>
      <c r="AI51" s="286"/>
      <c r="AJ51" s="286"/>
      <c r="AK51" s="286"/>
      <c r="AL51" s="286"/>
      <c r="AM51" s="286"/>
      <c r="AN51" s="287" t="e">
        <f aca="true" t="shared" si="0" ref="AN51:AN59">SUM(AG51,AT51)</f>
        <v>#REF!</v>
      </c>
      <c r="AO51" s="287"/>
      <c r="AP51" s="287"/>
      <c r="AQ51" s="70" t="s">
        <v>3</v>
      </c>
      <c r="AR51" s="55"/>
      <c r="AS51" s="71">
        <f>ROUND(SUM(AS52:AS59),2)</f>
        <v>0</v>
      </c>
      <c r="AT51" s="72" t="e">
        <f aca="true" t="shared" si="1" ref="AT51:AT59">ROUND(SUM(AV51:AW51),2)</f>
        <v>#REF!</v>
      </c>
      <c r="AU51" s="73" t="e">
        <f>ROUND(SUM(AU52:AU59),5)</f>
        <v>#REF!</v>
      </c>
      <c r="AV51" s="72" t="e">
        <f>ROUND(AZ51*L26,2)</f>
        <v>#REF!</v>
      </c>
      <c r="AW51" s="72" t="e">
        <f>ROUND(BA51*L27,2)</f>
        <v>#REF!</v>
      </c>
      <c r="AX51" s="72" t="e">
        <f>ROUND(BB51*L26,2)</f>
        <v>#REF!</v>
      </c>
      <c r="AY51" s="72" t="e">
        <f>ROUND(BC51*L27,2)</f>
        <v>#REF!</v>
      </c>
      <c r="AZ51" s="72" t="e">
        <f>ROUND(SUM(AZ52:AZ59),2)</f>
        <v>#REF!</v>
      </c>
      <c r="BA51" s="72" t="e">
        <f>ROUND(SUM(BA52:BA59),2)</f>
        <v>#REF!</v>
      </c>
      <c r="BB51" s="72" t="e">
        <f>ROUND(SUM(BB52:BB59),2)</f>
        <v>#REF!</v>
      </c>
      <c r="BC51" s="72" t="e">
        <f>ROUND(SUM(BC52:BC59),2)</f>
        <v>#REF!</v>
      </c>
      <c r="BD51" s="74" t="e">
        <f>ROUND(SUM(BD52:BD59),2)</f>
        <v>#REF!</v>
      </c>
      <c r="BS51" s="56" t="s">
        <v>70</v>
      </c>
      <c r="BT51" s="56" t="s">
        <v>71</v>
      </c>
      <c r="BU51" s="75" t="s">
        <v>72</v>
      </c>
      <c r="BV51" s="56" t="s">
        <v>73</v>
      </c>
      <c r="BW51" s="56" t="s">
        <v>5</v>
      </c>
      <c r="BX51" s="56" t="s">
        <v>74</v>
      </c>
      <c r="CL51" s="56" t="s">
        <v>3</v>
      </c>
    </row>
    <row r="52" spans="1:91" s="5" customFormat="1" ht="22.5" customHeight="1">
      <c r="A52" s="198" t="s">
        <v>268</v>
      </c>
      <c r="B52" s="76"/>
      <c r="C52" s="77"/>
      <c r="D52" s="303" t="s">
        <v>75</v>
      </c>
      <c r="E52" s="291"/>
      <c r="F52" s="291"/>
      <c r="G52" s="291"/>
      <c r="H52" s="291"/>
      <c r="I52" s="78"/>
      <c r="J52" s="303" t="s">
        <v>76</v>
      </c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0" t="e">
        <f>#REF!</f>
        <v>#REF!</v>
      </c>
      <c r="AH52" s="291"/>
      <c r="AI52" s="291"/>
      <c r="AJ52" s="291"/>
      <c r="AK52" s="291"/>
      <c r="AL52" s="291"/>
      <c r="AM52" s="291"/>
      <c r="AN52" s="290" t="e">
        <f t="shared" si="0"/>
        <v>#REF!</v>
      </c>
      <c r="AO52" s="291"/>
      <c r="AP52" s="291"/>
      <c r="AQ52" s="79" t="s">
        <v>77</v>
      </c>
      <c r="AR52" s="76"/>
      <c r="AS52" s="80">
        <v>0</v>
      </c>
      <c r="AT52" s="81" t="e">
        <f t="shared" si="1"/>
        <v>#REF!</v>
      </c>
      <c r="AU52" s="82" t="e">
        <f>#REF!</f>
        <v>#REF!</v>
      </c>
      <c r="AV52" s="81" t="e">
        <f>#REF!</f>
        <v>#REF!</v>
      </c>
      <c r="AW52" s="81" t="e">
        <f>#REF!</f>
        <v>#REF!</v>
      </c>
      <c r="AX52" s="81" t="e">
        <f>#REF!</f>
        <v>#REF!</v>
      </c>
      <c r="AY52" s="81" t="e">
        <f>#REF!</f>
        <v>#REF!</v>
      </c>
      <c r="AZ52" s="81" t="e">
        <f>#REF!</f>
        <v>#REF!</v>
      </c>
      <c r="BA52" s="81" t="e">
        <f>#REF!</f>
        <v>#REF!</v>
      </c>
      <c r="BB52" s="81" t="e">
        <f>#REF!</f>
        <v>#REF!</v>
      </c>
      <c r="BC52" s="81" t="e">
        <f>#REF!</f>
        <v>#REF!</v>
      </c>
      <c r="BD52" s="83" t="e">
        <f>#REF!</f>
        <v>#REF!</v>
      </c>
      <c r="BT52" s="84" t="s">
        <v>22</v>
      </c>
      <c r="BV52" s="84" t="s">
        <v>73</v>
      </c>
      <c r="BW52" s="84" t="s">
        <v>78</v>
      </c>
      <c r="BX52" s="84" t="s">
        <v>5</v>
      </c>
      <c r="CL52" s="84" t="s">
        <v>3</v>
      </c>
      <c r="CM52" s="84" t="s">
        <v>79</v>
      </c>
    </row>
    <row r="53" spans="1:91" s="5" customFormat="1" ht="22.5" customHeight="1">
      <c r="A53" s="198" t="s">
        <v>268</v>
      </c>
      <c r="B53" s="76"/>
      <c r="C53" s="77"/>
      <c r="D53" s="303" t="s">
        <v>80</v>
      </c>
      <c r="E53" s="291"/>
      <c r="F53" s="291"/>
      <c r="G53" s="291"/>
      <c r="H53" s="291"/>
      <c r="I53" s="78"/>
      <c r="J53" s="303" t="s">
        <v>81</v>
      </c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0" t="e">
        <f>#REF!</f>
        <v>#REF!</v>
      </c>
      <c r="AH53" s="291"/>
      <c r="AI53" s="291"/>
      <c r="AJ53" s="291"/>
      <c r="AK53" s="291"/>
      <c r="AL53" s="291"/>
      <c r="AM53" s="291"/>
      <c r="AN53" s="290" t="e">
        <f t="shared" si="0"/>
        <v>#REF!</v>
      </c>
      <c r="AO53" s="291"/>
      <c r="AP53" s="291"/>
      <c r="AQ53" s="79" t="s">
        <v>77</v>
      </c>
      <c r="AR53" s="76"/>
      <c r="AS53" s="80">
        <v>0</v>
      </c>
      <c r="AT53" s="81" t="e">
        <f t="shared" si="1"/>
        <v>#REF!</v>
      </c>
      <c r="AU53" s="82" t="e">
        <f>#REF!</f>
        <v>#REF!</v>
      </c>
      <c r="AV53" s="81" t="e">
        <f>#REF!</f>
        <v>#REF!</v>
      </c>
      <c r="AW53" s="81" t="e">
        <f>#REF!</f>
        <v>#REF!</v>
      </c>
      <c r="AX53" s="81" t="e">
        <f>#REF!</f>
        <v>#REF!</v>
      </c>
      <c r="AY53" s="81" t="e">
        <f>#REF!</f>
        <v>#REF!</v>
      </c>
      <c r="AZ53" s="81" t="e">
        <f>#REF!</f>
        <v>#REF!</v>
      </c>
      <c r="BA53" s="81" t="e">
        <f>#REF!</f>
        <v>#REF!</v>
      </c>
      <c r="BB53" s="81" t="e">
        <f>#REF!</f>
        <v>#REF!</v>
      </c>
      <c r="BC53" s="81" t="e">
        <f>#REF!</f>
        <v>#REF!</v>
      </c>
      <c r="BD53" s="83" t="e">
        <f>#REF!</f>
        <v>#REF!</v>
      </c>
      <c r="BT53" s="84" t="s">
        <v>22</v>
      </c>
      <c r="BV53" s="84" t="s">
        <v>73</v>
      </c>
      <c r="BW53" s="84" t="s">
        <v>82</v>
      </c>
      <c r="BX53" s="84" t="s">
        <v>5</v>
      </c>
      <c r="CL53" s="84" t="s">
        <v>3</v>
      </c>
      <c r="CM53" s="84" t="s">
        <v>79</v>
      </c>
    </row>
    <row r="54" spans="1:91" s="5" customFormat="1" ht="22.5" customHeight="1">
      <c r="A54" s="198" t="s">
        <v>268</v>
      </c>
      <c r="B54" s="76"/>
      <c r="C54" s="77"/>
      <c r="D54" s="303" t="s">
        <v>83</v>
      </c>
      <c r="E54" s="291"/>
      <c r="F54" s="291"/>
      <c r="G54" s="291"/>
      <c r="H54" s="291"/>
      <c r="I54" s="78"/>
      <c r="J54" s="303" t="s">
        <v>84</v>
      </c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0" t="e">
        <f>#REF!</f>
        <v>#REF!</v>
      </c>
      <c r="AH54" s="291"/>
      <c r="AI54" s="291"/>
      <c r="AJ54" s="291"/>
      <c r="AK54" s="291"/>
      <c r="AL54" s="291"/>
      <c r="AM54" s="291"/>
      <c r="AN54" s="290" t="e">
        <f t="shared" si="0"/>
        <v>#REF!</v>
      </c>
      <c r="AO54" s="291"/>
      <c r="AP54" s="291"/>
      <c r="AQ54" s="79" t="s">
        <v>77</v>
      </c>
      <c r="AR54" s="76"/>
      <c r="AS54" s="80">
        <v>0</v>
      </c>
      <c r="AT54" s="81" t="e">
        <f t="shared" si="1"/>
        <v>#REF!</v>
      </c>
      <c r="AU54" s="82" t="e">
        <f>#REF!</f>
        <v>#REF!</v>
      </c>
      <c r="AV54" s="81" t="e">
        <f>#REF!</f>
        <v>#REF!</v>
      </c>
      <c r="AW54" s="81" t="e">
        <f>#REF!</f>
        <v>#REF!</v>
      </c>
      <c r="AX54" s="81" t="e">
        <f>#REF!</f>
        <v>#REF!</v>
      </c>
      <c r="AY54" s="81" t="e">
        <f>#REF!</f>
        <v>#REF!</v>
      </c>
      <c r="AZ54" s="81" t="e">
        <f>#REF!</f>
        <v>#REF!</v>
      </c>
      <c r="BA54" s="81" t="e">
        <f>#REF!</f>
        <v>#REF!</v>
      </c>
      <c r="BB54" s="81" t="e">
        <f>#REF!</f>
        <v>#REF!</v>
      </c>
      <c r="BC54" s="81" t="e">
        <f>#REF!</f>
        <v>#REF!</v>
      </c>
      <c r="BD54" s="83" t="e">
        <f>#REF!</f>
        <v>#REF!</v>
      </c>
      <c r="BT54" s="84" t="s">
        <v>22</v>
      </c>
      <c r="BV54" s="84" t="s">
        <v>73</v>
      </c>
      <c r="BW54" s="84" t="s">
        <v>85</v>
      </c>
      <c r="BX54" s="84" t="s">
        <v>5</v>
      </c>
      <c r="CL54" s="84" t="s">
        <v>3</v>
      </c>
      <c r="CM54" s="84" t="s">
        <v>79</v>
      </c>
    </row>
    <row r="55" spans="1:91" s="5" customFormat="1" ht="22.5" customHeight="1">
      <c r="A55" s="198" t="s">
        <v>268</v>
      </c>
      <c r="B55" s="76"/>
      <c r="C55" s="77"/>
      <c r="D55" s="303" t="s">
        <v>86</v>
      </c>
      <c r="E55" s="291"/>
      <c r="F55" s="291"/>
      <c r="G55" s="291"/>
      <c r="H55" s="291"/>
      <c r="I55" s="78"/>
      <c r="J55" s="303" t="s">
        <v>87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0" t="e">
        <f>#REF!</f>
        <v>#REF!</v>
      </c>
      <c r="AH55" s="291"/>
      <c r="AI55" s="291"/>
      <c r="AJ55" s="291"/>
      <c r="AK55" s="291"/>
      <c r="AL55" s="291"/>
      <c r="AM55" s="291"/>
      <c r="AN55" s="290" t="e">
        <f t="shared" si="0"/>
        <v>#REF!</v>
      </c>
      <c r="AO55" s="291"/>
      <c r="AP55" s="291"/>
      <c r="AQ55" s="79" t="s">
        <v>77</v>
      </c>
      <c r="AR55" s="76"/>
      <c r="AS55" s="80">
        <v>0</v>
      </c>
      <c r="AT55" s="81" t="e">
        <f t="shared" si="1"/>
        <v>#REF!</v>
      </c>
      <c r="AU55" s="82" t="e">
        <f>#REF!</f>
        <v>#REF!</v>
      </c>
      <c r="AV55" s="81" t="e">
        <f>#REF!</f>
        <v>#REF!</v>
      </c>
      <c r="AW55" s="81" t="e">
        <f>#REF!</f>
        <v>#REF!</v>
      </c>
      <c r="AX55" s="81" t="e">
        <f>#REF!</f>
        <v>#REF!</v>
      </c>
      <c r="AY55" s="81" t="e">
        <f>#REF!</f>
        <v>#REF!</v>
      </c>
      <c r="AZ55" s="81" t="e">
        <f>#REF!</f>
        <v>#REF!</v>
      </c>
      <c r="BA55" s="81" t="e">
        <f>#REF!</f>
        <v>#REF!</v>
      </c>
      <c r="BB55" s="81" t="e">
        <f>#REF!</f>
        <v>#REF!</v>
      </c>
      <c r="BC55" s="81" t="e">
        <f>#REF!</f>
        <v>#REF!</v>
      </c>
      <c r="BD55" s="83" t="e">
        <f>#REF!</f>
        <v>#REF!</v>
      </c>
      <c r="BT55" s="84" t="s">
        <v>22</v>
      </c>
      <c r="BV55" s="84" t="s">
        <v>73</v>
      </c>
      <c r="BW55" s="84" t="s">
        <v>88</v>
      </c>
      <c r="BX55" s="84" t="s">
        <v>5</v>
      </c>
      <c r="CL55" s="84" t="s">
        <v>3</v>
      </c>
      <c r="CM55" s="84" t="s">
        <v>79</v>
      </c>
    </row>
    <row r="56" spans="1:91" s="5" customFormat="1" ht="22.5" customHeight="1">
      <c r="A56" s="198" t="s">
        <v>268</v>
      </c>
      <c r="B56" s="76"/>
      <c r="C56" s="77"/>
      <c r="D56" s="303" t="s">
        <v>89</v>
      </c>
      <c r="E56" s="291"/>
      <c r="F56" s="291"/>
      <c r="G56" s="291"/>
      <c r="H56" s="291"/>
      <c r="I56" s="78"/>
      <c r="J56" s="303" t="s">
        <v>90</v>
      </c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0" t="e">
        <f>#REF!</f>
        <v>#REF!</v>
      </c>
      <c r="AH56" s="291"/>
      <c r="AI56" s="291"/>
      <c r="AJ56" s="291"/>
      <c r="AK56" s="291"/>
      <c r="AL56" s="291"/>
      <c r="AM56" s="291"/>
      <c r="AN56" s="290" t="e">
        <f t="shared" si="0"/>
        <v>#REF!</v>
      </c>
      <c r="AO56" s="291"/>
      <c r="AP56" s="291"/>
      <c r="AQ56" s="79" t="s">
        <v>77</v>
      </c>
      <c r="AR56" s="76"/>
      <c r="AS56" s="80">
        <v>0</v>
      </c>
      <c r="AT56" s="81" t="e">
        <f t="shared" si="1"/>
        <v>#REF!</v>
      </c>
      <c r="AU56" s="82" t="e">
        <f>#REF!</f>
        <v>#REF!</v>
      </c>
      <c r="AV56" s="81" t="e">
        <f>#REF!</f>
        <v>#REF!</v>
      </c>
      <c r="AW56" s="81" t="e">
        <f>#REF!</f>
        <v>#REF!</v>
      </c>
      <c r="AX56" s="81" t="e">
        <f>#REF!</f>
        <v>#REF!</v>
      </c>
      <c r="AY56" s="81" t="e">
        <f>#REF!</f>
        <v>#REF!</v>
      </c>
      <c r="AZ56" s="81" t="e">
        <f>#REF!</f>
        <v>#REF!</v>
      </c>
      <c r="BA56" s="81" t="e">
        <f>#REF!</f>
        <v>#REF!</v>
      </c>
      <c r="BB56" s="81" t="e">
        <f>#REF!</f>
        <v>#REF!</v>
      </c>
      <c r="BC56" s="81" t="e">
        <f>#REF!</f>
        <v>#REF!</v>
      </c>
      <c r="BD56" s="83" t="e">
        <f>#REF!</f>
        <v>#REF!</v>
      </c>
      <c r="BT56" s="84" t="s">
        <v>22</v>
      </c>
      <c r="BV56" s="84" t="s">
        <v>73</v>
      </c>
      <c r="BW56" s="84" t="s">
        <v>91</v>
      </c>
      <c r="BX56" s="84" t="s">
        <v>5</v>
      </c>
      <c r="CL56" s="84" t="s">
        <v>3</v>
      </c>
      <c r="CM56" s="84" t="s">
        <v>79</v>
      </c>
    </row>
    <row r="57" spans="1:91" s="5" customFormat="1" ht="22.5" customHeight="1">
      <c r="A57" s="198" t="s">
        <v>268</v>
      </c>
      <c r="B57" s="76"/>
      <c r="C57" s="77"/>
      <c r="D57" s="303" t="s">
        <v>92</v>
      </c>
      <c r="E57" s="291"/>
      <c r="F57" s="291"/>
      <c r="G57" s="291"/>
      <c r="H57" s="291"/>
      <c r="I57" s="78"/>
      <c r="J57" s="303" t="s">
        <v>93</v>
      </c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0">
        <f>'07 - SO - 07 Oprava zpevn...'!J27</f>
        <v>0</v>
      </c>
      <c r="AH57" s="291"/>
      <c r="AI57" s="291"/>
      <c r="AJ57" s="291"/>
      <c r="AK57" s="291"/>
      <c r="AL57" s="291"/>
      <c r="AM57" s="291"/>
      <c r="AN57" s="290">
        <f t="shared" si="0"/>
        <v>0</v>
      </c>
      <c r="AO57" s="291"/>
      <c r="AP57" s="291"/>
      <c r="AQ57" s="79" t="s">
        <v>77</v>
      </c>
      <c r="AR57" s="76"/>
      <c r="AS57" s="80">
        <v>0</v>
      </c>
      <c r="AT57" s="81">
        <f t="shared" si="1"/>
        <v>0</v>
      </c>
      <c r="AU57" s="82">
        <f>'07 - SO - 07 Oprava zpevn...'!P85</f>
        <v>0</v>
      </c>
      <c r="AV57" s="81">
        <f>'07 - SO - 07 Oprava zpevn...'!J30</f>
        <v>0</v>
      </c>
      <c r="AW57" s="81">
        <f>'07 - SO - 07 Oprava zpevn...'!J31</f>
        <v>0</v>
      </c>
      <c r="AX57" s="81">
        <f>'07 - SO - 07 Oprava zpevn...'!J32</f>
        <v>0</v>
      </c>
      <c r="AY57" s="81">
        <f>'07 - SO - 07 Oprava zpevn...'!J33</f>
        <v>0</v>
      </c>
      <c r="AZ57" s="81">
        <f>'07 - SO - 07 Oprava zpevn...'!F30</f>
        <v>0</v>
      </c>
      <c r="BA57" s="81">
        <f>'07 - SO - 07 Oprava zpevn...'!F31</f>
        <v>0</v>
      </c>
      <c r="BB57" s="81">
        <f>'07 - SO - 07 Oprava zpevn...'!F32</f>
        <v>0</v>
      </c>
      <c r="BC57" s="81">
        <f>'07 - SO - 07 Oprava zpevn...'!F33</f>
        <v>0</v>
      </c>
      <c r="BD57" s="83">
        <f>'07 - SO - 07 Oprava zpevn...'!F34</f>
        <v>0</v>
      </c>
      <c r="BT57" s="84" t="s">
        <v>22</v>
      </c>
      <c r="BV57" s="84" t="s">
        <v>73</v>
      </c>
      <c r="BW57" s="84" t="s">
        <v>94</v>
      </c>
      <c r="BX57" s="84" t="s">
        <v>5</v>
      </c>
      <c r="CL57" s="84" t="s">
        <v>3</v>
      </c>
      <c r="CM57" s="84" t="s">
        <v>79</v>
      </c>
    </row>
    <row r="58" spans="1:91" s="5" customFormat="1" ht="22.5" customHeight="1">
      <c r="A58" s="198" t="s">
        <v>268</v>
      </c>
      <c r="B58" s="76"/>
      <c r="C58" s="77"/>
      <c r="D58" s="303" t="s">
        <v>95</v>
      </c>
      <c r="E58" s="291"/>
      <c r="F58" s="291"/>
      <c r="G58" s="291"/>
      <c r="H58" s="291"/>
      <c r="I58" s="78"/>
      <c r="J58" s="303" t="s">
        <v>96</v>
      </c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0" t="e">
        <f>#REF!</f>
        <v>#REF!</v>
      </c>
      <c r="AH58" s="291"/>
      <c r="AI58" s="291"/>
      <c r="AJ58" s="291"/>
      <c r="AK58" s="291"/>
      <c r="AL58" s="291"/>
      <c r="AM58" s="291"/>
      <c r="AN58" s="290" t="e">
        <f t="shared" si="0"/>
        <v>#REF!</v>
      </c>
      <c r="AO58" s="291"/>
      <c r="AP58" s="291"/>
      <c r="AQ58" s="79" t="s">
        <v>77</v>
      </c>
      <c r="AR58" s="76"/>
      <c r="AS58" s="80">
        <v>0</v>
      </c>
      <c r="AT58" s="81" t="e">
        <f t="shared" si="1"/>
        <v>#REF!</v>
      </c>
      <c r="AU58" s="82" t="e">
        <f>#REF!</f>
        <v>#REF!</v>
      </c>
      <c r="AV58" s="81" t="e">
        <f>#REF!</f>
        <v>#REF!</v>
      </c>
      <c r="AW58" s="81" t="e">
        <f>#REF!</f>
        <v>#REF!</v>
      </c>
      <c r="AX58" s="81" t="e">
        <f>#REF!</f>
        <v>#REF!</v>
      </c>
      <c r="AY58" s="81" t="e">
        <f>#REF!</f>
        <v>#REF!</v>
      </c>
      <c r="AZ58" s="81" t="e">
        <f>#REF!</f>
        <v>#REF!</v>
      </c>
      <c r="BA58" s="81" t="e">
        <f>#REF!</f>
        <v>#REF!</v>
      </c>
      <c r="BB58" s="81" t="e">
        <f>#REF!</f>
        <v>#REF!</v>
      </c>
      <c r="BC58" s="81" t="e">
        <f>#REF!</f>
        <v>#REF!</v>
      </c>
      <c r="BD58" s="83" t="e">
        <f>#REF!</f>
        <v>#REF!</v>
      </c>
      <c r="BT58" s="84" t="s">
        <v>22</v>
      </c>
      <c r="BV58" s="84" t="s">
        <v>73</v>
      </c>
      <c r="BW58" s="84" t="s">
        <v>97</v>
      </c>
      <c r="BX58" s="84" t="s">
        <v>5</v>
      </c>
      <c r="CL58" s="84" t="s">
        <v>3</v>
      </c>
      <c r="CM58" s="84" t="s">
        <v>79</v>
      </c>
    </row>
    <row r="59" spans="1:91" s="5" customFormat="1" ht="22.5" customHeight="1">
      <c r="A59" s="198" t="s">
        <v>268</v>
      </c>
      <c r="B59" s="76"/>
      <c r="C59" s="77"/>
      <c r="D59" s="303" t="s">
        <v>98</v>
      </c>
      <c r="E59" s="291"/>
      <c r="F59" s="291"/>
      <c r="G59" s="291"/>
      <c r="H59" s="291"/>
      <c r="I59" s="78"/>
      <c r="J59" s="303" t="s">
        <v>99</v>
      </c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0" t="e">
        <f>#REF!</f>
        <v>#REF!</v>
      </c>
      <c r="AH59" s="291"/>
      <c r="AI59" s="291"/>
      <c r="AJ59" s="291"/>
      <c r="AK59" s="291"/>
      <c r="AL59" s="291"/>
      <c r="AM59" s="291"/>
      <c r="AN59" s="290" t="e">
        <f t="shared" si="0"/>
        <v>#REF!</v>
      </c>
      <c r="AO59" s="291"/>
      <c r="AP59" s="291"/>
      <c r="AQ59" s="79" t="s">
        <v>77</v>
      </c>
      <c r="AR59" s="76"/>
      <c r="AS59" s="85">
        <v>0</v>
      </c>
      <c r="AT59" s="86" t="e">
        <f t="shared" si="1"/>
        <v>#REF!</v>
      </c>
      <c r="AU59" s="87" t="e">
        <f>#REF!</f>
        <v>#REF!</v>
      </c>
      <c r="AV59" s="86" t="e">
        <f>#REF!</f>
        <v>#REF!</v>
      </c>
      <c r="AW59" s="86" t="e">
        <f>#REF!</f>
        <v>#REF!</v>
      </c>
      <c r="AX59" s="86" t="e">
        <f>#REF!</f>
        <v>#REF!</v>
      </c>
      <c r="AY59" s="86" t="e">
        <f>#REF!</f>
        <v>#REF!</v>
      </c>
      <c r="AZ59" s="86" t="e">
        <f>#REF!</f>
        <v>#REF!</v>
      </c>
      <c r="BA59" s="86" t="e">
        <f>#REF!</f>
        <v>#REF!</v>
      </c>
      <c r="BB59" s="86" t="e">
        <f>#REF!</f>
        <v>#REF!</v>
      </c>
      <c r="BC59" s="86" t="e">
        <f>#REF!</f>
        <v>#REF!</v>
      </c>
      <c r="BD59" s="88" t="e">
        <f>#REF!</f>
        <v>#REF!</v>
      </c>
      <c r="BT59" s="84" t="s">
        <v>22</v>
      </c>
      <c r="BV59" s="84" t="s">
        <v>73</v>
      </c>
      <c r="BW59" s="84" t="s">
        <v>100</v>
      </c>
      <c r="BX59" s="84" t="s">
        <v>5</v>
      </c>
      <c r="CL59" s="84" t="s">
        <v>3</v>
      </c>
      <c r="CM59" s="84" t="s">
        <v>79</v>
      </c>
    </row>
    <row r="60" spans="2:44" s="1" customFormat="1" ht="30" customHeight="1">
      <c r="B60" s="32"/>
      <c r="AR60" s="32"/>
    </row>
    <row r="61" spans="2:44" s="1" customFormat="1" ht="6.95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32"/>
    </row>
  </sheetData>
  <mergeCells count="69">
    <mergeCell ref="W27:AE27"/>
    <mergeCell ref="AK27:AO27"/>
    <mergeCell ref="L28:O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- 01 STK, SO - 02...'!C2" tooltip="01 - SO - 01 STK, SO - 02..." display="/"/>
    <hyperlink ref="A53" location="'03 - SO - 03 Měření emisí'!C2" tooltip="03 - SO - 03 Měření emisí" display="/"/>
    <hyperlink ref="A54" location="'04 - SO - 04 Občerstvení'!C2" tooltip="04 - SO - 04 Občerstvení" display="/"/>
    <hyperlink ref="A55" location="'05 - SO - 05 Zázemí řidičů'!C2" tooltip="05 - SO - 05 Zázemí řidičů" display="/"/>
    <hyperlink ref="A56" location="'06 - SO - 06 Oplocení '!C2" tooltip="06 - SO - 06 Oplocení " display="/"/>
    <hyperlink ref="A57" location="'07 - SO - 07 Oprava zpevn...'!C2" tooltip="07 - SO - 07 Oprava zpevn..." display="/"/>
    <hyperlink ref="A58" location="'08 - SO - 08 Přípojka plynu '!C2" tooltip="08 - SO - 08 Přípojka plynu " display="/"/>
    <hyperlink ref="A59" location="'09 - SO - 09 Přípojka vod...'!C2" tooltip="09 - SO - 09 Přípojka vod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"/>
  <sheetViews>
    <sheetView showGridLines="0" workbookViewId="0" topLeftCell="A1">
      <pane ySplit="1" topLeftCell="A85" activePane="bottomLeft" state="frozen"/>
      <selection pane="bottomLeft" activeCell="A124" sqref="A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00"/>
      <c r="C1" s="200"/>
      <c r="D1" s="199" t="s">
        <v>1</v>
      </c>
      <c r="E1" s="200"/>
      <c r="F1" s="201" t="s">
        <v>269</v>
      </c>
      <c r="G1" s="324" t="s">
        <v>270</v>
      </c>
      <c r="H1" s="324"/>
      <c r="I1" s="206"/>
      <c r="J1" s="201" t="s">
        <v>271</v>
      </c>
      <c r="K1" s="199" t="s">
        <v>101</v>
      </c>
      <c r="L1" s="201" t="s">
        <v>272</v>
      </c>
      <c r="M1" s="201"/>
      <c r="N1" s="201"/>
      <c r="O1" s="201"/>
      <c r="P1" s="201"/>
      <c r="Q1" s="201"/>
      <c r="R1" s="201"/>
      <c r="S1" s="201"/>
      <c r="T1" s="201"/>
      <c r="U1" s="197"/>
      <c r="V1" s="19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88" t="s">
        <v>6</v>
      </c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5" t="s">
        <v>94</v>
      </c>
    </row>
    <row r="3" spans="2:46" ht="6.95" customHeight="1">
      <c r="B3" s="16"/>
      <c r="C3" s="17"/>
      <c r="D3" s="17"/>
      <c r="E3" s="17"/>
      <c r="F3" s="17"/>
      <c r="G3" s="17"/>
      <c r="H3" s="17"/>
      <c r="I3" s="90"/>
      <c r="J3" s="17"/>
      <c r="K3" s="18"/>
      <c r="AT3" s="15" t="s">
        <v>79</v>
      </c>
    </row>
    <row r="4" spans="2:46" ht="36.95" customHeight="1">
      <c r="B4" s="19"/>
      <c r="C4" s="20"/>
      <c r="D4" s="21" t="s">
        <v>102</v>
      </c>
      <c r="E4" s="20"/>
      <c r="F4" s="20"/>
      <c r="G4" s="20"/>
      <c r="H4" s="20"/>
      <c r="I4" s="91"/>
      <c r="J4" s="20"/>
      <c r="K4" s="22"/>
      <c r="M4" s="23" t="s">
        <v>11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91"/>
      <c r="J5" s="20"/>
      <c r="K5" s="22"/>
    </row>
    <row r="6" spans="2:11" ht="15">
      <c r="B6" s="19"/>
      <c r="C6" s="20"/>
      <c r="D6" s="28" t="s">
        <v>17</v>
      </c>
      <c r="E6" s="20"/>
      <c r="F6" s="20"/>
      <c r="G6" s="20"/>
      <c r="H6" s="20"/>
      <c r="I6" s="91"/>
      <c r="J6" s="20"/>
      <c r="K6" s="22"/>
    </row>
    <row r="7" spans="2:11" ht="22.5" customHeight="1">
      <c r="B7" s="19"/>
      <c r="C7" s="20"/>
      <c r="D7" s="20"/>
      <c r="E7" s="325" t="str">
        <f>'Rekapitulace stavby'!K6</f>
        <v>Areál STK - VINCENCI Skuteč</v>
      </c>
      <c r="F7" s="316"/>
      <c r="G7" s="316"/>
      <c r="H7" s="316"/>
      <c r="I7" s="91"/>
      <c r="J7" s="20"/>
      <c r="K7" s="22"/>
    </row>
    <row r="8" spans="2:11" s="1" customFormat="1" ht="15">
      <c r="B8" s="32"/>
      <c r="C8" s="33"/>
      <c r="D8" s="28" t="s">
        <v>103</v>
      </c>
      <c r="E8" s="33"/>
      <c r="F8" s="33"/>
      <c r="G8" s="33"/>
      <c r="H8" s="33"/>
      <c r="I8" s="92"/>
      <c r="J8" s="33"/>
      <c r="K8" s="36"/>
    </row>
    <row r="9" spans="2:11" s="1" customFormat="1" ht="36.95" customHeight="1">
      <c r="B9" s="32"/>
      <c r="C9" s="33"/>
      <c r="D9" s="33"/>
      <c r="E9" s="326" t="s">
        <v>188</v>
      </c>
      <c r="F9" s="300"/>
      <c r="G9" s="300"/>
      <c r="H9" s="300"/>
      <c r="I9" s="92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2"/>
      <c r="J10" s="33"/>
      <c r="K10" s="36"/>
    </row>
    <row r="11" spans="2:11" s="1" customFormat="1" ht="14.45" customHeight="1">
      <c r="B11" s="32"/>
      <c r="C11" s="33"/>
      <c r="D11" s="28" t="s">
        <v>20</v>
      </c>
      <c r="E11" s="33"/>
      <c r="F11" s="26" t="s">
        <v>3</v>
      </c>
      <c r="G11" s="33"/>
      <c r="H11" s="33"/>
      <c r="I11" s="93" t="s">
        <v>21</v>
      </c>
      <c r="J11" s="26" t="s">
        <v>3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3" t="s">
        <v>25</v>
      </c>
      <c r="J12" s="94" t="str">
        <f>'Rekapitulace stavby'!AN8</f>
        <v>05.11.2016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92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93" t="s">
        <v>30</v>
      </c>
      <c r="J14" s="26" t="str">
        <f>IF('Rekapitulace stavby'!AN10="","",'Rekapitulace stavby'!AN10)</f>
        <v/>
      </c>
      <c r="K14" s="36"/>
    </row>
    <row r="15" spans="2:11" s="1" customFormat="1" ht="18" customHeight="1">
      <c r="B15" s="32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93" t="s">
        <v>31</v>
      </c>
      <c r="J15" s="26" t="str">
        <f>IF('Rekapitulace stavby'!AN11="","",'Rekapitulace stavby'!AN11)</f>
        <v/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92"/>
      <c r="J16" s="33"/>
      <c r="K16" s="36"/>
    </row>
    <row r="17" spans="2:11" s="1" customFormat="1" ht="14.45" customHeight="1">
      <c r="B17" s="32"/>
      <c r="C17" s="33"/>
      <c r="D17" s="28" t="s">
        <v>32</v>
      </c>
      <c r="E17" s="33"/>
      <c r="F17" s="33"/>
      <c r="G17" s="33"/>
      <c r="H17" s="33"/>
      <c r="I17" s="93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93" t="s">
        <v>31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92"/>
      <c r="J19" s="33"/>
      <c r="K19" s="36"/>
    </row>
    <row r="20" spans="2:11" s="1" customFormat="1" ht="14.45" customHeight="1">
      <c r="B20" s="32"/>
      <c r="C20" s="33"/>
      <c r="D20" s="28" t="s">
        <v>34</v>
      </c>
      <c r="E20" s="33"/>
      <c r="F20" s="33"/>
      <c r="G20" s="33"/>
      <c r="H20" s="33"/>
      <c r="I20" s="93" t="s">
        <v>30</v>
      </c>
      <c r="J20" s="26" t="str">
        <f>IF('Rekapitulace stavby'!AN16="","",'Rekapitulace stavby'!AN16)</f>
        <v/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93" t="s">
        <v>31</v>
      </c>
      <c r="J21" s="26" t="str">
        <f>IF('Rekapitulace stavby'!AN17="","",'Rekapitulace stavby'!AN17)</f>
        <v/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92"/>
      <c r="J22" s="33"/>
      <c r="K22" s="36"/>
    </row>
    <row r="23" spans="2:11" s="1" customFormat="1" ht="14.45" customHeight="1">
      <c r="B23" s="32"/>
      <c r="C23" s="33"/>
      <c r="D23" s="28" t="s">
        <v>36</v>
      </c>
      <c r="E23" s="33"/>
      <c r="F23" s="33"/>
      <c r="G23" s="33"/>
      <c r="H23" s="33"/>
      <c r="I23" s="92"/>
      <c r="J23" s="33"/>
      <c r="K23" s="36"/>
    </row>
    <row r="24" spans="2:11" s="6" customFormat="1" ht="22.5" customHeight="1">
      <c r="B24" s="95"/>
      <c r="C24" s="96"/>
      <c r="D24" s="96"/>
      <c r="E24" s="319" t="s">
        <v>3</v>
      </c>
      <c r="F24" s="327"/>
      <c r="G24" s="327"/>
      <c r="H24" s="327"/>
      <c r="I24" s="97"/>
      <c r="J24" s="96"/>
      <c r="K24" s="98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92"/>
      <c r="J25" s="33"/>
      <c r="K25" s="36"/>
    </row>
    <row r="26" spans="2:11" s="1" customFormat="1" ht="6.95" customHeight="1">
      <c r="B26" s="32"/>
      <c r="C26" s="33"/>
      <c r="D26" s="59"/>
      <c r="E26" s="59"/>
      <c r="F26" s="59"/>
      <c r="G26" s="59"/>
      <c r="H26" s="59"/>
      <c r="I26" s="99"/>
      <c r="J26" s="59"/>
      <c r="K26" s="100"/>
    </row>
    <row r="27" spans="2:11" s="1" customFormat="1" ht="25.35" customHeight="1">
      <c r="B27" s="32"/>
      <c r="C27" s="33"/>
      <c r="D27" s="101" t="s">
        <v>37</v>
      </c>
      <c r="E27" s="33"/>
      <c r="F27" s="33"/>
      <c r="G27" s="33"/>
      <c r="H27" s="33"/>
      <c r="I27" s="92"/>
      <c r="J27" s="102">
        <f>ROUND(J85,2)</f>
        <v>0</v>
      </c>
      <c r="K27" s="36"/>
    </row>
    <row r="28" spans="2:11" s="1" customFormat="1" ht="6.95" customHeight="1">
      <c r="B28" s="32"/>
      <c r="C28" s="33"/>
      <c r="D28" s="59"/>
      <c r="E28" s="59"/>
      <c r="F28" s="59"/>
      <c r="G28" s="59"/>
      <c r="H28" s="59"/>
      <c r="I28" s="99"/>
      <c r="J28" s="59"/>
      <c r="K28" s="100"/>
    </row>
    <row r="29" spans="2:11" s="1" customFormat="1" ht="14.45" customHeight="1">
      <c r="B29" s="32"/>
      <c r="C29" s="33"/>
      <c r="D29" s="33"/>
      <c r="E29" s="33"/>
      <c r="F29" s="37" t="s">
        <v>39</v>
      </c>
      <c r="G29" s="33"/>
      <c r="H29" s="33"/>
      <c r="I29" s="103" t="s">
        <v>38</v>
      </c>
      <c r="J29" s="37" t="s">
        <v>40</v>
      </c>
      <c r="K29" s="36"/>
    </row>
    <row r="30" spans="2:11" s="1" customFormat="1" ht="14.45" customHeight="1">
      <c r="B30" s="32"/>
      <c r="C30" s="33"/>
      <c r="D30" s="40" t="s">
        <v>41</v>
      </c>
      <c r="E30" s="40" t="s">
        <v>42</v>
      </c>
      <c r="F30" s="104">
        <f>ROUND(SUM(BE85:BE123),2)</f>
        <v>0</v>
      </c>
      <c r="G30" s="33"/>
      <c r="H30" s="33"/>
      <c r="I30" s="105">
        <v>0.21</v>
      </c>
      <c r="J30" s="104">
        <f>ROUND(ROUND((SUM(BE85:BE123)),2)*I30,2)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43</v>
      </c>
      <c r="F31" s="104">
        <f>ROUND(SUM(BF85:BF123),2)</f>
        <v>0</v>
      </c>
      <c r="G31" s="33"/>
      <c r="H31" s="33"/>
      <c r="I31" s="105">
        <v>0.15</v>
      </c>
      <c r="J31" s="104">
        <f>ROUND(ROUND((SUM(BF85:BF123)),2)*I31,2)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44</v>
      </c>
      <c r="F32" s="104">
        <f>ROUND(SUM(BG85:BG123),2)</f>
        <v>0</v>
      </c>
      <c r="G32" s="33"/>
      <c r="H32" s="33"/>
      <c r="I32" s="105">
        <v>0.21</v>
      </c>
      <c r="J32" s="104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45</v>
      </c>
      <c r="F33" s="104">
        <f>ROUND(SUM(BH85:BH123),2)</f>
        <v>0</v>
      </c>
      <c r="G33" s="33"/>
      <c r="H33" s="33"/>
      <c r="I33" s="105">
        <v>0.15</v>
      </c>
      <c r="J33" s="104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46</v>
      </c>
      <c r="F34" s="104">
        <f>ROUND(SUM(BI85:BI123),2)</f>
        <v>0</v>
      </c>
      <c r="G34" s="33"/>
      <c r="H34" s="33"/>
      <c r="I34" s="105">
        <v>0</v>
      </c>
      <c r="J34" s="104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92"/>
      <c r="J35" s="33"/>
      <c r="K35" s="36"/>
    </row>
    <row r="36" spans="2:11" s="1" customFormat="1" ht="25.35" customHeight="1">
      <c r="B36" s="32"/>
      <c r="C36" s="106"/>
      <c r="D36" s="107" t="s">
        <v>47</v>
      </c>
      <c r="E36" s="62"/>
      <c r="F36" s="62"/>
      <c r="G36" s="108" t="s">
        <v>48</v>
      </c>
      <c r="H36" s="109" t="s">
        <v>49</v>
      </c>
      <c r="I36" s="110"/>
      <c r="J36" s="111">
        <f>SUM(J27:J34)</f>
        <v>0</v>
      </c>
      <c r="K36" s="112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13"/>
      <c r="J37" s="48"/>
      <c r="K37" s="49"/>
    </row>
    <row r="41" spans="2:11" s="1" customFormat="1" ht="6.95" customHeight="1">
      <c r="B41" s="50"/>
      <c r="C41" s="51"/>
      <c r="D41" s="51"/>
      <c r="E41" s="51"/>
      <c r="F41" s="51"/>
      <c r="G41" s="51"/>
      <c r="H41" s="51"/>
      <c r="I41" s="114"/>
      <c r="J41" s="51"/>
      <c r="K41" s="115"/>
    </row>
    <row r="42" spans="2:11" s="1" customFormat="1" ht="36.95" customHeight="1">
      <c r="B42" s="32"/>
      <c r="C42" s="21" t="s">
        <v>104</v>
      </c>
      <c r="D42" s="33"/>
      <c r="E42" s="33"/>
      <c r="F42" s="33"/>
      <c r="G42" s="33"/>
      <c r="H42" s="33"/>
      <c r="I42" s="92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92"/>
      <c r="J43" s="33"/>
      <c r="K43" s="36"/>
    </row>
    <row r="44" spans="2:11" s="1" customFormat="1" ht="14.45" customHeight="1">
      <c r="B44" s="32"/>
      <c r="C44" s="28" t="s">
        <v>17</v>
      </c>
      <c r="D44" s="33"/>
      <c r="E44" s="33"/>
      <c r="F44" s="33"/>
      <c r="G44" s="33"/>
      <c r="H44" s="33"/>
      <c r="I44" s="92"/>
      <c r="J44" s="33"/>
      <c r="K44" s="36"/>
    </row>
    <row r="45" spans="2:11" s="1" customFormat="1" ht="22.5" customHeight="1">
      <c r="B45" s="32"/>
      <c r="C45" s="33"/>
      <c r="D45" s="33"/>
      <c r="E45" s="325" t="str">
        <f>E7</f>
        <v>Areál STK - VINCENCI Skuteč</v>
      </c>
      <c r="F45" s="300"/>
      <c r="G45" s="300"/>
      <c r="H45" s="300"/>
      <c r="I45" s="92"/>
      <c r="J45" s="33"/>
      <c r="K45" s="36"/>
    </row>
    <row r="46" spans="2:11" s="1" customFormat="1" ht="14.45" customHeight="1">
      <c r="B46" s="32"/>
      <c r="C46" s="28" t="s">
        <v>103</v>
      </c>
      <c r="D46" s="33"/>
      <c r="E46" s="33"/>
      <c r="F46" s="33"/>
      <c r="G46" s="33"/>
      <c r="H46" s="33"/>
      <c r="I46" s="92"/>
      <c r="J46" s="33"/>
      <c r="K46" s="36"/>
    </row>
    <row r="47" spans="2:11" s="1" customFormat="1" ht="23.25" customHeight="1">
      <c r="B47" s="32"/>
      <c r="C47" s="33"/>
      <c r="D47" s="33"/>
      <c r="E47" s="326" t="str">
        <f>E9</f>
        <v>07 - SO - 07 Oprava zpevněných ploch</v>
      </c>
      <c r="F47" s="300"/>
      <c r="G47" s="300"/>
      <c r="H47" s="300"/>
      <c r="I47" s="92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92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 xml:space="preserve"> </v>
      </c>
      <c r="G49" s="33"/>
      <c r="H49" s="33"/>
      <c r="I49" s="93" t="s">
        <v>25</v>
      </c>
      <c r="J49" s="94" t="str">
        <f>IF(J12="","",J12)</f>
        <v>05.11.2016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92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 xml:space="preserve"> </v>
      </c>
      <c r="G51" s="33"/>
      <c r="H51" s="33"/>
      <c r="I51" s="93" t="s">
        <v>34</v>
      </c>
      <c r="J51" s="26" t="str">
        <f>E21</f>
        <v xml:space="preserve"> </v>
      </c>
      <c r="K51" s="36"/>
    </row>
    <row r="52" spans="2:11" s="1" customFormat="1" ht="14.45" customHeight="1">
      <c r="B52" s="32"/>
      <c r="C52" s="28" t="s">
        <v>32</v>
      </c>
      <c r="D52" s="33"/>
      <c r="E52" s="33"/>
      <c r="F52" s="26" t="str">
        <f>IF(E18="","",E18)</f>
        <v/>
      </c>
      <c r="G52" s="33"/>
      <c r="H52" s="33"/>
      <c r="I52" s="92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92"/>
      <c r="J53" s="33"/>
      <c r="K53" s="36"/>
    </row>
    <row r="54" spans="2:11" s="1" customFormat="1" ht="29.25" customHeight="1">
      <c r="B54" s="32"/>
      <c r="C54" s="116" t="s">
        <v>105</v>
      </c>
      <c r="D54" s="106"/>
      <c r="E54" s="106"/>
      <c r="F54" s="106"/>
      <c r="G54" s="106"/>
      <c r="H54" s="106"/>
      <c r="I54" s="117"/>
      <c r="J54" s="118" t="s">
        <v>106</v>
      </c>
      <c r="K54" s="119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92"/>
      <c r="J55" s="33"/>
      <c r="K55" s="36"/>
    </row>
    <row r="56" spans="2:47" s="1" customFormat="1" ht="29.25" customHeight="1">
      <c r="B56" s="32"/>
      <c r="C56" s="120" t="s">
        <v>107</v>
      </c>
      <c r="D56" s="33"/>
      <c r="E56" s="33"/>
      <c r="F56" s="33"/>
      <c r="G56" s="33"/>
      <c r="H56" s="33"/>
      <c r="I56" s="92"/>
      <c r="J56" s="102">
        <f>J85</f>
        <v>0</v>
      </c>
      <c r="K56" s="36"/>
      <c r="AU56" s="15" t="s">
        <v>108</v>
      </c>
    </row>
    <row r="57" spans="2:11" s="7" customFormat="1" ht="24.95" customHeight="1">
      <c r="B57" s="121"/>
      <c r="C57" s="122"/>
      <c r="D57" s="123" t="s">
        <v>109</v>
      </c>
      <c r="E57" s="124"/>
      <c r="F57" s="124"/>
      <c r="G57" s="124"/>
      <c r="H57" s="124"/>
      <c r="I57" s="125"/>
      <c r="J57" s="126">
        <f>J86</f>
        <v>0</v>
      </c>
      <c r="K57" s="127"/>
    </row>
    <row r="58" spans="2:11" s="8" customFormat="1" ht="19.9" customHeight="1">
      <c r="B58" s="128"/>
      <c r="C58" s="129"/>
      <c r="D58" s="130" t="s">
        <v>110</v>
      </c>
      <c r="E58" s="131"/>
      <c r="F58" s="131"/>
      <c r="G58" s="131"/>
      <c r="H58" s="131"/>
      <c r="I58" s="132"/>
      <c r="J58" s="133">
        <f>J87</f>
        <v>0</v>
      </c>
      <c r="K58" s="134"/>
    </row>
    <row r="59" spans="2:11" s="8" customFormat="1" ht="19.9" customHeight="1">
      <c r="B59" s="128"/>
      <c r="C59" s="129"/>
      <c r="D59" s="130" t="s">
        <v>111</v>
      </c>
      <c r="E59" s="131"/>
      <c r="F59" s="131"/>
      <c r="G59" s="131"/>
      <c r="H59" s="131"/>
      <c r="I59" s="132"/>
      <c r="J59" s="133">
        <f>J97</f>
        <v>0</v>
      </c>
      <c r="K59" s="134"/>
    </row>
    <row r="60" spans="2:11" s="8" customFormat="1" ht="19.9" customHeight="1">
      <c r="B60" s="128"/>
      <c r="C60" s="129"/>
      <c r="D60" s="130" t="s">
        <v>186</v>
      </c>
      <c r="E60" s="131"/>
      <c r="F60" s="131"/>
      <c r="G60" s="131"/>
      <c r="H60" s="131"/>
      <c r="I60" s="132"/>
      <c r="J60" s="133">
        <f>J100</f>
        <v>0</v>
      </c>
      <c r="K60" s="134"/>
    </row>
    <row r="61" spans="2:11" s="8" customFormat="1" ht="19.9" customHeight="1">
      <c r="B61" s="128"/>
      <c r="C61" s="129"/>
      <c r="D61" s="130" t="s">
        <v>112</v>
      </c>
      <c r="E61" s="131"/>
      <c r="F61" s="131"/>
      <c r="G61" s="131"/>
      <c r="H61" s="131"/>
      <c r="I61" s="132"/>
      <c r="J61" s="133">
        <f>J106</f>
        <v>0</v>
      </c>
      <c r="K61" s="134"/>
    </row>
    <row r="62" spans="2:11" s="8" customFormat="1" ht="19.9" customHeight="1">
      <c r="B62" s="128"/>
      <c r="C62" s="129"/>
      <c r="D62" s="130" t="s">
        <v>113</v>
      </c>
      <c r="E62" s="131"/>
      <c r="F62" s="131"/>
      <c r="G62" s="131"/>
      <c r="H62" s="131"/>
      <c r="I62" s="132"/>
      <c r="J62" s="133">
        <f>J112</f>
        <v>0</v>
      </c>
      <c r="K62" s="134"/>
    </row>
    <row r="63" spans="2:11" s="8" customFormat="1" ht="19.9" customHeight="1">
      <c r="B63" s="128"/>
      <c r="C63" s="129"/>
      <c r="D63" s="130" t="s">
        <v>114</v>
      </c>
      <c r="E63" s="131"/>
      <c r="F63" s="131"/>
      <c r="G63" s="131"/>
      <c r="H63" s="131"/>
      <c r="I63" s="132"/>
      <c r="J63" s="133">
        <f>J119</f>
        <v>0</v>
      </c>
      <c r="K63" s="134"/>
    </row>
    <row r="64" spans="2:11" s="7" customFormat="1" ht="24.95" customHeight="1">
      <c r="B64" s="121"/>
      <c r="C64" s="122"/>
      <c r="D64" s="123" t="s">
        <v>115</v>
      </c>
      <c r="E64" s="124"/>
      <c r="F64" s="124"/>
      <c r="G64" s="124"/>
      <c r="H64" s="124"/>
      <c r="I64" s="125"/>
      <c r="J64" s="126">
        <f>J121</f>
        <v>0</v>
      </c>
      <c r="K64" s="127"/>
    </row>
    <row r="65" spans="2:11" s="8" customFormat="1" ht="19.9" customHeight="1">
      <c r="B65" s="128"/>
      <c r="C65" s="129"/>
      <c r="D65" s="130" t="s">
        <v>116</v>
      </c>
      <c r="E65" s="131"/>
      <c r="F65" s="131"/>
      <c r="G65" s="131"/>
      <c r="H65" s="131"/>
      <c r="I65" s="132"/>
      <c r="J65" s="133">
        <f>J122</f>
        <v>0</v>
      </c>
      <c r="K65" s="134"/>
    </row>
    <row r="66" spans="2:11" s="1" customFormat="1" ht="21.75" customHeight="1">
      <c r="B66" s="32"/>
      <c r="C66" s="33"/>
      <c r="D66" s="33"/>
      <c r="E66" s="33"/>
      <c r="F66" s="33"/>
      <c r="G66" s="33"/>
      <c r="H66" s="33"/>
      <c r="I66" s="92"/>
      <c r="J66" s="33"/>
      <c r="K66" s="36"/>
    </row>
    <row r="67" spans="2:11" s="1" customFormat="1" ht="6.95" customHeight="1">
      <c r="B67" s="47"/>
      <c r="C67" s="48"/>
      <c r="D67" s="48"/>
      <c r="E67" s="48"/>
      <c r="F67" s="48"/>
      <c r="G67" s="48"/>
      <c r="H67" s="48"/>
      <c r="I67" s="113"/>
      <c r="J67" s="48"/>
      <c r="K67" s="49"/>
    </row>
    <row r="71" spans="2:12" s="1" customFormat="1" ht="6.95" customHeight="1">
      <c r="B71" s="50"/>
      <c r="C71" s="51"/>
      <c r="D71" s="51"/>
      <c r="E71" s="51"/>
      <c r="F71" s="51"/>
      <c r="G71" s="51"/>
      <c r="H71" s="51"/>
      <c r="I71" s="114"/>
      <c r="J71" s="51"/>
      <c r="K71" s="51"/>
      <c r="L71" s="32"/>
    </row>
    <row r="72" spans="2:12" s="1" customFormat="1" ht="36.95" customHeight="1">
      <c r="B72" s="32"/>
      <c r="C72" s="52" t="s">
        <v>117</v>
      </c>
      <c r="L72" s="32"/>
    </row>
    <row r="73" spans="2:12" s="1" customFormat="1" ht="6.95" customHeight="1">
      <c r="B73" s="32"/>
      <c r="L73" s="32"/>
    </row>
    <row r="74" spans="2:12" s="1" customFormat="1" ht="14.45" customHeight="1">
      <c r="B74" s="32"/>
      <c r="C74" s="54" t="s">
        <v>17</v>
      </c>
      <c r="L74" s="32"/>
    </row>
    <row r="75" spans="2:12" s="1" customFormat="1" ht="22.5" customHeight="1">
      <c r="B75" s="32"/>
      <c r="E75" s="323" t="str">
        <f>E7</f>
        <v>Areál STK - VINCENCI Skuteč</v>
      </c>
      <c r="F75" s="295"/>
      <c r="G75" s="295"/>
      <c r="H75" s="295"/>
      <c r="L75" s="32"/>
    </row>
    <row r="76" spans="2:12" s="1" customFormat="1" ht="14.45" customHeight="1">
      <c r="B76" s="32"/>
      <c r="C76" s="54" t="s">
        <v>103</v>
      </c>
      <c r="L76" s="32"/>
    </row>
    <row r="77" spans="2:12" s="1" customFormat="1" ht="23.25" customHeight="1">
      <c r="B77" s="32"/>
      <c r="E77" s="292" t="str">
        <f>E9</f>
        <v>07 - SO - 07 Oprava zpevněných ploch</v>
      </c>
      <c r="F77" s="295"/>
      <c r="G77" s="295"/>
      <c r="H77" s="295"/>
      <c r="L77" s="32"/>
    </row>
    <row r="78" spans="2:12" s="1" customFormat="1" ht="6.95" customHeight="1">
      <c r="B78" s="32"/>
      <c r="L78" s="32"/>
    </row>
    <row r="79" spans="2:12" s="1" customFormat="1" ht="18" customHeight="1">
      <c r="B79" s="32"/>
      <c r="C79" s="54" t="s">
        <v>23</v>
      </c>
      <c r="F79" s="135" t="str">
        <f>F12</f>
        <v xml:space="preserve"> </v>
      </c>
      <c r="I79" s="136" t="s">
        <v>25</v>
      </c>
      <c r="J79" s="58" t="str">
        <f>IF(J12="","",J12)</f>
        <v>05.11.2016</v>
      </c>
      <c r="L79" s="32"/>
    </row>
    <row r="80" spans="2:12" s="1" customFormat="1" ht="6.95" customHeight="1">
      <c r="B80" s="32"/>
      <c r="L80" s="32"/>
    </row>
    <row r="81" spans="2:12" s="1" customFormat="1" ht="15">
      <c r="B81" s="32"/>
      <c r="C81" s="54" t="s">
        <v>29</v>
      </c>
      <c r="F81" s="135" t="str">
        <f>E15</f>
        <v xml:space="preserve"> </v>
      </c>
      <c r="I81" s="136" t="s">
        <v>34</v>
      </c>
      <c r="J81" s="135" t="str">
        <f>E21</f>
        <v xml:space="preserve"> </v>
      </c>
      <c r="L81" s="32"/>
    </row>
    <row r="82" spans="2:12" s="1" customFormat="1" ht="14.45" customHeight="1">
      <c r="B82" s="32"/>
      <c r="C82" s="54" t="s">
        <v>32</v>
      </c>
      <c r="F82" s="135" t="str">
        <f>IF(E18="","",E18)</f>
        <v/>
      </c>
      <c r="L82" s="32"/>
    </row>
    <row r="83" spans="2:12" s="1" customFormat="1" ht="10.35" customHeight="1">
      <c r="B83" s="32"/>
      <c r="L83" s="32"/>
    </row>
    <row r="84" spans="2:20" s="9" customFormat="1" ht="29.25" customHeight="1">
      <c r="B84" s="137"/>
      <c r="C84" s="138" t="s">
        <v>118</v>
      </c>
      <c r="D84" s="139" t="s">
        <v>56</v>
      </c>
      <c r="E84" s="139" t="s">
        <v>52</v>
      </c>
      <c r="F84" s="139" t="s">
        <v>119</v>
      </c>
      <c r="G84" s="139" t="s">
        <v>120</v>
      </c>
      <c r="H84" s="139" t="s">
        <v>121</v>
      </c>
      <c r="I84" s="140" t="s">
        <v>122</v>
      </c>
      <c r="J84" s="139" t="s">
        <v>106</v>
      </c>
      <c r="K84" s="141" t="s">
        <v>123</v>
      </c>
      <c r="L84" s="137"/>
      <c r="M84" s="64" t="s">
        <v>124</v>
      </c>
      <c r="N84" s="65" t="s">
        <v>41</v>
      </c>
      <c r="O84" s="65" t="s">
        <v>125</v>
      </c>
      <c r="P84" s="65" t="s">
        <v>126</v>
      </c>
      <c r="Q84" s="65" t="s">
        <v>127</v>
      </c>
      <c r="R84" s="65" t="s">
        <v>128</v>
      </c>
      <c r="S84" s="65" t="s">
        <v>129</v>
      </c>
      <c r="T84" s="66" t="s">
        <v>130</v>
      </c>
    </row>
    <row r="85" spans="2:63" s="1" customFormat="1" ht="29.25" customHeight="1">
      <c r="B85" s="32"/>
      <c r="C85" s="68" t="s">
        <v>107</v>
      </c>
      <c r="J85" s="142">
        <f>BK85</f>
        <v>0</v>
      </c>
      <c r="L85" s="32"/>
      <c r="M85" s="67"/>
      <c r="N85" s="59"/>
      <c r="O85" s="59"/>
      <c r="P85" s="143">
        <f>P86+P121</f>
        <v>0</v>
      </c>
      <c r="Q85" s="59"/>
      <c r="R85" s="143">
        <f>R86+R121</f>
        <v>14849.636055</v>
      </c>
      <c r="S85" s="59"/>
      <c r="T85" s="144">
        <f>T86+T121</f>
        <v>10891.6949</v>
      </c>
      <c r="AT85" s="15" t="s">
        <v>70</v>
      </c>
      <c r="AU85" s="15" t="s">
        <v>108</v>
      </c>
      <c r="BK85" s="145">
        <f>BK86+BK121</f>
        <v>0</v>
      </c>
    </row>
    <row r="86" spans="2:63" s="10" customFormat="1" ht="37.35" customHeight="1">
      <c r="B86" s="146"/>
      <c r="D86" s="147" t="s">
        <v>70</v>
      </c>
      <c r="E86" s="148" t="s">
        <v>131</v>
      </c>
      <c r="F86" s="148" t="s">
        <v>132</v>
      </c>
      <c r="I86" s="149"/>
      <c r="J86" s="150">
        <f>BK86</f>
        <v>0</v>
      </c>
      <c r="L86" s="146"/>
      <c r="M86" s="151"/>
      <c r="N86" s="152"/>
      <c r="O86" s="152"/>
      <c r="P86" s="153">
        <f>P87+P97+P100+P106+P112+P119</f>
        <v>0</v>
      </c>
      <c r="Q86" s="152"/>
      <c r="R86" s="153">
        <f>R87+R97+R100+R106+R112+R119</f>
        <v>14849.636055</v>
      </c>
      <c r="S86" s="152"/>
      <c r="T86" s="154">
        <f>T87+T97+T100+T106+T112+T119</f>
        <v>10891.6949</v>
      </c>
      <c r="AR86" s="147" t="s">
        <v>22</v>
      </c>
      <c r="AT86" s="155" t="s">
        <v>70</v>
      </c>
      <c r="AU86" s="155" t="s">
        <v>71</v>
      </c>
      <c r="AY86" s="147" t="s">
        <v>133</v>
      </c>
      <c r="BK86" s="156">
        <f>BK87+BK97+BK100+BK106+BK112+BK119</f>
        <v>0</v>
      </c>
    </row>
    <row r="87" spans="2:63" s="10" customFormat="1" ht="19.9" customHeight="1">
      <c r="B87" s="146"/>
      <c r="D87" s="157" t="s">
        <v>70</v>
      </c>
      <c r="E87" s="158" t="s">
        <v>22</v>
      </c>
      <c r="F87" s="158" t="s">
        <v>134</v>
      </c>
      <c r="I87" s="149"/>
      <c r="J87" s="159">
        <f>BK87</f>
        <v>0</v>
      </c>
      <c r="L87" s="146"/>
      <c r="M87" s="151"/>
      <c r="N87" s="152"/>
      <c r="O87" s="152"/>
      <c r="P87" s="153">
        <f>SUM(P88:P96)</f>
        <v>0</v>
      </c>
      <c r="Q87" s="152"/>
      <c r="R87" s="153">
        <f>SUM(R88:R96)</f>
        <v>0</v>
      </c>
      <c r="S87" s="152"/>
      <c r="T87" s="154">
        <f>SUM(T88:T96)</f>
        <v>10891.6949</v>
      </c>
      <c r="AR87" s="147" t="s">
        <v>22</v>
      </c>
      <c r="AT87" s="155" t="s">
        <v>70</v>
      </c>
      <c r="AU87" s="155" t="s">
        <v>22</v>
      </c>
      <c r="AY87" s="147" t="s">
        <v>133</v>
      </c>
      <c r="BK87" s="156">
        <f>SUM(BK88:BK96)</f>
        <v>0</v>
      </c>
    </row>
    <row r="88" spans="2:65" s="1" customFormat="1" ht="22.5" customHeight="1">
      <c r="B88" s="160"/>
      <c r="C88" s="161" t="s">
        <v>22</v>
      </c>
      <c r="D88" s="161" t="s">
        <v>135</v>
      </c>
      <c r="E88" s="162" t="s">
        <v>189</v>
      </c>
      <c r="F88" s="163" t="s">
        <v>190</v>
      </c>
      <c r="G88" s="164" t="s">
        <v>154</v>
      </c>
      <c r="H88" s="165">
        <v>9990.2</v>
      </c>
      <c r="I88" s="166"/>
      <c r="J88" s="167">
        <f aca="true" t="shared" si="0" ref="J88:J96">ROUND(I88*H88,2)</f>
        <v>0</v>
      </c>
      <c r="K88" s="163" t="s">
        <v>137</v>
      </c>
      <c r="L88" s="32"/>
      <c r="M88" s="168" t="s">
        <v>3</v>
      </c>
      <c r="N88" s="169" t="s">
        <v>42</v>
      </c>
      <c r="O88" s="33"/>
      <c r="P88" s="170">
        <f aca="true" t="shared" si="1" ref="P88:P96">O88*H88</f>
        <v>0</v>
      </c>
      <c r="Q88" s="170">
        <v>0</v>
      </c>
      <c r="R88" s="170">
        <f aca="true" t="shared" si="2" ref="R88:R96">Q88*H88</f>
        <v>0</v>
      </c>
      <c r="S88" s="170">
        <v>0.408</v>
      </c>
      <c r="T88" s="171">
        <f aca="true" t="shared" si="3" ref="T88:T96">S88*H88</f>
        <v>4076.0016</v>
      </c>
      <c r="AR88" s="15" t="s">
        <v>138</v>
      </c>
      <c r="AT88" s="15" t="s">
        <v>135</v>
      </c>
      <c r="AU88" s="15" t="s">
        <v>79</v>
      </c>
      <c r="AY88" s="15" t="s">
        <v>133</v>
      </c>
      <c r="BE88" s="172">
        <f aca="true" t="shared" si="4" ref="BE88:BE96">IF(N88="základní",J88,0)</f>
        <v>0</v>
      </c>
      <c r="BF88" s="172">
        <f aca="true" t="shared" si="5" ref="BF88:BF96">IF(N88="snížená",J88,0)</f>
        <v>0</v>
      </c>
      <c r="BG88" s="172">
        <f aca="true" t="shared" si="6" ref="BG88:BG96">IF(N88="zákl. přenesená",J88,0)</f>
        <v>0</v>
      </c>
      <c r="BH88" s="172">
        <f aca="true" t="shared" si="7" ref="BH88:BH96">IF(N88="sníž. přenesená",J88,0)</f>
        <v>0</v>
      </c>
      <c r="BI88" s="172">
        <f aca="true" t="shared" si="8" ref="BI88:BI96">IF(N88="nulová",J88,0)</f>
        <v>0</v>
      </c>
      <c r="BJ88" s="15" t="s">
        <v>22</v>
      </c>
      <c r="BK88" s="172">
        <f aca="true" t="shared" si="9" ref="BK88:BK96">ROUND(I88*H88,2)</f>
        <v>0</v>
      </c>
      <c r="BL88" s="15" t="s">
        <v>138</v>
      </c>
      <c r="BM88" s="15" t="s">
        <v>191</v>
      </c>
    </row>
    <row r="89" spans="2:65" s="1" customFormat="1" ht="22.5" customHeight="1">
      <c r="B89" s="160"/>
      <c r="C89" s="161" t="s">
        <v>79</v>
      </c>
      <c r="D89" s="161" t="s">
        <v>135</v>
      </c>
      <c r="E89" s="162" t="s">
        <v>192</v>
      </c>
      <c r="F89" s="163" t="s">
        <v>193</v>
      </c>
      <c r="G89" s="164" t="s">
        <v>154</v>
      </c>
      <c r="H89" s="165">
        <v>9990.2</v>
      </c>
      <c r="I89" s="166"/>
      <c r="J89" s="167">
        <f t="shared" si="0"/>
        <v>0</v>
      </c>
      <c r="K89" s="163" t="s">
        <v>137</v>
      </c>
      <c r="L89" s="32"/>
      <c r="M89" s="168" t="s">
        <v>3</v>
      </c>
      <c r="N89" s="169" t="s">
        <v>42</v>
      </c>
      <c r="O89" s="33"/>
      <c r="P89" s="170">
        <f t="shared" si="1"/>
        <v>0</v>
      </c>
      <c r="Q89" s="170">
        <v>0</v>
      </c>
      <c r="R89" s="170">
        <f t="shared" si="2"/>
        <v>0</v>
      </c>
      <c r="S89" s="170">
        <v>0.24</v>
      </c>
      <c r="T89" s="171">
        <f t="shared" si="3"/>
        <v>2397.648</v>
      </c>
      <c r="AR89" s="15" t="s">
        <v>138</v>
      </c>
      <c r="AT89" s="15" t="s">
        <v>135</v>
      </c>
      <c r="AU89" s="15" t="s">
        <v>79</v>
      </c>
      <c r="AY89" s="15" t="s">
        <v>133</v>
      </c>
      <c r="BE89" s="172">
        <f t="shared" si="4"/>
        <v>0</v>
      </c>
      <c r="BF89" s="172">
        <f t="shared" si="5"/>
        <v>0</v>
      </c>
      <c r="BG89" s="172">
        <f t="shared" si="6"/>
        <v>0</v>
      </c>
      <c r="BH89" s="172">
        <f t="shared" si="7"/>
        <v>0</v>
      </c>
      <c r="BI89" s="172">
        <f t="shared" si="8"/>
        <v>0</v>
      </c>
      <c r="BJ89" s="15" t="s">
        <v>22</v>
      </c>
      <c r="BK89" s="172">
        <f t="shared" si="9"/>
        <v>0</v>
      </c>
      <c r="BL89" s="15" t="s">
        <v>138</v>
      </c>
      <c r="BM89" s="15" t="s">
        <v>194</v>
      </c>
    </row>
    <row r="90" spans="2:65" s="1" customFormat="1" ht="22.5" customHeight="1">
      <c r="B90" s="160"/>
      <c r="C90" s="161" t="s">
        <v>139</v>
      </c>
      <c r="D90" s="161" t="s">
        <v>135</v>
      </c>
      <c r="E90" s="162" t="s">
        <v>195</v>
      </c>
      <c r="F90" s="163" t="s">
        <v>196</v>
      </c>
      <c r="G90" s="164" t="s">
        <v>154</v>
      </c>
      <c r="H90" s="165">
        <v>9990.2</v>
      </c>
      <c r="I90" s="166"/>
      <c r="J90" s="167">
        <f t="shared" si="0"/>
        <v>0</v>
      </c>
      <c r="K90" s="163" t="s">
        <v>137</v>
      </c>
      <c r="L90" s="32"/>
      <c r="M90" s="168" t="s">
        <v>3</v>
      </c>
      <c r="N90" s="169" t="s">
        <v>42</v>
      </c>
      <c r="O90" s="33"/>
      <c r="P90" s="170">
        <f t="shared" si="1"/>
        <v>0</v>
      </c>
      <c r="Q90" s="170">
        <v>0</v>
      </c>
      <c r="R90" s="170">
        <f t="shared" si="2"/>
        <v>0</v>
      </c>
      <c r="S90" s="170">
        <v>0.4</v>
      </c>
      <c r="T90" s="171">
        <f t="shared" si="3"/>
        <v>3996.0800000000004</v>
      </c>
      <c r="AR90" s="15" t="s">
        <v>138</v>
      </c>
      <c r="AT90" s="15" t="s">
        <v>135</v>
      </c>
      <c r="AU90" s="15" t="s">
        <v>79</v>
      </c>
      <c r="AY90" s="15" t="s">
        <v>133</v>
      </c>
      <c r="BE90" s="172">
        <f t="shared" si="4"/>
        <v>0</v>
      </c>
      <c r="BF90" s="172">
        <f t="shared" si="5"/>
        <v>0</v>
      </c>
      <c r="BG90" s="172">
        <f t="shared" si="6"/>
        <v>0</v>
      </c>
      <c r="BH90" s="172">
        <f t="shared" si="7"/>
        <v>0</v>
      </c>
      <c r="BI90" s="172">
        <f t="shared" si="8"/>
        <v>0</v>
      </c>
      <c r="BJ90" s="15" t="s">
        <v>22</v>
      </c>
      <c r="BK90" s="172">
        <f t="shared" si="9"/>
        <v>0</v>
      </c>
      <c r="BL90" s="15" t="s">
        <v>138</v>
      </c>
      <c r="BM90" s="15" t="s">
        <v>197</v>
      </c>
    </row>
    <row r="91" spans="2:65" s="1" customFormat="1" ht="22.5" customHeight="1">
      <c r="B91" s="160"/>
      <c r="C91" s="161" t="s">
        <v>138</v>
      </c>
      <c r="D91" s="161" t="s">
        <v>135</v>
      </c>
      <c r="E91" s="162" t="s">
        <v>198</v>
      </c>
      <c r="F91" s="163" t="s">
        <v>199</v>
      </c>
      <c r="G91" s="164" t="s">
        <v>154</v>
      </c>
      <c r="H91" s="165">
        <v>2331.3</v>
      </c>
      <c r="I91" s="166"/>
      <c r="J91" s="167">
        <f t="shared" si="0"/>
        <v>0</v>
      </c>
      <c r="K91" s="163" t="s">
        <v>137</v>
      </c>
      <c r="L91" s="32"/>
      <c r="M91" s="168" t="s">
        <v>3</v>
      </c>
      <c r="N91" s="169" t="s">
        <v>42</v>
      </c>
      <c r="O91" s="33"/>
      <c r="P91" s="170">
        <f t="shared" si="1"/>
        <v>0</v>
      </c>
      <c r="Q91" s="170">
        <v>0</v>
      </c>
      <c r="R91" s="170">
        <f t="shared" si="2"/>
        <v>0</v>
      </c>
      <c r="S91" s="170">
        <v>0.181</v>
      </c>
      <c r="T91" s="171">
        <f t="shared" si="3"/>
        <v>421.9653</v>
      </c>
      <c r="AR91" s="15" t="s">
        <v>138</v>
      </c>
      <c r="AT91" s="15" t="s">
        <v>135</v>
      </c>
      <c r="AU91" s="15" t="s">
        <v>79</v>
      </c>
      <c r="AY91" s="15" t="s">
        <v>133</v>
      </c>
      <c r="BE91" s="172">
        <f t="shared" si="4"/>
        <v>0</v>
      </c>
      <c r="BF91" s="172">
        <f t="shared" si="5"/>
        <v>0</v>
      </c>
      <c r="BG91" s="172">
        <f t="shared" si="6"/>
        <v>0</v>
      </c>
      <c r="BH91" s="172">
        <f t="shared" si="7"/>
        <v>0</v>
      </c>
      <c r="BI91" s="172">
        <f t="shared" si="8"/>
        <v>0</v>
      </c>
      <c r="BJ91" s="15" t="s">
        <v>22</v>
      </c>
      <c r="BK91" s="172">
        <f t="shared" si="9"/>
        <v>0</v>
      </c>
      <c r="BL91" s="15" t="s">
        <v>138</v>
      </c>
      <c r="BM91" s="15" t="s">
        <v>200</v>
      </c>
    </row>
    <row r="92" spans="2:65" s="1" customFormat="1" ht="22.5" customHeight="1">
      <c r="B92" s="160"/>
      <c r="C92" s="161" t="s">
        <v>140</v>
      </c>
      <c r="D92" s="161" t="s">
        <v>135</v>
      </c>
      <c r="E92" s="162" t="s">
        <v>201</v>
      </c>
      <c r="F92" s="163" t="s">
        <v>202</v>
      </c>
      <c r="G92" s="164" t="s">
        <v>136</v>
      </c>
      <c r="H92" s="165">
        <v>1998.04</v>
      </c>
      <c r="I92" s="166"/>
      <c r="J92" s="167">
        <f t="shared" si="0"/>
        <v>0</v>
      </c>
      <c r="K92" s="163" t="s">
        <v>137</v>
      </c>
      <c r="L92" s="32"/>
      <c r="M92" s="168" t="s">
        <v>3</v>
      </c>
      <c r="N92" s="169" t="s">
        <v>42</v>
      </c>
      <c r="O92" s="33"/>
      <c r="P92" s="170">
        <f t="shared" si="1"/>
        <v>0</v>
      </c>
      <c r="Q92" s="170">
        <v>0</v>
      </c>
      <c r="R92" s="170">
        <f t="shared" si="2"/>
        <v>0</v>
      </c>
      <c r="S92" s="170">
        <v>0</v>
      </c>
      <c r="T92" s="171">
        <f t="shared" si="3"/>
        <v>0</v>
      </c>
      <c r="AR92" s="15" t="s">
        <v>138</v>
      </c>
      <c r="AT92" s="15" t="s">
        <v>135</v>
      </c>
      <c r="AU92" s="15" t="s">
        <v>79</v>
      </c>
      <c r="AY92" s="15" t="s">
        <v>133</v>
      </c>
      <c r="BE92" s="172">
        <f t="shared" si="4"/>
        <v>0</v>
      </c>
      <c r="BF92" s="172">
        <f t="shared" si="5"/>
        <v>0</v>
      </c>
      <c r="BG92" s="172">
        <f t="shared" si="6"/>
        <v>0</v>
      </c>
      <c r="BH92" s="172">
        <f t="shared" si="7"/>
        <v>0</v>
      </c>
      <c r="BI92" s="172">
        <f t="shared" si="8"/>
        <v>0</v>
      </c>
      <c r="BJ92" s="15" t="s">
        <v>22</v>
      </c>
      <c r="BK92" s="172">
        <f t="shared" si="9"/>
        <v>0</v>
      </c>
      <c r="BL92" s="15" t="s">
        <v>138</v>
      </c>
      <c r="BM92" s="15" t="s">
        <v>203</v>
      </c>
    </row>
    <row r="93" spans="2:65" s="1" customFormat="1" ht="22.5" customHeight="1">
      <c r="B93" s="160"/>
      <c r="C93" s="161" t="s">
        <v>141</v>
      </c>
      <c r="D93" s="161" t="s">
        <v>135</v>
      </c>
      <c r="E93" s="162" t="s">
        <v>142</v>
      </c>
      <c r="F93" s="163" t="s">
        <v>143</v>
      </c>
      <c r="G93" s="164" t="s">
        <v>136</v>
      </c>
      <c r="H93" s="165">
        <v>1998.04</v>
      </c>
      <c r="I93" s="166"/>
      <c r="J93" s="167">
        <f t="shared" si="0"/>
        <v>0</v>
      </c>
      <c r="K93" s="163" t="s">
        <v>137</v>
      </c>
      <c r="L93" s="32"/>
      <c r="M93" s="168" t="s">
        <v>3</v>
      </c>
      <c r="N93" s="169" t="s">
        <v>42</v>
      </c>
      <c r="O93" s="33"/>
      <c r="P93" s="170">
        <f t="shared" si="1"/>
        <v>0</v>
      </c>
      <c r="Q93" s="170">
        <v>0</v>
      </c>
      <c r="R93" s="170">
        <f t="shared" si="2"/>
        <v>0</v>
      </c>
      <c r="S93" s="170">
        <v>0</v>
      </c>
      <c r="T93" s="171">
        <f t="shared" si="3"/>
        <v>0</v>
      </c>
      <c r="AR93" s="15" t="s">
        <v>138</v>
      </c>
      <c r="AT93" s="15" t="s">
        <v>135</v>
      </c>
      <c r="AU93" s="15" t="s">
        <v>79</v>
      </c>
      <c r="AY93" s="15" t="s">
        <v>133</v>
      </c>
      <c r="BE93" s="172">
        <f t="shared" si="4"/>
        <v>0</v>
      </c>
      <c r="BF93" s="172">
        <f t="shared" si="5"/>
        <v>0</v>
      </c>
      <c r="BG93" s="172">
        <f t="shared" si="6"/>
        <v>0</v>
      </c>
      <c r="BH93" s="172">
        <f t="shared" si="7"/>
        <v>0</v>
      </c>
      <c r="BI93" s="172">
        <f t="shared" si="8"/>
        <v>0</v>
      </c>
      <c r="BJ93" s="15" t="s">
        <v>22</v>
      </c>
      <c r="BK93" s="172">
        <f t="shared" si="9"/>
        <v>0</v>
      </c>
      <c r="BL93" s="15" t="s">
        <v>138</v>
      </c>
      <c r="BM93" s="15" t="s">
        <v>204</v>
      </c>
    </row>
    <row r="94" spans="2:65" s="1" customFormat="1" ht="22.5" customHeight="1">
      <c r="B94" s="160"/>
      <c r="C94" s="161" t="s">
        <v>144</v>
      </c>
      <c r="D94" s="161" t="s">
        <v>135</v>
      </c>
      <c r="E94" s="162" t="s">
        <v>145</v>
      </c>
      <c r="F94" s="163" t="s">
        <v>146</v>
      </c>
      <c r="G94" s="164" t="s">
        <v>136</v>
      </c>
      <c r="H94" s="165">
        <v>1998.04</v>
      </c>
      <c r="I94" s="166"/>
      <c r="J94" s="167">
        <f t="shared" si="0"/>
        <v>0</v>
      </c>
      <c r="K94" s="163" t="s">
        <v>137</v>
      </c>
      <c r="L94" s="32"/>
      <c r="M94" s="168" t="s">
        <v>3</v>
      </c>
      <c r="N94" s="169" t="s">
        <v>42</v>
      </c>
      <c r="O94" s="33"/>
      <c r="P94" s="170">
        <f t="shared" si="1"/>
        <v>0</v>
      </c>
      <c r="Q94" s="170">
        <v>0</v>
      </c>
      <c r="R94" s="170">
        <f t="shared" si="2"/>
        <v>0</v>
      </c>
      <c r="S94" s="170">
        <v>0</v>
      </c>
      <c r="T94" s="171">
        <f t="shared" si="3"/>
        <v>0</v>
      </c>
      <c r="AR94" s="15" t="s">
        <v>138</v>
      </c>
      <c r="AT94" s="15" t="s">
        <v>135</v>
      </c>
      <c r="AU94" s="15" t="s">
        <v>79</v>
      </c>
      <c r="AY94" s="15" t="s">
        <v>133</v>
      </c>
      <c r="BE94" s="172">
        <f t="shared" si="4"/>
        <v>0</v>
      </c>
      <c r="BF94" s="172">
        <f t="shared" si="5"/>
        <v>0</v>
      </c>
      <c r="BG94" s="172">
        <f t="shared" si="6"/>
        <v>0</v>
      </c>
      <c r="BH94" s="172">
        <f t="shared" si="7"/>
        <v>0</v>
      </c>
      <c r="BI94" s="172">
        <f t="shared" si="8"/>
        <v>0</v>
      </c>
      <c r="BJ94" s="15" t="s">
        <v>22</v>
      </c>
      <c r="BK94" s="172">
        <f t="shared" si="9"/>
        <v>0</v>
      </c>
      <c r="BL94" s="15" t="s">
        <v>138</v>
      </c>
      <c r="BM94" s="15" t="s">
        <v>205</v>
      </c>
    </row>
    <row r="95" spans="2:65" s="1" customFormat="1" ht="22.5" customHeight="1">
      <c r="B95" s="160"/>
      <c r="C95" s="161" t="s">
        <v>147</v>
      </c>
      <c r="D95" s="161" t="s">
        <v>135</v>
      </c>
      <c r="E95" s="162" t="s">
        <v>148</v>
      </c>
      <c r="F95" s="163" t="s">
        <v>149</v>
      </c>
      <c r="G95" s="164" t="s">
        <v>150</v>
      </c>
      <c r="H95" s="165">
        <v>3596.472</v>
      </c>
      <c r="I95" s="166"/>
      <c r="J95" s="167">
        <f t="shared" si="0"/>
        <v>0</v>
      </c>
      <c r="K95" s="163" t="s">
        <v>137</v>
      </c>
      <c r="L95" s="32"/>
      <c r="M95" s="168" t="s">
        <v>3</v>
      </c>
      <c r="N95" s="169" t="s">
        <v>42</v>
      </c>
      <c r="O95" s="33"/>
      <c r="P95" s="170">
        <f t="shared" si="1"/>
        <v>0</v>
      </c>
      <c r="Q95" s="170">
        <v>0</v>
      </c>
      <c r="R95" s="170">
        <f t="shared" si="2"/>
        <v>0</v>
      </c>
      <c r="S95" s="170">
        <v>0</v>
      </c>
      <c r="T95" s="171">
        <f t="shared" si="3"/>
        <v>0</v>
      </c>
      <c r="AR95" s="15" t="s">
        <v>138</v>
      </c>
      <c r="AT95" s="15" t="s">
        <v>135</v>
      </c>
      <c r="AU95" s="15" t="s">
        <v>79</v>
      </c>
      <c r="AY95" s="15" t="s">
        <v>133</v>
      </c>
      <c r="BE95" s="172">
        <f t="shared" si="4"/>
        <v>0</v>
      </c>
      <c r="BF95" s="172">
        <f t="shared" si="5"/>
        <v>0</v>
      </c>
      <c r="BG95" s="172">
        <f t="shared" si="6"/>
        <v>0</v>
      </c>
      <c r="BH95" s="172">
        <f t="shared" si="7"/>
        <v>0</v>
      </c>
      <c r="BI95" s="172">
        <f t="shared" si="8"/>
        <v>0</v>
      </c>
      <c r="BJ95" s="15" t="s">
        <v>22</v>
      </c>
      <c r="BK95" s="172">
        <f t="shared" si="9"/>
        <v>0</v>
      </c>
      <c r="BL95" s="15" t="s">
        <v>138</v>
      </c>
      <c r="BM95" s="15" t="s">
        <v>206</v>
      </c>
    </row>
    <row r="96" spans="2:65" s="1" customFormat="1" ht="22.5" customHeight="1">
      <c r="B96" s="160"/>
      <c r="C96" s="161" t="s">
        <v>152</v>
      </c>
      <c r="D96" s="161" t="s">
        <v>135</v>
      </c>
      <c r="E96" s="162" t="s">
        <v>207</v>
      </c>
      <c r="F96" s="163" t="s">
        <v>208</v>
      </c>
      <c r="G96" s="164" t="s">
        <v>154</v>
      </c>
      <c r="H96" s="165">
        <v>9990.2</v>
      </c>
      <c r="I96" s="166"/>
      <c r="J96" s="167">
        <f t="shared" si="0"/>
        <v>0</v>
      </c>
      <c r="K96" s="163" t="s">
        <v>137</v>
      </c>
      <c r="L96" s="32"/>
      <c r="M96" s="168" t="s">
        <v>3</v>
      </c>
      <c r="N96" s="169" t="s">
        <v>42</v>
      </c>
      <c r="O96" s="33"/>
      <c r="P96" s="170">
        <f t="shared" si="1"/>
        <v>0</v>
      </c>
      <c r="Q96" s="170">
        <v>0</v>
      </c>
      <c r="R96" s="170">
        <f t="shared" si="2"/>
        <v>0</v>
      </c>
      <c r="S96" s="170">
        <v>0</v>
      </c>
      <c r="T96" s="171">
        <f t="shared" si="3"/>
        <v>0</v>
      </c>
      <c r="AR96" s="15" t="s">
        <v>138</v>
      </c>
      <c r="AT96" s="15" t="s">
        <v>135</v>
      </c>
      <c r="AU96" s="15" t="s">
        <v>79</v>
      </c>
      <c r="AY96" s="15" t="s">
        <v>133</v>
      </c>
      <c r="BE96" s="172">
        <f t="shared" si="4"/>
        <v>0</v>
      </c>
      <c r="BF96" s="172">
        <f t="shared" si="5"/>
        <v>0</v>
      </c>
      <c r="BG96" s="172">
        <f t="shared" si="6"/>
        <v>0</v>
      </c>
      <c r="BH96" s="172">
        <f t="shared" si="7"/>
        <v>0</v>
      </c>
      <c r="BI96" s="172">
        <f t="shared" si="8"/>
        <v>0</v>
      </c>
      <c r="BJ96" s="15" t="s">
        <v>22</v>
      </c>
      <c r="BK96" s="172">
        <f t="shared" si="9"/>
        <v>0</v>
      </c>
      <c r="BL96" s="15" t="s">
        <v>138</v>
      </c>
      <c r="BM96" s="15" t="s">
        <v>209</v>
      </c>
    </row>
    <row r="97" spans="2:63" s="10" customFormat="1" ht="29.85" customHeight="1">
      <c r="B97" s="146"/>
      <c r="D97" s="157" t="s">
        <v>70</v>
      </c>
      <c r="E97" s="158" t="s">
        <v>79</v>
      </c>
      <c r="F97" s="158" t="s">
        <v>153</v>
      </c>
      <c r="I97" s="149"/>
      <c r="J97" s="159">
        <f>BK97</f>
        <v>0</v>
      </c>
      <c r="L97" s="146"/>
      <c r="M97" s="151"/>
      <c r="N97" s="152"/>
      <c r="O97" s="152"/>
      <c r="P97" s="153">
        <f>SUM(P98:P99)</f>
        <v>0</v>
      </c>
      <c r="Q97" s="152"/>
      <c r="R97" s="153">
        <f>SUM(R98:R99)</f>
        <v>107.5465515</v>
      </c>
      <c r="S97" s="152"/>
      <c r="T97" s="154">
        <f>SUM(T98:T99)</f>
        <v>0</v>
      </c>
      <c r="AR97" s="147" t="s">
        <v>22</v>
      </c>
      <c r="AT97" s="155" t="s">
        <v>70</v>
      </c>
      <c r="AU97" s="155" t="s">
        <v>22</v>
      </c>
      <c r="AY97" s="147" t="s">
        <v>133</v>
      </c>
      <c r="BK97" s="156">
        <f>SUM(BK98:BK99)</f>
        <v>0</v>
      </c>
    </row>
    <row r="98" spans="2:65" s="1" customFormat="1" ht="31.5" customHeight="1">
      <c r="B98" s="160"/>
      <c r="C98" s="161" t="s">
        <v>27</v>
      </c>
      <c r="D98" s="161" t="s">
        <v>135</v>
      </c>
      <c r="E98" s="162" t="s">
        <v>210</v>
      </c>
      <c r="F98" s="163" t="s">
        <v>211</v>
      </c>
      <c r="G98" s="164" t="s">
        <v>136</v>
      </c>
      <c r="H98" s="165">
        <v>64.382</v>
      </c>
      <c r="I98" s="166"/>
      <c r="J98" s="167">
        <f>ROUND(I98*H98,2)</f>
        <v>0</v>
      </c>
      <c r="K98" s="163" t="s">
        <v>137</v>
      </c>
      <c r="L98" s="32"/>
      <c r="M98" s="168" t="s">
        <v>3</v>
      </c>
      <c r="N98" s="169" t="s">
        <v>42</v>
      </c>
      <c r="O98" s="33"/>
      <c r="P98" s="170">
        <f>O98*H98</f>
        <v>0</v>
      </c>
      <c r="Q98" s="170">
        <v>1.665</v>
      </c>
      <c r="R98" s="170">
        <f>Q98*H98</f>
        <v>107.19603000000001</v>
      </c>
      <c r="S98" s="170">
        <v>0</v>
      </c>
      <c r="T98" s="171">
        <f>S98*H98</f>
        <v>0</v>
      </c>
      <c r="AR98" s="15" t="s">
        <v>138</v>
      </c>
      <c r="AT98" s="15" t="s">
        <v>135</v>
      </c>
      <c r="AU98" s="15" t="s">
        <v>79</v>
      </c>
      <c r="AY98" s="15" t="s">
        <v>133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15" t="s">
        <v>22</v>
      </c>
      <c r="BK98" s="172">
        <f>ROUND(I98*H98,2)</f>
        <v>0</v>
      </c>
      <c r="BL98" s="15" t="s">
        <v>138</v>
      </c>
      <c r="BM98" s="15" t="s">
        <v>212</v>
      </c>
    </row>
    <row r="99" spans="2:65" s="1" customFormat="1" ht="22.5" customHeight="1">
      <c r="B99" s="160"/>
      <c r="C99" s="161" t="s">
        <v>155</v>
      </c>
      <c r="D99" s="161" t="s">
        <v>135</v>
      </c>
      <c r="E99" s="162" t="s">
        <v>213</v>
      </c>
      <c r="F99" s="163" t="s">
        <v>214</v>
      </c>
      <c r="G99" s="164" t="s">
        <v>178</v>
      </c>
      <c r="H99" s="165">
        <v>715.35</v>
      </c>
      <c r="I99" s="166"/>
      <c r="J99" s="167">
        <f>ROUND(I99*H99,2)</f>
        <v>0</v>
      </c>
      <c r="K99" s="163" t="s">
        <v>137</v>
      </c>
      <c r="L99" s="32"/>
      <c r="M99" s="168" t="s">
        <v>3</v>
      </c>
      <c r="N99" s="169" t="s">
        <v>42</v>
      </c>
      <c r="O99" s="33"/>
      <c r="P99" s="170">
        <f>O99*H99</f>
        <v>0</v>
      </c>
      <c r="Q99" s="170">
        <v>0.00049</v>
      </c>
      <c r="R99" s="170">
        <f>Q99*H99</f>
        <v>0.3505215</v>
      </c>
      <c r="S99" s="170">
        <v>0</v>
      </c>
      <c r="T99" s="171">
        <f>S99*H99</f>
        <v>0</v>
      </c>
      <c r="AR99" s="15" t="s">
        <v>138</v>
      </c>
      <c r="AT99" s="15" t="s">
        <v>135</v>
      </c>
      <c r="AU99" s="15" t="s">
        <v>79</v>
      </c>
      <c r="AY99" s="15" t="s">
        <v>133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5" t="s">
        <v>22</v>
      </c>
      <c r="BK99" s="172">
        <f>ROUND(I99*H99,2)</f>
        <v>0</v>
      </c>
      <c r="BL99" s="15" t="s">
        <v>138</v>
      </c>
      <c r="BM99" s="15" t="s">
        <v>215</v>
      </c>
    </row>
    <row r="100" spans="2:63" s="10" customFormat="1" ht="29.85" customHeight="1">
      <c r="B100" s="146"/>
      <c r="D100" s="157" t="s">
        <v>70</v>
      </c>
      <c r="E100" s="158" t="s">
        <v>140</v>
      </c>
      <c r="F100" s="158" t="s">
        <v>187</v>
      </c>
      <c r="I100" s="149"/>
      <c r="J100" s="159">
        <f>BK100</f>
        <v>0</v>
      </c>
      <c r="L100" s="146"/>
      <c r="M100" s="151"/>
      <c r="N100" s="152"/>
      <c r="O100" s="152"/>
      <c r="P100" s="153">
        <f>SUM(P101:P105)</f>
        <v>0</v>
      </c>
      <c r="Q100" s="152"/>
      <c r="R100" s="153">
        <f>SUM(R101:R105)</f>
        <v>14588.489656000002</v>
      </c>
      <c r="S100" s="152"/>
      <c r="T100" s="154">
        <f>SUM(T101:T105)</f>
        <v>0</v>
      </c>
      <c r="AR100" s="147" t="s">
        <v>22</v>
      </c>
      <c r="AT100" s="155" t="s">
        <v>70</v>
      </c>
      <c r="AU100" s="155" t="s">
        <v>22</v>
      </c>
      <c r="AY100" s="147" t="s">
        <v>133</v>
      </c>
      <c r="BK100" s="156">
        <f>SUM(BK101:BK105)</f>
        <v>0</v>
      </c>
    </row>
    <row r="101" spans="2:65" s="1" customFormat="1" ht="31.5" customHeight="1">
      <c r="B101" s="160"/>
      <c r="C101" s="161" t="s">
        <v>157</v>
      </c>
      <c r="D101" s="161" t="s">
        <v>135</v>
      </c>
      <c r="E101" s="162" t="s">
        <v>216</v>
      </c>
      <c r="F101" s="163" t="s">
        <v>217</v>
      </c>
      <c r="G101" s="164" t="s">
        <v>154</v>
      </c>
      <c r="H101" s="165">
        <v>9990.2</v>
      </c>
      <c r="I101" s="166"/>
      <c r="J101" s="167">
        <f>ROUND(I101*H101,2)</f>
        <v>0</v>
      </c>
      <c r="K101" s="163" t="s">
        <v>137</v>
      </c>
      <c r="L101" s="32"/>
      <c r="M101" s="168" t="s">
        <v>3</v>
      </c>
      <c r="N101" s="169" t="s">
        <v>42</v>
      </c>
      <c r="O101" s="33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5" t="s">
        <v>138</v>
      </c>
      <c r="AT101" s="15" t="s">
        <v>135</v>
      </c>
      <c r="AU101" s="15" t="s">
        <v>79</v>
      </c>
      <c r="AY101" s="15" t="s">
        <v>133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5" t="s">
        <v>22</v>
      </c>
      <c r="BK101" s="172">
        <f>ROUND(I101*H101,2)</f>
        <v>0</v>
      </c>
      <c r="BL101" s="15" t="s">
        <v>138</v>
      </c>
      <c r="BM101" s="15" t="s">
        <v>218</v>
      </c>
    </row>
    <row r="102" spans="2:65" s="1" customFormat="1" ht="22.5" customHeight="1">
      <c r="B102" s="160"/>
      <c r="C102" s="182" t="s">
        <v>158</v>
      </c>
      <c r="D102" s="182" t="s">
        <v>156</v>
      </c>
      <c r="E102" s="183" t="s">
        <v>219</v>
      </c>
      <c r="F102" s="184" t="s">
        <v>220</v>
      </c>
      <c r="G102" s="185" t="s">
        <v>150</v>
      </c>
      <c r="H102" s="186">
        <v>179.824</v>
      </c>
      <c r="I102" s="187"/>
      <c r="J102" s="188">
        <f>ROUND(I102*H102,2)</f>
        <v>0</v>
      </c>
      <c r="K102" s="184" t="s">
        <v>137</v>
      </c>
      <c r="L102" s="189"/>
      <c r="M102" s="190" t="s">
        <v>3</v>
      </c>
      <c r="N102" s="191" t="s">
        <v>42</v>
      </c>
      <c r="O102" s="33"/>
      <c r="P102" s="170">
        <f>O102*H102</f>
        <v>0</v>
      </c>
      <c r="Q102" s="170">
        <v>1</v>
      </c>
      <c r="R102" s="170">
        <f>Q102*H102</f>
        <v>179.824</v>
      </c>
      <c r="S102" s="170">
        <v>0</v>
      </c>
      <c r="T102" s="171">
        <f>S102*H102</f>
        <v>0</v>
      </c>
      <c r="AR102" s="15" t="s">
        <v>147</v>
      </c>
      <c r="AT102" s="15" t="s">
        <v>156</v>
      </c>
      <c r="AU102" s="15" t="s">
        <v>79</v>
      </c>
      <c r="AY102" s="15" t="s">
        <v>133</v>
      </c>
      <c r="BE102" s="172">
        <f>IF(N102="základní",J102,0)</f>
        <v>0</v>
      </c>
      <c r="BF102" s="172">
        <f>IF(N102="snížená",J102,0)</f>
        <v>0</v>
      </c>
      <c r="BG102" s="172">
        <f>IF(N102="zákl. přenesená",J102,0)</f>
        <v>0</v>
      </c>
      <c r="BH102" s="172">
        <f>IF(N102="sníž. přenesená",J102,0)</f>
        <v>0</v>
      </c>
      <c r="BI102" s="172">
        <f>IF(N102="nulová",J102,0)</f>
        <v>0</v>
      </c>
      <c r="BJ102" s="15" t="s">
        <v>22</v>
      </c>
      <c r="BK102" s="172">
        <f>ROUND(I102*H102,2)</f>
        <v>0</v>
      </c>
      <c r="BL102" s="15" t="s">
        <v>138</v>
      </c>
      <c r="BM102" s="15" t="s">
        <v>221</v>
      </c>
    </row>
    <row r="103" spans="2:65" s="1" customFormat="1" ht="22.5" customHeight="1">
      <c r="B103" s="160"/>
      <c r="C103" s="161" t="s">
        <v>159</v>
      </c>
      <c r="D103" s="161" t="s">
        <v>135</v>
      </c>
      <c r="E103" s="162" t="s">
        <v>222</v>
      </c>
      <c r="F103" s="163" t="s">
        <v>223</v>
      </c>
      <c r="G103" s="164" t="s">
        <v>154</v>
      </c>
      <c r="H103" s="165">
        <v>9990.2</v>
      </c>
      <c r="I103" s="166"/>
      <c r="J103" s="167">
        <f>ROUND(I103*H103,2)</f>
        <v>0</v>
      </c>
      <c r="K103" s="163" t="s">
        <v>137</v>
      </c>
      <c r="L103" s="32"/>
      <c r="M103" s="168" t="s">
        <v>3</v>
      </c>
      <c r="N103" s="169" t="s">
        <v>42</v>
      </c>
      <c r="O103" s="33"/>
      <c r="P103" s="170">
        <f>O103*H103</f>
        <v>0</v>
      </c>
      <c r="Q103" s="170">
        <v>0.4726</v>
      </c>
      <c r="R103" s="170">
        <f>Q103*H103</f>
        <v>4721.368520000001</v>
      </c>
      <c r="S103" s="170">
        <v>0</v>
      </c>
      <c r="T103" s="171">
        <f>S103*H103</f>
        <v>0</v>
      </c>
      <c r="AR103" s="15" t="s">
        <v>138</v>
      </c>
      <c r="AT103" s="15" t="s">
        <v>135</v>
      </c>
      <c r="AU103" s="15" t="s">
        <v>79</v>
      </c>
      <c r="AY103" s="15" t="s">
        <v>133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5" t="s">
        <v>22</v>
      </c>
      <c r="BK103" s="172">
        <f>ROUND(I103*H103,2)</f>
        <v>0</v>
      </c>
      <c r="BL103" s="15" t="s">
        <v>138</v>
      </c>
      <c r="BM103" s="15" t="s">
        <v>224</v>
      </c>
    </row>
    <row r="104" spans="2:65" s="1" customFormat="1" ht="22.5" customHeight="1">
      <c r="B104" s="160"/>
      <c r="C104" s="161" t="s">
        <v>9</v>
      </c>
      <c r="D104" s="161" t="s">
        <v>135</v>
      </c>
      <c r="E104" s="162" t="s">
        <v>225</v>
      </c>
      <c r="F104" s="163" t="s">
        <v>226</v>
      </c>
      <c r="G104" s="164" t="s">
        <v>154</v>
      </c>
      <c r="H104" s="165">
        <v>9990.2</v>
      </c>
      <c r="I104" s="166"/>
      <c r="J104" s="167">
        <f>ROUND(I104*H104,2)</f>
        <v>0</v>
      </c>
      <c r="K104" s="163" t="s">
        <v>137</v>
      </c>
      <c r="L104" s="32"/>
      <c r="M104" s="168" t="s">
        <v>3</v>
      </c>
      <c r="N104" s="169" t="s">
        <v>42</v>
      </c>
      <c r="O104" s="33"/>
      <c r="P104" s="170">
        <f>O104*H104</f>
        <v>0</v>
      </c>
      <c r="Q104" s="170">
        <v>0.3719</v>
      </c>
      <c r="R104" s="170">
        <f>Q104*H104</f>
        <v>3715.3553800000004</v>
      </c>
      <c r="S104" s="170">
        <v>0</v>
      </c>
      <c r="T104" s="171">
        <f>S104*H104</f>
        <v>0</v>
      </c>
      <c r="AR104" s="15" t="s">
        <v>138</v>
      </c>
      <c r="AT104" s="15" t="s">
        <v>135</v>
      </c>
      <c r="AU104" s="15" t="s">
        <v>79</v>
      </c>
      <c r="AY104" s="15" t="s">
        <v>133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5" t="s">
        <v>22</v>
      </c>
      <c r="BK104" s="172">
        <f>ROUND(I104*H104,2)</f>
        <v>0</v>
      </c>
      <c r="BL104" s="15" t="s">
        <v>138</v>
      </c>
      <c r="BM104" s="15" t="s">
        <v>227</v>
      </c>
    </row>
    <row r="105" spans="2:65" s="1" customFormat="1" ht="22.5" customHeight="1">
      <c r="B105" s="160"/>
      <c r="C105" s="161" t="s">
        <v>160</v>
      </c>
      <c r="D105" s="161" t="s">
        <v>135</v>
      </c>
      <c r="E105" s="162" t="s">
        <v>228</v>
      </c>
      <c r="F105" s="163" t="s">
        <v>229</v>
      </c>
      <c r="G105" s="164" t="s">
        <v>154</v>
      </c>
      <c r="H105" s="165">
        <v>9990.2</v>
      </c>
      <c r="I105" s="166"/>
      <c r="J105" s="167">
        <f>ROUND(I105*H105,2)</f>
        <v>0</v>
      </c>
      <c r="K105" s="163" t="s">
        <v>137</v>
      </c>
      <c r="L105" s="32"/>
      <c r="M105" s="168" t="s">
        <v>3</v>
      </c>
      <c r="N105" s="169" t="s">
        <v>42</v>
      </c>
      <c r="O105" s="33"/>
      <c r="P105" s="170">
        <f>O105*H105</f>
        <v>0</v>
      </c>
      <c r="Q105" s="170">
        <v>0.59778</v>
      </c>
      <c r="R105" s="170">
        <f>Q105*H105</f>
        <v>5971.941756</v>
      </c>
      <c r="S105" s="170">
        <v>0</v>
      </c>
      <c r="T105" s="171">
        <f>S105*H105</f>
        <v>0</v>
      </c>
      <c r="AR105" s="15" t="s">
        <v>138</v>
      </c>
      <c r="AT105" s="15" t="s">
        <v>135</v>
      </c>
      <c r="AU105" s="15" t="s">
        <v>79</v>
      </c>
      <c r="AY105" s="15" t="s">
        <v>133</v>
      </c>
      <c r="BE105" s="172">
        <f>IF(N105="základní",J105,0)</f>
        <v>0</v>
      </c>
      <c r="BF105" s="172">
        <f>IF(N105="snížená",J105,0)</f>
        <v>0</v>
      </c>
      <c r="BG105" s="172">
        <f>IF(N105="zákl. přenesená",J105,0)</f>
        <v>0</v>
      </c>
      <c r="BH105" s="172">
        <f>IF(N105="sníž. přenesená",J105,0)</f>
        <v>0</v>
      </c>
      <c r="BI105" s="172">
        <f>IF(N105="nulová",J105,0)</f>
        <v>0</v>
      </c>
      <c r="BJ105" s="15" t="s">
        <v>22</v>
      </c>
      <c r="BK105" s="172">
        <f>ROUND(I105*H105,2)</f>
        <v>0</v>
      </c>
      <c r="BL105" s="15" t="s">
        <v>138</v>
      </c>
      <c r="BM105" s="15" t="s">
        <v>230</v>
      </c>
    </row>
    <row r="106" spans="2:63" s="10" customFormat="1" ht="29.85" customHeight="1">
      <c r="B106" s="146"/>
      <c r="D106" s="157" t="s">
        <v>70</v>
      </c>
      <c r="E106" s="158" t="s">
        <v>152</v>
      </c>
      <c r="F106" s="158" t="s">
        <v>172</v>
      </c>
      <c r="I106" s="149"/>
      <c r="J106" s="159">
        <f>BK106</f>
        <v>0</v>
      </c>
      <c r="L106" s="146"/>
      <c r="M106" s="151"/>
      <c r="N106" s="152"/>
      <c r="O106" s="152"/>
      <c r="P106" s="153">
        <f>SUM(P107:P111)</f>
        <v>0</v>
      </c>
      <c r="Q106" s="152"/>
      <c r="R106" s="153">
        <f>SUM(R107:R111)</f>
        <v>153.5998475</v>
      </c>
      <c r="S106" s="152"/>
      <c r="T106" s="154">
        <f>SUM(T107:T111)</f>
        <v>0</v>
      </c>
      <c r="AR106" s="147" t="s">
        <v>22</v>
      </c>
      <c r="AT106" s="155" t="s">
        <v>70</v>
      </c>
      <c r="AU106" s="155" t="s">
        <v>22</v>
      </c>
      <c r="AY106" s="147" t="s">
        <v>133</v>
      </c>
      <c r="BK106" s="156">
        <f>SUM(BK107:BK111)</f>
        <v>0</v>
      </c>
    </row>
    <row r="107" spans="2:65" s="1" customFormat="1" ht="31.5" customHeight="1">
      <c r="B107" s="160"/>
      <c r="C107" s="161" t="s">
        <v>161</v>
      </c>
      <c r="D107" s="161" t="s">
        <v>135</v>
      </c>
      <c r="E107" s="162" t="s">
        <v>231</v>
      </c>
      <c r="F107" s="163" t="s">
        <v>232</v>
      </c>
      <c r="G107" s="164" t="s">
        <v>178</v>
      </c>
      <c r="H107" s="165">
        <v>715.35</v>
      </c>
      <c r="I107" s="166"/>
      <c r="J107" s="167">
        <f>ROUND(I107*H107,2)</f>
        <v>0</v>
      </c>
      <c r="K107" s="163" t="s">
        <v>137</v>
      </c>
      <c r="L107" s="32"/>
      <c r="M107" s="168" t="s">
        <v>3</v>
      </c>
      <c r="N107" s="169" t="s">
        <v>42</v>
      </c>
      <c r="O107" s="33"/>
      <c r="P107" s="170">
        <f>O107*H107</f>
        <v>0</v>
      </c>
      <c r="Q107" s="170">
        <v>0.1295</v>
      </c>
      <c r="R107" s="170">
        <f>Q107*H107</f>
        <v>92.637825</v>
      </c>
      <c r="S107" s="170">
        <v>0</v>
      </c>
      <c r="T107" s="171">
        <f>S107*H107</f>
        <v>0</v>
      </c>
      <c r="AR107" s="15" t="s">
        <v>138</v>
      </c>
      <c r="AT107" s="15" t="s">
        <v>135</v>
      </c>
      <c r="AU107" s="15" t="s">
        <v>79</v>
      </c>
      <c r="AY107" s="15" t="s">
        <v>133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5" t="s">
        <v>22</v>
      </c>
      <c r="BK107" s="172">
        <f>ROUND(I107*H107,2)</f>
        <v>0</v>
      </c>
      <c r="BL107" s="15" t="s">
        <v>138</v>
      </c>
      <c r="BM107" s="15" t="s">
        <v>233</v>
      </c>
    </row>
    <row r="108" spans="2:65" s="1" customFormat="1" ht="22.5" customHeight="1">
      <c r="B108" s="160"/>
      <c r="C108" s="182" t="s">
        <v>162</v>
      </c>
      <c r="D108" s="182" t="s">
        <v>156</v>
      </c>
      <c r="E108" s="183" t="s">
        <v>234</v>
      </c>
      <c r="F108" s="184" t="s">
        <v>235</v>
      </c>
      <c r="G108" s="185" t="s">
        <v>179</v>
      </c>
      <c r="H108" s="186">
        <v>715.35</v>
      </c>
      <c r="I108" s="187"/>
      <c r="J108" s="188">
        <f>ROUND(I108*H108,2)</f>
        <v>0</v>
      </c>
      <c r="K108" s="184" t="s">
        <v>137</v>
      </c>
      <c r="L108" s="189"/>
      <c r="M108" s="190" t="s">
        <v>3</v>
      </c>
      <c r="N108" s="191" t="s">
        <v>42</v>
      </c>
      <c r="O108" s="33"/>
      <c r="P108" s="170">
        <f>O108*H108</f>
        <v>0</v>
      </c>
      <c r="Q108" s="170">
        <v>0.085</v>
      </c>
      <c r="R108" s="170">
        <f>Q108*H108</f>
        <v>60.804750000000006</v>
      </c>
      <c r="S108" s="170">
        <v>0</v>
      </c>
      <c r="T108" s="171">
        <f>S108*H108</f>
        <v>0</v>
      </c>
      <c r="AR108" s="15" t="s">
        <v>147</v>
      </c>
      <c r="AT108" s="15" t="s">
        <v>156</v>
      </c>
      <c r="AU108" s="15" t="s">
        <v>79</v>
      </c>
      <c r="AY108" s="15" t="s">
        <v>133</v>
      </c>
      <c r="BE108" s="172">
        <f>IF(N108="základní",J108,0)</f>
        <v>0</v>
      </c>
      <c r="BF108" s="172">
        <f>IF(N108="snížená",J108,0)</f>
        <v>0</v>
      </c>
      <c r="BG108" s="172">
        <f>IF(N108="zákl. přenesená",J108,0)</f>
        <v>0</v>
      </c>
      <c r="BH108" s="172">
        <f>IF(N108="sníž. přenesená",J108,0)</f>
        <v>0</v>
      </c>
      <c r="BI108" s="172">
        <f>IF(N108="nulová",J108,0)</f>
        <v>0</v>
      </c>
      <c r="BJ108" s="15" t="s">
        <v>22</v>
      </c>
      <c r="BK108" s="172">
        <f>ROUND(I108*H108,2)</f>
        <v>0</v>
      </c>
      <c r="BL108" s="15" t="s">
        <v>138</v>
      </c>
      <c r="BM108" s="15" t="s">
        <v>236</v>
      </c>
    </row>
    <row r="109" spans="2:65" s="1" customFormat="1" ht="31.5" customHeight="1">
      <c r="B109" s="160"/>
      <c r="C109" s="161" t="s">
        <v>163</v>
      </c>
      <c r="D109" s="161" t="s">
        <v>135</v>
      </c>
      <c r="E109" s="162" t="s">
        <v>237</v>
      </c>
      <c r="F109" s="163" t="s">
        <v>238</v>
      </c>
      <c r="G109" s="164" t="s">
        <v>178</v>
      </c>
      <c r="H109" s="165">
        <v>2246.75</v>
      </c>
      <c r="I109" s="166"/>
      <c r="J109" s="167">
        <f>ROUND(I109*H109,2)</f>
        <v>0</v>
      </c>
      <c r="K109" s="163" t="s">
        <v>137</v>
      </c>
      <c r="L109" s="32"/>
      <c r="M109" s="168" t="s">
        <v>3</v>
      </c>
      <c r="N109" s="169" t="s">
        <v>42</v>
      </c>
      <c r="O109" s="33"/>
      <c r="P109" s="170">
        <f>O109*H109</f>
        <v>0</v>
      </c>
      <c r="Q109" s="170">
        <v>1E-05</v>
      </c>
      <c r="R109" s="170">
        <f>Q109*H109</f>
        <v>0.0224675</v>
      </c>
      <c r="S109" s="170">
        <v>0</v>
      </c>
      <c r="T109" s="171">
        <f>S109*H109</f>
        <v>0</v>
      </c>
      <c r="AR109" s="15" t="s">
        <v>138</v>
      </c>
      <c r="AT109" s="15" t="s">
        <v>135</v>
      </c>
      <c r="AU109" s="15" t="s">
        <v>79</v>
      </c>
      <c r="AY109" s="15" t="s">
        <v>133</v>
      </c>
      <c r="BE109" s="172">
        <f>IF(N109="základní",J109,0)</f>
        <v>0</v>
      </c>
      <c r="BF109" s="172">
        <f>IF(N109="snížená",J109,0)</f>
        <v>0</v>
      </c>
      <c r="BG109" s="172">
        <f>IF(N109="zákl. přenesená",J109,0)</f>
        <v>0</v>
      </c>
      <c r="BH109" s="172">
        <f>IF(N109="sníž. přenesená",J109,0)</f>
        <v>0</v>
      </c>
      <c r="BI109" s="172">
        <f>IF(N109="nulová",J109,0)</f>
        <v>0</v>
      </c>
      <c r="BJ109" s="15" t="s">
        <v>22</v>
      </c>
      <c r="BK109" s="172">
        <f>ROUND(I109*H109,2)</f>
        <v>0</v>
      </c>
      <c r="BL109" s="15" t="s">
        <v>138</v>
      </c>
      <c r="BM109" s="15" t="s">
        <v>239</v>
      </c>
    </row>
    <row r="110" spans="2:65" s="1" customFormat="1" ht="22.5" customHeight="1">
      <c r="B110" s="160"/>
      <c r="C110" s="161" t="s">
        <v>164</v>
      </c>
      <c r="D110" s="161" t="s">
        <v>135</v>
      </c>
      <c r="E110" s="162" t="s">
        <v>240</v>
      </c>
      <c r="F110" s="163" t="s">
        <v>241</v>
      </c>
      <c r="G110" s="164" t="s">
        <v>178</v>
      </c>
      <c r="H110" s="165">
        <v>2246.75</v>
      </c>
      <c r="I110" s="166"/>
      <c r="J110" s="167">
        <f>ROUND(I110*H110,2)</f>
        <v>0</v>
      </c>
      <c r="K110" s="163" t="s">
        <v>137</v>
      </c>
      <c r="L110" s="32"/>
      <c r="M110" s="168" t="s">
        <v>3</v>
      </c>
      <c r="N110" s="169" t="s">
        <v>42</v>
      </c>
      <c r="O110" s="33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AR110" s="15" t="s">
        <v>138</v>
      </c>
      <c r="AT110" s="15" t="s">
        <v>135</v>
      </c>
      <c r="AU110" s="15" t="s">
        <v>79</v>
      </c>
      <c r="AY110" s="15" t="s">
        <v>133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5" t="s">
        <v>22</v>
      </c>
      <c r="BK110" s="172">
        <f>ROUND(I110*H110,2)</f>
        <v>0</v>
      </c>
      <c r="BL110" s="15" t="s">
        <v>138</v>
      </c>
      <c r="BM110" s="15" t="s">
        <v>242</v>
      </c>
    </row>
    <row r="111" spans="2:65" s="1" customFormat="1" ht="22.5" customHeight="1">
      <c r="B111" s="160"/>
      <c r="C111" s="161" t="s">
        <v>8</v>
      </c>
      <c r="D111" s="161" t="s">
        <v>135</v>
      </c>
      <c r="E111" s="162" t="s">
        <v>243</v>
      </c>
      <c r="F111" s="163" t="s">
        <v>244</v>
      </c>
      <c r="G111" s="164" t="s">
        <v>178</v>
      </c>
      <c r="H111" s="165">
        <v>2246.75</v>
      </c>
      <c r="I111" s="166"/>
      <c r="J111" s="167">
        <f>ROUND(I111*H111,2)</f>
        <v>0</v>
      </c>
      <c r="K111" s="163" t="s">
        <v>137</v>
      </c>
      <c r="L111" s="32"/>
      <c r="M111" s="168" t="s">
        <v>3</v>
      </c>
      <c r="N111" s="169" t="s">
        <v>42</v>
      </c>
      <c r="O111" s="33"/>
      <c r="P111" s="170">
        <f>O111*H111</f>
        <v>0</v>
      </c>
      <c r="Q111" s="170">
        <v>6E-05</v>
      </c>
      <c r="R111" s="170">
        <f>Q111*H111</f>
        <v>0.134805</v>
      </c>
      <c r="S111" s="170">
        <v>0</v>
      </c>
      <c r="T111" s="171">
        <f>S111*H111</f>
        <v>0</v>
      </c>
      <c r="AR111" s="15" t="s">
        <v>138</v>
      </c>
      <c r="AT111" s="15" t="s">
        <v>135</v>
      </c>
      <c r="AU111" s="15" t="s">
        <v>79</v>
      </c>
      <c r="AY111" s="15" t="s">
        <v>133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5" t="s">
        <v>22</v>
      </c>
      <c r="BK111" s="172">
        <f>ROUND(I111*H111,2)</f>
        <v>0</v>
      </c>
      <c r="BL111" s="15" t="s">
        <v>138</v>
      </c>
      <c r="BM111" s="15" t="s">
        <v>245</v>
      </c>
    </row>
    <row r="112" spans="2:63" s="10" customFormat="1" ht="29.85" customHeight="1">
      <c r="B112" s="146"/>
      <c r="D112" s="157" t="s">
        <v>70</v>
      </c>
      <c r="E112" s="158" t="s">
        <v>173</v>
      </c>
      <c r="F112" s="158" t="s">
        <v>174</v>
      </c>
      <c r="I112" s="149"/>
      <c r="J112" s="159">
        <f>BK112</f>
        <v>0</v>
      </c>
      <c r="L112" s="146"/>
      <c r="M112" s="151"/>
      <c r="N112" s="152"/>
      <c r="O112" s="152"/>
      <c r="P112" s="153">
        <f>SUM(P113:P118)</f>
        <v>0</v>
      </c>
      <c r="Q112" s="152"/>
      <c r="R112" s="153">
        <f>SUM(R113:R118)</f>
        <v>0</v>
      </c>
      <c r="S112" s="152"/>
      <c r="T112" s="154">
        <f>SUM(T113:T118)</f>
        <v>0</v>
      </c>
      <c r="AR112" s="147" t="s">
        <v>22</v>
      </c>
      <c r="AT112" s="155" t="s">
        <v>70</v>
      </c>
      <c r="AU112" s="155" t="s">
        <v>22</v>
      </c>
      <c r="AY112" s="147" t="s">
        <v>133</v>
      </c>
      <c r="BK112" s="156">
        <f>SUM(BK113:BK118)</f>
        <v>0</v>
      </c>
    </row>
    <row r="113" spans="2:65" s="1" customFormat="1" ht="22.5" customHeight="1">
      <c r="B113" s="160"/>
      <c r="C113" s="161" t="s">
        <v>165</v>
      </c>
      <c r="D113" s="161" t="s">
        <v>135</v>
      </c>
      <c r="E113" s="162" t="s">
        <v>246</v>
      </c>
      <c r="F113" s="163" t="s">
        <v>247</v>
      </c>
      <c r="G113" s="164" t="s">
        <v>150</v>
      </c>
      <c r="H113" s="165">
        <v>10891.695</v>
      </c>
      <c r="I113" s="166"/>
      <c r="J113" s="167">
        <f>ROUND(I113*H113,2)</f>
        <v>0</v>
      </c>
      <c r="K113" s="163" t="s">
        <v>137</v>
      </c>
      <c r="L113" s="32"/>
      <c r="M113" s="168" t="s">
        <v>3</v>
      </c>
      <c r="N113" s="169" t="s">
        <v>42</v>
      </c>
      <c r="O113" s="33"/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AR113" s="15" t="s">
        <v>138</v>
      </c>
      <c r="AT113" s="15" t="s">
        <v>135</v>
      </c>
      <c r="AU113" s="15" t="s">
        <v>79</v>
      </c>
      <c r="AY113" s="15" t="s">
        <v>133</v>
      </c>
      <c r="BE113" s="172">
        <f>IF(N113="základní",J113,0)</f>
        <v>0</v>
      </c>
      <c r="BF113" s="172">
        <f>IF(N113="snížená",J113,0)</f>
        <v>0</v>
      </c>
      <c r="BG113" s="172">
        <f>IF(N113="zákl. přenesená",J113,0)</f>
        <v>0</v>
      </c>
      <c r="BH113" s="172">
        <f>IF(N113="sníž. přenesená",J113,0)</f>
        <v>0</v>
      </c>
      <c r="BI113" s="172">
        <f>IF(N113="nulová",J113,0)</f>
        <v>0</v>
      </c>
      <c r="BJ113" s="15" t="s">
        <v>22</v>
      </c>
      <c r="BK113" s="172">
        <f>ROUND(I113*H113,2)</f>
        <v>0</v>
      </c>
      <c r="BL113" s="15" t="s">
        <v>138</v>
      </c>
      <c r="BM113" s="15" t="s">
        <v>248</v>
      </c>
    </row>
    <row r="114" spans="2:65" s="1" customFormat="1" ht="22.5" customHeight="1">
      <c r="B114" s="160"/>
      <c r="C114" s="161" t="s">
        <v>166</v>
      </c>
      <c r="D114" s="161" t="s">
        <v>135</v>
      </c>
      <c r="E114" s="162" t="s">
        <v>249</v>
      </c>
      <c r="F114" s="163" t="s">
        <v>250</v>
      </c>
      <c r="G114" s="164" t="s">
        <v>150</v>
      </c>
      <c r="H114" s="165">
        <v>108916.95</v>
      </c>
      <c r="I114" s="166"/>
      <c r="J114" s="167">
        <f>ROUND(I114*H114,2)</f>
        <v>0</v>
      </c>
      <c r="K114" s="163" t="s">
        <v>137</v>
      </c>
      <c r="L114" s="32"/>
      <c r="M114" s="168" t="s">
        <v>3</v>
      </c>
      <c r="N114" s="169" t="s">
        <v>42</v>
      </c>
      <c r="O114" s="33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5" t="s">
        <v>138</v>
      </c>
      <c r="AT114" s="15" t="s">
        <v>135</v>
      </c>
      <c r="AU114" s="15" t="s">
        <v>79</v>
      </c>
      <c r="AY114" s="15" t="s">
        <v>133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5" t="s">
        <v>22</v>
      </c>
      <c r="BK114" s="172">
        <f>ROUND(I114*H114,2)</f>
        <v>0</v>
      </c>
      <c r="BL114" s="15" t="s">
        <v>138</v>
      </c>
      <c r="BM114" s="15" t="s">
        <v>251</v>
      </c>
    </row>
    <row r="115" spans="2:51" s="11" customFormat="1" ht="13.5">
      <c r="B115" s="173"/>
      <c r="D115" s="174" t="s">
        <v>151</v>
      </c>
      <c r="F115" s="175" t="s">
        <v>252</v>
      </c>
      <c r="H115" s="176">
        <v>108916.95</v>
      </c>
      <c r="I115" s="177"/>
      <c r="L115" s="173"/>
      <c r="M115" s="178"/>
      <c r="N115" s="179"/>
      <c r="O115" s="179"/>
      <c r="P115" s="179"/>
      <c r="Q115" s="179"/>
      <c r="R115" s="179"/>
      <c r="S115" s="179"/>
      <c r="T115" s="180"/>
      <c r="AT115" s="181" t="s">
        <v>151</v>
      </c>
      <c r="AU115" s="181" t="s">
        <v>79</v>
      </c>
      <c r="AV115" s="11" t="s">
        <v>79</v>
      </c>
      <c r="AW115" s="11" t="s">
        <v>4</v>
      </c>
      <c r="AX115" s="11" t="s">
        <v>22</v>
      </c>
      <c r="AY115" s="181" t="s">
        <v>133</v>
      </c>
    </row>
    <row r="116" spans="2:65" s="1" customFormat="1" ht="22.5" customHeight="1">
      <c r="B116" s="160"/>
      <c r="C116" s="161" t="s">
        <v>167</v>
      </c>
      <c r="D116" s="161" t="s">
        <v>135</v>
      </c>
      <c r="E116" s="162" t="s">
        <v>253</v>
      </c>
      <c r="F116" s="163" t="s">
        <v>254</v>
      </c>
      <c r="G116" s="164" t="s">
        <v>150</v>
      </c>
      <c r="H116" s="165">
        <v>4076.002</v>
      </c>
      <c r="I116" s="166"/>
      <c r="J116" s="167">
        <f>ROUND(I116*H116,2)</f>
        <v>0</v>
      </c>
      <c r="K116" s="163" t="s">
        <v>137</v>
      </c>
      <c r="L116" s="32"/>
      <c r="M116" s="168" t="s">
        <v>3</v>
      </c>
      <c r="N116" s="169" t="s">
        <v>42</v>
      </c>
      <c r="O116" s="33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AR116" s="15" t="s">
        <v>138</v>
      </c>
      <c r="AT116" s="15" t="s">
        <v>135</v>
      </c>
      <c r="AU116" s="15" t="s">
        <v>79</v>
      </c>
      <c r="AY116" s="15" t="s">
        <v>133</v>
      </c>
      <c r="BE116" s="172">
        <f>IF(N116="základní",J116,0)</f>
        <v>0</v>
      </c>
      <c r="BF116" s="172">
        <f>IF(N116="snížená",J116,0)</f>
        <v>0</v>
      </c>
      <c r="BG116" s="172">
        <f>IF(N116="zákl. přenesená",J116,0)</f>
        <v>0</v>
      </c>
      <c r="BH116" s="172">
        <f>IF(N116="sníž. přenesená",J116,0)</f>
        <v>0</v>
      </c>
      <c r="BI116" s="172">
        <f>IF(N116="nulová",J116,0)</f>
        <v>0</v>
      </c>
      <c r="BJ116" s="15" t="s">
        <v>22</v>
      </c>
      <c r="BK116" s="172">
        <f>ROUND(I116*H116,2)</f>
        <v>0</v>
      </c>
      <c r="BL116" s="15" t="s">
        <v>138</v>
      </c>
      <c r="BM116" s="15" t="s">
        <v>255</v>
      </c>
    </row>
    <row r="117" spans="2:65" s="1" customFormat="1" ht="22.5" customHeight="1">
      <c r="B117" s="160"/>
      <c r="C117" s="161" t="s">
        <v>168</v>
      </c>
      <c r="D117" s="161" t="s">
        <v>135</v>
      </c>
      <c r="E117" s="162" t="s">
        <v>256</v>
      </c>
      <c r="F117" s="163" t="s">
        <v>257</v>
      </c>
      <c r="G117" s="164" t="s">
        <v>150</v>
      </c>
      <c r="H117" s="165">
        <v>421.965</v>
      </c>
      <c r="I117" s="166"/>
      <c r="J117" s="167">
        <f>ROUND(I117*H117,2)</f>
        <v>0</v>
      </c>
      <c r="K117" s="163" t="s">
        <v>137</v>
      </c>
      <c r="L117" s="32"/>
      <c r="M117" s="168" t="s">
        <v>3</v>
      </c>
      <c r="N117" s="169" t="s">
        <v>42</v>
      </c>
      <c r="O117" s="33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5" t="s">
        <v>138</v>
      </c>
      <c r="AT117" s="15" t="s">
        <v>135</v>
      </c>
      <c r="AU117" s="15" t="s">
        <v>79</v>
      </c>
      <c r="AY117" s="15" t="s">
        <v>133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5" t="s">
        <v>22</v>
      </c>
      <c r="BK117" s="172">
        <f>ROUND(I117*H117,2)</f>
        <v>0</v>
      </c>
      <c r="BL117" s="15" t="s">
        <v>138</v>
      </c>
      <c r="BM117" s="15" t="s">
        <v>258</v>
      </c>
    </row>
    <row r="118" spans="2:65" s="1" customFormat="1" ht="22.5" customHeight="1">
      <c r="B118" s="160"/>
      <c r="C118" s="161" t="s">
        <v>169</v>
      </c>
      <c r="D118" s="161" t="s">
        <v>135</v>
      </c>
      <c r="E118" s="162" t="s">
        <v>259</v>
      </c>
      <c r="F118" s="163" t="s">
        <v>260</v>
      </c>
      <c r="G118" s="164" t="s">
        <v>150</v>
      </c>
      <c r="H118" s="165">
        <v>6393.728</v>
      </c>
      <c r="I118" s="166"/>
      <c r="J118" s="167">
        <f>ROUND(I118*H118,2)</f>
        <v>0</v>
      </c>
      <c r="K118" s="163" t="s">
        <v>137</v>
      </c>
      <c r="L118" s="32"/>
      <c r="M118" s="168" t="s">
        <v>3</v>
      </c>
      <c r="N118" s="169" t="s">
        <v>42</v>
      </c>
      <c r="O118" s="33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AR118" s="15" t="s">
        <v>138</v>
      </c>
      <c r="AT118" s="15" t="s">
        <v>135</v>
      </c>
      <c r="AU118" s="15" t="s">
        <v>79</v>
      </c>
      <c r="AY118" s="15" t="s">
        <v>133</v>
      </c>
      <c r="BE118" s="172">
        <f>IF(N118="základní",J118,0)</f>
        <v>0</v>
      </c>
      <c r="BF118" s="172">
        <f>IF(N118="snížená",J118,0)</f>
        <v>0</v>
      </c>
      <c r="BG118" s="172">
        <f>IF(N118="zákl. přenesená",J118,0)</f>
        <v>0</v>
      </c>
      <c r="BH118" s="172">
        <f>IF(N118="sníž. přenesená",J118,0)</f>
        <v>0</v>
      </c>
      <c r="BI118" s="172">
        <f>IF(N118="nulová",J118,0)</f>
        <v>0</v>
      </c>
      <c r="BJ118" s="15" t="s">
        <v>22</v>
      </c>
      <c r="BK118" s="172">
        <f>ROUND(I118*H118,2)</f>
        <v>0</v>
      </c>
      <c r="BL118" s="15" t="s">
        <v>138</v>
      </c>
      <c r="BM118" s="15" t="s">
        <v>261</v>
      </c>
    </row>
    <row r="119" spans="2:63" s="10" customFormat="1" ht="29.85" customHeight="1">
      <c r="B119" s="146"/>
      <c r="D119" s="157" t="s">
        <v>70</v>
      </c>
      <c r="E119" s="158" t="s">
        <v>175</v>
      </c>
      <c r="F119" s="158" t="s">
        <v>176</v>
      </c>
      <c r="I119" s="149"/>
      <c r="J119" s="159">
        <f>BK119</f>
        <v>0</v>
      </c>
      <c r="L119" s="146"/>
      <c r="M119" s="151"/>
      <c r="N119" s="152"/>
      <c r="O119" s="152"/>
      <c r="P119" s="153">
        <f>P120</f>
        <v>0</v>
      </c>
      <c r="Q119" s="152"/>
      <c r="R119" s="153">
        <f>R120</f>
        <v>0</v>
      </c>
      <c r="S119" s="152"/>
      <c r="T119" s="154">
        <f>T120</f>
        <v>0</v>
      </c>
      <c r="AR119" s="147" t="s">
        <v>22</v>
      </c>
      <c r="AT119" s="155" t="s">
        <v>70</v>
      </c>
      <c r="AU119" s="155" t="s">
        <v>22</v>
      </c>
      <c r="AY119" s="147" t="s">
        <v>133</v>
      </c>
      <c r="BK119" s="156">
        <f>BK120</f>
        <v>0</v>
      </c>
    </row>
    <row r="120" spans="2:65" s="1" customFormat="1" ht="31.5" customHeight="1">
      <c r="B120" s="160"/>
      <c r="C120" s="161" t="s">
        <v>170</v>
      </c>
      <c r="D120" s="161" t="s">
        <v>135</v>
      </c>
      <c r="E120" s="162" t="s">
        <v>262</v>
      </c>
      <c r="F120" s="163" t="s">
        <v>263</v>
      </c>
      <c r="G120" s="164" t="s">
        <v>150</v>
      </c>
      <c r="H120" s="165">
        <v>14849.636</v>
      </c>
      <c r="I120" s="166"/>
      <c r="J120" s="167">
        <f>ROUND(I120*H120,2)</f>
        <v>0</v>
      </c>
      <c r="K120" s="163" t="s">
        <v>137</v>
      </c>
      <c r="L120" s="32"/>
      <c r="M120" s="168" t="s">
        <v>3</v>
      </c>
      <c r="N120" s="169" t="s">
        <v>42</v>
      </c>
      <c r="O120" s="33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AR120" s="15" t="s">
        <v>138</v>
      </c>
      <c r="AT120" s="15" t="s">
        <v>135</v>
      </c>
      <c r="AU120" s="15" t="s">
        <v>79</v>
      </c>
      <c r="AY120" s="15" t="s">
        <v>133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5" t="s">
        <v>22</v>
      </c>
      <c r="BK120" s="172">
        <f>ROUND(I120*H120,2)</f>
        <v>0</v>
      </c>
      <c r="BL120" s="15" t="s">
        <v>138</v>
      </c>
      <c r="BM120" s="15" t="s">
        <v>264</v>
      </c>
    </row>
    <row r="121" spans="2:63" s="10" customFormat="1" ht="37.35" customHeight="1">
      <c r="B121" s="146"/>
      <c r="D121" s="147" t="s">
        <v>70</v>
      </c>
      <c r="E121" s="148" t="s">
        <v>180</v>
      </c>
      <c r="F121" s="148" t="s">
        <v>181</v>
      </c>
      <c r="I121" s="149"/>
      <c r="J121" s="150">
        <f>BK121</f>
        <v>0</v>
      </c>
      <c r="L121" s="146"/>
      <c r="M121" s="151"/>
      <c r="N121" s="152"/>
      <c r="O121" s="152"/>
      <c r="P121" s="153">
        <f>P122</f>
        <v>0</v>
      </c>
      <c r="Q121" s="152"/>
      <c r="R121" s="153">
        <f>R122</f>
        <v>0</v>
      </c>
      <c r="S121" s="152"/>
      <c r="T121" s="154">
        <f>T122</f>
        <v>0</v>
      </c>
      <c r="AR121" s="147" t="s">
        <v>140</v>
      </c>
      <c r="AT121" s="155" t="s">
        <v>70</v>
      </c>
      <c r="AU121" s="155" t="s">
        <v>71</v>
      </c>
      <c r="AY121" s="147" t="s">
        <v>133</v>
      </c>
      <c r="BK121" s="156">
        <f>BK122</f>
        <v>0</v>
      </c>
    </row>
    <row r="122" spans="2:63" s="10" customFormat="1" ht="19.9" customHeight="1">
      <c r="B122" s="146"/>
      <c r="D122" s="157" t="s">
        <v>70</v>
      </c>
      <c r="E122" s="158" t="s">
        <v>182</v>
      </c>
      <c r="F122" s="158" t="s">
        <v>183</v>
      </c>
      <c r="I122" s="149"/>
      <c r="J122" s="159">
        <f>BK122</f>
        <v>0</v>
      </c>
      <c r="L122" s="146"/>
      <c r="M122" s="151"/>
      <c r="N122" s="152"/>
      <c r="O122" s="152"/>
      <c r="P122" s="153">
        <f>P123</f>
        <v>0</v>
      </c>
      <c r="Q122" s="152"/>
      <c r="R122" s="153">
        <f>R123</f>
        <v>0</v>
      </c>
      <c r="S122" s="152"/>
      <c r="T122" s="154">
        <f>T123</f>
        <v>0</v>
      </c>
      <c r="AR122" s="147" t="s">
        <v>140</v>
      </c>
      <c r="AT122" s="155" t="s">
        <v>70</v>
      </c>
      <c r="AU122" s="155" t="s">
        <v>22</v>
      </c>
      <c r="AY122" s="147" t="s">
        <v>133</v>
      </c>
      <c r="BK122" s="156">
        <f>BK123</f>
        <v>0</v>
      </c>
    </row>
    <row r="123" spans="2:65" s="1" customFormat="1" ht="22.5" customHeight="1">
      <c r="B123" s="160"/>
      <c r="C123" s="161" t="s">
        <v>171</v>
      </c>
      <c r="D123" s="161" t="s">
        <v>135</v>
      </c>
      <c r="E123" s="162" t="s">
        <v>184</v>
      </c>
      <c r="F123" s="163" t="s">
        <v>183</v>
      </c>
      <c r="G123" s="164" t="s">
        <v>177</v>
      </c>
      <c r="H123" s="192"/>
      <c r="I123" s="166"/>
      <c r="J123" s="167">
        <f>ROUND(I123*H123,2)</f>
        <v>0</v>
      </c>
      <c r="K123" s="163" t="s">
        <v>137</v>
      </c>
      <c r="L123" s="32"/>
      <c r="M123" s="168" t="s">
        <v>3</v>
      </c>
      <c r="N123" s="193" t="s">
        <v>42</v>
      </c>
      <c r="O123" s="194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15" t="s">
        <v>185</v>
      </c>
      <c r="AT123" s="15" t="s">
        <v>135</v>
      </c>
      <c r="AU123" s="15" t="s">
        <v>79</v>
      </c>
      <c r="AY123" s="15" t="s">
        <v>133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5" t="s">
        <v>22</v>
      </c>
      <c r="BK123" s="172">
        <f>ROUND(I123*H123,2)</f>
        <v>0</v>
      </c>
      <c r="BL123" s="15" t="s">
        <v>185</v>
      </c>
      <c r="BM123" s="15" t="s">
        <v>265</v>
      </c>
    </row>
    <row r="124" spans="2:12" s="1" customFormat="1" ht="6.95" customHeight="1">
      <c r="B124" s="47"/>
      <c r="C124" s="48"/>
      <c r="D124" s="48"/>
      <c r="E124" s="48"/>
      <c r="F124" s="48"/>
      <c r="G124" s="48"/>
      <c r="H124" s="48"/>
      <c r="I124" s="113"/>
      <c r="J124" s="48"/>
      <c r="K124" s="48"/>
      <c r="L124" s="32"/>
    </row>
  </sheetData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07" customWidth="1"/>
    <col min="2" max="2" width="1.66796875" style="207" customWidth="1"/>
    <col min="3" max="4" width="5" style="207" customWidth="1"/>
    <col min="5" max="5" width="11.66015625" style="207" customWidth="1"/>
    <col min="6" max="6" width="9.16015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796875" style="207" customWidth="1"/>
    <col min="12" max="256" width="9.33203125" style="207" customWidth="1"/>
    <col min="257" max="257" width="8.33203125" style="207" customWidth="1"/>
    <col min="258" max="258" width="1.66796875" style="207" customWidth="1"/>
    <col min="259" max="260" width="5" style="207" customWidth="1"/>
    <col min="261" max="261" width="11.66015625" style="207" customWidth="1"/>
    <col min="262" max="262" width="9.16015625" style="207" customWidth="1"/>
    <col min="263" max="263" width="5" style="207" customWidth="1"/>
    <col min="264" max="264" width="77.83203125" style="207" customWidth="1"/>
    <col min="265" max="266" width="20" style="207" customWidth="1"/>
    <col min="267" max="267" width="1.66796875" style="207" customWidth="1"/>
    <col min="268" max="512" width="9.33203125" style="207" customWidth="1"/>
    <col min="513" max="513" width="8.33203125" style="207" customWidth="1"/>
    <col min="514" max="514" width="1.66796875" style="207" customWidth="1"/>
    <col min="515" max="516" width="5" style="207" customWidth="1"/>
    <col min="517" max="517" width="11.66015625" style="207" customWidth="1"/>
    <col min="518" max="518" width="9.16015625" style="207" customWidth="1"/>
    <col min="519" max="519" width="5" style="207" customWidth="1"/>
    <col min="520" max="520" width="77.83203125" style="207" customWidth="1"/>
    <col min="521" max="522" width="20" style="207" customWidth="1"/>
    <col min="523" max="523" width="1.66796875" style="207" customWidth="1"/>
    <col min="524" max="768" width="9.33203125" style="207" customWidth="1"/>
    <col min="769" max="769" width="8.33203125" style="207" customWidth="1"/>
    <col min="770" max="770" width="1.66796875" style="207" customWidth="1"/>
    <col min="771" max="772" width="5" style="207" customWidth="1"/>
    <col min="773" max="773" width="11.66015625" style="207" customWidth="1"/>
    <col min="774" max="774" width="9.16015625" style="207" customWidth="1"/>
    <col min="775" max="775" width="5" style="207" customWidth="1"/>
    <col min="776" max="776" width="77.83203125" style="207" customWidth="1"/>
    <col min="777" max="778" width="20" style="207" customWidth="1"/>
    <col min="779" max="779" width="1.66796875" style="207" customWidth="1"/>
    <col min="780" max="1024" width="9.33203125" style="207" customWidth="1"/>
    <col min="1025" max="1025" width="8.33203125" style="207" customWidth="1"/>
    <col min="1026" max="1026" width="1.66796875" style="207" customWidth="1"/>
    <col min="1027" max="1028" width="5" style="207" customWidth="1"/>
    <col min="1029" max="1029" width="11.66015625" style="207" customWidth="1"/>
    <col min="1030" max="1030" width="9.16015625" style="207" customWidth="1"/>
    <col min="1031" max="1031" width="5" style="207" customWidth="1"/>
    <col min="1032" max="1032" width="77.83203125" style="207" customWidth="1"/>
    <col min="1033" max="1034" width="20" style="207" customWidth="1"/>
    <col min="1035" max="1035" width="1.66796875" style="207" customWidth="1"/>
    <col min="1036" max="1280" width="9.33203125" style="207" customWidth="1"/>
    <col min="1281" max="1281" width="8.33203125" style="207" customWidth="1"/>
    <col min="1282" max="1282" width="1.66796875" style="207" customWidth="1"/>
    <col min="1283" max="1284" width="5" style="207" customWidth="1"/>
    <col min="1285" max="1285" width="11.66015625" style="207" customWidth="1"/>
    <col min="1286" max="1286" width="9.16015625" style="207" customWidth="1"/>
    <col min="1287" max="1287" width="5" style="207" customWidth="1"/>
    <col min="1288" max="1288" width="77.83203125" style="207" customWidth="1"/>
    <col min="1289" max="1290" width="20" style="207" customWidth="1"/>
    <col min="1291" max="1291" width="1.66796875" style="207" customWidth="1"/>
    <col min="1292" max="1536" width="9.33203125" style="207" customWidth="1"/>
    <col min="1537" max="1537" width="8.33203125" style="207" customWidth="1"/>
    <col min="1538" max="1538" width="1.66796875" style="207" customWidth="1"/>
    <col min="1539" max="1540" width="5" style="207" customWidth="1"/>
    <col min="1541" max="1541" width="11.66015625" style="207" customWidth="1"/>
    <col min="1542" max="1542" width="9.16015625" style="207" customWidth="1"/>
    <col min="1543" max="1543" width="5" style="207" customWidth="1"/>
    <col min="1544" max="1544" width="77.83203125" style="207" customWidth="1"/>
    <col min="1545" max="1546" width="20" style="207" customWidth="1"/>
    <col min="1547" max="1547" width="1.66796875" style="207" customWidth="1"/>
    <col min="1548" max="1792" width="9.33203125" style="207" customWidth="1"/>
    <col min="1793" max="1793" width="8.33203125" style="207" customWidth="1"/>
    <col min="1794" max="1794" width="1.66796875" style="207" customWidth="1"/>
    <col min="1795" max="1796" width="5" style="207" customWidth="1"/>
    <col min="1797" max="1797" width="11.66015625" style="207" customWidth="1"/>
    <col min="1798" max="1798" width="9.16015625" style="207" customWidth="1"/>
    <col min="1799" max="1799" width="5" style="207" customWidth="1"/>
    <col min="1800" max="1800" width="77.83203125" style="207" customWidth="1"/>
    <col min="1801" max="1802" width="20" style="207" customWidth="1"/>
    <col min="1803" max="1803" width="1.66796875" style="207" customWidth="1"/>
    <col min="1804" max="2048" width="9.33203125" style="207" customWidth="1"/>
    <col min="2049" max="2049" width="8.33203125" style="207" customWidth="1"/>
    <col min="2050" max="2050" width="1.66796875" style="207" customWidth="1"/>
    <col min="2051" max="2052" width="5" style="207" customWidth="1"/>
    <col min="2053" max="2053" width="11.66015625" style="207" customWidth="1"/>
    <col min="2054" max="2054" width="9.16015625" style="207" customWidth="1"/>
    <col min="2055" max="2055" width="5" style="207" customWidth="1"/>
    <col min="2056" max="2056" width="77.83203125" style="207" customWidth="1"/>
    <col min="2057" max="2058" width="20" style="207" customWidth="1"/>
    <col min="2059" max="2059" width="1.66796875" style="207" customWidth="1"/>
    <col min="2060" max="2304" width="9.33203125" style="207" customWidth="1"/>
    <col min="2305" max="2305" width="8.33203125" style="207" customWidth="1"/>
    <col min="2306" max="2306" width="1.66796875" style="207" customWidth="1"/>
    <col min="2307" max="2308" width="5" style="207" customWidth="1"/>
    <col min="2309" max="2309" width="11.66015625" style="207" customWidth="1"/>
    <col min="2310" max="2310" width="9.16015625" style="207" customWidth="1"/>
    <col min="2311" max="2311" width="5" style="207" customWidth="1"/>
    <col min="2312" max="2312" width="77.83203125" style="207" customWidth="1"/>
    <col min="2313" max="2314" width="20" style="207" customWidth="1"/>
    <col min="2315" max="2315" width="1.66796875" style="207" customWidth="1"/>
    <col min="2316" max="2560" width="9.33203125" style="207" customWidth="1"/>
    <col min="2561" max="2561" width="8.33203125" style="207" customWidth="1"/>
    <col min="2562" max="2562" width="1.66796875" style="207" customWidth="1"/>
    <col min="2563" max="2564" width="5" style="207" customWidth="1"/>
    <col min="2565" max="2565" width="11.66015625" style="207" customWidth="1"/>
    <col min="2566" max="2566" width="9.16015625" style="207" customWidth="1"/>
    <col min="2567" max="2567" width="5" style="207" customWidth="1"/>
    <col min="2568" max="2568" width="77.83203125" style="207" customWidth="1"/>
    <col min="2569" max="2570" width="20" style="207" customWidth="1"/>
    <col min="2571" max="2571" width="1.66796875" style="207" customWidth="1"/>
    <col min="2572" max="2816" width="9.33203125" style="207" customWidth="1"/>
    <col min="2817" max="2817" width="8.33203125" style="207" customWidth="1"/>
    <col min="2818" max="2818" width="1.66796875" style="207" customWidth="1"/>
    <col min="2819" max="2820" width="5" style="207" customWidth="1"/>
    <col min="2821" max="2821" width="11.66015625" style="207" customWidth="1"/>
    <col min="2822" max="2822" width="9.16015625" style="207" customWidth="1"/>
    <col min="2823" max="2823" width="5" style="207" customWidth="1"/>
    <col min="2824" max="2824" width="77.83203125" style="207" customWidth="1"/>
    <col min="2825" max="2826" width="20" style="207" customWidth="1"/>
    <col min="2827" max="2827" width="1.66796875" style="207" customWidth="1"/>
    <col min="2828" max="3072" width="9.33203125" style="207" customWidth="1"/>
    <col min="3073" max="3073" width="8.33203125" style="207" customWidth="1"/>
    <col min="3074" max="3074" width="1.66796875" style="207" customWidth="1"/>
    <col min="3075" max="3076" width="5" style="207" customWidth="1"/>
    <col min="3077" max="3077" width="11.66015625" style="207" customWidth="1"/>
    <col min="3078" max="3078" width="9.16015625" style="207" customWidth="1"/>
    <col min="3079" max="3079" width="5" style="207" customWidth="1"/>
    <col min="3080" max="3080" width="77.83203125" style="207" customWidth="1"/>
    <col min="3081" max="3082" width="20" style="207" customWidth="1"/>
    <col min="3083" max="3083" width="1.66796875" style="207" customWidth="1"/>
    <col min="3084" max="3328" width="9.33203125" style="207" customWidth="1"/>
    <col min="3329" max="3329" width="8.33203125" style="207" customWidth="1"/>
    <col min="3330" max="3330" width="1.66796875" style="207" customWidth="1"/>
    <col min="3331" max="3332" width="5" style="207" customWidth="1"/>
    <col min="3333" max="3333" width="11.66015625" style="207" customWidth="1"/>
    <col min="3334" max="3334" width="9.16015625" style="207" customWidth="1"/>
    <col min="3335" max="3335" width="5" style="207" customWidth="1"/>
    <col min="3336" max="3336" width="77.83203125" style="207" customWidth="1"/>
    <col min="3337" max="3338" width="20" style="207" customWidth="1"/>
    <col min="3339" max="3339" width="1.66796875" style="207" customWidth="1"/>
    <col min="3340" max="3584" width="9.33203125" style="207" customWidth="1"/>
    <col min="3585" max="3585" width="8.33203125" style="207" customWidth="1"/>
    <col min="3586" max="3586" width="1.66796875" style="207" customWidth="1"/>
    <col min="3587" max="3588" width="5" style="207" customWidth="1"/>
    <col min="3589" max="3589" width="11.66015625" style="207" customWidth="1"/>
    <col min="3590" max="3590" width="9.16015625" style="207" customWidth="1"/>
    <col min="3591" max="3591" width="5" style="207" customWidth="1"/>
    <col min="3592" max="3592" width="77.83203125" style="207" customWidth="1"/>
    <col min="3593" max="3594" width="20" style="207" customWidth="1"/>
    <col min="3595" max="3595" width="1.66796875" style="207" customWidth="1"/>
    <col min="3596" max="3840" width="9.33203125" style="207" customWidth="1"/>
    <col min="3841" max="3841" width="8.33203125" style="207" customWidth="1"/>
    <col min="3842" max="3842" width="1.66796875" style="207" customWidth="1"/>
    <col min="3843" max="3844" width="5" style="207" customWidth="1"/>
    <col min="3845" max="3845" width="11.66015625" style="207" customWidth="1"/>
    <col min="3846" max="3846" width="9.16015625" style="207" customWidth="1"/>
    <col min="3847" max="3847" width="5" style="207" customWidth="1"/>
    <col min="3848" max="3848" width="77.83203125" style="207" customWidth="1"/>
    <col min="3849" max="3850" width="20" style="207" customWidth="1"/>
    <col min="3851" max="3851" width="1.66796875" style="207" customWidth="1"/>
    <col min="3852" max="4096" width="9.33203125" style="207" customWidth="1"/>
    <col min="4097" max="4097" width="8.33203125" style="207" customWidth="1"/>
    <col min="4098" max="4098" width="1.66796875" style="207" customWidth="1"/>
    <col min="4099" max="4100" width="5" style="207" customWidth="1"/>
    <col min="4101" max="4101" width="11.66015625" style="207" customWidth="1"/>
    <col min="4102" max="4102" width="9.16015625" style="207" customWidth="1"/>
    <col min="4103" max="4103" width="5" style="207" customWidth="1"/>
    <col min="4104" max="4104" width="77.83203125" style="207" customWidth="1"/>
    <col min="4105" max="4106" width="20" style="207" customWidth="1"/>
    <col min="4107" max="4107" width="1.66796875" style="207" customWidth="1"/>
    <col min="4108" max="4352" width="9.33203125" style="207" customWidth="1"/>
    <col min="4353" max="4353" width="8.33203125" style="207" customWidth="1"/>
    <col min="4354" max="4354" width="1.66796875" style="207" customWidth="1"/>
    <col min="4355" max="4356" width="5" style="207" customWidth="1"/>
    <col min="4357" max="4357" width="11.66015625" style="207" customWidth="1"/>
    <col min="4358" max="4358" width="9.16015625" style="207" customWidth="1"/>
    <col min="4359" max="4359" width="5" style="207" customWidth="1"/>
    <col min="4360" max="4360" width="77.83203125" style="207" customWidth="1"/>
    <col min="4361" max="4362" width="20" style="207" customWidth="1"/>
    <col min="4363" max="4363" width="1.66796875" style="207" customWidth="1"/>
    <col min="4364" max="4608" width="9.33203125" style="207" customWidth="1"/>
    <col min="4609" max="4609" width="8.33203125" style="207" customWidth="1"/>
    <col min="4610" max="4610" width="1.66796875" style="207" customWidth="1"/>
    <col min="4611" max="4612" width="5" style="207" customWidth="1"/>
    <col min="4613" max="4613" width="11.66015625" style="207" customWidth="1"/>
    <col min="4614" max="4614" width="9.16015625" style="207" customWidth="1"/>
    <col min="4615" max="4615" width="5" style="207" customWidth="1"/>
    <col min="4616" max="4616" width="77.83203125" style="207" customWidth="1"/>
    <col min="4617" max="4618" width="20" style="207" customWidth="1"/>
    <col min="4619" max="4619" width="1.66796875" style="207" customWidth="1"/>
    <col min="4620" max="4864" width="9.33203125" style="207" customWidth="1"/>
    <col min="4865" max="4865" width="8.33203125" style="207" customWidth="1"/>
    <col min="4866" max="4866" width="1.66796875" style="207" customWidth="1"/>
    <col min="4867" max="4868" width="5" style="207" customWidth="1"/>
    <col min="4869" max="4869" width="11.66015625" style="207" customWidth="1"/>
    <col min="4870" max="4870" width="9.16015625" style="207" customWidth="1"/>
    <col min="4871" max="4871" width="5" style="207" customWidth="1"/>
    <col min="4872" max="4872" width="77.83203125" style="207" customWidth="1"/>
    <col min="4873" max="4874" width="20" style="207" customWidth="1"/>
    <col min="4875" max="4875" width="1.66796875" style="207" customWidth="1"/>
    <col min="4876" max="5120" width="9.33203125" style="207" customWidth="1"/>
    <col min="5121" max="5121" width="8.33203125" style="207" customWidth="1"/>
    <col min="5122" max="5122" width="1.66796875" style="207" customWidth="1"/>
    <col min="5123" max="5124" width="5" style="207" customWidth="1"/>
    <col min="5125" max="5125" width="11.66015625" style="207" customWidth="1"/>
    <col min="5126" max="5126" width="9.16015625" style="207" customWidth="1"/>
    <col min="5127" max="5127" width="5" style="207" customWidth="1"/>
    <col min="5128" max="5128" width="77.83203125" style="207" customWidth="1"/>
    <col min="5129" max="5130" width="20" style="207" customWidth="1"/>
    <col min="5131" max="5131" width="1.66796875" style="207" customWidth="1"/>
    <col min="5132" max="5376" width="9.33203125" style="207" customWidth="1"/>
    <col min="5377" max="5377" width="8.33203125" style="207" customWidth="1"/>
    <col min="5378" max="5378" width="1.66796875" style="207" customWidth="1"/>
    <col min="5379" max="5380" width="5" style="207" customWidth="1"/>
    <col min="5381" max="5381" width="11.66015625" style="207" customWidth="1"/>
    <col min="5382" max="5382" width="9.16015625" style="207" customWidth="1"/>
    <col min="5383" max="5383" width="5" style="207" customWidth="1"/>
    <col min="5384" max="5384" width="77.83203125" style="207" customWidth="1"/>
    <col min="5385" max="5386" width="20" style="207" customWidth="1"/>
    <col min="5387" max="5387" width="1.66796875" style="207" customWidth="1"/>
    <col min="5388" max="5632" width="9.33203125" style="207" customWidth="1"/>
    <col min="5633" max="5633" width="8.33203125" style="207" customWidth="1"/>
    <col min="5634" max="5634" width="1.66796875" style="207" customWidth="1"/>
    <col min="5635" max="5636" width="5" style="207" customWidth="1"/>
    <col min="5637" max="5637" width="11.66015625" style="207" customWidth="1"/>
    <col min="5638" max="5638" width="9.16015625" style="207" customWidth="1"/>
    <col min="5639" max="5639" width="5" style="207" customWidth="1"/>
    <col min="5640" max="5640" width="77.83203125" style="207" customWidth="1"/>
    <col min="5641" max="5642" width="20" style="207" customWidth="1"/>
    <col min="5643" max="5643" width="1.66796875" style="207" customWidth="1"/>
    <col min="5644" max="5888" width="9.33203125" style="207" customWidth="1"/>
    <col min="5889" max="5889" width="8.33203125" style="207" customWidth="1"/>
    <col min="5890" max="5890" width="1.66796875" style="207" customWidth="1"/>
    <col min="5891" max="5892" width="5" style="207" customWidth="1"/>
    <col min="5893" max="5893" width="11.66015625" style="207" customWidth="1"/>
    <col min="5894" max="5894" width="9.16015625" style="207" customWidth="1"/>
    <col min="5895" max="5895" width="5" style="207" customWidth="1"/>
    <col min="5896" max="5896" width="77.83203125" style="207" customWidth="1"/>
    <col min="5897" max="5898" width="20" style="207" customWidth="1"/>
    <col min="5899" max="5899" width="1.66796875" style="207" customWidth="1"/>
    <col min="5900" max="6144" width="9.33203125" style="207" customWidth="1"/>
    <col min="6145" max="6145" width="8.33203125" style="207" customWidth="1"/>
    <col min="6146" max="6146" width="1.66796875" style="207" customWidth="1"/>
    <col min="6147" max="6148" width="5" style="207" customWidth="1"/>
    <col min="6149" max="6149" width="11.66015625" style="207" customWidth="1"/>
    <col min="6150" max="6150" width="9.16015625" style="207" customWidth="1"/>
    <col min="6151" max="6151" width="5" style="207" customWidth="1"/>
    <col min="6152" max="6152" width="77.83203125" style="207" customWidth="1"/>
    <col min="6153" max="6154" width="20" style="207" customWidth="1"/>
    <col min="6155" max="6155" width="1.66796875" style="207" customWidth="1"/>
    <col min="6156" max="6400" width="9.33203125" style="207" customWidth="1"/>
    <col min="6401" max="6401" width="8.33203125" style="207" customWidth="1"/>
    <col min="6402" max="6402" width="1.66796875" style="207" customWidth="1"/>
    <col min="6403" max="6404" width="5" style="207" customWidth="1"/>
    <col min="6405" max="6405" width="11.66015625" style="207" customWidth="1"/>
    <col min="6406" max="6406" width="9.16015625" style="207" customWidth="1"/>
    <col min="6407" max="6407" width="5" style="207" customWidth="1"/>
    <col min="6408" max="6408" width="77.83203125" style="207" customWidth="1"/>
    <col min="6409" max="6410" width="20" style="207" customWidth="1"/>
    <col min="6411" max="6411" width="1.66796875" style="207" customWidth="1"/>
    <col min="6412" max="6656" width="9.33203125" style="207" customWidth="1"/>
    <col min="6657" max="6657" width="8.33203125" style="207" customWidth="1"/>
    <col min="6658" max="6658" width="1.66796875" style="207" customWidth="1"/>
    <col min="6659" max="6660" width="5" style="207" customWidth="1"/>
    <col min="6661" max="6661" width="11.66015625" style="207" customWidth="1"/>
    <col min="6662" max="6662" width="9.16015625" style="207" customWidth="1"/>
    <col min="6663" max="6663" width="5" style="207" customWidth="1"/>
    <col min="6664" max="6664" width="77.83203125" style="207" customWidth="1"/>
    <col min="6665" max="6666" width="20" style="207" customWidth="1"/>
    <col min="6667" max="6667" width="1.66796875" style="207" customWidth="1"/>
    <col min="6668" max="6912" width="9.33203125" style="207" customWidth="1"/>
    <col min="6913" max="6913" width="8.33203125" style="207" customWidth="1"/>
    <col min="6914" max="6914" width="1.66796875" style="207" customWidth="1"/>
    <col min="6915" max="6916" width="5" style="207" customWidth="1"/>
    <col min="6917" max="6917" width="11.66015625" style="207" customWidth="1"/>
    <col min="6918" max="6918" width="9.16015625" style="207" customWidth="1"/>
    <col min="6919" max="6919" width="5" style="207" customWidth="1"/>
    <col min="6920" max="6920" width="77.83203125" style="207" customWidth="1"/>
    <col min="6921" max="6922" width="20" style="207" customWidth="1"/>
    <col min="6923" max="6923" width="1.66796875" style="207" customWidth="1"/>
    <col min="6924" max="7168" width="9.33203125" style="207" customWidth="1"/>
    <col min="7169" max="7169" width="8.33203125" style="207" customWidth="1"/>
    <col min="7170" max="7170" width="1.66796875" style="207" customWidth="1"/>
    <col min="7171" max="7172" width="5" style="207" customWidth="1"/>
    <col min="7173" max="7173" width="11.66015625" style="207" customWidth="1"/>
    <col min="7174" max="7174" width="9.16015625" style="207" customWidth="1"/>
    <col min="7175" max="7175" width="5" style="207" customWidth="1"/>
    <col min="7176" max="7176" width="77.83203125" style="207" customWidth="1"/>
    <col min="7177" max="7178" width="20" style="207" customWidth="1"/>
    <col min="7179" max="7179" width="1.66796875" style="207" customWidth="1"/>
    <col min="7180" max="7424" width="9.33203125" style="207" customWidth="1"/>
    <col min="7425" max="7425" width="8.33203125" style="207" customWidth="1"/>
    <col min="7426" max="7426" width="1.66796875" style="207" customWidth="1"/>
    <col min="7427" max="7428" width="5" style="207" customWidth="1"/>
    <col min="7429" max="7429" width="11.66015625" style="207" customWidth="1"/>
    <col min="7430" max="7430" width="9.16015625" style="207" customWidth="1"/>
    <col min="7431" max="7431" width="5" style="207" customWidth="1"/>
    <col min="7432" max="7432" width="77.83203125" style="207" customWidth="1"/>
    <col min="7433" max="7434" width="20" style="207" customWidth="1"/>
    <col min="7435" max="7435" width="1.66796875" style="207" customWidth="1"/>
    <col min="7436" max="7680" width="9.33203125" style="207" customWidth="1"/>
    <col min="7681" max="7681" width="8.33203125" style="207" customWidth="1"/>
    <col min="7682" max="7682" width="1.66796875" style="207" customWidth="1"/>
    <col min="7683" max="7684" width="5" style="207" customWidth="1"/>
    <col min="7685" max="7685" width="11.66015625" style="207" customWidth="1"/>
    <col min="7686" max="7686" width="9.16015625" style="207" customWidth="1"/>
    <col min="7687" max="7687" width="5" style="207" customWidth="1"/>
    <col min="7688" max="7688" width="77.83203125" style="207" customWidth="1"/>
    <col min="7689" max="7690" width="20" style="207" customWidth="1"/>
    <col min="7691" max="7691" width="1.66796875" style="207" customWidth="1"/>
    <col min="7692" max="7936" width="9.33203125" style="207" customWidth="1"/>
    <col min="7937" max="7937" width="8.33203125" style="207" customWidth="1"/>
    <col min="7938" max="7938" width="1.66796875" style="207" customWidth="1"/>
    <col min="7939" max="7940" width="5" style="207" customWidth="1"/>
    <col min="7941" max="7941" width="11.66015625" style="207" customWidth="1"/>
    <col min="7942" max="7942" width="9.16015625" style="207" customWidth="1"/>
    <col min="7943" max="7943" width="5" style="207" customWidth="1"/>
    <col min="7944" max="7944" width="77.83203125" style="207" customWidth="1"/>
    <col min="7945" max="7946" width="20" style="207" customWidth="1"/>
    <col min="7947" max="7947" width="1.66796875" style="207" customWidth="1"/>
    <col min="7948" max="8192" width="9.33203125" style="207" customWidth="1"/>
    <col min="8193" max="8193" width="8.33203125" style="207" customWidth="1"/>
    <col min="8194" max="8194" width="1.66796875" style="207" customWidth="1"/>
    <col min="8195" max="8196" width="5" style="207" customWidth="1"/>
    <col min="8197" max="8197" width="11.66015625" style="207" customWidth="1"/>
    <col min="8198" max="8198" width="9.16015625" style="207" customWidth="1"/>
    <col min="8199" max="8199" width="5" style="207" customWidth="1"/>
    <col min="8200" max="8200" width="77.83203125" style="207" customWidth="1"/>
    <col min="8201" max="8202" width="20" style="207" customWidth="1"/>
    <col min="8203" max="8203" width="1.66796875" style="207" customWidth="1"/>
    <col min="8204" max="8448" width="9.33203125" style="207" customWidth="1"/>
    <col min="8449" max="8449" width="8.33203125" style="207" customWidth="1"/>
    <col min="8450" max="8450" width="1.66796875" style="207" customWidth="1"/>
    <col min="8451" max="8452" width="5" style="207" customWidth="1"/>
    <col min="8453" max="8453" width="11.66015625" style="207" customWidth="1"/>
    <col min="8454" max="8454" width="9.16015625" style="207" customWidth="1"/>
    <col min="8455" max="8455" width="5" style="207" customWidth="1"/>
    <col min="8456" max="8456" width="77.83203125" style="207" customWidth="1"/>
    <col min="8457" max="8458" width="20" style="207" customWidth="1"/>
    <col min="8459" max="8459" width="1.66796875" style="207" customWidth="1"/>
    <col min="8460" max="8704" width="9.33203125" style="207" customWidth="1"/>
    <col min="8705" max="8705" width="8.33203125" style="207" customWidth="1"/>
    <col min="8706" max="8706" width="1.66796875" style="207" customWidth="1"/>
    <col min="8707" max="8708" width="5" style="207" customWidth="1"/>
    <col min="8709" max="8709" width="11.66015625" style="207" customWidth="1"/>
    <col min="8710" max="8710" width="9.16015625" style="207" customWidth="1"/>
    <col min="8711" max="8711" width="5" style="207" customWidth="1"/>
    <col min="8712" max="8712" width="77.83203125" style="207" customWidth="1"/>
    <col min="8713" max="8714" width="20" style="207" customWidth="1"/>
    <col min="8715" max="8715" width="1.66796875" style="207" customWidth="1"/>
    <col min="8716" max="8960" width="9.33203125" style="207" customWidth="1"/>
    <col min="8961" max="8961" width="8.33203125" style="207" customWidth="1"/>
    <col min="8962" max="8962" width="1.66796875" style="207" customWidth="1"/>
    <col min="8963" max="8964" width="5" style="207" customWidth="1"/>
    <col min="8965" max="8965" width="11.66015625" style="207" customWidth="1"/>
    <col min="8966" max="8966" width="9.16015625" style="207" customWidth="1"/>
    <col min="8967" max="8967" width="5" style="207" customWidth="1"/>
    <col min="8968" max="8968" width="77.83203125" style="207" customWidth="1"/>
    <col min="8969" max="8970" width="20" style="207" customWidth="1"/>
    <col min="8971" max="8971" width="1.66796875" style="207" customWidth="1"/>
    <col min="8972" max="9216" width="9.33203125" style="207" customWidth="1"/>
    <col min="9217" max="9217" width="8.33203125" style="207" customWidth="1"/>
    <col min="9218" max="9218" width="1.66796875" style="207" customWidth="1"/>
    <col min="9219" max="9220" width="5" style="207" customWidth="1"/>
    <col min="9221" max="9221" width="11.66015625" style="207" customWidth="1"/>
    <col min="9222" max="9222" width="9.16015625" style="207" customWidth="1"/>
    <col min="9223" max="9223" width="5" style="207" customWidth="1"/>
    <col min="9224" max="9224" width="77.83203125" style="207" customWidth="1"/>
    <col min="9225" max="9226" width="20" style="207" customWidth="1"/>
    <col min="9227" max="9227" width="1.66796875" style="207" customWidth="1"/>
    <col min="9228" max="9472" width="9.33203125" style="207" customWidth="1"/>
    <col min="9473" max="9473" width="8.33203125" style="207" customWidth="1"/>
    <col min="9474" max="9474" width="1.66796875" style="207" customWidth="1"/>
    <col min="9475" max="9476" width="5" style="207" customWidth="1"/>
    <col min="9477" max="9477" width="11.66015625" style="207" customWidth="1"/>
    <col min="9478" max="9478" width="9.16015625" style="207" customWidth="1"/>
    <col min="9479" max="9479" width="5" style="207" customWidth="1"/>
    <col min="9480" max="9480" width="77.83203125" style="207" customWidth="1"/>
    <col min="9481" max="9482" width="20" style="207" customWidth="1"/>
    <col min="9483" max="9483" width="1.66796875" style="207" customWidth="1"/>
    <col min="9484" max="9728" width="9.33203125" style="207" customWidth="1"/>
    <col min="9729" max="9729" width="8.33203125" style="207" customWidth="1"/>
    <col min="9730" max="9730" width="1.66796875" style="207" customWidth="1"/>
    <col min="9731" max="9732" width="5" style="207" customWidth="1"/>
    <col min="9733" max="9733" width="11.66015625" style="207" customWidth="1"/>
    <col min="9734" max="9734" width="9.16015625" style="207" customWidth="1"/>
    <col min="9735" max="9735" width="5" style="207" customWidth="1"/>
    <col min="9736" max="9736" width="77.83203125" style="207" customWidth="1"/>
    <col min="9737" max="9738" width="20" style="207" customWidth="1"/>
    <col min="9739" max="9739" width="1.66796875" style="207" customWidth="1"/>
    <col min="9740" max="9984" width="9.33203125" style="207" customWidth="1"/>
    <col min="9985" max="9985" width="8.33203125" style="207" customWidth="1"/>
    <col min="9986" max="9986" width="1.66796875" style="207" customWidth="1"/>
    <col min="9987" max="9988" width="5" style="207" customWidth="1"/>
    <col min="9989" max="9989" width="11.66015625" style="207" customWidth="1"/>
    <col min="9990" max="9990" width="9.16015625" style="207" customWidth="1"/>
    <col min="9991" max="9991" width="5" style="207" customWidth="1"/>
    <col min="9992" max="9992" width="77.83203125" style="207" customWidth="1"/>
    <col min="9993" max="9994" width="20" style="207" customWidth="1"/>
    <col min="9995" max="9995" width="1.66796875" style="207" customWidth="1"/>
    <col min="9996" max="10240" width="9.33203125" style="207" customWidth="1"/>
    <col min="10241" max="10241" width="8.33203125" style="207" customWidth="1"/>
    <col min="10242" max="10242" width="1.66796875" style="207" customWidth="1"/>
    <col min="10243" max="10244" width="5" style="207" customWidth="1"/>
    <col min="10245" max="10245" width="11.66015625" style="207" customWidth="1"/>
    <col min="10246" max="10246" width="9.16015625" style="207" customWidth="1"/>
    <col min="10247" max="10247" width="5" style="207" customWidth="1"/>
    <col min="10248" max="10248" width="77.83203125" style="207" customWidth="1"/>
    <col min="10249" max="10250" width="20" style="207" customWidth="1"/>
    <col min="10251" max="10251" width="1.66796875" style="207" customWidth="1"/>
    <col min="10252" max="10496" width="9.33203125" style="207" customWidth="1"/>
    <col min="10497" max="10497" width="8.33203125" style="207" customWidth="1"/>
    <col min="10498" max="10498" width="1.66796875" style="207" customWidth="1"/>
    <col min="10499" max="10500" width="5" style="207" customWidth="1"/>
    <col min="10501" max="10501" width="11.66015625" style="207" customWidth="1"/>
    <col min="10502" max="10502" width="9.16015625" style="207" customWidth="1"/>
    <col min="10503" max="10503" width="5" style="207" customWidth="1"/>
    <col min="10504" max="10504" width="77.83203125" style="207" customWidth="1"/>
    <col min="10505" max="10506" width="20" style="207" customWidth="1"/>
    <col min="10507" max="10507" width="1.66796875" style="207" customWidth="1"/>
    <col min="10508" max="10752" width="9.33203125" style="207" customWidth="1"/>
    <col min="10753" max="10753" width="8.33203125" style="207" customWidth="1"/>
    <col min="10754" max="10754" width="1.66796875" style="207" customWidth="1"/>
    <col min="10755" max="10756" width="5" style="207" customWidth="1"/>
    <col min="10757" max="10757" width="11.66015625" style="207" customWidth="1"/>
    <col min="10758" max="10758" width="9.16015625" style="207" customWidth="1"/>
    <col min="10759" max="10759" width="5" style="207" customWidth="1"/>
    <col min="10760" max="10760" width="77.83203125" style="207" customWidth="1"/>
    <col min="10761" max="10762" width="20" style="207" customWidth="1"/>
    <col min="10763" max="10763" width="1.66796875" style="207" customWidth="1"/>
    <col min="10764" max="11008" width="9.33203125" style="207" customWidth="1"/>
    <col min="11009" max="11009" width="8.33203125" style="207" customWidth="1"/>
    <col min="11010" max="11010" width="1.66796875" style="207" customWidth="1"/>
    <col min="11011" max="11012" width="5" style="207" customWidth="1"/>
    <col min="11013" max="11013" width="11.66015625" style="207" customWidth="1"/>
    <col min="11014" max="11014" width="9.16015625" style="207" customWidth="1"/>
    <col min="11015" max="11015" width="5" style="207" customWidth="1"/>
    <col min="11016" max="11016" width="77.83203125" style="207" customWidth="1"/>
    <col min="11017" max="11018" width="20" style="207" customWidth="1"/>
    <col min="11019" max="11019" width="1.66796875" style="207" customWidth="1"/>
    <col min="11020" max="11264" width="9.33203125" style="207" customWidth="1"/>
    <col min="11265" max="11265" width="8.33203125" style="207" customWidth="1"/>
    <col min="11266" max="11266" width="1.66796875" style="207" customWidth="1"/>
    <col min="11267" max="11268" width="5" style="207" customWidth="1"/>
    <col min="11269" max="11269" width="11.66015625" style="207" customWidth="1"/>
    <col min="11270" max="11270" width="9.16015625" style="207" customWidth="1"/>
    <col min="11271" max="11271" width="5" style="207" customWidth="1"/>
    <col min="11272" max="11272" width="77.83203125" style="207" customWidth="1"/>
    <col min="11273" max="11274" width="20" style="207" customWidth="1"/>
    <col min="11275" max="11275" width="1.66796875" style="207" customWidth="1"/>
    <col min="11276" max="11520" width="9.33203125" style="207" customWidth="1"/>
    <col min="11521" max="11521" width="8.33203125" style="207" customWidth="1"/>
    <col min="11522" max="11522" width="1.66796875" style="207" customWidth="1"/>
    <col min="11523" max="11524" width="5" style="207" customWidth="1"/>
    <col min="11525" max="11525" width="11.66015625" style="207" customWidth="1"/>
    <col min="11526" max="11526" width="9.16015625" style="207" customWidth="1"/>
    <col min="11527" max="11527" width="5" style="207" customWidth="1"/>
    <col min="11528" max="11528" width="77.83203125" style="207" customWidth="1"/>
    <col min="11529" max="11530" width="20" style="207" customWidth="1"/>
    <col min="11531" max="11531" width="1.66796875" style="207" customWidth="1"/>
    <col min="11532" max="11776" width="9.33203125" style="207" customWidth="1"/>
    <col min="11777" max="11777" width="8.33203125" style="207" customWidth="1"/>
    <col min="11778" max="11778" width="1.66796875" style="207" customWidth="1"/>
    <col min="11779" max="11780" width="5" style="207" customWidth="1"/>
    <col min="11781" max="11781" width="11.66015625" style="207" customWidth="1"/>
    <col min="11782" max="11782" width="9.16015625" style="207" customWidth="1"/>
    <col min="11783" max="11783" width="5" style="207" customWidth="1"/>
    <col min="11784" max="11784" width="77.83203125" style="207" customWidth="1"/>
    <col min="11785" max="11786" width="20" style="207" customWidth="1"/>
    <col min="11787" max="11787" width="1.66796875" style="207" customWidth="1"/>
    <col min="11788" max="12032" width="9.33203125" style="207" customWidth="1"/>
    <col min="12033" max="12033" width="8.33203125" style="207" customWidth="1"/>
    <col min="12034" max="12034" width="1.66796875" style="207" customWidth="1"/>
    <col min="12035" max="12036" width="5" style="207" customWidth="1"/>
    <col min="12037" max="12037" width="11.66015625" style="207" customWidth="1"/>
    <col min="12038" max="12038" width="9.16015625" style="207" customWidth="1"/>
    <col min="12039" max="12039" width="5" style="207" customWidth="1"/>
    <col min="12040" max="12040" width="77.83203125" style="207" customWidth="1"/>
    <col min="12041" max="12042" width="20" style="207" customWidth="1"/>
    <col min="12043" max="12043" width="1.66796875" style="207" customWidth="1"/>
    <col min="12044" max="12288" width="9.33203125" style="207" customWidth="1"/>
    <col min="12289" max="12289" width="8.33203125" style="207" customWidth="1"/>
    <col min="12290" max="12290" width="1.66796875" style="207" customWidth="1"/>
    <col min="12291" max="12292" width="5" style="207" customWidth="1"/>
    <col min="12293" max="12293" width="11.66015625" style="207" customWidth="1"/>
    <col min="12294" max="12294" width="9.16015625" style="207" customWidth="1"/>
    <col min="12295" max="12295" width="5" style="207" customWidth="1"/>
    <col min="12296" max="12296" width="77.83203125" style="207" customWidth="1"/>
    <col min="12297" max="12298" width="20" style="207" customWidth="1"/>
    <col min="12299" max="12299" width="1.66796875" style="207" customWidth="1"/>
    <col min="12300" max="12544" width="9.33203125" style="207" customWidth="1"/>
    <col min="12545" max="12545" width="8.33203125" style="207" customWidth="1"/>
    <col min="12546" max="12546" width="1.66796875" style="207" customWidth="1"/>
    <col min="12547" max="12548" width="5" style="207" customWidth="1"/>
    <col min="12549" max="12549" width="11.66015625" style="207" customWidth="1"/>
    <col min="12550" max="12550" width="9.16015625" style="207" customWidth="1"/>
    <col min="12551" max="12551" width="5" style="207" customWidth="1"/>
    <col min="12552" max="12552" width="77.83203125" style="207" customWidth="1"/>
    <col min="12553" max="12554" width="20" style="207" customWidth="1"/>
    <col min="12555" max="12555" width="1.66796875" style="207" customWidth="1"/>
    <col min="12556" max="12800" width="9.33203125" style="207" customWidth="1"/>
    <col min="12801" max="12801" width="8.33203125" style="207" customWidth="1"/>
    <col min="12802" max="12802" width="1.66796875" style="207" customWidth="1"/>
    <col min="12803" max="12804" width="5" style="207" customWidth="1"/>
    <col min="12805" max="12805" width="11.66015625" style="207" customWidth="1"/>
    <col min="12806" max="12806" width="9.16015625" style="207" customWidth="1"/>
    <col min="12807" max="12807" width="5" style="207" customWidth="1"/>
    <col min="12808" max="12808" width="77.83203125" style="207" customWidth="1"/>
    <col min="12809" max="12810" width="20" style="207" customWidth="1"/>
    <col min="12811" max="12811" width="1.66796875" style="207" customWidth="1"/>
    <col min="12812" max="13056" width="9.33203125" style="207" customWidth="1"/>
    <col min="13057" max="13057" width="8.33203125" style="207" customWidth="1"/>
    <col min="13058" max="13058" width="1.66796875" style="207" customWidth="1"/>
    <col min="13059" max="13060" width="5" style="207" customWidth="1"/>
    <col min="13061" max="13061" width="11.66015625" style="207" customWidth="1"/>
    <col min="13062" max="13062" width="9.16015625" style="207" customWidth="1"/>
    <col min="13063" max="13063" width="5" style="207" customWidth="1"/>
    <col min="13064" max="13064" width="77.83203125" style="207" customWidth="1"/>
    <col min="13065" max="13066" width="20" style="207" customWidth="1"/>
    <col min="13067" max="13067" width="1.66796875" style="207" customWidth="1"/>
    <col min="13068" max="13312" width="9.33203125" style="207" customWidth="1"/>
    <col min="13313" max="13313" width="8.33203125" style="207" customWidth="1"/>
    <col min="13314" max="13314" width="1.66796875" style="207" customWidth="1"/>
    <col min="13315" max="13316" width="5" style="207" customWidth="1"/>
    <col min="13317" max="13317" width="11.66015625" style="207" customWidth="1"/>
    <col min="13318" max="13318" width="9.16015625" style="207" customWidth="1"/>
    <col min="13319" max="13319" width="5" style="207" customWidth="1"/>
    <col min="13320" max="13320" width="77.83203125" style="207" customWidth="1"/>
    <col min="13321" max="13322" width="20" style="207" customWidth="1"/>
    <col min="13323" max="13323" width="1.66796875" style="207" customWidth="1"/>
    <col min="13324" max="13568" width="9.33203125" style="207" customWidth="1"/>
    <col min="13569" max="13569" width="8.33203125" style="207" customWidth="1"/>
    <col min="13570" max="13570" width="1.66796875" style="207" customWidth="1"/>
    <col min="13571" max="13572" width="5" style="207" customWidth="1"/>
    <col min="13573" max="13573" width="11.66015625" style="207" customWidth="1"/>
    <col min="13574" max="13574" width="9.16015625" style="207" customWidth="1"/>
    <col min="13575" max="13575" width="5" style="207" customWidth="1"/>
    <col min="13576" max="13576" width="77.83203125" style="207" customWidth="1"/>
    <col min="13577" max="13578" width="20" style="207" customWidth="1"/>
    <col min="13579" max="13579" width="1.66796875" style="207" customWidth="1"/>
    <col min="13580" max="13824" width="9.33203125" style="207" customWidth="1"/>
    <col min="13825" max="13825" width="8.33203125" style="207" customWidth="1"/>
    <col min="13826" max="13826" width="1.66796875" style="207" customWidth="1"/>
    <col min="13827" max="13828" width="5" style="207" customWidth="1"/>
    <col min="13829" max="13829" width="11.66015625" style="207" customWidth="1"/>
    <col min="13830" max="13830" width="9.16015625" style="207" customWidth="1"/>
    <col min="13831" max="13831" width="5" style="207" customWidth="1"/>
    <col min="13832" max="13832" width="77.83203125" style="207" customWidth="1"/>
    <col min="13833" max="13834" width="20" style="207" customWidth="1"/>
    <col min="13835" max="13835" width="1.66796875" style="207" customWidth="1"/>
    <col min="13836" max="14080" width="9.33203125" style="207" customWidth="1"/>
    <col min="14081" max="14081" width="8.33203125" style="207" customWidth="1"/>
    <col min="14082" max="14082" width="1.66796875" style="207" customWidth="1"/>
    <col min="14083" max="14084" width="5" style="207" customWidth="1"/>
    <col min="14085" max="14085" width="11.66015625" style="207" customWidth="1"/>
    <col min="14086" max="14086" width="9.16015625" style="207" customWidth="1"/>
    <col min="14087" max="14087" width="5" style="207" customWidth="1"/>
    <col min="14088" max="14088" width="77.83203125" style="207" customWidth="1"/>
    <col min="14089" max="14090" width="20" style="207" customWidth="1"/>
    <col min="14091" max="14091" width="1.66796875" style="207" customWidth="1"/>
    <col min="14092" max="14336" width="9.33203125" style="207" customWidth="1"/>
    <col min="14337" max="14337" width="8.33203125" style="207" customWidth="1"/>
    <col min="14338" max="14338" width="1.66796875" style="207" customWidth="1"/>
    <col min="14339" max="14340" width="5" style="207" customWidth="1"/>
    <col min="14341" max="14341" width="11.66015625" style="207" customWidth="1"/>
    <col min="14342" max="14342" width="9.16015625" style="207" customWidth="1"/>
    <col min="14343" max="14343" width="5" style="207" customWidth="1"/>
    <col min="14344" max="14344" width="77.83203125" style="207" customWidth="1"/>
    <col min="14345" max="14346" width="20" style="207" customWidth="1"/>
    <col min="14347" max="14347" width="1.66796875" style="207" customWidth="1"/>
    <col min="14348" max="14592" width="9.33203125" style="207" customWidth="1"/>
    <col min="14593" max="14593" width="8.33203125" style="207" customWidth="1"/>
    <col min="14594" max="14594" width="1.66796875" style="207" customWidth="1"/>
    <col min="14595" max="14596" width="5" style="207" customWidth="1"/>
    <col min="14597" max="14597" width="11.66015625" style="207" customWidth="1"/>
    <col min="14598" max="14598" width="9.16015625" style="207" customWidth="1"/>
    <col min="14599" max="14599" width="5" style="207" customWidth="1"/>
    <col min="14600" max="14600" width="77.83203125" style="207" customWidth="1"/>
    <col min="14601" max="14602" width="20" style="207" customWidth="1"/>
    <col min="14603" max="14603" width="1.66796875" style="207" customWidth="1"/>
    <col min="14604" max="14848" width="9.33203125" style="207" customWidth="1"/>
    <col min="14849" max="14849" width="8.33203125" style="207" customWidth="1"/>
    <col min="14850" max="14850" width="1.66796875" style="207" customWidth="1"/>
    <col min="14851" max="14852" width="5" style="207" customWidth="1"/>
    <col min="14853" max="14853" width="11.66015625" style="207" customWidth="1"/>
    <col min="14854" max="14854" width="9.16015625" style="207" customWidth="1"/>
    <col min="14855" max="14855" width="5" style="207" customWidth="1"/>
    <col min="14856" max="14856" width="77.83203125" style="207" customWidth="1"/>
    <col min="14857" max="14858" width="20" style="207" customWidth="1"/>
    <col min="14859" max="14859" width="1.66796875" style="207" customWidth="1"/>
    <col min="14860" max="15104" width="9.33203125" style="207" customWidth="1"/>
    <col min="15105" max="15105" width="8.33203125" style="207" customWidth="1"/>
    <col min="15106" max="15106" width="1.66796875" style="207" customWidth="1"/>
    <col min="15107" max="15108" width="5" style="207" customWidth="1"/>
    <col min="15109" max="15109" width="11.66015625" style="207" customWidth="1"/>
    <col min="15110" max="15110" width="9.16015625" style="207" customWidth="1"/>
    <col min="15111" max="15111" width="5" style="207" customWidth="1"/>
    <col min="15112" max="15112" width="77.83203125" style="207" customWidth="1"/>
    <col min="15113" max="15114" width="20" style="207" customWidth="1"/>
    <col min="15115" max="15115" width="1.66796875" style="207" customWidth="1"/>
    <col min="15116" max="15360" width="9.33203125" style="207" customWidth="1"/>
    <col min="15361" max="15361" width="8.33203125" style="207" customWidth="1"/>
    <col min="15362" max="15362" width="1.66796875" style="207" customWidth="1"/>
    <col min="15363" max="15364" width="5" style="207" customWidth="1"/>
    <col min="15365" max="15365" width="11.66015625" style="207" customWidth="1"/>
    <col min="15366" max="15366" width="9.16015625" style="207" customWidth="1"/>
    <col min="15367" max="15367" width="5" style="207" customWidth="1"/>
    <col min="15368" max="15368" width="77.83203125" style="207" customWidth="1"/>
    <col min="15369" max="15370" width="20" style="207" customWidth="1"/>
    <col min="15371" max="15371" width="1.66796875" style="207" customWidth="1"/>
    <col min="15372" max="15616" width="9.33203125" style="207" customWidth="1"/>
    <col min="15617" max="15617" width="8.33203125" style="207" customWidth="1"/>
    <col min="15618" max="15618" width="1.66796875" style="207" customWidth="1"/>
    <col min="15619" max="15620" width="5" style="207" customWidth="1"/>
    <col min="15621" max="15621" width="11.66015625" style="207" customWidth="1"/>
    <col min="15622" max="15622" width="9.16015625" style="207" customWidth="1"/>
    <col min="15623" max="15623" width="5" style="207" customWidth="1"/>
    <col min="15624" max="15624" width="77.83203125" style="207" customWidth="1"/>
    <col min="15625" max="15626" width="20" style="207" customWidth="1"/>
    <col min="15627" max="15627" width="1.66796875" style="207" customWidth="1"/>
    <col min="15628" max="15872" width="9.33203125" style="207" customWidth="1"/>
    <col min="15873" max="15873" width="8.33203125" style="207" customWidth="1"/>
    <col min="15874" max="15874" width="1.66796875" style="207" customWidth="1"/>
    <col min="15875" max="15876" width="5" style="207" customWidth="1"/>
    <col min="15877" max="15877" width="11.66015625" style="207" customWidth="1"/>
    <col min="15878" max="15878" width="9.16015625" style="207" customWidth="1"/>
    <col min="15879" max="15879" width="5" style="207" customWidth="1"/>
    <col min="15880" max="15880" width="77.83203125" style="207" customWidth="1"/>
    <col min="15881" max="15882" width="20" style="207" customWidth="1"/>
    <col min="15883" max="15883" width="1.66796875" style="207" customWidth="1"/>
    <col min="15884" max="16128" width="9.33203125" style="207" customWidth="1"/>
    <col min="16129" max="16129" width="8.33203125" style="207" customWidth="1"/>
    <col min="16130" max="16130" width="1.66796875" style="207" customWidth="1"/>
    <col min="16131" max="16132" width="5" style="207" customWidth="1"/>
    <col min="16133" max="16133" width="11.66015625" style="207" customWidth="1"/>
    <col min="16134" max="16134" width="9.16015625" style="207" customWidth="1"/>
    <col min="16135" max="16135" width="5" style="207" customWidth="1"/>
    <col min="16136" max="16136" width="77.83203125" style="207" customWidth="1"/>
    <col min="16137" max="16138" width="20" style="207" customWidth="1"/>
    <col min="16139" max="16139" width="1.66796875" style="207" customWidth="1"/>
    <col min="16140" max="16384" width="9.3320312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213" customFormat="1" ht="45" customHeight="1">
      <c r="B3" s="211"/>
      <c r="C3" s="329" t="s">
        <v>273</v>
      </c>
      <c r="D3" s="329"/>
      <c r="E3" s="329"/>
      <c r="F3" s="329"/>
      <c r="G3" s="329"/>
      <c r="H3" s="329"/>
      <c r="I3" s="329"/>
      <c r="J3" s="329"/>
      <c r="K3" s="212"/>
    </row>
    <row r="4" spans="2:11" ht="25.5" customHeight="1">
      <c r="B4" s="214"/>
      <c r="C4" s="335" t="s">
        <v>274</v>
      </c>
      <c r="D4" s="335"/>
      <c r="E4" s="335"/>
      <c r="F4" s="335"/>
      <c r="G4" s="335"/>
      <c r="H4" s="335"/>
      <c r="I4" s="335"/>
      <c r="J4" s="335"/>
      <c r="K4" s="215"/>
    </row>
    <row r="5" spans="2:1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4"/>
      <c r="C6" s="334" t="s">
        <v>275</v>
      </c>
      <c r="D6" s="334"/>
      <c r="E6" s="334"/>
      <c r="F6" s="334"/>
      <c r="G6" s="334"/>
      <c r="H6" s="334"/>
      <c r="I6" s="334"/>
      <c r="J6" s="334"/>
      <c r="K6" s="215"/>
    </row>
    <row r="7" spans="2:11" ht="15" customHeight="1">
      <c r="B7" s="217"/>
      <c r="C7" s="334" t="s">
        <v>276</v>
      </c>
      <c r="D7" s="334"/>
      <c r="E7" s="334"/>
      <c r="F7" s="334"/>
      <c r="G7" s="334"/>
      <c r="H7" s="334"/>
      <c r="I7" s="334"/>
      <c r="J7" s="334"/>
      <c r="K7" s="215"/>
    </row>
    <row r="8" spans="2:11" ht="12.75" customHeight="1">
      <c r="B8" s="217"/>
      <c r="C8" s="218"/>
      <c r="D8" s="218"/>
      <c r="E8" s="218"/>
      <c r="F8" s="218"/>
      <c r="G8" s="218"/>
      <c r="H8" s="218"/>
      <c r="I8" s="218"/>
      <c r="J8" s="218"/>
      <c r="K8" s="215"/>
    </row>
    <row r="9" spans="2:11" ht="15" customHeight="1">
      <c r="B9" s="217"/>
      <c r="C9" s="334" t="s">
        <v>277</v>
      </c>
      <c r="D9" s="334"/>
      <c r="E9" s="334"/>
      <c r="F9" s="334"/>
      <c r="G9" s="334"/>
      <c r="H9" s="334"/>
      <c r="I9" s="334"/>
      <c r="J9" s="334"/>
      <c r="K9" s="215"/>
    </row>
    <row r="10" spans="2:11" ht="15" customHeight="1">
      <c r="B10" s="217"/>
      <c r="C10" s="218"/>
      <c r="D10" s="334" t="s">
        <v>278</v>
      </c>
      <c r="E10" s="334"/>
      <c r="F10" s="334"/>
      <c r="G10" s="334"/>
      <c r="H10" s="334"/>
      <c r="I10" s="334"/>
      <c r="J10" s="334"/>
      <c r="K10" s="215"/>
    </row>
    <row r="11" spans="2:11" ht="15" customHeight="1">
      <c r="B11" s="217"/>
      <c r="C11" s="219"/>
      <c r="D11" s="334" t="s">
        <v>279</v>
      </c>
      <c r="E11" s="334"/>
      <c r="F11" s="334"/>
      <c r="G11" s="334"/>
      <c r="H11" s="334"/>
      <c r="I11" s="334"/>
      <c r="J11" s="334"/>
      <c r="K11" s="215"/>
    </row>
    <row r="12" spans="2:11" ht="12.75" customHeight="1">
      <c r="B12" s="217"/>
      <c r="C12" s="219"/>
      <c r="D12" s="219"/>
      <c r="E12" s="219"/>
      <c r="F12" s="219"/>
      <c r="G12" s="219"/>
      <c r="H12" s="219"/>
      <c r="I12" s="219"/>
      <c r="J12" s="219"/>
      <c r="K12" s="215"/>
    </row>
    <row r="13" spans="2:11" ht="15" customHeight="1">
      <c r="B13" s="217"/>
      <c r="C13" s="219"/>
      <c r="D13" s="334" t="s">
        <v>280</v>
      </c>
      <c r="E13" s="334"/>
      <c r="F13" s="334"/>
      <c r="G13" s="334"/>
      <c r="H13" s="334"/>
      <c r="I13" s="334"/>
      <c r="J13" s="334"/>
      <c r="K13" s="215"/>
    </row>
    <row r="14" spans="2:11" ht="15" customHeight="1">
      <c r="B14" s="217"/>
      <c r="C14" s="219"/>
      <c r="D14" s="334" t="s">
        <v>281</v>
      </c>
      <c r="E14" s="334"/>
      <c r="F14" s="334"/>
      <c r="G14" s="334"/>
      <c r="H14" s="334"/>
      <c r="I14" s="334"/>
      <c r="J14" s="334"/>
      <c r="K14" s="215"/>
    </row>
    <row r="15" spans="2:11" ht="15" customHeight="1">
      <c r="B15" s="217"/>
      <c r="C15" s="219"/>
      <c r="D15" s="334" t="s">
        <v>282</v>
      </c>
      <c r="E15" s="334"/>
      <c r="F15" s="334"/>
      <c r="G15" s="334"/>
      <c r="H15" s="334"/>
      <c r="I15" s="334"/>
      <c r="J15" s="334"/>
      <c r="K15" s="215"/>
    </row>
    <row r="16" spans="2:11" ht="15" customHeight="1">
      <c r="B16" s="217"/>
      <c r="C16" s="219"/>
      <c r="D16" s="219"/>
      <c r="E16" s="220" t="s">
        <v>77</v>
      </c>
      <c r="F16" s="334" t="s">
        <v>283</v>
      </c>
      <c r="G16" s="334"/>
      <c r="H16" s="334"/>
      <c r="I16" s="334"/>
      <c r="J16" s="334"/>
      <c r="K16" s="215"/>
    </row>
    <row r="17" spans="2:11" ht="15" customHeight="1">
      <c r="B17" s="217"/>
      <c r="C17" s="219"/>
      <c r="D17" s="219"/>
      <c r="E17" s="220" t="s">
        <v>284</v>
      </c>
      <c r="F17" s="334" t="s">
        <v>285</v>
      </c>
      <c r="G17" s="334"/>
      <c r="H17" s="334"/>
      <c r="I17" s="334"/>
      <c r="J17" s="334"/>
      <c r="K17" s="215"/>
    </row>
    <row r="18" spans="2:11" ht="15" customHeight="1">
      <c r="B18" s="217"/>
      <c r="C18" s="219"/>
      <c r="D18" s="219"/>
      <c r="E18" s="220" t="s">
        <v>286</v>
      </c>
      <c r="F18" s="334" t="s">
        <v>287</v>
      </c>
      <c r="G18" s="334"/>
      <c r="H18" s="334"/>
      <c r="I18" s="334"/>
      <c r="J18" s="334"/>
      <c r="K18" s="215"/>
    </row>
    <row r="19" spans="2:11" ht="15" customHeight="1">
      <c r="B19" s="217"/>
      <c r="C19" s="219"/>
      <c r="D19" s="219"/>
      <c r="E19" s="220" t="s">
        <v>288</v>
      </c>
      <c r="F19" s="334" t="s">
        <v>289</v>
      </c>
      <c r="G19" s="334"/>
      <c r="H19" s="334"/>
      <c r="I19" s="334"/>
      <c r="J19" s="334"/>
      <c r="K19" s="215"/>
    </row>
    <row r="20" spans="2:11" ht="15" customHeight="1">
      <c r="B20" s="217"/>
      <c r="C20" s="219"/>
      <c r="D20" s="219"/>
      <c r="E20" s="220" t="s">
        <v>290</v>
      </c>
      <c r="F20" s="334" t="s">
        <v>291</v>
      </c>
      <c r="G20" s="334"/>
      <c r="H20" s="334"/>
      <c r="I20" s="334"/>
      <c r="J20" s="334"/>
      <c r="K20" s="215"/>
    </row>
    <row r="21" spans="2:11" ht="15" customHeight="1">
      <c r="B21" s="217"/>
      <c r="C21" s="219"/>
      <c r="D21" s="219"/>
      <c r="E21" s="220" t="s">
        <v>292</v>
      </c>
      <c r="F21" s="334" t="s">
        <v>293</v>
      </c>
      <c r="G21" s="334"/>
      <c r="H21" s="334"/>
      <c r="I21" s="334"/>
      <c r="J21" s="334"/>
      <c r="K21" s="215"/>
    </row>
    <row r="22" spans="2:11" ht="12.75" customHeight="1">
      <c r="B22" s="217"/>
      <c r="C22" s="219"/>
      <c r="D22" s="219"/>
      <c r="E22" s="219"/>
      <c r="F22" s="219"/>
      <c r="G22" s="219"/>
      <c r="H22" s="219"/>
      <c r="I22" s="219"/>
      <c r="J22" s="219"/>
      <c r="K22" s="215"/>
    </row>
    <row r="23" spans="2:11" ht="15" customHeight="1">
      <c r="B23" s="217"/>
      <c r="C23" s="334" t="s">
        <v>294</v>
      </c>
      <c r="D23" s="334"/>
      <c r="E23" s="334"/>
      <c r="F23" s="334"/>
      <c r="G23" s="334"/>
      <c r="H23" s="334"/>
      <c r="I23" s="334"/>
      <c r="J23" s="334"/>
      <c r="K23" s="215"/>
    </row>
    <row r="24" spans="2:11" ht="15" customHeight="1">
      <c r="B24" s="217"/>
      <c r="C24" s="334" t="s">
        <v>295</v>
      </c>
      <c r="D24" s="334"/>
      <c r="E24" s="334"/>
      <c r="F24" s="334"/>
      <c r="G24" s="334"/>
      <c r="H24" s="334"/>
      <c r="I24" s="334"/>
      <c r="J24" s="334"/>
      <c r="K24" s="215"/>
    </row>
    <row r="25" spans="2:11" ht="15" customHeight="1">
      <c r="B25" s="217"/>
      <c r="C25" s="218"/>
      <c r="D25" s="334" t="s">
        <v>296</v>
      </c>
      <c r="E25" s="334"/>
      <c r="F25" s="334"/>
      <c r="G25" s="334"/>
      <c r="H25" s="334"/>
      <c r="I25" s="334"/>
      <c r="J25" s="334"/>
      <c r="K25" s="215"/>
    </row>
    <row r="26" spans="2:11" ht="15" customHeight="1">
      <c r="B26" s="217"/>
      <c r="C26" s="219"/>
      <c r="D26" s="334" t="s">
        <v>297</v>
      </c>
      <c r="E26" s="334"/>
      <c r="F26" s="334"/>
      <c r="G26" s="334"/>
      <c r="H26" s="334"/>
      <c r="I26" s="334"/>
      <c r="J26" s="334"/>
      <c r="K26" s="215"/>
    </row>
    <row r="27" spans="2:11" ht="12.75" customHeight="1">
      <c r="B27" s="217"/>
      <c r="C27" s="219"/>
      <c r="D27" s="219"/>
      <c r="E27" s="219"/>
      <c r="F27" s="219"/>
      <c r="G27" s="219"/>
      <c r="H27" s="219"/>
      <c r="I27" s="219"/>
      <c r="J27" s="219"/>
      <c r="K27" s="215"/>
    </row>
    <row r="28" spans="2:11" ht="15" customHeight="1">
      <c r="B28" s="217"/>
      <c r="C28" s="219"/>
      <c r="D28" s="334" t="s">
        <v>298</v>
      </c>
      <c r="E28" s="334"/>
      <c r="F28" s="334"/>
      <c r="G28" s="334"/>
      <c r="H28" s="334"/>
      <c r="I28" s="334"/>
      <c r="J28" s="334"/>
      <c r="K28" s="215"/>
    </row>
    <row r="29" spans="2:11" ht="15" customHeight="1">
      <c r="B29" s="217"/>
      <c r="C29" s="219"/>
      <c r="D29" s="334" t="s">
        <v>299</v>
      </c>
      <c r="E29" s="334"/>
      <c r="F29" s="334"/>
      <c r="G29" s="334"/>
      <c r="H29" s="334"/>
      <c r="I29" s="334"/>
      <c r="J29" s="334"/>
      <c r="K29" s="215"/>
    </row>
    <row r="30" spans="2:11" ht="12.75" customHeight="1">
      <c r="B30" s="217"/>
      <c r="C30" s="219"/>
      <c r="D30" s="219"/>
      <c r="E30" s="219"/>
      <c r="F30" s="219"/>
      <c r="G30" s="219"/>
      <c r="H30" s="219"/>
      <c r="I30" s="219"/>
      <c r="J30" s="219"/>
      <c r="K30" s="215"/>
    </row>
    <row r="31" spans="2:11" ht="15" customHeight="1">
      <c r="B31" s="217"/>
      <c r="C31" s="219"/>
      <c r="D31" s="334" t="s">
        <v>300</v>
      </c>
      <c r="E31" s="334"/>
      <c r="F31" s="334"/>
      <c r="G31" s="334"/>
      <c r="H31" s="334"/>
      <c r="I31" s="334"/>
      <c r="J31" s="334"/>
      <c r="K31" s="215"/>
    </row>
    <row r="32" spans="2:11" ht="15" customHeight="1">
      <c r="B32" s="217"/>
      <c r="C32" s="219"/>
      <c r="D32" s="334" t="s">
        <v>301</v>
      </c>
      <c r="E32" s="334"/>
      <c r="F32" s="334"/>
      <c r="G32" s="334"/>
      <c r="H32" s="334"/>
      <c r="I32" s="334"/>
      <c r="J32" s="334"/>
      <c r="K32" s="215"/>
    </row>
    <row r="33" spans="2:11" ht="15" customHeight="1">
      <c r="B33" s="217"/>
      <c r="C33" s="219"/>
      <c r="D33" s="334" t="s">
        <v>302</v>
      </c>
      <c r="E33" s="334"/>
      <c r="F33" s="334"/>
      <c r="G33" s="334"/>
      <c r="H33" s="334"/>
      <c r="I33" s="334"/>
      <c r="J33" s="334"/>
      <c r="K33" s="215"/>
    </row>
    <row r="34" spans="2:11" ht="15" customHeight="1">
      <c r="B34" s="217"/>
      <c r="C34" s="219"/>
      <c r="D34" s="218"/>
      <c r="E34" s="221" t="s">
        <v>118</v>
      </c>
      <c r="F34" s="218"/>
      <c r="G34" s="334" t="s">
        <v>303</v>
      </c>
      <c r="H34" s="334"/>
      <c r="I34" s="334"/>
      <c r="J34" s="334"/>
      <c r="K34" s="215"/>
    </row>
    <row r="35" spans="2:11" ht="30.75" customHeight="1">
      <c r="B35" s="217"/>
      <c r="C35" s="219"/>
      <c r="D35" s="218"/>
      <c r="E35" s="221" t="s">
        <v>304</v>
      </c>
      <c r="F35" s="218"/>
      <c r="G35" s="334" t="s">
        <v>305</v>
      </c>
      <c r="H35" s="334"/>
      <c r="I35" s="334"/>
      <c r="J35" s="334"/>
      <c r="K35" s="215"/>
    </row>
    <row r="36" spans="2:11" ht="15" customHeight="1">
      <c r="B36" s="217"/>
      <c r="C36" s="219"/>
      <c r="D36" s="218"/>
      <c r="E36" s="221" t="s">
        <v>52</v>
      </c>
      <c r="F36" s="218"/>
      <c r="G36" s="334" t="s">
        <v>306</v>
      </c>
      <c r="H36" s="334"/>
      <c r="I36" s="334"/>
      <c r="J36" s="334"/>
      <c r="K36" s="215"/>
    </row>
    <row r="37" spans="2:11" ht="15" customHeight="1">
      <c r="B37" s="217"/>
      <c r="C37" s="219"/>
      <c r="D37" s="218"/>
      <c r="E37" s="221" t="s">
        <v>119</v>
      </c>
      <c r="F37" s="218"/>
      <c r="G37" s="334" t="s">
        <v>307</v>
      </c>
      <c r="H37" s="334"/>
      <c r="I37" s="334"/>
      <c r="J37" s="334"/>
      <c r="K37" s="215"/>
    </row>
    <row r="38" spans="2:11" ht="15" customHeight="1">
      <c r="B38" s="217"/>
      <c r="C38" s="219"/>
      <c r="D38" s="218"/>
      <c r="E38" s="221" t="s">
        <v>120</v>
      </c>
      <c r="F38" s="218"/>
      <c r="G38" s="334" t="s">
        <v>308</v>
      </c>
      <c r="H38" s="334"/>
      <c r="I38" s="334"/>
      <c r="J38" s="334"/>
      <c r="K38" s="215"/>
    </row>
    <row r="39" spans="2:11" ht="15" customHeight="1">
      <c r="B39" s="217"/>
      <c r="C39" s="219"/>
      <c r="D39" s="218"/>
      <c r="E39" s="221" t="s">
        <v>121</v>
      </c>
      <c r="F39" s="218"/>
      <c r="G39" s="334" t="s">
        <v>309</v>
      </c>
      <c r="H39" s="334"/>
      <c r="I39" s="334"/>
      <c r="J39" s="334"/>
      <c r="K39" s="215"/>
    </row>
    <row r="40" spans="2:11" ht="15" customHeight="1">
      <c r="B40" s="217"/>
      <c r="C40" s="219"/>
      <c r="D40" s="218"/>
      <c r="E40" s="221" t="s">
        <v>310</v>
      </c>
      <c r="F40" s="218"/>
      <c r="G40" s="334" t="s">
        <v>311</v>
      </c>
      <c r="H40" s="334"/>
      <c r="I40" s="334"/>
      <c r="J40" s="334"/>
      <c r="K40" s="215"/>
    </row>
    <row r="41" spans="2:11" ht="15" customHeight="1">
      <c r="B41" s="217"/>
      <c r="C41" s="219"/>
      <c r="D41" s="218"/>
      <c r="E41" s="221"/>
      <c r="F41" s="218"/>
      <c r="G41" s="334" t="s">
        <v>312</v>
      </c>
      <c r="H41" s="334"/>
      <c r="I41" s="334"/>
      <c r="J41" s="334"/>
      <c r="K41" s="215"/>
    </row>
    <row r="42" spans="2:11" ht="15" customHeight="1">
      <c r="B42" s="217"/>
      <c r="C42" s="219"/>
      <c r="D42" s="218"/>
      <c r="E42" s="221" t="s">
        <v>313</v>
      </c>
      <c r="F42" s="218"/>
      <c r="G42" s="334" t="s">
        <v>314</v>
      </c>
      <c r="H42" s="334"/>
      <c r="I42" s="334"/>
      <c r="J42" s="334"/>
      <c r="K42" s="215"/>
    </row>
    <row r="43" spans="2:11" ht="15" customHeight="1">
      <c r="B43" s="217"/>
      <c r="C43" s="219"/>
      <c r="D43" s="218"/>
      <c r="E43" s="221" t="s">
        <v>123</v>
      </c>
      <c r="F43" s="218"/>
      <c r="G43" s="334" t="s">
        <v>315</v>
      </c>
      <c r="H43" s="334"/>
      <c r="I43" s="334"/>
      <c r="J43" s="334"/>
      <c r="K43" s="215"/>
    </row>
    <row r="44" spans="2:11" ht="12.75" customHeight="1">
      <c r="B44" s="217"/>
      <c r="C44" s="219"/>
      <c r="D44" s="218"/>
      <c r="E44" s="218"/>
      <c r="F44" s="218"/>
      <c r="G44" s="218"/>
      <c r="H44" s="218"/>
      <c r="I44" s="218"/>
      <c r="J44" s="218"/>
      <c r="K44" s="215"/>
    </row>
    <row r="45" spans="2:11" ht="15" customHeight="1">
      <c r="B45" s="217"/>
      <c r="C45" s="219"/>
      <c r="D45" s="334" t="s">
        <v>316</v>
      </c>
      <c r="E45" s="334"/>
      <c r="F45" s="334"/>
      <c r="G45" s="334"/>
      <c r="H45" s="334"/>
      <c r="I45" s="334"/>
      <c r="J45" s="334"/>
      <c r="K45" s="215"/>
    </row>
    <row r="46" spans="2:11" ht="15" customHeight="1">
      <c r="B46" s="217"/>
      <c r="C46" s="219"/>
      <c r="D46" s="219"/>
      <c r="E46" s="334" t="s">
        <v>317</v>
      </c>
      <c r="F46" s="334"/>
      <c r="G46" s="334"/>
      <c r="H46" s="334"/>
      <c r="I46" s="334"/>
      <c r="J46" s="334"/>
      <c r="K46" s="215"/>
    </row>
    <row r="47" spans="2:11" ht="15" customHeight="1">
      <c r="B47" s="217"/>
      <c r="C47" s="219"/>
      <c r="D47" s="219"/>
      <c r="E47" s="334" t="s">
        <v>318</v>
      </c>
      <c r="F47" s="334"/>
      <c r="G47" s="334"/>
      <c r="H47" s="334"/>
      <c r="I47" s="334"/>
      <c r="J47" s="334"/>
      <c r="K47" s="215"/>
    </row>
    <row r="48" spans="2:11" ht="15" customHeight="1">
      <c r="B48" s="217"/>
      <c r="C48" s="219"/>
      <c r="D48" s="219"/>
      <c r="E48" s="334" t="s">
        <v>319</v>
      </c>
      <c r="F48" s="334"/>
      <c r="G48" s="334"/>
      <c r="H48" s="334"/>
      <c r="I48" s="334"/>
      <c r="J48" s="334"/>
      <c r="K48" s="215"/>
    </row>
    <row r="49" spans="2:11" ht="15" customHeight="1">
      <c r="B49" s="217"/>
      <c r="C49" s="219"/>
      <c r="D49" s="334" t="s">
        <v>320</v>
      </c>
      <c r="E49" s="334"/>
      <c r="F49" s="334"/>
      <c r="G49" s="334"/>
      <c r="H49" s="334"/>
      <c r="I49" s="334"/>
      <c r="J49" s="334"/>
      <c r="K49" s="215"/>
    </row>
    <row r="50" spans="2:11" ht="25.5" customHeight="1">
      <c r="B50" s="214"/>
      <c r="C50" s="335" t="s">
        <v>321</v>
      </c>
      <c r="D50" s="335"/>
      <c r="E50" s="335"/>
      <c r="F50" s="335"/>
      <c r="G50" s="335"/>
      <c r="H50" s="335"/>
      <c r="I50" s="335"/>
      <c r="J50" s="335"/>
      <c r="K50" s="215"/>
    </row>
    <row r="51" spans="2:11" ht="5.25" customHeight="1">
      <c r="B51" s="214"/>
      <c r="C51" s="216"/>
      <c r="D51" s="216"/>
      <c r="E51" s="216"/>
      <c r="F51" s="216"/>
      <c r="G51" s="216"/>
      <c r="H51" s="216"/>
      <c r="I51" s="216"/>
      <c r="J51" s="216"/>
      <c r="K51" s="215"/>
    </row>
    <row r="52" spans="2:11" ht="15" customHeight="1">
      <c r="B52" s="214"/>
      <c r="C52" s="334" t="s">
        <v>322</v>
      </c>
      <c r="D52" s="334"/>
      <c r="E52" s="334"/>
      <c r="F52" s="334"/>
      <c r="G52" s="334"/>
      <c r="H52" s="334"/>
      <c r="I52" s="334"/>
      <c r="J52" s="334"/>
      <c r="K52" s="215"/>
    </row>
    <row r="53" spans="2:11" ht="15" customHeight="1">
      <c r="B53" s="214"/>
      <c r="C53" s="334" t="s">
        <v>323</v>
      </c>
      <c r="D53" s="334"/>
      <c r="E53" s="334"/>
      <c r="F53" s="334"/>
      <c r="G53" s="334"/>
      <c r="H53" s="334"/>
      <c r="I53" s="334"/>
      <c r="J53" s="334"/>
      <c r="K53" s="215"/>
    </row>
    <row r="54" spans="2:11" ht="12.75" customHeight="1">
      <c r="B54" s="214"/>
      <c r="C54" s="218"/>
      <c r="D54" s="218"/>
      <c r="E54" s="218"/>
      <c r="F54" s="218"/>
      <c r="G54" s="218"/>
      <c r="H54" s="218"/>
      <c r="I54" s="218"/>
      <c r="J54" s="218"/>
      <c r="K54" s="215"/>
    </row>
    <row r="55" spans="2:11" ht="15" customHeight="1">
      <c r="B55" s="214"/>
      <c r="C55" s="334" t="s">
        <v>324</v>
      </c>
      <c r="D55" s="334"/>
      <c r="E55" s="334"/>
      <c r="F55" s="334"/>
      <c r="G55" s="334"/>
      <c r="H55" s="334"/>
      <c r="I55" s="334"/>
      <c r="J55" s="334"/>
      <c r="K55" s="215"/>
    </row>
    <row r="56" spans="2:11" ht="15" customHeight="1">
      <c r="B56" s="214"/>
      <c r="C56" s="219"/>
      <c r="D56" s="334" t="s">
        <v>325</v>
      </c>
      <c r="E56" s="334"/>
      <c r="F56" s="334"/>
      <c r="G56" s="334"/>
      <c r="H56" s="334"/>
      <c r="I56" s="334"/>
      <c r="J56" s="334"/>
      <c r="K56" s="215"/>
    </row>
    <row r="57" spans="2:11" ht="15" customHeight="1">
      <c r="B57" s="214"/>
      <c r="C57" s="219"/>
      <c r="D57" s="334" t="s">
        <v>326</v>
      </c>
      <c r="E57" s="334"/>
      <c r="F57" s="334"/>
      <c r="G57" s="334"/>
      <c r="H57" s="334"/>
      <c r="I57" s="334"/>
      <c r="J57" s="334"/>
      <c r="K57" s="215"/>
    </row>
    <row r="58" spans="2:11" ht="15" customHeight="1">
      <c r="B58" s="214"/>
      <c r="C58" s="219"/>
      <c r="D58" s="334" t="s">
        <v>327</v>
      </c>
      <c r="E58" s="334"/>
      <c r="F58" s="334"/>
      <c r="G58" s="334"/>
      <c r="H58" s="334"/>
      <c r="I58" s="334"/>
      <c r="J58" s="334"/>
      <c r="K58" s="215"/>
    </row>
    <row r="59" spans="2:11" ht="15" customHeight="1">
      <c r="B59" s="214"/>
      <c r="C59" s="219"/>
      <c r="D59" s="334" t="s">
        <v>328</v>
      </c>
      <c r="E59" s="334"/>
      <c r="F59" s="334"/>
      <c r="G59" s="334"/>
      <c r="H59" s="334"/>
      <c r="I59" s="334"/>
      <c r="J59" s="334"/>
      <c r="K59" s="215"/>
    </row>
    <row r="60" spans="2:11" ht="15" customHeight="1">
      <c r="B60" s="214"/>
      <c r="C60" s="219"/>
      <c r="D60" s="333" t="s">
        <v>329</v>
      </c>
      <c r="E60" s="333"/>
      <c r="F60" s="333"/>
      <c r="G60" s="333"/>
      <c r="H60" s="333"/>
      <c r="I60" s="333"/>
      <c r="J60" s="333"/>
      <c r="K60" s="215"/>
    </row>
    <row r="61" spans="2:11" ht="15" customHeight="1">
      <c r="B61" s="214"/>
      <c r="C61" s="219"/>
      <c r="D61" s="334" t="s">
        <v>330</v>
      </c>
      <c r="E61" s="334"/>
      <c r="F61" s="334"/>
      <c r="G61" s="334"/>
      <c r="H61" s="334"/>
      <c r="I61" s="334"/>
      <c r="J61" s="334"/>
      <c r="K61" s="215"/>
    </row>
    <row r="62" spans="2:11" ht="12.75" customHeight="1">
      <c r="B62" s="214"/>
      <c r="C62" s="219"/>
      <c r="D62" s="219"/>
      <c r="E62" s="222"/>
      <c r="F62" s="219"/>
      <c r="G62" s="219"/>
      <c r="H62" s="219"/>
      <c r="I62" s="219"/>
      <c r="J62" s="219"/>
      <c r="K62" s="215"/>
    </row>
    <row r="63" spans="2:11" ht="15" customHeight="1">
      <c r="B63" s="214"/>
      <c r="C63" s="219"/>
      <c r="D63" s="334" t="s">
        <v>331</v>
      </c>
      <c r="E63" s="334"/>
      <c r="F63" s="334"/>
      <c r="G63" s="334"/>
      <c r="H63" s="334"/>
      <c r="I63" s="334"/>
      <c r="J63" s="334"/>
      <c r="K63" s="215"/>
    </row>
    <row r="64" spans="2:11" ht="15" customHeight="1">
      <c r="B64" s="214"/>
      <c r="C64" s="219"/>
      <c r="D64" s="333" t="s">
        <v>332</v>
      </c>
      <c r="E64" s="333"/>
      <c r="F64" s="333"/>
      <c r="G64" s="333"/>
      <c r="H64" s="333"/>
      <c r="I64" s="333"/>
      <c r="J64" s="333"/>
      <c r="K64" s="215"/>
    </row>
    <row r="65" spans="2:11" ht="15" customHeight="1">
      <c r="B65" s="214"/>
      <c r="C65" s="219"/>
      <c r="D65" s="334" t="s">
        <v>333</v>
      </c>
      <c r="E65" s="334"/>
      <c r="F65" s="334"/>
      <c r="G65" s="334"/>
      <c r="H65" s="334"/>
      <c r="I65" s="334"/>
      <c r="J65" s="334"/>
      <c r="K65" s="215"/>
    </row>
    <row r="66" spans="2:11" ht="15" customHeight="1">
      <c r="B66" s="214"/>
      <c r="C66" s="219"/>
      <c r="D66" s="334" t="s">
        <v>334</v>
      </c>
      <c r="E66" s="334"/>
      <c r="F66" s="334"/>
      <c r="G66" s="334"/>
      <c r="H66" s="334"/>
      <c r="I66" s="334"/>
      <c r="J66" s="334"/>
      <c r="K66" s="215"/>
    </row>
    <row r="67" spans="2:11" ht="15" customHeight="1">
      <c r="B67" s="214"/>
      <c r="C67" s="219"/>
      <c r="D67" s="334" t="s">
        <v>335</v>
      </c>
      <c r="E67" s="334"/>
      <c r="F67" s="334"/>
      <c r="G67" s="334"/>
      <c r="H67" s="334"/>
      <c r="I67" s="334"/>
      <c r="J67" s="334"/>
      <c r="K67" s="215"/>
    </row>
    <row r="68" spans="2:11" ht="15" customHeight="1">
      <c r="B68" s="214"/>
      <c r="C68" s="219"/>
      <c r="D68" s="334" t="s">
        <v>336</v>
      </c>
      <c r="E68" s="334"/>
      <c r="F68" s="334"/>
      <c r="G68" s="334"/>
      <c r="H68" s="334"/>
      <c r="I68" s="334"/>
      <c r="J68" s="334"/>
      <c r="K68" s="215"/>
    </row>
    <row r="69" spans="2:11" ht="12.75" customHeight="1">
      <c r="B69" s="223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2:11" ht="18.75" customHeight="1">
      <c r="B70" s="226"/>
      <c r="C70" s="226"/>
      <c r="D70" s="226"/>
      <c r="E70" s="226"/>
      <c r="F70" s="226"/>
      <c r="G70" s="226"/>
      <c r="H70" s="226"/>
      <c r="I70" s="226"/>
      <c r="J70" s="226"/>
      <c r="K70" s="227"/>
    </row>
    <row r="71" spans="2:11" ht="18.75" customHeight="1">
      <c r="B71" s="227"/>
      <c r="C71" s="227"/>
      <c r="D71" s="227"/>
      <c r="E71" s="227"/>
      <c r="F71" s="227"/>
      <c r="G71" s="227"/>
      <c r="H71" s="227"/>
      <c r="I71" s="227"/>
      <c r="J71" s="227"/>
      <c r="K71" s="227"/>
    </row>
    <row r="72" spans="2:11" ht="7.5" customHeight="1">
      <c r="B72" s="228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ht="45" customHeight="1">
      <c r="B73" s="231"/>
      <c r="C73" s="332" t="s">
        <v>272</v>
      </c>
      <c r="D73" s="332"/>
      <c r="E73" s="332"/>
      <c r="F73" s="332"/>
      <c r="G73" s="332"/>
      <c r="H73" s="332"/>
      <c r="I73" s="332"/>
      <c r="J73" s="332"/>
      <c r="K73" s="232"/>
    </row>
    <row r="74" spans="2:11" ht="17.25" customHeight="1">
      <c r="B74" s="231"/>
      <c r="C74" s="233" t="s">
        <v>337</v>
      </c>
      <c r="D74" s="233"/>
      <c r="E74" s="233"/>
      <c r="F74" s="233" t="s">
        <v>338</v>
      </c>
      <c r="G74" s="234"/>
      <c r="H74" s="233" t="s">
        <v>119</v>
      </c>
      <c r="I74" s="233" t="s">
        <v>56</v>
      </c>
      <c r="J74" s="233" t="s">
        <v>339</v>
      </c>
      <c r="K74" s="232"/>
    </row>
    <row r="75" spans="2:11" ht="17.25" customHeight="1">
      <c r="B75" s="231"/>
      <c r="C75" s="235" t="s">
        <v>340</v>
      </c>
      <c r="D75" s="235"/>
      <c r="E75" s="235"/>
      <c r="F75" s="236" t="s">
        <v>341</v>
      </c>
      <c r="G75" s="237"/>
      <c r="H75" s="235"/>
      <c r="I75" s="235"/>
      <c r="J75" s="235" t="s">
        <v>342</v>
      </c>
      <c r="K75" s="232"/>
    </row>
    <row r="76" spans="2:11" ht="5.25" customHeight="1">
      <c r="B76" s="231"/>
      <c r="C76" s="238"/>
      <c r="D76" s="238"/>
      <c r="E76" s="238"/>
      <c r="F76" s="238"/>
      <c r="G76" s="239"/>
      <c r="H76" s="238"/>
      <c r="I76" s="238"/>
      <c r="J76" s="238"/>
      <c r="K76" s="232"/>
    </row>
    <row r="77" spans="2:11" ht="15" customHeight="1">
      <c r="B77" s="231"/>
      <c r="C77" s="221" t="s">
        <v>52</v>
      </c>
      <c r="D77" s="238"/>
      <c r="E77" s="238"/>
      <c r="F77" s="240" t="s">
        <v>343</v>
      </c>
      <c r="G77" s="239"/>
      <c r="H77" s="221" t="s">
        <v>344</v>
      </c>
      <c r="I77" s="221" t="s">
        <v>345</v>
      </c>
      <c r="J77" s="221">
        <v>20</v>
      </c>
      <c r="K77" s="232"/>
    </row>
    <row r="78" spans="2:11" ht="15" customHeight="1">
      <c r="B78" s="231"/>
      <c r="C78" s="221" t="s">
        <v>346</v>
      </c>
      <c r="D78" s="221"/>
      <c r="E78" s="221"/>
      <c r="F78" s="240" t="s">
        <v>343</v>
      </c>
      <c r="G78" s="239"/>
      <c r="H78" s="221" t="s">
        <v>347</v>
      </c>
      <c r="I78" s="221" t="s">
        <v>345</v>
      </c>
      <c r="J78" s="221">
        <v>120</v>
      </c>
      <c r="K78" s="232"/>
    </row>
    <row r="79" spans="2:11" ht="15" customHeight="1">
      <c r="B79" s="241"/>
      <c r="C79" s="221" t="s">
        <v>348</v>
      </c>
      <c r="D79" s="221"/>
      <c r="E79" s="221"/>
      <c r="F79" s="240" t="s">
        <v>349</v>
      </c>
      <c r="G79" s="239"/>
      <c r="H79" s="221" t="s">
        <v>350</v>
      </c>
      <c r="I79" s="221" t="s">
        <v>345</v>
      </c>
      <c r="J79" s="221">
        <v>50</v>
      </c>
      <c r="K79" s="232"/>
    </row>
    <row r="80" spans="2:11" ht="15" customHeight="1">
      <c r="B80" s="241"/>
      <c r="C80" s="221" t="s">
        <v>351</v>
      </c>
      <c r="D80" s="221"/>
      <c r="E80" s="221"/>
      <c r="F80" s="240" t="s">
        <v>343</v>
      </c>
      <c r="G80" s="239"/>
      <c r="H80" s="221" t="s">
        <v>352</v>
      </c>
      <c r="I80" s="221" t="s">
        <v>353</v>
      </c>
      <c r="J80" s="221"/>
      <c r="K80" s="232"/>
    </row>
    <row r="81" spans="2:11" ht="15" customHeight="1">
      <c r="B81" s="241"/>
      <c r="C81" s="242" t="s">
        <v>354</v>
      </c>
      <c r="D81" s="242"/>
      <c r="E81" s="242"/>
      <c r="F81" s="243" t="s">
        <v>349</v>
      </c>
      <c r="G81" s="242"/>
      <c r="H81" s="242" t="s">
        <v>355</v>
      </c>
      <c r="I81" s="242" t="s">
        <v>345</v>
      </c>
      <c r="J81" s="242">
        <v>15</v>
      </c>
      <c r="K81" s="232"/>
    </row>
    <row r="82" spans="2:11" ht="15" customHeight="1">
      <c r="B82" s="241"/>
      <c r="C82" s="242" t="s">
        <v>356</v>
      </c>
      <c r="D82" s="242"/>
      <c r="E82" s="242"/>
      <c r="F82" s="243" t="s">
        <v>349</v>
      </c>
      <c r="G82" s="242"/>
      <c r="H82" s="242" t="s">
        <v>357</v>
      </c>
      <c r="I82" s="242" t="s">
        <v>345</v>
      </c>
      <c r="J82" s="242">
        <v>15</v>
      </c>
      <c r="K82" s="232"/>
    </row>
    <row r="83" spans="2:11" ht="15" customHeight="1">
      <c r="B83" s="241"/>
      <c r="C83" s="242" t="s">
        <v>358</v>
      </c>
      <c r="D83" s="242"/>
      <c r="E83" s="242"/>
      <c r="F83" s="243" t="s">
        <v>349</v>
      </c>
      <c r="G83" s="242"/>
      <c r="H83" s="242" t="s">
        <v>359</v>
      </c>
      <c r="I83" s="242" t="s">
        <v>345</v>
      </c>
      <c r="J83" s="242">
        <v>20</v>
      </c>
      <c r="K83" s="232"/>
    </row>
    <row r="84" spans="2:11" ht="15" customHeight="1">
      <c r="B84" s="241"/>
      <c r="C84" s="242" t="s">
        <v>360</v>
      </c>
      <c r="D84" s="242"/>
      <c r="E84" s="242"/>
      <c r="F84" s="243" t="s">
        <v>349</v>
      </c>
      <c r="G84" s="242"/>
      <c r="H84" s="242" t="s">
        <v>361</v>
      </c>
      <c r="I84" s="242" t="s">
        <v>345</v>
      </c>
      <c r="J84" s="242">
        <v>20</v>
      </c>
      <c r="K84" s="232"/>
    </row>
    <row r="85" spans="2:11" ht="15" customHeight="1">
      <c r="B85" s="241"/>
      <c r="C85" s="221" t="s">
        <v>362</v>
      </c>
      <c r="D85" s="221"/>
      <c r="E85" s="221"/>
      <c r="F85" s="240" t="s">
        <v>349</v>
      </c>
      <c r="G85" s="239"/>
      <c r="H85" s="221" t="s">
        <v>363</v>
      </c>
      <c r="I85" s="221" t="s">
        <v>345</v>
      </c>
      <c r="J85" s="221">
        <v>50</v>
      </c>
      <c r="K85" s="232"/>
    </row>
    <row r="86" spans="2:11" ht="15" customHeight="1">
      <c r="B86" s="241"/>
      <c r="C86" s="221" t="s">
        <v>364</v>
      </c>
      <c r="D86" s="221"/>
      <c r="E86" s="221"/>
      <c r="F86" s="240" t="s">
        <v>349</v>
      </c>
      <c r="G86" s="239"/>
      <c r="H86" s="221" t="s">
        <v>365</v>
      </c>
      <c r="I86" s="221" t="s">
        <v>345</v>
      </c>
      <c r="J86" s="221">
        <v>20</v>
      </c>
      <c r="K86" s="232"/>
    </row>
    <row r="87" spans="2:11" ht="15" customHeight="1">
      <c r="B87" s="241"/>
      <c r="C87" s="221" t="s">
        <v>366</v>
      </c>
      <c r="D87" s="221"/>
      <c r="E87" s="221"/>
      <c r="F87" s="240" t="s">
        <v>349</v>
      </c>
      <c r="G87" s="239"/>
      <c r="H87" s="221" t="s">
        <v>367</v>
      </c>
      <c r="I87" s="221" t="s">
        <v>345</v>
      </c>
      <c r="J87" s="221">
        <v>20</v>
      </c>
      <c r="K87" s="232"/>
    </row>
    <row r="88" spans="2:11" ht="15" customHeight="1">
      <c r="B88" s="241"/>
      <c r="C88" s="221" t="s">
        <v>368</v>
      </c>
      <c r="D88" s="221"/>
      <c r="E88" s="221"/>
      <c r="F88" s="240" t="s">
        <v>349</v>
      </c>
      <c r="G88" s="239"/>
      <c r="H88" s="221" t="s">
        <v>369</v>
      </c>
      <c r="I88" s="221" t="s">
        <v>345</v>
      </c>
      <c r="J88" s="221">
        <v>50</v>
      </c>
      <c r="K88" s="232"/>
    </row>
    <row r="89" spans="2:11" ht="15" customHeight="1">
      <c r="B89" s="241"/>
      <c r="C89" s="221" t="s">
        <v>370</v>
      </c>
      <c r="D89" s="221"/>
      <c r="E89" s="221"/>
      <c r="F89" s="240" t="s">
        <v>349</v>
      </c>
      <c r="G89" s="239"/>
      <c r="H89" s="221" t="s">
        <v>370</v>
      </c>
      <c r="I89" s="221" t="s">
        <v>345</v>
      </c>
      <c r="J89" s="221">
        <v>50</v>
      </c>
      <c r="K89" s="232"/>
    </row>
    <row r="90" spans="2:11" ht="15" customHeight="1">
      <c r="B90" s="241"/>
      <c r="C90" s="221" t="s">
        <v>124</v>
      </c>
      <c r="D90" s="221"/>
      <c r="E90" s="221"/>
      <c r="F90" s="240" t="s">
        <v>349</v>
      </c>
      <c r="G90" s="239"/>
      <c r="H90" s="221" t="s">
        <v>371</v>
      </c>
      <c r="I90" s="221" t="s">
        <v>345</v>
      </c>
      <c r="J90" s="221">
        <v>255</v>
      </c>
      <c r="K90" s="232"/>
    </row>
    <row r="91" spans="2:11" ht="15" customHeight="1">
      <c r="B91" s="241"/>
      <c r="C91" s="221" t="s">
        <v>372</v>
      </c>
      <c r="D91" s="221"/>
      <c r="E91" s="221"/>
      <c r="F91" s="240" t="s">
        <v>343</v>
      </c>
      <c r="G91" s="239"/>
      <c r="H91" s="221" t="s">
        <v>373</v>
      </c>
      <c r="I91" s="221" t="s">
        <v>374</v>
      </c>
      <c r="J91" s="221"/>
      <c r="K91" s="232"/>
    </row>
    <row r="92" spans="2:11" ht="15" customHeight="1">
      <c r="B92" s="241"/>
      <c r="C92" s="221" t="s">
        <v>375</v>
      </c>
      <c r="D92" s="221"/>
      <c r="E92" s="221"/>
      <c r="F92" s="240" t="s">
        <v>343</v>
      </c>
      <c r="G92" s="239"/>
      <c r="H92" s="221" t="s">
        <v>376</v>
      </c>
      <c r="I92" s="221" t="s">
        <v>377</v>
      </c>
      <c r="J92" s="221"/>
      <c r="K92" s="232"/>
    </row>
    <row r="93" spans="2:11" ht="15" customHeight="1">
      <c r="B93" s="241"/>
      <c r="C93" s="221" t="s">
        <v>378</v>
      </c>
      <c r="D93" s="221"/>
      <c r="E93" s="221"/>
      <c r="F93" s="240" t="s">
        <v>343</v>
      </c>
      <c r="G93" s="239"/>
      <c r="H93" s="221" t="s">
        <v>378</v>
      </c>
      <c r="I93" s="221" t="s">
        <v>377</v>
      </c>
      <c r="J93" s="221"/>
      <c r="K93" s="232"/>
    </row>
    <row r="94" spans="2:11" ht="15" customHeight="1">
      <c r="B94" s="241"/>
      <c r="C94" s="221" t="s">
        <v>37</v>
      </c>
      <c r="D94" s="221"/>
      <c r="E94" s="221"/>
      <c r="F94" s="240" t="s">
        <v>343</v>
      </c>
      <c r="G94" s="239"/>
      <c r="H94" s="221" t="s">
        <v>379</v>
      </c>
      <c r="I94" s="221" t="s">
        <v>377</v>
      </c>
      <c r="J94" s="221"/>
      <c r="K94" s="232"/>
    </row>
    <row r="95" spans="2:11" ht="15" customHeight="1">
      <c r="B95" s="241"/>
      <c r="C95" s="221" t="s">
        <v>47</v>
      </c>
      <c r="D95" s="221"/>
      <c r="E95" s="221"/>
      <c r="F95" s="240" t="s">
        <v>343</v>
      </c>
      <c r="G95" s="239"/>
      <c r="H95" s="221" t="s">
        <v>380</v>
      </c>
      <c r="I95" s="221" t="s">
        <v>377</v>
      </c>
      <c r="J95" s="221"/>
      <c r="K95" s="232"/>
    </row>
    <row r="96" spans="2:11" ht="15" customHeight="1">
      <c r="B96" s="244"/>
      <c r="C96" s="245"/>
      <c r="D96" s="245"/>
      <c r="E96" s="245"/>
      <c r="F96" s="245"/>
      <c r="G96" s="245"/>
      <c r="H96" s="245"/>
      <c r="I96" s="245"/>
      <c r="J96" s="245"/>
      <c r="K96" s="246"/>
    </row>
    <row r="97" spans="2:11" ht="18.75" customHeight="1">
      <c r="B97" s="247"/>
      <c r="C97" s="248"/>
      <c r="D97" s="248"/>
      <c r="E97" s="248"/>
      <c r="F97" s="248"/>
      <c r="G97" s="248"/>
      <c r="H97" s="248"/>
      <c r="I97" s="248"/>
      <c r="J97" s="248"/>
      <c r="K97" s="247"/>
    </row>
    <row r="98" spans="2:11" ht="18.75" customHeight="1">
      <c r="B98" s="227"/>
      <c r="C98" s="227"/>
      <c r="D98" s="227"/>
      <c r="E98" s="227"/>
      <c r="F98" s="227"/>
      <c r="G98" s="227"/>
      <c r="H98" s="227"/>
      <c r="I98" s="227"/>
      <c r="J98" s="227"/>
      <c r="K98" s="227"/>
    </row>
    <row r="99" spans="2:11" ht="7.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30"/>
    </row>
    <row r="100" spans="2:11" ht="45" customHeight="1">
      <c r="B100" s="231"/>
      <c r="C100" s="332" t="s">
        <v>381</v>
      </c>
      <c r="D100" s="332"/>
      <c r="E100" s="332"/>
      <c r="F100" s="332"/>
      <c r="G100" s="332"/>
      <c r="H100" s="332"/>
      <c r="I100" s="332"/>
      <c r="J100" s="332"/>
      <c r="K100" s="232"/>
    </row>
    <row r="101" spans="2:11" ht="17.25" customHeight="1">
      <c r="B101" s="231"/>
      <c r="C101" s="233" t="s">
        <v>337</v>
      </c>
      <c r="D101" s="233"/>
      <c r="E101" s="233"/>
      <c r="F101" s="233" t="s">
        <v>338</v>
      </c>
      <c r="G101" s="234"/>
      <c r="H101" s="233" t="s">
        <v>119</v>
      </c>
      <c r="I101" s="233" t="s">
        <v>56</v>
      </c>
      <c r="J101" s="233" t="s">
        <v>339</v>
      </c>
      <c r="K101" s="232"/>
    </row>
    <row r="102" spans="2:11" ht="17.25" customHeight="1">
      <c r="B102" s="231"/>
      <c r="C102" s="235" t="s">
        <v>340</v>
      </c>
      <c r="D102" s="235"/>
      <c r="E102" s="235"/>
      <c r="F102" s="236" t="s">
        <v>341</v>
      </c>
      <c r="G102" s="237"/>
      <c r="H102" s="235"/>
      <c r="I102" s="235"/>
      <c r="J102" s="235" t="s">
        <v>342</v>
      </c>
      <c r="K102" s="232"/>
    </row>
    <row r="103" spans="2:11" ht="5.25" customHeight="1">
      <c r="B103" s="231"/>
      <c r="C103" s="233"/>
      <c r="D103" s="233"/>
      <c r="E103" s="233"/>
      <c r="F103" s="233"/>
      <c r="G103" s="249"/>
      <c r="H103" s="233"/>
      <c r="I103" s="233"/>
      <c r="J103" s="233"/>
      <c r="K103" s="232"/>
    </row>
    <row r="104" spans="2:11" ht="15" customHeight="1">
      <c r="B104" s="231"/>
      <c r="C104" s="221" t="s">
        <v>52</v>
      </c>
      <c r="D104" s="238"/>
      <c r="E104" s="238"/>
      <c r="F104" s="240" t="s">
        <v>343</v>
      </c>
      <c r="G104" s="249"/>
      <c r="H104" s="221" t="s">
        <v>382</v>
      </c>
      <c r="I104" s="221" t="s">
        <v>345</v>
      </c>
      <c r="J104" s="221">
        <v>20</v>
      </c>
      <c r="K104" s="232"/>
    </row>
    <row r="105" spans="2:11" ht="15" customHeight="1">
      <c r="B105" s="231"/>
      <c r="C105" s="221" t="s">
        <v>346</v>
      </c>
      <c r="D105" s="221"/>
      <c r="E105" s="221"/>
      <c r="F105" s="240" t="s">
        <v>343</v>
      </c>
      <c r="G105" s="221"/>
      <c r="H105" s="221" t="s">
        <v>382</v>
      </c>
      <c r="I105" s="221" t="s">
        <v>345</v>
      </c>
      <c r="J105" s="221">
        <v>120</v>
      </c>
      <c r="K105" s="232"/>
    </row>
    <row r="106" spans="2:11" ht="15" customHeight="1">
      <c r="B106" s="241"/>
      <c r="C106" s="221" t="s">
        <v>348</v>
      </c>
      <c r="D106" s="221"/>
      <c r="E106" s="221"/>
      <c r="F106" s="240" t="s">
        <v>349</v>
      </c>
      <c r="G106" s="221"/>
      <c r="H106" s="221" t="s">
        <v>382</v>
      </c>
      <c r="I106" s="221" t="s">
        <v>345</v>
      </c>
      <c r="J106" s="221">
        <v>50</v>
      </c>
      <c r="K106" s="232"/>
    </row>
    <row r="107" spans="2:11" ht="15" customHeight="1">
      <c r="B107" s="241"/>
      <c r="C107" s="221" t="s">
        <v>351</v>
      </c>
      <c r="D107" s="221"/>
      <c r="E107" s="221"/>
      <c r="F107" s="240" t="s">
        <v>343</v>
      </c>
      <c r="G107" s="221"/>
      <c r="H107" s="221" t="s">
        <v>382</v>
      </c>
      <c r="I107" s="221" t="s">
        <v>353</v>
      </c>
      <c r="J107" s="221"/>
      <c r="K107" s="232"/>
    </row>
    <row r="108" spans="2:11" ht="15" customHeight="1">
      <c r="B108" s="241"/>
      <c r="C108" s="221" t="s">
        <v>362</v>
      </c>
      <c r="D108" s="221"/>
      <c r="E108" s="221"/>
      <c r="F108" s="240" t="s">
        <v>349</v>
      </c>
      <c r="G108" s="221"/>
      <c r="H108" s="221" t="s">
        <v>382</v>
      </c>
      <c r="I108" s="221" t="s">
        <v>345</v>
      </c>
      <c r="J108" s="221">
        <v>50</v>
      </c>
      <c r="K108" s="232"/>
    </row>
    <row r="109" spans="2:11" ht="15" customHeight="1">
      <c r="B109" s="241"/>
      <c r="C109" s="221" t="s">
        <v>370</v>
      </c>
      <c r="D109" s="221"/>
      <c r="E109" s="221"/>
      <c r="F109" s="240" t="s">
        <v>349</v>
      </c>
      <c r="G109" s="221"/>
      <c r="H109" s="221" t="s">
        <v>382</v>
      </c>
      <c r="I109" s="221" t="s">
        <v>345</v>
      </c>
      <c r="J109" s="221">
        <v>50</v>
      </c>
      <c r="K109" s="232"/>
    </row>
    <row r="110" spans="2:11" ht="15" customHeight="1">
      <c r="B110" s="241"/>
      <c r="C110" s="221" t="s">
        <v>368</v>
      </c>
      <c r="D110" s="221"/>
      <c r="E110" s="221"/>
      <c r="F110" s="240" t="s">
        <v>349</v>
      </c>
      <c r="G110" s="221"/>
      <c r="H110" s="221" t="s">
        <v>382</v>
      </c>
      <c r="I110" s="221" t="s">
        <v>345</v>
      </c>
      <c r="J110" s="221">
        <v>50</v>
      </c>
      <c r="K110" s="232"/>
    </row>
    <row r="111" spans="2:11" ht="15" customHeight="1">
      <c r="B111" s="241"/>
      <c r="C111" s="221" t="s">
        <v>52</v>
      </c>
      <c r="D111" s="221"/>
      <c r="E111" s="221"/>
      <c r="F111" s="240" t="s">
        <v>343</v>
      </c>
      <c r="G111" s="221"/>
      <c r="H111" s="221" t="s">
        <v>383</v>
      </c>
      <c r="I111" s="221" t="s">
        <v>345</v>
      </c>
      <c r="J111" s="221">
        <v>20</v>
      </c>
      <c r="K111" s="232"/>
    </row>
    <row r="112" spans="2:11" ht="15" customHeight="1">
      <c r="B112" s="241"/>
      <c r="C112" s="221" t="s">
        <v>384</v>
      </c>
      <c r="D112" s="221"/>
      <c r="E112" s="221"/>
      <c r="F112" s="240" t="s">
        <v>343</v>
      </c>
      <c r="G112" s="221"/>
      <c r="H112" s="221" t="s">
        <v>385</v>
      </c>
      <c r="I112" s="221" t="s">
        <v>345</v>
      </c>
      <c r="J112" s="221">
        <v>120</v>
      </c>
      <c r="K112" s="232"/>
    </row>
    <row r="113" spans="2:11" ht="15" customHeight="1">
      <c r="B113" s="241"/>
      <c r="C113" s="221" t="s">
        <v>37</v>
      </c>
      <c r="D113" s="221"/>
      <c r="E113" s="221"/>
      <c r="F113" s="240" t="s">
        <v>343</v>
      </c>
      <c r="G113" s="221"/>
      <c r="H113" s="221" t="s">
        <v>386</v>
      </c>
      <c r="I113" s="221" t="s">
        <v>377</v>
      </c>
      <c r="J113" s="221"/>
      <c r="K113" s="232"/>
    </row>
    <row r="114" spans="2:11" ht="15" customHeight="1">
      <c r="B114" s="241"/>
      <c r="C114" s="221" t="s">
        <v>47</v>
      </c>
      <c r="D114" s="221"/>
      <c r="E114" s="221"/>
      <c r="F114" s="240" t="s">
        <v>343</v>
      </c>
      <c r="G114" s="221"/>
      <c r="H114" s="221" t="s">
        <v>387</v>
      </c>
      <c r="I114" s="221" t="s">
        <v>377</v>
      </c>
      <c r="J114" s="221"/>
      <c r="K114" s="232"/>
    </row>
    <row r="115" spans="2:11" ht="15" customHeight="1">
      <c r="B115" s="241"/>
      <c r="C115" s="221" t="s">
        <v>56</v>
      </c>
      <c r="D115" s="221"/>
      <c r="E115" s="221"/>
      <c r="F115" s="240" t="s">
        <v>343</v>
      </c>
      <c r="G115" s="221"/>
      <c r="H115" s="221" t="s">
        <v>388</v>
      </c>
      <c r="I115" s="221" t="s">
        <v>389</v>
      </c>
      <c r="J115" s="221"/>
      <c r="K115" s="232"/>
    </row>
    <row r="116" spans="2:11" ht="15" customHeight="1">
      <c r="B116" s="244"/>
      <c r="C116" s="250"/>
      <c r="D116" s="250"/>
      <c r="E116" s="250"/>
      <c r="F116" s="250"/>
      <c r="G116" s="250"/>
      <c r="H116" s="250"/>
      <c r="I116" s="250"/>
      <c r="J116" s="250"/>
      <c r="K116" s="246"/>
    </row>
    <row r="117" spans="2:11" ht="18.75" customHeight="1">
      <c r="B117" s="251"/>
      <c r="C117" s="218"/>
      <c r="D117" s="218"/>
      <c r="E117" s="218"/>
      <c r="F117" s="252"/>
      <c r="G117" s="218"/>
      <c r="H117" s="218"/>
      <c r="I117" s="218"/>
      <c r="J117" s="218"/>
      <c r="K117" s="251"/>
    </row>
    <row r="118" spans="2:11" ht="18.75" customHeight="1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</row>
    <row r="119" spans="2:11" ht="7.5" customHeight="1">
      <c r="B119" s="253"/>
      <c r="C119" s="254"/>
      <c r="D119" s="254"/>
      <c r="E119" s="254"/>
      <c r="F119" s="254"/>
      <c r="G119" s="254"/>
      <c r="H119" s="254"/>
      <c r="I119" s="254"/>
      <c r="J119" s="254"/>
      <c r="K119" s="255"/>
    </row>
    <row r="120" spans="2:11" ht="45" customHeight="1">
      <c r="B120" s="256"/>
      <c r="C120" s="329" t="s">
        <v>390</v>
      </c>
      <c r="D120" s="329"/>
      <c r="E120" s="329"/>
      <c r="F120" s="329"/>
      <c r="G120" s="329"/>
      <c r="H120" s="329"/>
      <c r="I120" s="329"/>
      <c r="J120" s="329"/>
      <c r="K120" s="257"/>
    </row>
    <row r="121" spans="2:11" ht="17.25" customHeight="1">
      <c r="B121" s="258"/>
      <c r="C121" s="233" t="s">
        <v>337</v>
      </c>
      <c r="D121" s="233"/>
      <c r="E121" s="233"/>
      <c r="F121" s="233" t="s">
        <v>338</v>
      </c>
      <c r="G121" s="234"/>
      <c r="H121" s="233" t="s">
        <v>119</v>
      </c>
      <c r="I121" s="233" t="s">
        <v>56</v>
      </c>
      <c r="J121" s="233" t="s">
        <v>339</v>
      </c>
      <c r="K121" s="259"/>
    </row>
    <row r="122" spans="2:11" ht="17.25" customHeight="1">
      <c r="B122" s="258"/>
      <c r="C122" s="235" t="s">
        <v>340</v>
      </c>
      <c r="D122" s="235"/>
      <c r="E122" s="235"/>
      <c r="F122" s="236" t="s">
        <v>341</v>
      </c>
      <c r="G122" s="237"/>
      <c r="H122" s="235"/>
      <c r="I122" s="235"/>
      <c r="J122" s="235" t="s">
        <v>342</v>
      </c>
      <c r="K122" s="259"/>
    </row>
    <row r="123" spans="2:11" ht="5.25" customHeight="1">
      <c r="B123" s="260"/>
      <c r="C123" s="238"/>
      <c r="D123" s="238"/>
      <c r="E123" s="238"/>
      <c r="F123" s="238"/>
      <c r="G123" s="221"/>
      <c r="H123" s="238"/>
      <c r="I123" s="238"/>
      <c r="J123" s="238"/>
      <c r="K123" s="261"/>
    </row>
    <row r="124" spans="2:11" ht="15" customHeight="1">
      <c r="B124" s="260"/>
      <c r="C124" s="221" t="s">
        <v>346</v>
      </c>
      <c r="D124" s="238"/>
      <c r="E124" s="238"/>
      <c r="F124" s="240" t="s">
        <v>343</v>
      </c>
      <c r="G124" s="221"/>
      <c r="H124" s="221" t="s">
        <v>382</v>
      </c>
      <c r="I124" s="221" t="s">
        <v>345</v>
      </c>
      <c r="J124" s="221">
        <v>120</v>
      </c>
      <c r="K124" s="262"/>
    </row>
    <row r="125" spans="2:11" ht="15" customHeight="1">
      <c r="B125" s="260"/>
      <c r="C125" s="221" t="s">
        <v>391</v>
      </c>
      <c r="D125" s="221"/>
      <c r="E125" s="221"/>
      <c r="F125" s="240" t="s">
        <v>343</v>
      </c>
      <c r="G125" s="221"/>
      <c r="H125" s="221" t="s">
        <v>392</v>
      </c>
      <c r="I125" s="221" t="s">
        <v>345</v>
      </c>
      <c r="J125" s="221" t="s">
        <v>393</v>
      </c>
      <c r="K125" s="262"/>
    </row>
    <row r="126" spans="2:11" ht="15" customHeight="1">
      <c r="B126" s="260"/>
      <c r="C126" s="221" t="s">
        <v>292</v>
      </c>
      <c r="D126" s="221"/>
      <c r="E126" s="221"/>
      <c r="F126" s="240" t="s">
        <v>343</v>
      </c>
      <c r="G126" s="221"/>
      <c r="H126" s="221" t="s">
        <v>394</v>
      </c>
      <c r="I126" s="221" t="s">
        <v>345</v>
      </c>
      <c r="J126" s="221" t="s">
        <v>393</v>
      </c>
      <c r="K126" s="262"/>
    </row>
    <row r="127" spans="2:11" ht="15" customHeight="1">
      <c r="B127" s="260"/>
      <c r="C127" s="221" t="s">
        <v>354</v>
      </c>
      <c r="D127" s="221"/>
      <c r="E127" s="221"/>
      <c r="F127" s="240" t="s">
        <v>349</v>
      </c>
      <c r="G127" s="221"/>
      <c r="H127" s="221" t="s">
        <v>355</v>
      </c>
      <c r="I127" s="221" t="s">
        <v>345</v>
      </c>
      <c r="J127" s="221">
        <v>15</v>
      </c>
      <c r="K127" s="262"/>
    </row>
    <row r="128" spans="2:11" ht="15" customHeight="1">
      <c r="B128" s="260"/>
      <c r="C128" s="242" t="s">
        <v>356</v>
      </c>
      <c r="D128" s="242"/>
      <c r="E128" s="242"/>
      <c r="F128" s="243" t="s">
        <v>349</v>
      </c>
      <c r="G128" s="242"/>
      <c r="H128" s="242" t="s">
        <v>357</v>
      </c>
      <c r="I128" s="242" t="s">
        <v>345</v>
      </c>
      <c r="J128" s="242">
        <v>15</v>
      </c>
      <c r="K128" s="262"/>
    </row>
    <row r="129" spans="2:11" ht="15" customHeight="1">
      <c r="B129" s="260"/>
      <c r="C129" s="242" t="s">
        <v>358</v>
      </c>
      <c r="D129" s="242"/>
      <c r="E129" s="242"/>
      <c r="F129" s="243" t="s">
        <v>349</v>
      </c>
      <c r="G129" s="242"/>
      <c r="H129" s="242" t="s">
        <v>359</v>
      </c>
      <c r="I129" s="242" t="s">
        <v>345</v>
      </c>
      <c r="J129" s="242">
        <v>20</v>
      </c>
      <c r="K129" s="262"/>
    </row>
    <row r="130" spans="2:11" ht="15" customHeight="1">
      <c r="B130" s="260"/>
      <c r="C130" s="242" t="s">
        <v>360</v>
      </c>
      <c r="D130" s="242"/>
      <c r="E130" s="242"/>
      <c r="F130" s="243" t="s">
        <v>349</v>
      </c>
      <c r="G130" s="242"/>
      <c r="H130" s="242" t="s">
        <v>361</v>
      </c>
      <c r="I130" s="242" t="s">
        <v>345</v>
      </c>
      <c r="J130" s="242">
        <v>20</v>
      </c>
      <c r="K130" s="262"/>
    </row>
    <row r="131" spans="2:11" ht="15" customHeight="1">
      <c r="B131" s="260"/>
      <c r="C131" s="221" t="s">
        <v>348</v>
      </c>
      <c r="D131" s="221"/>
      <c r="E131" s="221"/>
      <c r="F131" s="240" t="s">
        <v>349</v>
      </c>
      <c r="G131" s="221"/>
      <c r="H131" s="221" t="s">
        <v>382</v>
      </c>
      <c r="I131" s="221" t="s">
        <v>345</v>
      </c>
      <c r="J131" s="221">
        <v>50</v>
      </c>
      <c r="K131" s="262"/>
    </row>
    <row r="132" spans="2:11" ht="15" customHeight="1">
      <c r="B132" s="260"/>
      <c r="C132" s="221" t="s">
        <v>362</v>
      </c>
      <c r="D132" s="221"/>
      <c r="E132" s="221"/>
      <c r="F132" s="240" t="s">
        <v>349</v>
      </c>
      <c r="G132" s="221"/>
      <c r="H132" s="221" t="s">
        <v>382</v>
      </c>
      <c r="I132" s="221" t="s">
        <v>345</v>
      </c>
      <c r="J132" s="221">
        <v>50</v>
      </c>
      <c r="K132" s="262"/>
    </row>
    <row r="133" spans="2:11" ht="15" customHeight="1">
      <c r="B133" s="260"/>
      <c r="C133" s="221" t="s">
        <v>368</v>
      </c>
      <c r="D133" s="221"/>
      <c r="E133" s="221"/>
      <c r="F133" s="240" t="s">
        <v>349</v>
      </c>
      <c r="G133" s="221"/>
      <c r="H133" s="221" t="s">
        <v>382</v>
      </c>
      <c r="I133" s="221" t="s">
        <v>345</v>
      </c>
      <c r="J133" s="221">
        <v>50</v>
      </c>
      <c r="K133" s="262"/>
    </row>
    <row r="134" spans="2:11" ht="15" customHeight="1">
      <c r="B134" s="260"/>
      <c r="C134" s="221" t="s">
        <v>370</v>
      </c>
      <c r="D134" s="221"/>
      <c r="E134" s="221"/>
      <c r="F134" s="240" t="s">
        <v>349</v>
      </c>
      <c r="G134" s="221"/>
      <c r="H134" s="221" t="s">
        <v>382</v>
      </c>
      <c r="I134" s="221" t="s">
        <v>345</v>
      </c>
      <c r="J134" s="221">
        <v>50</v>
      </c>
      <c r="K134" s="262"/>
    </row>
    <row r="135" spans="2:11" ht="15" customHeight="1">
      <c r="B135" s="260"/>
      <c r="C135" s="221" t="s">
        <v>124</v>
      </c>
      <c r="D135" s="221"/>
      <c r="E135" s="221"/>
      <c r="F135" s="240" t="s">
        <v>349</v>
      </c>
      <c r="G135" s="221"/>
      <c r="H135" s="221" t="s">
        <v>395</v>
      </c>
      <c r="I135" s="221" t="s">
        <v>345</v>
      </c>
      <c r="J135" s="221">
        <v>255</v>
      </c>
      <c r="K135" s="262"/>
    </row>
    <row r="136" spans="2:11" ht="15" customHeight="1">
      <c r="B136" s="260"/>
      <c r="C136" s="221" t="s">
        <v>372</v>
      </c>
      <c r="D136" s="221"/>
      <c r="E136" s="221"/>
      <c r="F136" s="240" t="s">
        <v>343</v>
      </c>
      <c r="G136" s="221"/>
      <c r="H136" s="221" t="s">
        <v>396</v>
      </c>
      <c r="I136" s="221" t="s">
        <v>374</v>
      </c>
      <c r="J136" s="221"/>
      <c r="K136" s="262"/>
    </row>
    <row r="137" spans="2:11" ht="15" customHeight="1">
      <c r="B137" s="260"/>
      <c r="C137" s="221" t="s">
        <v>375</v>
      </c>
      <c r="D137" s="221"/>
      <c r="E137" s="221"/>
      <c r="F137" s="240" t="s">
        <v>343</v>
      </c>
      <c r="G137" s="221"/>
      <c r="H137" s="221" t="s">
        <v>397</v>
      </c>
      <c r="I137" s="221" t="s">
        <v>377</v>
      </c>
      <c r="J137" s="221"/>
      <c r="K137" s="262"/>
    </row>
    <row r="138" spans="2:11" ht="15" customHeight="1">
      <c r="B138" s="260"/>
      <c r="C138" s="221" t="s">
        <v>378</v>
      </c>
      <c r="D138" s="221"/>
      <c r="E138" s="221"/>
      <c r="F138" s="240" t="s">
        <v>343</v>
      </c>
      <c r="G138" s="221"/>
      <c r="H138" s="221" t="s">
        <v>378</v>
      </c>
      <c r="I138" s="221" t="s">
        <v>377</v>
      </c>
      <c r="J138" s="221"/>
      <c r="K138" s="262"/>
    </row>
    <row r="139" spans="2:11" ht="15" customHeight="1">
      <c r="B139" s="260"/>
      <c r="C139" s="221" t="s">
        <v>37</v>
      </c>
      <c r="D139" s="221"/>
      <c r="E139" s="221"/>
      <c r="F139" s="240" t="s">
        <v>343</v>
      </c>
      <c r="G139" s="221"/>
      <c r="H139" s="221" t="s">
        <v>398</v>
      </c>
      <c r="I139" s="221" t="s">
        <v>377</v>
      </c>
      <c r="J139" s="221"/>
      <c r="K139" s="262"/>
    </row>
    <row r="140" spans="2:11" ht="15" customHeight="1">
      <c r="B140" s="260"/>
      <c r="C140" s="221" t="s">
        <v>399</v>
      </c>
      <c r="D140" s="221"/>
      <c r="E140" s="221"/>
      <c r="F140" s="240" t="s">
        <v>343</v>
      </c>
      <c r="G140" s="221"/>
      <c r="H140" s="221" t="s">
        <v>400</v>
      </c>
      <c r="I140" s="221" t="s">
        <v>377</v>
      </c>
      <c r="J140" s="221"/>
      <c r="K140" s="262"/>
    </row>
    <row r="141" spans="2:11" ht="15" customHeight="1">
      <c r="B141" s="263"/>
      <c r="C141" s="264"/>
      <c r="D141" s="264"/>
      <c r="E141" s="264"/>
      <c r="F141" s="264"/>
      <c r="G141" s="264"/>
      <c r="H141" s="264"/>
      <c r="I141" s="264"/>
      <c r="J141" s="264"/>
      <c r="K141" s="265"/>
    </row>
    <row r="142" spans="2:11" ht="18.75" customHeight="1">
      <c r="B142" s="218"/>
      <c r="C142" s="218"/>
      <c r="D142" s="218"/>
      <c r="E142" s="218"/>
      <c r="F142" s="252"/>
      <c r="G142" s="218"/>
      <c r="H142" s="218"/>
      <c r="I142" s="218"/>
      <c r="J142" s="218"/>
      <c r="K142" s="218"/>
    </row>
    <row r="143" spans="2:11" ht="18.75" customHeight="1"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</row>
    <row r="144" spans="2:11" ht="7.5" customHeight="1">
      <c r="B144" s="228"/>
      <c r="C144" s="229"/>
      <c r="D144" s="229"/>
      <c r="E144" s="229"/>
      <c r="F144" s="229"/>
      <c r="G144" s="229"/>
      <c r="H144" s="229"/>
      <c r="I144" s="229"/>
      <c r="J144" s="229"/>
      <c r="K144" s="230"/>
    </row>
    <row r="145" spans="2:11" ht="45" customHeight="1">
      <c r="B145" s="231"/>
      <c r="C145" s="332" t="s">
        <v>401</v>
      </c>
      <c r="D145" s="332"/>
      <c r="E145" s="332"/>
      <c r="F145" s="332"/>
      <c r="G145" s="332"/>
      <c r="H145" s="332"/>
      <c r="I145" s="332"/>
      <c r="J145" s="332"/>
      <c r="K145" s="232"/>
    </row>
    <row r="146" spans="2:11" ht="17.25" customHeight="1">
      <c r="B146" s="231"/>
      <c r="C146" s="233" t="s">
        <v>337</v>
      </c>
      <c r="D146" s="233"/>
      <c r="E146" s="233"/>
      <c r="F146" s="233" t="s">
        <v>338</v>
      </c>
      <c r="G146" s="234"/>
      <c r="H146" s="233" t="s">
        <v>119</v>
      </c>
      <c r="I146" s="233" t="s">
        <v>56</v>
      </c>
      <c r="J146" s="233" t="s">
        <v>339</v>
      </c>
      <c r="K146" s="232"/>
    </row>
    <row r="147" spans="2:11" ht="17.25" customHeight="1">
      <c r="B147" s="231"/>
      <c r="C147" s="235" t="s">
        <v>340</v>
      </c>
      <c r="D147" s="235"/>
      <c r="E147" s="235"/>
      <c r="F147" s="236" t="s">
        <v>341</v>
      </c>
      <c r="G147" s="237"/>
      <c r="H147" s="235"/>
      <c r="I147" s="235"/>
      <c r="J147" s="235" t="s">
        <v>342</v>
      </c>
      <c r="K147" s="232"/>
    </row>
    <row r="148" spans="2:11" ht="5.25" customHeight="1">
      <c r="B148" s="241"/>
      <c r="C148" s="238"/>
      <c r="D148" s="238"/>
      <c r="E148" s="238"/>
      <c r="F148" s="238"/>
      <c r="G148" s="239"/>
      <c r="H148" s="238"/>
      <c r="I148" s="238"/>
      <c r="J148" s="238"/>
      <c r="K148" s="262"/>
    </row>
    <row r="149" spans="2:11" ht="15" customHeight="1">
      <c r="B149" s="241"/>
      <c r="C149" s="266" t="s">
        <v>346</v>
      </c>
      <c r="D149" s="221"/>
      <c r="E149" s="221"/>
      <c r="F149" s="267" t="s">
        <v>343</v>
      </c>
      <c r="G149" s="221"/>
      <c r="H149" s="266" t="s">
        <v>382</v>
      </c>
      <c r="I149" s="266" t="s">
        <v>345</v>
      </c>
      <c r="J149" s="266">
        <v>120</v>
      </c>
      <c r="K149" s="262"/>
    </row>
    <row r="150" spans="2:11" ht="15" customHeight="1">
      <c r="B150" s="241"/>
      <c r="C150" s="266" t="s">
        <v>391</v>
      </c>
      <c r="D150" s="221"/>
      <c r="E150" s="221"/>
      <c r="F150" s="267" t="s">
        <v>343</v>
      </c>
      <c r="G150" s="221"/>
      <c r="H150" s="266" t="s">
        <v>402</v>
      </c>
      <c r="I150" s="266" t="s">
        <v>345</v>
      </c>
      <c r="J150" s="266" t="s">
        <v>393</v>
      </c>
      <c r="K150" s="262"/>
    </row>
    <row r="151" spans="2:11" ht="15" customHeight="1">
      <c r="B151" s="241"/>
      <c r="C151" s="266" t="s">
        <v>292</v>
      </c>
      <c r="D151" s="221"/>
      <c r="E151" s="221"/>
      <c r="F151" s="267" t="s">
        <v>343</v>
      </c>
      <c r="G151" s="221"/>
      <c r="H151" s="266" t="s">
        <v>403</v>
      </c>
      <c r="I151" s="266" t="s">
        <v>345</v>
      </c>
      <c r="J151" s="266" t="s">
        <v>393</v>
      </c>
      <c r="K151" s="262"/>
    </row>
    <row r="152" spans="2:11" ht="15" customHeight="1">
      <c r="B152" s="241"/>
      <c r="C152" s="266" t="s">
        <v>348</v>
      </c>
      <c r="D152" s="221"/>
      <c r="E152" s="221"/>
      <c r="F152" s="267" t="s">
        <v>349</v>
      </c>
      <c r="G152" s="221"/>
      <c r="H152" s="266" t="s">
        <v>382</v>
      </c>
      <c r="I152" s="266" t="s">
        <v>345</v>
      </c>
      <c r="J152" s="266">
        <v>50</v>
      </c>
      <c r="K152" s="262"/>
    </row>
    <row r="153" spans="2:11" ht="15" customHeight="1">
      <c r="B153" s="241"/>
      <c r="C153" s="266" t="s">
        <v>351</v>
      </c>
      <c r="D153" s="221"/>
      <c r="E153" s="221"/>
      <c r="F153" s="267" t="s">
        <v>343</v>
      </c>
      <c r="G153" s="221"/>
      <c r="H153" s="266" t="s">
        <v>382</v>
      </c>
      <c r="I153" s="266" t="s">
        <v>353</v>
      </c>
      <c r="J153" s="266"/>
      <c r="K153" s="262"/>
    </row>
    <row r="154" spans="2:11" ht="15" customHeight="1">
      <c r="B154" s="241"/>
      <c r="C154" s="266" t="s">
        <v>362</v>
      </c>
      <c r="D154" s="221"/>
      <c r="E154" s="221"/>
      <c r="F154" s="267" t="s">
        <v>349</v>
      </c>
      <c r="G154" s="221"/>
      <c r="H154" s="266" t="s">
        <v>382</v>
      </c>
      <c r="I154" s="266" t="s">
        <v>345</v>
      </c>
      <c r="J154" s="266">
        <v>50</v>
      </c>
      <c r="K154" s="262"/>
    </row>
    <row r="155" spans="2:11" ht="15" customHeight="1">
      <c r="B155" s="241"/>
      <c r="C155" s="266" t="s">
        <v>370</v>
      </c>
      <c r="D155" s="221"/>
      <c r="E155" s="221"/>
      <c r="F155" s="267" t="s">
        <v>349</v>
      </c>
      <c r="G155" s="221"/>
      <c r="H155" s="266" t="s">
        <v>382</v>
      </c>
      <c r="I155" s="266" t="s">
        <v>345</v>
      </c>
      <c r="J155" s="266">
        <v>50</v>
      </c>
      <c r="K155" s="262"/>
    </row>
    <row r="156" spans="2:11" ht="15" customHeight="1">
      <c r="B156" s="241"/>
      <c r="C156" s="266" t="s">
        <v>368</v>
      </c>
      <c r="D156" s="221"/>
      <c r="E156" s="221"/>
      <c r="F156" s="267" t="s">
        <v>349</v>
      </c>
      <c r="G156" s="221"/>
      <c r="H156" s="266" t="s">
        <v>382</v>
      </c>
      <c r="I156" s="266" t="s">
        <v>345</v>
      </c>
      <c r="J156" s="266">
        <v>50</v>
      </c>
      <c r="K156" s="262"/>
    </row>
    <row r="157" spans="2:11" ht="15" customHeight="1">
      <c r="B157" s="241"/>
      <c r="C157" s="266" t="s">
        <v>105</v>
      </c>
      <c r="D157" s="221"/>
      <c r="E157" s="221"/>
      <c r="F157" s="267" t="s">
        <v>343</v>
      </c>
      <c r="G157" s="221"/>
      <c r="H157" s="266" t="s">
        <v>404</v>
      </c>
      <c r="I157" s="266" t="s">
        <v>345</v>
      </c>
      <c r="J157" s="266" t="s">
        <v>405</v>
      </c>
      <c r="K157" s="262"/>
    </row>
    <row r="158" spans="2:11" ht="15" customHeight="1">
      <c r="B158" s="241"/>
      <c r="C158" s="266" t="s">
        <v>406</v>
      </c>
      <c r="D158" s="221"/>
      <c r="E158" s="221"/>
      <c r="F158" s="267" t="s">
        <v>343</v>
      </c>
      <c r="G158" s="221"/>
      <c r="H158" s="266" t="s">
        <v>407</v>
      </c>
      <c r="I158" s="266" t="s">
        <v>377</v>
      </c>
      <c r="J158" s="266"/>
      <c r="K158" s="262"/>
    </row>
    <row r="159" spans="2:11" ht="15" customHeight="1">
      <c r="B159" s="268"/>
      <c r="C159" s="250"/>
      <c r="D159" s="250"/>
      <c r="E159" s="250"/>
      <c r="F159" s="250"/>
      <c r="G159" s="250"/>
      <c r="H159" s="250"/>
      <c r="I159" s="250"/>
      <c r="J159" s="250"/>
      <c r="K159" s="269"/>
    </row>
    <row r="160" spans="2:11" ht="18.75" customHeight="1">
      <c r="B160" s="218"/>
      <c r="C160" s="221"/>
      <c r="D160" s="221"/>
      <c r="E160" s="221"/>
      <c r="F160" s="240"/>
      <c r="G160" s="221"/>
      <c r="H160" s="221"/>
      <c r="I160" s="221"/>
      <c r="J160" s="221"/>
      <c r="K160" s="218"/>
    </row>
    <row r="161" spans="2:11" ht="18.75" customHeight="1">
      <c r="B161" s="227"/>
      <c r="C161" s="227"/>
      <c r="D161" s="227"/>
      <c r="E161" s="227"/>
      <c r="F161" s="227"/>
      <c r="G161" s="227"/>
      <c r="H161" s="227"/>
      <c r="I161" s="227"/>
      <c r="J161" s="227"/>
      <c r="K161" s="227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329" t="s">
        <v>408</v>
      </c>
      <c r="D163" s="329"/>
      <c r="E163" s="329"/>
      <c r="F163" s="329"/>
      <c r="G163" s="329"/>
      <c r="H163" s="329"/>
      <c r="I163" s="329"/>
      <c r="J163" s="329"/>
      <c r="K163" s="212"/>
    </row>
    <row r="164" spans="2:11" ht="17.25" customHeight="1">
      <c r="B164" s="211"/>
      <c r="C164" s="233" t="s">
        <v>337</v>
      </c>
      <c r="D164" s="233"/>
      <c r="E164" s="233"/>
      <c r="F164" s="233" t="s">
        <v>338</v>
      </c>
      <c r="G164" s="270"/>
      <c r="H164" s="271" t="s">
        <v>119</v>
      </c>
      <c r="I164" s="271" t="s">
        <v>56</v>
      </c>
      <c r="J164" s="233" t="s">
        <v>339</v>
      </c>
      <c r="K164" s="212"/>
    </row>
    <row r="165" spans="2:11" ht="17.25" customHeight="1">
      <c r="B165" s="214"/>
      <c r="C165" s="235" t="s">
        <v>340</v>
      </c>
      <c r="D165" s="235"/>
      <c r="E165" s="235"/>
      <c r="F165" s="236" t="s">
        <v>341</v>
      </c>
      <c r="G165" s="272"/>
      <c r="H165" s="273"/>
      <c r="I165" s="273"/>
      <c r="J165" s="235" t="s">
        <v>342</v>
      </c>
      <c r="K165" s="215"/>
    </row>
    <row r="166" spans="2:11" ht="5.25" customHeight="1">
      <c r="B166" s="241"/>
      <c r="C166" s="238"/>
      <c r="D166" s="238"/>
      <c r="E166" s="238"/>
      <c r="F166" s="238"/>
      <c r="G166" s="239"/>
      <c r="H166" s="238"/>
      <c r="I166" s="238"/>
      <c r="J166" s="238"/>
      <c r="K166" s="262"/>
    </row>
    <row r="167" spans="2:11" ht="15" customHeight="1">
      <c r="B167" s="241"/>
      <c r="C167" s="221" t="s">
        <v>346</v>
      </c>
      <c r="D167" s="221"/>
      <c r="E167" s="221"/>
      <c r="F167" s="240" t="s">
        <v>343</v>
      </c>
      <c r="G167" s="221"/>
      <c r="H167" s="221" t="s">
        <v>382</v>
      </c>
      <c r="I167" s="221" t="s">
        <v>345</v>
      </c>
      <c r="J167" s="221">
        <v>120</v>
      </c>
      <c r="K167" s="262"/>
    </row>
    <row r="168" spans="2:11" ht="15" customHeight="1">
      <c r="B168" s="241"/>
      <c r="C168" s="221" t="s">
        <v>391</v>
      </c>
      <c r="D168" s="221"/>
      <c r="E168" s="221"/>
      <c r="F168" s="240" t="s">
        <v>343</v>
      </c>
      <c r="G168" s="221"/>
      <c r="H168" s="221" t="s">
        <v>392</v>
      </c>
      <c r="I168" s="221" t="s">
        <v>345</v>
      </c>
      <c r="J168" s="221" t="s">
        <v>393</v>
      </c>
      <c r="K168" s="262"/>
    </row>
    <row r="169" spans="2:11" ht="15" customHeight="1">
      <c r="B169" s="241"/>
      <c r="C169" s="221" t="s">
        <v>292</v>
      </c>
      <c r="D169" s="221"/>
      <c r="E169" s="221"/>
      <c r="F169" s="240" t="s">
        <v>343</v>
      </c>
      <c r="G169" s="221"/>
      <c r="H169" s="221" t="s">
        <v>409</v>
      </c>
      <c r="I169" s="221" t="s">
        <v>345</v>
      </c>
      <c r="J169" s="221" t="s">
        <v>393</v>
      </c>
      <c r="K169" s="262"/>
    </row>
    <row r="170" spans="2:11" ht="15" customHeight="1">
      <c r="B170" s="241"/>
      <c r="C170" s="221" t="s">
        <v>348</v>
      </c>
      <c r="D170" s="221"/>
      <c r="E170" s="221"/>
      <c r="F170" s="240" t="s">
        <v>349</v>
      </c>
      <c r="G170" s="221"/>
      <c r="H170" s="221" t="s">
        <v>409</v>
      </c>
      <c r="I170" s="221" t="s">
        <v>345</v>
      </c>
      <c r="J170" s="221">
        <v>50</v>
      </c>
      <c r="K170" s="262"/>
    </row>
    <row r="171" spans="2:11" ht="15" customHeight="1">
      <c r="B171" s="241"/>
      <c r="C171" s="221" t="s">
        <v>351</v>
      </c>
      <c r="D171" s="221"/>
      <c r="E171" s="221"/>
      <c r="F171" s="240" t="s">
        <v>343</v>
      </c>
      <c r="G171" s="221"/>
      <c r="H171" s="221" t="s">
        <v>409</v>
      </c>
      <c r="I171" s="221" t="s">
        <v>353</v>
      </c>
      <c r="J171" s="221"/>
      <c r="K171" s="262"/>
    </row>
    <row r="172" spans="2:11" ht="15" customHeight="1">
      <c r="B172" s="241"/>
      <c r="C172" s="221" t="s">
        <v>362</v>
      </c>
      <c r="D172" s="221"/>
      <c r="E172" s="221"/>
      <c r="F172" s="240" t="s">
        <v>349</v>
      </c>
      <c r="G172" s="221"/>
      <c r="H172" s="221" t="s">
        <v>409</v>
      </c>
      <c r="I172" s="221" t="s">
        <v>345</v>
      </c>
      <c r="J172" s="221">
        <v>50</v>
      </c>
      <c r="K172" s="262"/>
    </row>
    <row r="173" spans="2:11" ht="15" customHeight="1">
      <c r="B173" s="241"/>
      <c r="C173" s="221" t="s">
        <v>370</v>
      </c>
      <c r="D173" s="221"/>
      <c r="E173" s="221"/>
      <c r="F173" s="240" t="s">
        <v>349</v>
      </c>
      <c r="G173" s="221"/>
      <c r="H173" s="221" t="s">
        <v>409</v>
      </c>
      <c r="I173" s="221" t="s">
        <v>345</v>
      </c>
      <c r="J173" s="221">
        <v>50</v>
      </c>
      <c r="K173" s="262"/>
    </row>
    <row r="174" spans="2:11" ht="15" customHeight="1">
      <c r="B174" s="241"/>
      <c r="C174" s="221" t="s">
        <v>368</v>
      </c>
      <c r="D174" s="221"/>
      <c r="E174" s="221"/>
      <c r="F174" s="240" t="s">
        <v>349</v>
      </c>
      <c r="G174" s="221"/>
      <c r="H174" s="221" t="s">
        <v>409</v>
      </c>
      <c r="I174" s="221" t="s">
        <v>345</v>
      </c>
      <c r="J174" s="221">
        <v>50</v>
      </c>
      <c r="K174" s="262"/>
    </row>
    <row r="175" spans="2:11" ht="15" customHeight="1">
      <c r="B175" s="241"/>
      <c r="C175" s="221" t="s">
        <v>118</v>
      </c>
      <c r="D175" s="221"/>
      <c r="E175" s="221"/>
      <c r="F175" s="240" t="s">
        <v>343</v>
      </c>
      <c r="G175" s="221"/>
      <c r="H175" s="221" t="s">
        <v>410</v>
      </c>
      <c r="I175" s="221" t="s">
        <v>411</v>
      </c>
      <c r="J175" s="221"/>
      <c r="K175" s="262"/>
    </row>
    <row r="176" spans="2:11" ht="15" customHeight="1">
      <c r="B176" s="241"/>
      <c r="C176" s="221" t="s">
        <v>56</v>
      </c>
      <c r="D176" s="221"/>
      <c r="E176" s="221"/>
      <c r="F176" s="240" t="s">
        <v>343</v>
      </c>
      <c r="G176" s="221"/>
      <c r="H176" s="221" t="s">
        <v>412</v>
      </c>
      <c r="I176" s="221" t="s">
        <v>413</v>
      </c>
      <c r="J176" s="221">
        <v>1</v>
      </c>
      <c r="K176" s="262"/>
    </row>
    <row r="177" spans="2:11" ht="15" customHeight="1">
      <c r="B177" s="241"/>
      <c r="C177" s="221" t="s">
        <v>52</v>
      </c>
      <c r="D177" s="221"/>
      <c r="E177" s="221"/>
      <c r="F177" s="240" t="s">
        <v>343</v>
      </c>
      <c r="G177" s="221"/>
      <c r="H177" s="221" t="s">
        <v>414</v>
      </c>
      <c r="I177" s="221" t="s">
        <v>345</v>
      </c>
      <c r="J177" s="221">
        <v>20</v>
      </c>
      <c r="K177" s="262"/>
    </row>
    <row r="178" spans="2:11" ht="15" customHeight="1">
      <c r="B178" s="241"/>
      <c r="C178" s="221" t="s">
        <v>119</v>
      </c>
      <c r="D178" s="221"/>
      <c r="E178" s="221"/>
      <c r="F178" s="240" t="s">
        <v>343</v>
      </c>
      <c r="G178" s="221"/>
      <c r="H178" s="221" t="s">
        <v>415</v>
      </c>
      <c r="I178" s="221" t="s">
        <v>345</v>
      </c>
      <c r="J178" s="221">
        <v>255</v>
      </c>
      <c r="K178" s="262"/>
    </row>
    <row r="179" spans="2:11" ht="15" customHeight="1">
      <c r="B179" s="241"/>
      <c r="C179" s="221" t="s">
        <v>120</v>
      </c>
      <c r="D179" s="221"/>
      <c r="E179" s="221"/>
      <c r="F179" s="240" t="s">
        <v>343</v>
      </c>
      <c r="G179" s="221"/>
      <c r="H179" s="221" t="s">
        <v>308</v>
      </c>
      <c r="I179" s="221" t="s">
        <v>345</v>
      </c>
      <c r="J179" s="221">
        <v>10</v>
      </c>
      <c r="K179" s="262"/>
    </row>
    <row r="180" spans="2:11" ht="15" customHeight="1">
      <c r="B180" s="241"/>
      <c r="C180" s="221" t="s">
        <v>121</v>
      </c>
      <c r="D180" s="221"/>
      <c r="E180" s="221"/>
      <c r="F180" s="240" t="s">
        <v>343</v>
      </c>
      <c r="G180" s="221"/>
      <c r="H180" s="221" t="s">
        <v>416</v>
      </c>
      <c r="I180" s="221" t="s">
        <v>377</v>
      </c>
      <c r="J180" s="221"/>
      <c r="K180" s="262"/>
    </row>
    <row r="181" spans="2:11" ht="15" customHeight="1">
      <c r="B181" s="241"/>
      <c r="C181" s="221" t="s">
        <v>417</v>
      </c>
      <c r="D181" s="221"/>
      <c r="E181" s="221"/>
      <c r="F181" s="240" t="s">
        <v>343</v>
      </c>
      <c r="G181" s="221"/>
      <c r="H181" s="221" t="s">
        <v>418</v>
      </c>
      <c r="I181" s="221" t="s">
        <v>377</v>
      </c>
      <c r="J181" s="221"/>
      <c r="K181" s="262"/>
    </row>
    <row r="182" spans="2:11" ht="15" customHeight="1">
      <c r="B182" s="241"/>
      <c r="C182" s="221" t="s">
        <v>406</v>
      </c>
      <c r="D182" s="221"/>
      <c r="E182" s="221"/>
      <c r="F182" s="240" t="s">
        <v>343</v>
      </c>
      <c r="G182" s="221"/>
      <c r="H182" s="221" t="s">
        <v>419</v>
      </c>
      <c r="I182" s="221" t="s">
        <v>377</v>
      </c>
      <c r="J182" s="221"/>
      <c r="K182" s="262"/>
    </row>
    <row r="183" spans="2:11" ht="15" customHeight="1">
      <c r="B183" s="241"/>
      <c r="C183" s="221" t="s">
        <v>123</v>
      </c>
      <c r="D183" s="221"/>
      <c r="E183" s="221"/>
      <c r="F183" s="240" t="s">
        <v>349</v>
      </c>
      <c r="G183" s="221"/>
      <c r="H183" s="221" t="s">
        <v>420</v>
      </c>
      <c r="I183" s="221" t="s">
        <v>345</v>
      </c>
      <c r="J183" s="221">
        <v>50</v>
      </c>
      <c r="K183" s="262"/>
    </row>
    <row r="184" spans="2:11" ht="15" customHeight="1">
      <c r="B184" s="241"/>
      <c r="C184" s="221" t="s">
        <v>421</v>
      </c>
      <c r="D184" s="221"/>
      <c r="E184" s="221"/>
      <c r="F184" s="240" t="s">
        <v>349</v>
      </c>
      <c r="G184" s="221"/>
      <c r="H184" s="221" t="s">
        <v>422</v>
      </c>
      <c r="I184" s="221" t="s">
        <v>423</v>
      </c>
      <c r="J184" s="221"/>
      <c r="K184" s="262"/>
    </row>
    <row r="185" spans="2:11" ht="15" customHeight="1">
      <c r="B185" s="241"/>
      <c r="C185" s="221" t="s">
        <v>424</v>
      </c>
      <c r="D185" s="221"/>
      <c r="E185" s="221"/>
      <c r="F185" s="240" t="s">
        <v>349</v>
      </c>
      <c r="G185" s="221"/>
      <c r="H185" s="221" t="s">
        <v>425</v>
      </c>
      <c r="I185" s="221" t="s">
        <v>423</v>
      </c>
      <c r="J185" s="221"/>
      <c r="K185" s="262"/>
    </row>
    <row r="186" spans="2:11" ht="15" customHeight="1">
      <c r="B186" s="241"/>
      <c r="C186" s="221" t="s">
        <v>426</v>
      </c>
      <c r="D186" s="221"/>
      <c r="E186" s="221"/>
      <c r="F186" s="240" t="s">
        <v>349</v>
      </c>
      <c r="G186" s="221"/>
      <c r="H186" s="221" t="s">
        <v>427</v>
      </c>
      <c r="I186" s="221" t="s">
        <v>423</v>
      </c>
      <c r="J186" s="221"/>
      <c r="K186" s="262"/>
    </row>
    <row r="187" spans="2:11" ht="15" customHeight="1">
      <c r="B187" s="241"/>
      <c r="C187" s="274" t="s">
        <v>428</v>
      </c>
      <c r="D187" s="221"/>
      <c r="E187" s="221"/>
      <c r="F187" s="240" t="s">
        <v>349</v>
      </c>
      <c r="G187" s="221"/>
      <c r="H187" s="221" t="s">
        <v>429</v>
      </c>
      <c r="I187" s="221" t="s">
        <v>430</v>
      </c>
      <c r="J187" s="275" t="s">
        <v>431</v>
      </c>
      <c r="K187" s="262"/>
    </row>
    <row r="188" spans="2:11" ht="15" customHeight="1">
      <c r="B188" s="241"/>
      <c r="C188" s="226" t="s">
        <v>41</v>
      </c>
      <c r="D188" s="221"/>
      <c r="E188" s="221"/>
      <c r="F188" s="240" t="s">
        <v>343</v>
      </c>
      <c r="G188" s="221"/>
      <c r="H188" s="218" t="s">
        <v>432</v>
      </c>
      <c r="I188" s="221" t="s">
        <v>433</v>
      </c>
      <c r="J188" s="221"/>
      <c r="K188" s="262"/>
    </row>
    <row r="189" spans="2:11" ht="15" customHeight="1">
      <c r="B189" s="241"/>
      <c r="C189" s="226" t="s">
        <v>434</v>
      </c>
      <c r="D189" s="221"/>
      <c r="E189" s="221"/>
      <c r="F189" s="240" t="s">
        <v>343</v>
      </c>
      <c r="G189" s="221"/>
      <c r="H189" s="221" t="s">
        <v>435</v>
      </c>
      <c r="I189" s="221" t="s">
        <v>377</v>
      </c>
      <c r="J189" s="221"/>
      <c r="K189" s="262"/>
    </row>
    <row r="190" spans="2:11" ht="15" customHeight="1">
      <c r="B190" s="241"/>
      <c r="C190" s="226" t="s">
        <v>436</v>
      </c>
      <c r="D190" s="221"/>
      <c r="E190" s="221"/>
      <c r="F190" s="240" t="s">
        <v>343</v>
      </c>
      <c r="G190" s="221"/>
      <c r="H190" s="221" t="s">
        <v>437</v>
      </c>
      <c r="I190" s="221" t="s">
        <v>377</v>
      </c>
      <c r="J190" s="221"/>
      <c r="K190" s="262"/>
    </row>
    <row r="191" spans="2:11" ht="15" customHeight="1">
      <c r="B191" s="241"/>
      <c r="C191" s="226" t="s">
        <v>438</v>
      </c>
      <c r="D191" s="221"/>
      <c r="E191" s="221"/>
      <c r="F191" s="240" t="s">
        <v>349</v>
      </c>
      <c r="G191" s="221"/>
      <c r="H191" s="221" t="s">
        <v>439</v>
      </c>
      <c r="I191" s="221" t="s">
        <v>377</v>
      </c>
      <c r="J191" s="221"/>
      <c r="K191" s="262"/>
    </row>
    <row r="192" spans="2:11" ht="15" customHeight="1">
      <c r="B192" s="268"/>
      <c r="C192" s="276"/>
      <c r="D192" s="250"/>
      <c r="E192" s="250"/>
      <c r="F192" s="250"/>
      <c r="G192" s="250"/>
      <c r="H192" s="250"/>
      <c r="I192" s="250"/>
      <c r="J192" s="250"/>
      <c r="K192" s="269"/>
    </row>
    <row r="193" spans="2:11" ht="18.75" customHeight="1">
      <c r="B193" s="218"/>
      <c r="C193" s="221"/>
      <c r="D193" s="221"/>
      <c r="E193" s="221"/>
      <c r="F193" s="240"/>
      <c r="G193" s="221"/>
      <c r="H193" s="221"/>
      <c r="I193" s="221"/>
      <c r="J193" s="221"/>
      <c r="K193" s="218"/>
    </row>
    <row r="194" spans="2:11" ht="18.75" customHeight="1">
      <c r="B194" s="218"/>
      <c r="C194" s="221"/>
      <c r="D194" s="221"/>
      <c r="E194" s="221"/>
      <c r="F194" s="240"/>
      <c r="G194" s="221"/>
      <c r="H194" s="221"/>
      <c r="I194" s="221"/>
      <c r="J194" s="221"/>
      <c r="K194" s="218"/>
    </row>
    <row r="195" spans="2:11" ht="18.75" customHeight="1"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</row>
    <row r="196" spans="2:11" ht="13.5">
      <c r="B196" s="208"/>
      <c r="C196" s="209"/>
      <c r="D196" s="209"/>
      <c r="E196" s="209"/>
      <c r="F196" s="209"/>
      <c r="G196" s="209"/>
      <c r="H196" s="209"/>
      <c r="I196" s="209"/>
      <c r="J196" s="209"/>
      <c r="K196" s="210"/>
    </row>
    <row r="197" spans="2:11" ht="21">
      <c r="B197" s="211"/>
      <c r="C197" s="329" t="s">
        <v>440</v>
      </c>
      <c r="D197" s="329"/>
      <c r="E197" s="329"/>
      <c r="F197" s="329"/>
      <c r="G197" s="329"/>
      <c r="H197" s="329"/>
      <c r="I197" s="329"/>
      <c r="J197" s="329"/>
      <c r="K197" s="212"/>
    </row>
    <row r="198" spans="2:11" ht="25.5" customHeight="1">
      <c r="B198" s="211"/>
      <c r="C198" s="277" t="s">
        <v>441</v>
      </c>
      <c r="D198" s="277"/>
      <c r="E198" s="277"/>
      <c r="F198" s="277" t="s">
        <v>442</v>
      </c>
      <c r="G198" s="278"/>
      <c r="H198" s="330" t="s">
        <v>443</v>
      </c>
      <c r="I198" s="330"/>
      <c r="J198" s="330"/>
      <c r="K198" s="212"/>
    </row>
    <row r="199" spans="2:11" ht="5.25" customHeight="1">
      <c r="B199" s="241"/>
      <c r="C199" s="238"/>
      <c r="D199" s="238"/>
      <c r="E199" s="238"/>
      <c r="F199" s="238"/>
      <c r="G199" s="221"/>
      <c r="H199" s="238"/>
      <c r="I199" s="238"/>
      <c r="J199" s="238"/>
      <c r="K199" s="262"/>
    </row>
    <row r="200" spans="2:11" ht="15" customHeight="1">
      <c r="B200" s="241"/>
      <c r="C200" s="221" t="s">
        <v>433</v>
      </c>
      <c r="D200" s="221"/>
      <c r="E200" s="221"/>
      <c r="F200" s="240" t="s">
        <v>42</v>
      </c>
      <c r="G200" s="221"/>
      <c r="H200" s="331" t="s">
        <v>444</v>
      </c>
      <c r="I200" s="331"/>
      <c r="J200" s="331"/>
      <c r="K200" s="262"/>
    </row>
    <row r="201" spans="2:11" ht="15" customHeight="1">
      <c r="B201" s="241"/>
      <c r="C201" s="247"/>
      <c r="D201" s="221"/>
      <c r="E201" s="221"/>
      <c r="F201" s="240" t="s">
        <v>43</v>
      </c>
      <c r="G201" s="221"/>
      <c r="H201" s="331" t="s">
        <v>445</v>
      </c>
      <c r="I201" s="331"/>
      <c r="J201" s="331"/>
      <c r="K201" s="262"/>
    </row>
    <row r="202" spans="2:11" ht="15" customHeight="1">
      <c r="B202" s="241"/>
      <c r="C202" s="247"/>
      <c r="D202" s="221"/>
      <c r="E202" s="221"/>
      <c r="F202" s="240" t="s">
        <v>46</v>
      </c>
      <c r="G202" s="221"/>
      <c r="H202" s="331" t="s">
        <v>446</v>
      </c>
      <c r="I202" s="331"/>
      <c r="J202" s="331"/>
      <c r="K202" s="262"/>
    </row>
    <row r="203" spans="2:11" ht="15" customHeight="1">
      <c r="B203" s="241"/>
      <c r="C203" s="221"/>
      <c r="D203" s="221"/>
      <c r="E203" s="221"/>
      <c r="F203" s="240" t="s">
        <v>44</v>
      </c>
      <c r="G203" s="221"/>
      <c r="H203" s="331" t="s">
        <v>447</v>
      </c>
      <c r="I203" s="331"/>
      <c r="J203" s="331"/>
      <c r="K203" s="262"/>
    </row>
    <row r="204" spans="2:11" ht="15" customHeight="1">
      <c r="B204" s="241"/>
      <c r="C204" s="221"/>
      <c r="D204" s="221"/>
      <c r="E204" s="221"/>
      <c r="F204" s="240" t="s">
        <v>45</v>
      </c>
      <c r="G204" s="221"/>
      <c r="H204" s="331" t="s">
        <v>448</v>
      </c>
      <c r="I204" s="331"/>
      <c r="J204" s="331"/>
      <c r="K204" s="262"/>
    </row>
    <row r="205" spans="2:11" ht="15" customHeight="1">
      <c r="B205" s="241"/>
      <c r="C205" s="221"/>
      <c r="D205" s="221"/>
      <c r="E205" s="221"/>
      <c r="F205" s="240"/>
      <c r="G205" s="221"/>
      <c r="H205" s="221"/>
      <c r="I205" s="221"/>
      <c r="J205" s="221"/>
      <c r="K205" s="262"/>
    </row>
    <row r="206" spans="2:11" ht="15" customHeight="1">
      <c r="B206" s="241"/>
      <c r="C206" s="221" t="s">
        <v>389</v>
      </c>
      <c r="D206" s="221"/>
      <c r="E206" s="221"/>
      <c r="F206" s="240" t="s">
        <v>77</v>
      </c>
      <c r="G206" s="221"/>
      <c r="H206" s="331" t="s">
        <v>449</v>
      </c>
      <c r="I206" s="331"/>
      <c r="J206" s="331"/>
      <c r="K206" s="262"/>
    </row>
    <row r="207" spans="2:11" ht="15" customHeight="1">
      <c r="B207" s="241"/>
      <c r="C207" s="247"/>
      <c r="D207" s="221"/>
      <c r="E207" s="221"/>
      <c r="F207" s="240" t="s">
        <v>286</v>
      </c>
      <c r="G207" s="221"/>
      <c r="H207" s="331" t="s">
        <v>287</v>
      </c>
      <c r="I207" s="331"/>
      <c r="J207" s="331"/>
      <c r="K207" s="262"/>
    </row>
    <row r="208" spans="2:11" ht="15" customHeight="1">
      <c r="B208" s="241"/>
      <c r="C208" s="221"/>
      <c r="D208" s="221"/>
      <c r="E208" s="221"/>
      <c r="F208" s="240" t="s">
        <v>284</v>
      </c>
      <c r="G208" s="221"/>
      <c r="H208" s="331" t="s">
        <v>450</v>
      </c>
      <c r="I208" s="331"/>
      <c r="J208" s="331"/>
      <c r="K208" s="262"/>
    </row>
    <row r="209" spans="2:11" ht="15" customHeight="1">
      <c r="B209" s="279"/>
      <c r="C209" s="247"/>
      <c r="D209" s="247"/>
      <c r="E209" s="247"/>
      <c r="F209" s="240" t="s">
        <v>288</v>
      </c>
      <c r="G209" s="226"/>
      <c r="H209" s="328" t="s">
        <v>289</v>
      </c>
      <c r="I209" s="328"/>
      <c r="J209" s="328"/>
      <c r="K209" s="280"/>
    </row>
    <row r="210" spans="2:11" ht="15" customHeight="1">
      <c r="B210" s="279"/>
      <c r="C210" s="247"/>
      <c r="D210" s="247"/>
      <c r="E210" s="247"/>
      <c r="F210" s="240" t="s">
        <v>290</v>
      </c>
      <c r="G210" s="226"/>
      <c r="H210" s="328" t="s">
        <v>451</v>
      </c>
      <c r="I210" s="328"/>
      <c r="J210" s="328"/>
      <c r="K210" s="280"/>
    </row>
    <row r="211" spans="2:11" ht="15" customHeight="1">
      <c r="B211" s="279"/>
      <c r="C211" s="247"/>
      <c r="D211" s="247"/>
      <c r="E211" s="247"/>
      <c r="F211" s="281"/>
      <c r="G211" s="226"/>
      <c r="H211" s="282"/>
      <c r="I211" s="282"/>
      <c r="J211" s="282"/>
      <c r="K211" s="280"/>
    </row>
    <row r="212" spans="2:11" ht="15" customHeight="1">
      <c r="B212" s="279"/>
      <c r="C212" s="221" t="s">
        <v>413</v>
      </c>
      <c r="D212" s="247"/>
      <c r="E212" s="247"/>
      <c r="F212" s="240">
        <v>1</v>
      </c>
      <c r="G212" s="226"/>
      <c r="H212" s="328" t="s">
        <v>452</v>
      </c>
      <c r="I212" s="328"/>
      <c r="J212" s="328"/>
      <c r="K212" s="280"/>
    </row>
    <row r="213" spans="2:11" ht="15" customHeight="1">
      <c r="B213" s="279"/>
      <c r="C213" s="247"/>
      <c r="D213" s="247"/>
      <c r="E213" s="247"/>
      <c r="F213" s="240">
        <v>2</v>
      </c>
      <c r="G213" s="226"/>
      <c r="H213" s="328" t="s">
        <v>453</v>
      </c>
      <c r="I213" s="328"/>
      <c r="J213" s="328"/>
      <c r="K213" s="280"/>
    </row>
    <row r="214" spans="2:11" ht="15" customHeight="1">
      <c r="B214" s="279"/>
      <c r="C214" s="247"/>
      <c r="D214" s="247"/>
      <c r="E214" s="247"/>
      <c r="F214" s="240">
        <v>3</v>
      </c>
      <c r="G214" s="226"/>
      <c r="H214" s="328" t="s">
        <v>454</v>
      </c>
      <c r="I214" s="328"/>
      <c r="J214" s="328"/>
      <c r="K214" s="280"/>
    </row>
    <row r="215" spans="2:11" ht="15" customHeight="1">
      <c r="B215" s="279"/>
      <c r="C215" s="247"/>
      <c r="D215" s="247"/>
      <c r="E215" s="247"/>
      <c r="F215" s="240">
        <v>4</v>
      </c>
      <c r="G215" s="226"/>
      <c r="H215" s="328" t="s">
        <v>455</v>
      </c>
      <c r="I215" s="328"/>
      <c r="J215" s="328"/>
      <c r="K215" s="280"/>
    </row>
    <row r="216" spans="2:11" ht="12.75" customHeight="1">
      <c r="B216" s="283"/>
      <c r="C216" s="284"/>
      <c r="D216" s="284"/>
      <c r="E216" s="284"/>
      <c r="F216" s="284"/>
      <c r="G216" s="284"/>
      <c r="H216" s="284"/>
      <c r="I216" s="284"/>
      <c r="J216" s="284"/>
      <c r="K216" s="285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Machek2</dc:creator>
  <cp:keywords/>
  <dc:description/>
  <cp:lastModifiedBy>Alena Duskova</cp:lastModifiedBy>
  <dcterms:created xsi:type="dcterms:W3CDTF">2017-03-31T10:25:10Z</dcterms:created>
  <dcterms:modified xsi:type="dcterms:W3CDTF">2017-04-12T13:04:08Z</dcterms:modified>
  <cp:category/>
  <cp:version/>
  <cp:contentType/>
  <cp:contentStatus/>
</cp:coreProperties>
</file>