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ramb\Documents\Hana -\HANA\projekty - výkresy 2024\2420006 - otradov\"/>
    </mc:Choice>
  </mc:AlternateContent>
  <xr:revisionPtr revIDLastSave="0" documentId="8_{C6CE580E-D4D5-4C97-A351-66886CD7EC83}" xr6:coauthVersionLast="47" xr6:coauthVersionMax="47" xr10:uidLastSave="{00000000-0000-0000-0000-000000000000}"/>
  <bookViews>
    <workbookView xWindow="2985" yWindow="2985" windowWidth="21600" windowHeight="11385" xr2:uid="{00000000-000D-0000-FFFF-FFFF00000000}"/>
  </bookViews>
  <sheets>
    <sheet name="Rekapitulace stavby" sheetId="1" r:id="rId1"/>
    <sheet name="01 - Krouna, řad V, km 0,..." sheetId="2" r:id="rId2"/>
    <sheet name="02 - Krouna, redukční šachta" sheetId="3" r:id="rId3"/>
    <sheet name="03 - Krouna, řad V, vodov..." sheetId="4" r:id="rId4"/>
    <sheet name="04 - Otradov, vodovodní řady" sheetId="5" r:id="rId5"/>
    <sheet name="05 - Otradov, vodovodní p..." sheetId="6" r:id="rId6"/>
    <sheet name="VRN - Vedlejší a rozpočto..." sheetId="7" r:id="rId7"/>
  </sheets>
  <definedNames>
    <definedName name="_xlnm._FilterDatabase" localSheetId="1" hidden="1">'01 - Krouna, řad V, km 0,...'!$C$123:$K$421</definedName>
    <definedName name="_xlnm._FilterDatabase" localSheetId="2" hidden="1">'02 - Krouna, redukční šachta'!$C$126:$K$321</definedName>
    <definedName name="_xlnm._FilterDatabase" localSheetId="3" hidden="1">'03 - Krouna, řad V, vodov...'!$C$123:$K$380</definedName>
    <definedName name="_xlnm._FilterDatabase" localSheetId="4" hidden="1">'04 - Otradov, vodovodní řady'!$C$123:$K$1274</definedName>
    <definedName name="_xlnm._FilterDatabase" localSheetId="5" hidden="1">'05 - Otradov, vodovodní p...'!$C$123:$K$424</definedName>
    <definedName name="_xlnm._FilterDatabase" localSheetId="6" hidden="1">'VRN - Vedlejší a rozpočto...'!$C$116:$K$208</definedName>
    <definedName name="_xlnm.Print_Titles" localSheetId="1">'01 - Krouna, řad V, km 0,...'!$123:$123</definedName>
    <definedName name="_xlnm.Print_Titles" localSheetId="2">'02 - Krouna, redukční šachta'!$126:$126</definedName>
    <definedName name="_xlnm.Print_Titles" localSheetId="3">'03 - Krouna, řad V, vodov...'!$123:$123</definedName>
    <definedName name="_xlnm.Print_Titles" localSheetId="4">'04 - Otradov, vodovodní řady'!$123:$123</definedName>
    <definedName name="_xlnm.Print_Titles" localSheetId="5">'05 - Otradov, vodovodní p...'!$123:$123</definedName>
    <definedName name="_xlnm.Print_Titles" localSheetId="0">'Rekapitulace stavby'!$92:$92</definedName>
    <definedName name="_xlnm.Print_Titles" localSheetId="6">'VRN - Vedlejší a rozpočto...'!$116:$116</definedName>
    <definedName name="_xlnm.Print_Area" localSheetId="1">'01 - Krouna, řad V, km 0,...'!$C$4:$J$39,'01 - Krouna, řad V, km 0,...'!$C$50:$J$76,'01 - Krouna, řad V, km 0,...'!$C$82:$J$105,'01 - Krouna, řad V, km 0,...'!$C$111:$J$421</definedName>
    <definedName name="_xlnm.Print_Area" localSheetId="2">'02 - Krouna, redukční šachta'!$C$4:$J$39,'02 - Krouna, redukční šachta'!$C$50:$J$76,'02 - Krouna, redukční šachta'!$C$82:$J$108,'02 - Krouna, redukční šachta'!$C$114:$J$321</definedName>
    <definedName name="_xlnm.Print_Area" localSheetId="3">'03 - Krouna, řad V, vodov...'!$C$4:$J$39,'03 - Krouna, řad V, vodov...'!$C$50:$J$76,'03 - Krouna, řad V, vodov...'!$C$82:$J$105,'03 - Krouna, řad V, vodov...'!$C$111:$J$380</definedName>
    <definedName name="_xlnm.Print_Area" localSheetId="4">'04 - Otradov, vodovodní řady'!$C$4:$J$39,'04 - Otradov, vodovodní řady'!$C$50:$J$76,'04 - Otradov, vodovodní řady'!$C$82:$J$105,'04 - Otradov, vodovodní řady'!$C$111:$J$1274</definedName>
    <definedName name="_xlnm.Print_Area" localSheetId="5">'05 - Otradov, vodovodní p...'!$C$4:$J$39,'05 - Otradov, vodovodní p...'!$C$50:$J$76,'05 - Otradov, vodovodní p...'!$C$82:$J$105,'05 - Otradov, vodovodní p...'!$C$111:$J$424</definedName>
    <definedName name="_xlnm.Print_Area" localSheetId="0">'Rekapitulace stavby'!$D$4:$AO$76,'Rekapitulace stavby'!$C$82:$AQ$101</definedName>
    <definedName name="_xlnm.Print_Area" localSheetId="6">'VRN - Vedlejší a rozpočto...'!$C$4:$J$39,'VRN - Vedlejší a rozpočto...'!$C$50:$J$76,'VRN - Vedlejší a rozpočto...'!$C$82:$J$98,'VRN - Vedlejší a rozpočto...'!$C$104:$J$208</definedName>
  </definedNames>
  <calcPr calcId="181029"/>
</workbook>
</file>

<file path=xl/calcChain.xml><?xml version="1.0" encoding="utf-8"?>
<calcChain xmlns="http://schemas.openxmlformats.org/spreadsheetml/2006/main">
  <c r="J37" i="7" l="1"/>
  <c r="J36" i="7"/>
  <c r="AY100" i="1"/>
  <c r="J35" i="7"/>
  <c r="AX100" i="1"/>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89" i="7"/>
  <c r="BH189" i="7"/>
  <c r="BG189" i="7"/>
  <c r="BF189" i="7"/>
  <c r="T189" i="7"/>
  <c r="R189" i="7"/>
  <c r="P189" i="7"/>
  <c r="BI185" i="7"/>
  <c r="BH185" i="7"/>
  <c r="BG185" i="7"/>
  <c r="BF185" i="7"/>
  <c r="T185" i="7"/>
  <c r="R185" i="7"/>
  <c r="P185" i="7"/>
  <c r="BI177" i="7"/>
  <c r="BH177" i="7"/>
  <c r="BG177" i="7"/>
  <c r="BF177" i="7"/>
  <c r="T177" i="7"/>
  <c r="R177" i="7"/>
  <c r="P177"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6" i="7"/>
  <c r="BH156" i="7"/>
  <c r="BG156" i="7"/>
  <c r="BF156" i="7"/>
  <c r="T156" i="7"/>
  <c r="R156" i="7"/>
  <c r="P156" i="7"/>
  <c r="BI153" i="7"/>
  <c r="BH153" i="7"/>
  <c r="BG153" i="7"/>
  <c r="BF153" i="7"/>
  <c r="T153" i="7"/>
  <c r="R153" i="7"/>
  <c r="P153" i="7"/>
  <c r="BI150" i="7"/>
  <c r="BH150" i="7"/>
  <c r="BG150" i="7"/>
  <c r="BF150" i="7"/>
  <c r="T150" i="7"/>
  <c r="R150" i="7"/>
  <c r="P150" i="7"/>
  <c r="BI148" i="7"/>
  <c r="BH148" i="7"/>
  <c r="BG148" i="7"/>
  <c r="BF148" i="7"/>
  <c r="T148" i="7"/>
  <c r="R148" i="7"/>
  <c r="P148" i="7"/>
  <c r="BI143" i="7"/>
  <c r="BH143" i="7"/>
  <c r="BG143" i="7"/>
  <c r="BF143" i="7"/>
  <c r="T143" i="7"/>
  <c r="R143" i="7"/>
  <c r="P143" i="7"/>
  <c r="BI140" i="7"/>
  <c r="BH140" i="7"/>
  <c r="BG140" i="7"/>
  <c r="BF140" i="7"/>
  <c r="T140" i="7"/>
  <c r="R140" i="7"/>
  <c r="P140" i="7"/>
  <c r="BI131" i="7"/>
  <c r="BH131" i="7"/>
  <c r="BG131" i="7"/>
  <c r="BF131" i="7"/>
  <c r="T131" i="7"/>
  <c r="R131" i="7"/>
  <c r="P131" i="7"/>
  <c r="BI122" i="7"/>
  <c r="BH122" i="7"/>
  <c r="BG122" i="7"/>
  <c r="BF122" i="7"/>
  <c r="T122" i="7"/>
  <c r="R122" i="7"/>
  <c r="P122" i="7"/>
  <c r="BI119" i="7"/>
  <c r="BH119" i="7"/>
  <c r="BG119" i="7"/>
  <c r="BF119" i="7"/>
  <c r="T119" i="7"/>
  <c r="R119" i="7"/>
  <c r="P119" i="7"/>
  <c r="J113" i="7"/>
  <c r="F111" i="7"/>
  <c r="E109" i="7"/>
  <c r="J91" i="7"/>
  <c r="F89" i="7"/>
  <c r="E87" i="7"/>
  <c r="J24" i="7"/>
  <c r="E24" i="7"/>
  <c r="J114" i="7"/>
  <c r="J23" i="7"/>
  <c r="J18" i="7"/>
  <c r="E18" i="7"/>
  <c r="F114" i="7"/>
  <c r="J17" i="7"/>
  <c r="J15" i="7"/>
  <c r="E15" i="7"/>
  <c r="F113" i="7"/>
  <c r="J14" i="7"/>
  <c r="J12" i="7"/>
  <c r="J111" i="7" s="1"/>
  <c r="E7" i="7"/>
  <c r="E107" i="7" s="1"/>
  <c r="J37" i="6"/>
  <c r="J36" i="6"/>
  <c r="AY99" i="1"/>
  <c r="J35" i="6"/>
  <c r="AX99" i="1"/>
  <c r="BI423" i="6"/>
  <c r="BH423" i="6"/>
  <c r="BG423" i="6"/>
  <c r="BF423" i="6"/>
  <c r="T423" i="6"/>
  <c r="R423" i="6"/>
  <c r="P423" i="6"/>
  <c r="BI421" i="6"/>
  <c r="BH421" i="6"/>
  <c r="BG421" i="6"/>
  <c r="BF421" i="6"/>
  <c r="T421" i="6"/>
  <c r="R421" i="6"/>
  <c r="P421" i="6"/>
  <c r="BI418" i="6"/>
  <c r="BH418" i="6"/>
  <c r="BG418" i="6"/>
  <c r="BF418" i="6"/>
  <c r="T418" i="6"/>
  <c r="R418" i="6"/>
  <c r="P418" i="6"/>
  <c r="BI412" i="6"/>
  <c r="BH412" i="6"/>
  <c r="BG412" i="6"/>
  <c r="BF412" i="6"/>
  <c r="T412" i="6"/>
  <c r="R412" i="6"/>
  <c r="P412" i="6"/>
  <c r="BI406" i="6"/>
  <c r="BH406" i="6"/>
  <c r="BG406" i="6"/>
  <c r="BF406" i="6"/>
  <c r="T406" i="6"/>
  <c r="R406" i="6"/>
  <c r="P406" i="6"/>
  <c r="BI396" i="6"/>
  <c r="BH396" i="6"/>
  <c r="BG396" i="6"/>
  <c r="BF396" i="6"/>
  <c r="T396" i="6"/>
  <c r="R396" i="6"/>
  <c r="P396" i="6"/>
  <c r="BI388" i="6"/>
  <c r="BH388" i="6"/>
  <c r="BG388" i="6"/>
  <c r="BF388" i="6"/>
  <c r="T388" i="6"/>
  <c r="T380" i="6"/>
  <c r="R388" i="6"/>
  <c r="P388" i="6"/>
  <c r="P380" i="6"/>
  <c r="BI381" i="6"/>
  <c r="BH381" i="6"/>
  <c r="BG381" i="6"/>
  <c r="BF381" i="6"/>
  <c r="T381" i="6"/>
  <c r="R381" i="6"/>
  <c r="R380" i="6" s="1"/>
  <c r="P381" i="6"/>
  <c r="BI378" i="6"/>
  <c r="BH378" i="6"/>
  <c r="BG378" i="6"/>
  <c r="BF378" i="6"/>
  <c r="T378" i="6"/>
  <c r="R378" i="6"/>
  <c r="P378" i="6"/>
  <c r="BI375" i="6"/>
  <c r="BH375" i="6"/>
  <c r="BG375" i="6"/>
  <c r="BF375" i="6"/>
  <c r="T375" i="6"/>
  <c r="R375" i="6"/>
  <c r="P375" i="6"/>
  <c r="BI373" i="6"/>
  <c r="BH373" i="6"/>
  <c r="BG373" i="6"/>
  <c r="BF373" i="6"/>
  <c r="T373" i="6"/>
  <c r="R373" i="6"/>
  <c r="P373" i="6"/>
  <c r="BI371" i="6"/>
  <c r="BH371" i="6"/>
  <c r="BG371" i="6"/>
  <c r="BF371" i="6"/>
  <c r="T371" i="6"/>
  <c r="R371" i="6"/>
  <c r="P371" i="6"/>
  <c r="BI369" i="6"/>
  <c r="BH369" i="6"/>
  <c r="BG369" i="6"/>
  <c r="BF369" i="6"/>
  <c r="T369" i="6"/>
  <c r="R369" i="6"/>
  <c r="P369" i="6"/>
  <c r="BI367" i="6"/>
  <c r="BH367" i="6"/>
  <c r="BG367" i="6"/>
  <c r="BF367" i="6"/>
  <c r="T367" i="6"/>
  <c r="R367" i="6"/>
  <c r="P367" i="6"/>
  <c r="BI365" i="6"/>
  <c r="BH365" i="6"/>
  <c r="BG365" i="6"/>
  <c r="BF365" i="6"/>
  <c r="T365" i="6"/>
  <c r="R365" i="6"/>
  <c r="P365" i="6"/>
  <c r="BI362" i="6"/>
  <c r="BH362" i="6"/>
  <c r="BG362" i="6"/>
  <c r="BF362" i="6"/>
  <c r="T362" i="6"/>
  <c r="R362" i="6"/>
  <c r="P362" i="6"/>
  <c r="BI360" i="6"/>
  <c r="BH360" i="6"/>
  <c r="BG360" i="6"/>
  <c r="BF360" i="6"/>
  <c r="T360" i="6"/>
  <c r="R360" i="6"/>
  <c r="P360" i="6"/>
  <c r="BI357" i="6"/>
  <c r="BH357" i="6"/>
  <c r="BG357" i="6"/>
  <c r="BF357" i="6"/>
  <c r="T357" i="6"/>
  <c r="R357" i="6"/>
  <c r="P357" i="6"/>
  <c r="BI355" i="6"/>
  <c r="BH355" i="6"/>
  <c r="BG355" i="6"/>
  <c r="BF355" i="6"/>
  <c r="T355" i="6"/>
  <c r="R355" i="6"/>
  <c r="P355" i="6"/>
  <c r="BI352" i="6"/>
  <c r="BH352" i="6"/>
  <c r="BG352" i="6"/>
  <c r="BF352" i="6"/>
  <c r="T352" i="6"/>
  <c r="R352" i="6"/>
  <c r="P352" i="6"/>
  <c r="BI350" i="6"/>
  <c r="BH350" i="6"/>
  <c r="BG350" i="6"/>
  <c r="BF350" i="6"/>
  <c r="T350" i="6"/>
  <c r="R350" i="6"/>
  <c r="P350" i="6"/>
  <c r="BI348" i="6"/>
  <c r="BH348" i="6"/>
  <c r="BG348" i="6"/>
  <c r="BF348" i="6"/>
  <c r="T348" i="6"/>
  <c r="R348" i="6"/>
  <c r="P348" i="6"/>
  <c r="BI346" i="6"/>
  <c r="BH346" i="6"/>
  <c r="BG346" i="6"/>
  <c r="BF346" i="6"/>
  <c r="T346" i="6"/>
  <c r="R346" i="6"/>
  <c r="P346" i="6"/>
  <c r="BI344" i="6"/>
  <c r="BH344" i="6"/>
  <c r="BG344" i="6"/>
  <c r="BF344" i="6"/>
  <c r="T344" i="6"/>
  <c r="R344" i="6"/>
  <c r="P344" i="6"/>
  <c r="BI342" i="6"/>
  <c r="BH342" i="6"/>
  <c r="BG342" i="6"/>
  <c r="BF342" i="6"/>
  <c r="T342" i="6"/>
  <c r="R342" i="6"/>
  <c r="P342" i="6"/>
  <c r="BI339" i="6"/>
  <c r="BH339" i="6"/>
  <c r="BG339" i="6"/>
  <c r="BF339" i="6"/>
  <c r="T339" i="6"/>
  <c r="R339" i="6"/>
  <c r="P339" i="6"/>
  <c r="BI335" i="6"/>
  <c r="BH335" i="6"/>
  <c r="BG335" i="6"/>
  <c r="BF335" i="6"/>
  <c r="T335" i="6"/>
  <c r="R335" i="6"/>
  <c r="P335" i="6"/>
  <c r="BI332" i="6"/>
  <c r="BH332" i="6"/>
  <c r="BG332" i="6"/>
  <c r="BF332" i="6"/>
  <c r="T332" i="6"/>
  <c r="R332" i="6"/>
  <c r="P332" i="6"/>
  <c r="BI329" i="6"/>
  <c r="BH329" i="6"/>
  <c r="BG329" i="6"/>
  <c r="BF329" i="6"/>
  <c r="T329" i="6"/>
  <c r="R329" i="6"/>
  <c r="P329" i="6"/>
  <c r="BI326" i="6"/>
  <c r="BH326" i="6"/>
  <c r="BG326" i="6"/>
  <c r="BF326" i="6"/>
  <c r="T326" i="6"/>
  <c r="R326" i="6"/>
  <c r="P326" i="6"/>
  <c r="BI323" i="6"/>
  <c r="BH323" i="6"/>
  <c r="BG323" i="6"/>
  <c r="BF323" i="6"/>
  <c r="T323" i="6"/>
  <c r="R323" i="6"/>
  <c r="P323" i="6"/>
  <c r="BI320" i="6"/>
  <c r="BH320" i="6"/>
  <c r="BG320" i="6"/>
  <c r="BF320" i="6"/>
  <c r="T320" i="6"/>
  <c r="R320" i="6"/>
  <c r="P320" i="6"/>
  <c r="BI314" i="6"/>
  <c r="BH314" i="6"/>
  <c r="BG314" i="6"/>
  <c r="BF314" i="6"/>
  <c r="T314" i="6"/>
  <c r="R314" i="6"/>
  <c r="P314" i="6"/>
  <c r="BI311" i="6"/>
  <c r="BH311" i="6"/>
  <c r="BG311" i="6"/>
  <c r="BF311" i="6"/>
  <c r="T311" i="6"/>
  <c r="R311" i="6"/>
  <c r="P311" i="6"/>
  <c r="BI308" i="6"/>
  <c r="BH308" i="6"/>
  <c r="BG308" i="6"/>
  <c r="BF308" i="6"/>
  <c r="T308" i="6"/>
  <c r="R308" i="6"/>
  <c r="P308" i="6"/>
  <c r="BI305" i="6"/>
  <c r="BH305" i="6"/>
  <c r="BG305" i="6"/>
  <c r="BF305" i="6"/>
  <c r="T305" i="6"/>
  <c r="R305" i="6"/>
  <c r="P305" i="6"/>
  <c r="BI298" i="6"/>
  <c r="BH298" i="6"/>
  <c r="BG298" i="6"/>
  <c r="BF298" i="6"/>
  <c r="T298" i="6"/>
  <c r="R298" i="6"/>
  <c r="P298" i="6"/>
  <c r="BI295" i="6"/>
  <c r="BH295" i="6"/>
  <c r="BG295" i="6"/>
  <c r="BF295" i="6"/>
  <c r="T295" i="6"/>
  <c r="R295" i="6"/>
  <c r="P295" i="6"/>
  <c r="BI292" i="6"/>
  <c r="BH292" i="6"/>
  <c r="BG292" i="6"/>
  <c r="BF292" i="6"/>
  <c r="T292" i="6"/>
  <c r="R292" i="6"/>
  <c r="P292" i="6"/>
  <c r="BI289" i="6"/>
  <c r="BH289" i="6"/>
  <c r="BG289" i="6"/>
  <c r="BF289" i="6"/>
  <c r="T289" i="6"/>
  <c r="R289" i="6"/>
  <c r="P289" i="6"/>
  <c r="BI286" i="6"/>
  <c r="BH286" i="6"/>
  <c r="BG286" i="6"/>
  <c r="BF286" i="6"/>
  <c r="T286" i="6"/>
  <c r="R286" i="6"/>
  <c r="P286" i="6"/>
  <c r="BI283" i="6"/>
  <c r="BH283" i="6"/>
  <c r="BG283" i="6"/>
  <c r="BF283" i="6"/>
  <c r="T283" i="6"/>
  <c r="R283" i="6"/>
  <c r="P283" i="6"/>
  <c r="BI279" i="6"/>
  <c r="BH279" i="6"/>
  <c r="BG279" i="6"/>
  <c r="BF279" i="6"/>
  <c r="T279" i="6"/>
  <c r="T278" i="6" s="1"/>
  <c r="R279" i="6"/>
  <c r="R278" i="6" s="1"/>
  <c r="P279" i="6"/>
  <c r="P278" i="6" s="1"/>
  <c r="BI276" i="6"/>
  <c r="BH276" i="6"/>
  <c r="BG276" i="6"/>
  <c r="BF276" i="6"/>
  <c r="T276" i="6"/>
  <c r="R276" i="6"/>
  <c r="P276" i="6"/>
  <c r="BI274" i="6"/>
  <c r="BH274" i="6"/>
  <c r="BG274" i="6"/>
  <c r="BF274" i="6"/>
  <c r="T274" i="6"/>
  <c r="R274" i="6"/>
  <c r="P274" i="6"/>
  <c r="BI271" i="6"/>
  <c r="BH271" i="6"/>
  <c r="BG271" i="6"/>
  <c r="BF271" i="6"/>
  <c r="T271" i="6"/>
  <c r="R271" i="6"/>
  <c r="P271" i="6"/>
  <c r="BI269" i="6"/>
  <c r="BH269" i="6"/>
  <c r="BG269" i="6"/>
  <c r="BF269" i="6"/>
  <c r="T269" i="6"/>
  <c r="R269" i="6"/>
  <c r="P269" i="6"/>
  <c r="BI267" i="6"/>
  <c r="BH267" i="6"/>
  <c r="BG267" i="6"/>
  <c r="BF267" i="6"/>
  <c r="T267" i="6"/>
  <c r="R267" i="6"/>
  <c r="P267" i="6"/>
  <c r="BI264" i="6"/>
  <c r="BH264" i="6"/>
  <c r="BG264" i="6"/>
  <c r="BF264" i="6"/>
  <c r="T264" i="6"/>
  <c r="R264" i="6"/>
  <c r="P264" i="6"/>
  <c r="BI258" i="6"/>
  <c r="BH258" i="6"/>
  <c r="BG258" i="6"/>
  <c r="BF258" i="6"/>
  <c r="T258" i="6"/>
  <c r="R258" i="6"/>
  <c r="P258" i="6"/>
  <c r="BI255" i="6"/>
  <c r="BH255" i="6"/>
  <c r="BG255" i="6"/>
  <c r="BF255" i="6"/>
  <c r="T255" i="6"/>
  <c r="R255" i="6"/>
  <c r="P255" i="6"/>
  <c r="BI252" i="6"/>
  <c r="BH252" i="6"/>
  <c r="BG252" i="6"/>
  <c r="BF252" i="6"/>
  <c r="T252" i="6"/>
  <c r="R252" i="6"/>
  <c r="P252" i="6"/>
  <c r="BI249" i="6"/>
  <c r="BH249" i="6"/>
  <c r="BG249" i="6"/>
  <c r="BF249" i="6"/>
  <c r="T249" i="6"/>
  <c r="R249" i="6"/>
  <c r="P249" i="6"/>
  <c r="BI246" i="6"/>
  <c r="BH246" i="6"/>
  <c r="BG246" i="6"/>
  <c r="BF246" i="6"/>
  <c r="T246" i="6"/>
  <c r="R246" i="6"/>
  <c r="P246" i="6"/>
  <c r="BI243" i="6"/>
  <c r="BH243" i="6"/>
  <c r="BG243" i="6"/>
  <c r="BF243" i="6"/>
  <c r="T243" i="6"/>
  <c r="R243" i="6"/>
  <c r="P243" i="6"/>
  <c r="BI240" i="6"/>
  <c r="BH240" i="6"/>
  <c r="BG240" i="6"/>
  <c r="BF240" i="6"/>
  <c r="T240" i="6"/>
  <c r="R240" i="6"/>
  <c r="P240" i="6"/>
  <c r="BI237" i="6"/>
  <c r="BH237" i="6"/>
  <c r="BG237" i="6"/>
  <c r="BF237" i="6"/>
  <c r="T237" i="6"/>
  <c r="R237" i="6"/>
  <c r="P237" i="6"/>
  <c r="BI234" i="6"/>
  <c r="BH234" i="6"/>
  <c r="BG234" i="6"/>
  <c r="BF234" i="6"/>
  <c r="T234" i="6"/>
  <c r="R234" i="6"/>
  <c r="P234" i="6"/>
  <c r="BI232" i="6"/>
  <c r="BH232" i="6"/>
  <c r="BG232" i="6"/>
  <c r="BF232" i="6"/>
  <c r="T232" i="6"/>
  <c r="R232" i="6"/>
  <c r="P232" i="6"/>
  <c r="BI229" i="6"/>
  <c r="BH229" i="6"/>
  <c r="BG229" i="6"/>
  <c r="BF229" i="6"/>
  <c r="T229" i="6"/>
  <c r="R229" i="6"/>
  <c r="P229" i="6"/>
  <c r="BI226" i="6"/>
  <c r="BH226" i="6"/>
  <c r="BG226" i="6"/>
  <c r="BF226" i="6"/>
  <c r="T226" i="6"/>
  <c r="R226" i="6"/>
  <c r="P226" i="6"/>
  <c r="BI224" i="6"/>
  <c r="BH224" i="6"/>
  <c r="BG224" i="6"/>
  <c r="BF224" i="6"/>
  <c r="T224" i="6"/>
  <c r="R224" i="6"/>
  <c r="P224" i="6"/>
  <c r="BI222" i="6"/>
  <c r="BH222" i="6"/>
  <c r="BG222" i="6"/>
  <c r="BF222" i="6"/>
  <c r="T222" i="6"/>
  <c r="R222" i="6"/>
  <c r="P222" i="6"/>
  <c r="BI213" i="6"/>
  <c r="BH213" i="6"/>
  <c r="BG213" i="6"/>
  <c r="BF213" i="6"/>
  <c r="T213" i="6"/>
  <c r="R213" i="6"/>
  <c r="P213" i="6"/>
  <c r="BI204" i="6"/>
  <c r="BH204" i="6"/>
  <c r="BG204" i="6"/>
  <c r="BF204" i="6"/>
  <c r="T204" i="6"/>
  <c r="R204" i="6"/>
  <c r="P204" i="6"/>
  <c r="BI195" i="6"/>
  <c r="BH195" i="6"/>
  <c r="BG195" i="6"/>
  <c r="BF195" i="6"/>
  <c r="T195" i="6"/>
  <c r="R195" i="6"/>
  <c r="P195" i="6"/>
  <c r="BI186" i="6"/>
  <c r="BH186" i="6"/>
  <c r="BG186" i="6"/>
  <c r="BF186" i="6"/>
  <c r="T186" i="6"/>
  <c r="R186" i="6"/>
  <c r="P186" i="6"/>
  <c r="BI177" i="6"/>
  <c r="BH177" i="6"/>
  <c r="BG177" i="6"/>
  <c r="BF177" i="6"/>
  <c r="T177" i="6"/>
  <c r="R177" i="6"/>
  <c r="P177"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6" i="6"/>
  <c r="BH156" i="6"/>
  <c r="BG156" i="6"/>
  <c r="BF156" i="6"/>
  <c r="T156" i="6"/>
  <c r="R156" i="6"/>
  <c r="P156" i="6"/>
  <c r="BI149" i="6"/>
  <c r="BH149" i="6"/>
  <c r="BG149" i="6"/>
  <c r="BF149" i="6"/>
  <c r="T149" i="6"/>
  <c r="R149" i="6"/>
  <c r="P149" i="6"/>
  <c r="BI140" i="6"/>
  <c r="BH140" i="6"/>
  <c r="BG140" i="6"/>
  <c r="BF140" i="6"/>
  <c r="T140" i="6"/>
  <c r="R140" i="6"/>
  <c r="P140" i="6"/>
  <c r="BI137" i="6"/>
  <c r="BH137" i="6"/>
  <c r="BG137" i="6"/>
  <c r="BF137" i="6"/>
  <c r="T137" i="6"/>
  <c r="R137" i="6"/>
  <c r="P137" i="6"/>
  <c r="BI130" i="6"/>
  <c r="BH130" i="6"/>
  <c r="BG130" i="6"/>
  <c r="BF130" i="6"/>
  <c r="T130" i="6"/>
  <c r="R130" i="6"/>
  <c r="P130" i="6"/>
  <c r="BI127" i="6"/>
  <c r="BH127" i="6"/>
  <c r="BG127" i="6"/>
  <c r="BF127" i="6"/>
  <c r="T127" i="6"/>
  <c r="R127" i="6"/>
  <c r="P127" i="6"/>
  <c r="J120" i="6"/>
  <c r="F118" i="6"/>
  <c r="E116" i="6"/>
  <c r="J91" i="6"/>
  <c r="F89" i="6"/>
  <c r="E87" i="6"/>
  <c r="J24" i="6"/>
  <c r="E24" i="6"/>
  <c r="J121" i="6" s="1"/>
  <c r="J23" i="6"/>
  <c r="J18" i="6"/>
  <c r="E18" i="6"/>
  <c r="F121" i="6" s="1"/>
  <c r="J17" i="6"/>
  <c r="J15" i="6"/>
  <c r="E15" i="6"/>
  <c r="F91" i="6" s="1"/>
  <c r="J14" i="6"/>
  <c r="J12" i="6"/>
  <c r="J118" i="6"/>
  <c r="E7" i="6"/>
  <c r="E114" i="6"/>
  <c r="J37" i="5"/>
  <c r="J36" i="5"/>
  <c r="AY98" i="1" s="1"/>
  <c r="J35" i="5"/>
  <c r="AX98" i="1" s="1"/>
  <c r="BI1273" i="5"/>
  <c r="BH1273" i="5"/>
  <c r="BG1273" i="5"/>
  <c r="BF1273" i="5"/>
  <c r="T1273" i="5"/>
  <c r="R1273" i="5"/>
  <c r="P1273" i="5"/>
  <c r="BI1271" i="5"/>
  <c r="BH1271" i="5"/>
  <c r="BG1271" i="5"/>
  <c r="BF1271" i="5"/>
  <c r="T1271" i="5"/>
  <c r="R1271" i="5"/>
  <c r="P1271" i="5"/>
  <c r="BI1267" i="5"/>
  <c r="BH1267" i="5"/>
  <c r="BG1267" i="5"/>
  <c r="BF1267" i="5"/>
  <c r="T1267" i="5"/>
  <c r="R1267" i="5"/>
  <c r="P1267" i="5"/>
  <c r="BI1259" i="5"/>
  <c r="BH1259" i="5"/>
  <c r="BG1259" i="5"/>
  <c r="BF1259" i="5"/>
  <c r="T1259" i="5"/>
  <c r="R1259" i="5"/>
  <c r="P1259" i="5"/>
  <c r="BI1248" i="5"/>
  <c r="BH1248" i="5"/>
  <c r="BG1248" i="5"/>
  <c r="BF1248" i="5"/>
  <c r="T1248" i="5"/>
  <c r="R1248" i="5"/>
  <c r="P1248" i="5"/>
  <c r="BI1238" i="5"/>
  <c r="BH1238" i="5"/>
  <c r="BG1238" i="5"/>
  <c r="BF1238" i="5"/>
  <c r="T1238" i="5"/>
  <c r="R1238" i="5"/>
  <c r="P1238" i="5"/>
  <c r="BI1231" i="5"/>
  <c r="BH1231" i="5"/>
  <c r="BG1231" i="5"/>
  <c r="BF1231" i="5"/>
  <c r="T1231" i="5"/>
  <c r="R1231" i="5"/>
  <c r="P1231" i="5"/>
  <c r="BI1225" i="5"/>
  <c r="BH1225" i="5"/>
  <c r="BG1225" i="5"/>
  <c r="BF1225" i="5"/>
  <c r="T1225" i="5"/>
  <c r="R1225" i="5"/>
  <c r="P1225" i="5"/>
  <c r="BI1222" i="5"/>
  <c r="BH1222" i="5"/>
  <c r="BG1222" i="5"/>
  <c r="BF1222" i="5"/>
  <c r="T1222" i="5"/>
  <c r="R1222" i="5"/>
  <c r="P1222" i="5"/>
  <c r="BI1220" i="5"/>
  <c r="BH1220" i="5"/>
  <c r="BG1220" i="5"/>
  <c r="BF1220" i="5"/>
  <c r="T1220" i="5"/>
  <c r="R1220" i="5"/>
  <c r="P1220" i="5"/>
  <c r="BI1218" i="5"/>
  <c r="BH1218" i="5"/>
  <c r="BG1218" i="5"/>
  <c r="BF1218" i="5"/>
  <c r="T1218" i="5"/>
  <c r="R1218" i="5"/>
  <c r="P1218" i="5"/>
  <c r="BI1216" i="5"/>
  <c r="BH1216" i="5"/>
  <c r="BG1216" i="5"/>
  <c r="BF1216" i="5"/>
  <c r="T1216" i="5"/>
  <c r="R1216" i="5"/>
  <c r="P1216" i="5"/>
  <c r="BI1214" i="5"/>
  <c r="BH1214" i="5"/>
  <c r="BG1214" i="5"/>
  <c r="BF1214" i="5"/>
  <c r="T1214" i="5"/>
  <c r="R1214" i="5"/>
  <c r="P1214" i="5"/>
  <c r="BI1211" i="5"/>
  <c r="BH1211" i="5"/>
  <c r="BG1211" i="5"/>
  <c r="BF1211" i="5"/>
  <c r="T1211" i="5"/>
  <c r="R1211" i="5"/>
  <c r="P1211" i="5"/>
  <c r="BI1208" i="5"/>
  <c r="BH1208" i="5"/>
  <c r="BG1208" i="5"/>
  <c r="BF1208" i="5"/>
  <c r="T1208" i="5"/>
  <c r="R1208" i="5"/>
  <c r="P1208" i="5"/>
  <c r="BI1206" i="5"/>
  <c r="BH1206" i="5"/>
  <c r="BG1206" i="5"/>
  <c r="BF1206" i="5"/>
  <c r="T1206" i="5"/>
  <c r="R1206" i="5"/>
  <c r="P1206" i="5"/>
  <c r="BI1204" i="5"/>
  <c r="BH1204" i="5"/>
  <c r="BG1204" i="5"/>
  <c r="BF1204" i="5"/>
  <c r="T1204" i="5"/>
  <c r="R1204" i="5"/>
  <c r="P1204" i="5"/>
  <c r="BI1202" i="5"/>
  <c r="BH1202" i="5"/>
  <c r="BG1202" i="5"/>
  <c r="BF1202" i="5"/>
  <c r="T1202" i="5"/>
  <c r="R1202" i="5"/>
  <c r="P1202" i="5"/>
  <c r="BI1162" i="5"/>
  <c r="BH1162" i="5"/>
  <c r="BG1162" i="5"/>
  <c r="BF1162" i="5"/>
  <c r="T1162" i="5"/>
  <c r="R1162" i="5"/>
  <c r="P1162" i="5"/>
  <c r="BI1160" i="5"/>
  <c r="BH1160" i="5"/>
  <c r="BG1160" i="5"/>
  <c r="BF1160" i="5"/>
  <c r="T1160" i="5"/>
  <c r="R1160" i="5"/>
  <c r="P1160" i="5"/>
  <c r="BI1158" i="5"/>
  <c r="BH1158" i="5"/>
  <c r="BG1158" i="5"/>
  <c r="BF1158" i="5"/>
  <c r="T1158" i="5"/>
  <c r="R1158" i="5"/>
  <c r="P1158" i="5"/>
  <c r="BI1156" i="5"/>
  <c r="BH1156" i="5"/>
  <c r="BG1156" i="5"/>
  <c r="BF1156" i="5"/>
  <c r="T1156" i="5"/>
  <c r="R1156" i="5"/>
  <c r="P1156" i="5"/>
  <c r="BI1154" i="5"/>
  <c r="BH1154" i="5"/>
  <c r="BG1154" i="5"/>
  <c r="BF1154" i="5"/>
  <c r="T1154" i="5"/>
  <c r="R1154" i="5"/>
  <c r="P1154" i="5"/>
  <c r="BI1152" i="5"/>
  <c r="BH1152" i="5"/>
  <c r="BG1152" i="5"/>
  <c r="BF1152" i="5"/>
  <c r="T1152" i="5"/>
  <c r="R1152" i="5"/>
  <c r="P1152" i="5"/>
  <c r="BI1112" i="5"/>
  <c r="BH1112" i="5"/>
  <c r="BG1112" i="5"/>
  <c r="BF1112" i="5"/>
  <c r="T1112" i="5"/>
  <c r="R1112" i="5"/>
  <c r="P1112" i="5"/>
  <c r="BI1110" i="5"/>
  <c r="BH1110" i="5"/>
  <c r="BG1110" i="5"/>
  <c r="BF1110" i="5"/>
  <c r="T1110" i="5"/>
  <c r="R1110" i="5"/>
  <c r="P1110" i="5"/>
  <c r="BI1107" i="5"/>
  <c r="BH1107" i="5"/>
  <c r="BG1107" i="5"/>
  <c r="BF1107" i="5"/>
  <c r="T1107" i="5"/>
  <c r="R1107" i="5"/>
  <c r="P1107" i="5"/>
  <c r="BI1104" i="5"/>
  <c r="BH1104" i="5"/>
  <c r="BG1104" i="5"/>
  <c r="BF1104" i="5"/>
  <c r="T1104" i="5"/>
  <c r="R1104" i="5"/>
  <c r="P1104" i="5"/>
  <c r="BI1102" i="5"/>
  <c r="BH1102" i="5"/>
  <c r="BG1102" i="5"/>
  <c r="BF1102" i="5"/>
  <c r="T1102" i="5"/>
  <c r="R1102" i="5"/>
  <c r="P1102" i="5"/>
  <c r="BI1100" i="5"/>
  <c r="BH1100" i="5"/>
  <c r="BG1100" i="5"/>
  <c r="BF1100" i="5"/>
  <c r="T1100" i="5"/>
  <c r="R1100" i="5"/>
  <c r="P1100" i="5"/>
  <c r="BI1097" i="5"/>
  <c r="BH1097" i="5"/>
  <c r="BG1097" i="5"/>
  <c r="BF1097" i="5"/>
  <c r="T1097" i="5"/>
  <c r="R1097" i="5"/>
  <c r="P1097" i="5"/>
  <c r="BI1091" i="5"/>
  <c r="BH1091" i="5"/>
  <c r="BG1091" i="5"/>
  <c r="BF1091" i="5"/>
  <c r="T1091" i="5"/>
  <c r="R1091" i="5"/>
  <c r="P1091" i="5"/>
  <c r="BI1088" i="5"/>
  <c r="BH1088" i="5"/>
  <c r="BG1088" i="5"/>
  <c r="BF1088" i="5"/>
  <c r="T1088" i="5"/>
  <c r="R1088" i="5"/>
  <c r="P1088" i="5"/>
  <c r="BI1086" i="5"/>
  <c r="BH1086" i="5"/>
  <c r="BG1086" i="5"/>
  <c r="BF1086" i="5"/>
  <c r="T1086" i="5"/>
  <c r="R1086" i="5"/>
  <c r="P1086" i="5"/>
  <c r="BI1084" i="5"/>
  <c r="BH1084" i="5"/>
  <c r="BG1084" i="5"/>
  <c r="BF1084" i="5"/>
  <c r="T1084" i="5"/>
  <c r="R1084" i="5"/>
  <c r="P1084" i="5"/>
  <c r="BI1074" i="5"/>
  <c r="BH1074" i="5"/>
  <c r="BG1074" i="5"/>
  <c r="BF1074" i="5"/>
  <c r="T1074" i="5"/>
  <c r="R1074" i="5"/>
  <c r="P1074" i="5"/>
  <c r="BI1072" i="5"/>
  <c r="BH1072" i="5"/>
  <c r="BG1072" i="5"/>
  <c r="BF1072" i="5"/>
  <c r="T1072" i="5"/>
  <c r="R1072" i="5"/>
  <c r="P1072" i="5"/>
  <c r="BI1044" i="5"/>
  <c r="BH1044" i="5"/>
  <c r="BG1044" i="5"/>
  <c r="BF1044" i="5"/>
  <c r="T1044" i="5"/>
  <c r="R1044" i="5"/>
  <c r="P1044" i="5"/>
  <c r="BI1042" i="5"/>
  <c r="BH1042" i="5"/>
  <c r="BG1042" i="5"/>
  <c r="BF1042" i="5"/>
  <c r="T1042" i="5"/>
  <c r="R1042" i="5"/>
  <c r="P1042" i="5"/>
  <c r="BI1008" i="5"/>
  <c r="BH1008" i="5"/>
  <c r="BG1008" i="5"/>
  <c r="BF1008" i="5"/>
  <c r="T1008" i="5"/>
  <c r="R1008" i="5"/>
  <c r="P1008" i="5"/>
  <c r="BI1006" i="5"/>
  <c r="BH1006" i="5"/>
  <c r="BG1006" i="5"/>
  <c r="BF1006" i="5"/>
  <c r="T1006" i="5"/>
  <c r="R1006" i="5"/>
  <c r="P1006" i="5"/>
  <c r="BI1004" i="5"/>
  <c r="BH1004" i="5"/>
  <c r="BG1004" i="5"/>
  <c r="BF1004" i="5"/>
  <c r="T1004" i="5"/>
  <c r="R1004" i="5"/>
  <c r="P1004" i="5"/>
  <c r="BI1002" i="5"/>
  <c r="BH1002" i="5"/>
  <c r="BG1002" i="5"/>
  <c r="BF1002" i="5"/>
  <c r="T1002" i="5"/>
  <c r="R1002" i="5"/>
  <c r="P1002" i="5"/>
  <c r="BI1000" i="5"/>
  <c r="BH1000" i="5"/>
  <c r="BG1000" i="5"/>
  <c r="BF1000" i="5"/>
  <c r="T1000" i="5"/>
  <c r="R1000" i="5"/>
  <c r="P1000" i="5"/>
  <c r="BI998" i="5"/>
  <c r="BH998" i="5"/>
  <c r="BG998" i="5"/>
  <c r="BF998" i="5"/>
  <c r="T998" i="5"/>
  <c r="R998" i="5"/>
  <c r="P998" i="5"/>
  <c r="BI996" i="5"/>
  <c r="BH996" i="5"/>
  <c r="BG996" i="5"/>
  <c r="BF996" i="5"/>
  <c r="T996" i="5"/>
  <c r="R996" i="5"/>
  <c r="P996" i="5"/>
  <c r="BI994" i="5"/>
  <c r="BH994" i="5"/>
  <c r="BG994" i="5"/>
  <c r="BF994" i="5"/>
  <c r="T994" i="5"/>
  <c r="R994" i="5"/>
  <c r="P994" i="5"/>
  <c r="BI992" i="5"/>
  <c r="BH992" i="5"/>
  <c r="BG992" i="5"/>
  <c r="BF992" i="5"/>
  <c r="T992" i="5"/>
  <c r="R992" i="5"/>
  <c r="P992" i="5"/>
  <c r="BI990" i="5"/>
  <c r="BH990" i="5"/>
  <c r="BG990" i="5"/>
  <c r="BF990" i="5"/>
  <c r="T990" i="5"/>
  <c r="R990" i="5"/>
  <c r="P990" i="5"/>
  <c r="BI980" i="5"/>
  <c r="BH980" i="5"/>
  <c r="BG980" i="5"/>
  <c r="BF980" i="5"/>
  <c r="T980" i="5"/>
  <c r="R980" i="5"/>
  <c r="P980" i="5"/>
  <c r="BI978" i="5"/>
  <c r="BH978" i="5"/>
  <c r="BG978" i="5"/>
  <c r="BF978" i="5"/>
  <c r="T978" i="5"/>
  <c r="R978" i="5"/>
  <c r="P978" i="5"/>
  <c r="BI976" i="5"/>
  <c r="BH976" i="5"/>
  <c r="BG976" i="5"/>
  <c r="BF976" i="5"/>
  <c r="T976" i="5"/>
  <c r="R976" i="5"/>
  <c r="P976" i="5"/>
  <c r="BI974" i="5"/>
  <c r="BH974" i="5"/>
  <c r="BG974" i="5"/>
  <c r="BF974" i="5"/>
  <c r="T974" i="5"/>
  <c r="R974" i="5"/>
  <c r="P974" i="5"/>
  <c r="BI972" i="5"/>
  <c r="BH972" i="5"/>
  <c r="BG972" i="5"/>
  <c r="BF972" i="5"/>
  <c r="T972" i="5"/>
  <c r="R972" i="5"/>
  <c r="P972" i="5"/>
  <c r="BI970" i="5"/>
  <c r="BH970" i="5"/>
  <c r="BG970" i="5"/>
  <c r="BF970" i="5"/>
  <c r="T970" i="5"/>
  <c r="R970" i="5"/>
  <c r="P970" i="5"/>
  <c r="BI968" i="5"/>
  <c r="BH968" i="5"/>
  <c r="BG968" i="5"/>
  <c r="BF968" i="5"/>
  <c r="T968" i="5"/>
  <c r="R968" i="5"/>
  <c r="P968" i="5"/>
  <c r="BI966" i="5"/>
  <c r="BH966" i="5"/>
  <c r="BG966" i="5"/>
  <c r="BF966" i="5"/>
  <c r="T966" i="5"/>
  <c r="R966" i="5"/>
  <c r="P966" i="5"/>
  <c r="BI948" i="5"/>
  <c r="BH948" i="5"/>
  <c r="BG948" i="5"/>
  <c r="BF948" i="5"/>
  <c r="T948" i="5"/>
  <c r="R948" i="5"/>
  <c r="P948" i="5"/>
  <c r="BI946" i="5"/>
  <c r="BH946" i="5"/>
  <c r="BG946" i="5"/>
  <c r="BF946" i="5"/>
  <c r="T946" i="5"/>
  <c r="R946" i="5"/>
  <c r="P946" i="5"/>
  <c r="BI930" i="5"/>
  <c r="BH930" i="5"/>
  <c r="BG930" i="5"/>
  <c r="BF930" i="5"/>
  <c r="T930" i="5"/>
  <c r="R930" i="5"/>
  <c r="P930" i="5"/>
  <c r="BI928" i="5"/>
  <c r="BH928" i="5"/>
  <c r="BG928" i="5"/>
  <c r="BF928" i="5"/>
  <c r="T928" i="5"/>
  <c r="R928" i="5"/>
  <c r="P928" i="5"/>
  <c r="BI926" i="5"/>
  <c r="BH926" i="5"/>
  <c r="BG926" i="5"/>
  <c r="BF926" i="5"/>
  <c r="T926" i="5"/>
  <c r="R926" i="5"/>
  <c r="P926" i="5"/>
  <c r="BI924" i="5"/>
  <c r="BH924" i="5"/>
  <c r="BG924" i="5"/>
  <c r="BF924" i="5"/>
  <c r="T924" i="5"/>
  <c r="R924" i="5"/>
  <c r="P924" i="5"/>
  <c r="BI922" i="5"/>
  <c r="BH922" i="5"/>
  <c r="BG922" i="5"/>
  <c r="BF922" i="5"/>
  <c r="T922" i="5"/>
  <c r="R922" i="5"/>
  <c r="P922" i="5"/>
  <c r="BI920" i="5"/>
  <c r="BH920" i="5"/>
  <c r="BG920" i="5"/>
  <c r="BF920" i="5"/>
  <c r="T920" i="5"/>
  <c r="R920" i="5"/>
  <c r="P920" i="5"/>
  <c r="BI918" i="5"/>
  <c r="BH918" i="5"/>
  <c r="BG918" i="5"/>
  <c r="BF918" i="5"/>
  <c r="T918" i="5"/>
  <c r="R918" i="5"/>
  <c r="P918" i="5"/>
  <c r="BI916" i="5"/>
  <c r="BH916" i="5"/>
  <c r="BG916" i="5"/>
  <c r="BF916" i="5"/>
  <c r="T916" i="5"/>
  <c r="R916" i="5"/>
  <c r="P916" i="5"/>
  <c r="BI900" i="5"/>
  <c r="BH900" i="5"/>
  <c r="BG900" i="5"/>
  <c r="BF900" i="5"/>
  <c r="T900" i="5"/>
  <c r="R900" i="5"/>
  <c r="P900" i="5"/>
  <c r="BI898" i="5"/>
  <c r="BH898" i="5"/>
  <c r="BG898" i="5"/>
  <c r="BF898" i="5"/>
  <c r="T898" i="5"/>
  <c r="R898" i="5"/>
  <c r="P898" i="5"/>
  <c r="BI895" i="5"/>
  <c r="BH895" i="5"/>
  <c r="BG895" i="5"/>
  <c r="BF895" i="5"/>
  <c r="T895" i="5"/>
  <c r="R895" i="5"/>
  <c r="P895" i="5"/>
  <c r="BI893" i="5"/>
  <c r="BH893" i="5"/>
  <c r="BG893" i="5"/>
  <c r="BF893" i="5"/>
  <c r="T893" i="5"/>
  <c r="R893" i="5"/>
  <c r="P893" i="5"/>
  <c r="BI890" i="5"/>
  <c r="BH890" i="5"/>
  <c r="BG890" i="5"/>
  <c r="BF890" i="5"/>
  <c r="T890" i="5"/>
  <c r="R890" i="5"/>
  <c r="P890" i="5"/>
  <c r="BI888" i="5"/>
  <c r="BH888" i="5"/>
  <c r="BG888" i="5"/>
  <c r="BF888" i="5"/>
  <c r="T888" i="5"/>
  <c r="R888" i="5"/>
  <c r="P888"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7" i="5"/>
  <c r="BH877" i="5"/>
  <c r="BG877" i="5"/>
  <c r="BF877" i="5"/>
  <c r="T877" i="5"/>
  <c r="R877" i="5"/>
  <c r="P877" i="5"/>
  <c r="BI875" i="5"/>
  <c r="BH875" i="5"/>
  <c r="BG875" i="5"/>
  <c r="BF875" i="5"/>
  <c r="T875" i="5"/>
  <c r="R875" i="5"/>
  <c r="P875" i="5"/>
  <c r="BI873" i="5"/>
  <c r="BH873" i="5"/>
  <c r="BG873" i="5"/>
  <c r="BF873" i="5"/>
  <c r="T873" i="5"/>
  <c r="R873" i="5"/>
  <c r="P873" i="5"/>
  <c r="BI871" i="5"/>
  <c r="BH871" i="5"/>
  <c r="BG871" i="5"/>
  <c r="BF871" i="5"/>
  <c r="T871" i="5"/>
  <c r="R871" i="5"/>
  <c r="P871" i="5"/>
  <c r="BI869" i="5"/>
  <c r="BH869" i="5"/>
  <c r="BG869" i="5"/>
  <c r="BF869" i="5"/>
  <c r="T869" i="5"/>
  <c r="R869" i="5"/>
  <c r="P869" i="5"/>
  <c r="BI867" i="5"/>
  <c r="BH867" i="5"/>
  <c r="BG867" i="5"/>
  <c r="BF867" i="5"/>
  <c r="T867" i="5"/>
  <c r="R867" i="5"/>
  <c r="P867" i="5"/>
  <c r="BI865" i="5"/>
  <c r="BH865" i="5"/>
  <c r="BG865" i="5"/>
  <c r="BF865" i="5"/>
  <c r="T865" i="5"/>
  <c r="R865" i="5"/>
  <c r="P865" i="5"/>
  <c r="BI863" i="5"/>
  <c r="BH863" i="5"/>
  <c r="BG863" i="5"/>
  <c r="BF863" i="5"/>
  <c r="T863" i="5"/>
  <c r="R863" i="5"/>
  <c r="P863" i="5"/>
  <c r="BI861" i="5"/>
  <c r="BH861" i="5"/>
  <c r="BG861" i="5"/>
  <c r="BF861" i="5"/>
  <c r="T861" i="5"/>
  <c r="R861" i="5"/>
  <c r="P861" i="5"/>
  <c r="BI859" i="5"/>
  <c r="BH859" i="5"/>
  <c r="BG859" i="5"/>
  <c r="BF859" i="5"/>
  <c r="T859" i="5"/>
  <c r="R859" i="5"/>
  <c r="P859" i="5"/>
  <c r="BI857" i="5"/>
  <c r="BH857" i="5"/>
  <c r="BG857" i="5"/>
  <c r="BF857" i="5"/>
  <c r="T857" i="5"/>
  <c r="R857" i="5"/>
  <c r="P857" i="5"/>
  <c r="BI855" i="5"/>
  <c r="BH855" i="5"/>
  <c r="BG855" i="5"/>
  <c r="BF855" i="5"/>
  <c r="T855" i="5"/>
  <c r="R855" i="5"/>
  <c r="P855" i="5"/>
  <c r="BI853" i="5"/>
  <c r="BH853" i="5"/>
  <c r="BG853" i="5"/>
  <c r="BF853" i="5"/>
  <c r="T853" i="5"/>
  <c r="R853" i="5"/>
  <c r="P853" i="5"/>
  <c r="BI850" i="5"/>
  <c r="BH850" i="5"/>
  <c r="BG850" i="5"/>
  <c r="BF850" i="5"/>
  <c r="T850" i="5"/>
  <c r="R850" i="5"/>
  <c r="P850" i="5"/>
  <c r="BI817" i="5"/>
  <c r="BH817" i="5"/>
  <c r="BG817" i="5"/>
  <c r="BF817" i="5"/>
  <c r="T817" i="5"/>
  <c r="R817" i="5"/>
  <c r="P817" i="5"/>
  <c r="BI814" i="5"/>
  <c r="BH814" i="5"/>
  <c r="BG814" i="5"/>
  <c r="BF814" i="5"/>
  <c r="T814" i="5"/>
  <c r="R814" i="5"/>
  <c r="P814" i="5"/>
  <c r="BI811" i="5"/>
  <c r="BH811" i="5"/>
  <c r="BG811" i="5"/>
  <c r="BF811" i="5"/>
  <c r="T811" i="5"/>
  <c r="R811" i="5"/>
  <c r="P811" i="5"/>
  <c r="BI808" i="5"/>
  <c r="BH808" i="5"/>
  <c r="BG808" i="5"/>
  <c r="BF808" i="5"/>
  <c r="T808" i="5"/>
  <c r="R808" i="5"/>
  <c r="P808" i="5"/>
  <c r="BI805" i="5"/>
  <c r="BH805" i="5"/>
  <c r="BG805" i="5"/>
  <c r="BF805" i="5"/>
  <c r="T805" i="5"/>
  <c r="R805" i="5"/>
  <c r="P805" i="5"/>
  <c r="BI799" i="5"/>
  <c r="BH799" i="5"/>
  <c r="BG799" i="5"/>
  <c r="BF799" i="5"/>
  <c r="T799" i="5"/>
  <c r="R799" i="5"/>
  <c r="P799" i="5"/>
  <c r="BI796" i="5"/>
  <c r="BH796" i="5"/>
  <c r="BG796" i="5"/>
  <c r="BF796" i="5"/>
  <c r="T796" i="5"/>
  <c r="R796" i="5"/>
  <c r="P796" i="5"/>
  <c r="BI793" i="5"/>
  <c r="BH793" i="5"/>
  <c r="BG793" i="5"/>
  <c r="BF793" i="5"/>
  <c r="T793" i="5"/>
  <c r="R793" i="5"/>
  <c r="P793" i="5"/>
  <c r="BI790" i="5"/>
  <c r="BH790" i="5"/>
  <c r="BG790" i="5"/>
  <c r="BF790" i="5"/>
  <c r="T790" i="5"/>
  <c r="R790" i="5"/>
  <c r="P790" i="5"/>
  <c r="BI783" i="5"/>
  <c r="BH783" i="5"/>
  <c r="BG783" i="5"/>
  <c r="BF783" i="5"/>
  <c r="T783" i="5"/>
  <c r="R783" i="5"/>
  <c r="P783" i="5"/>
  <c r="BI780" i="5"/>
  <c r="BH780" i="5"/>
  <c r="BG780" i="5"/>
  <c r="BF780" i="5"/>
  <c r="T780" i="5"/>
  <c r="R780" i="5"/>
  <c r="P780" i="5"/>
  <c r="BI777" i="5"/>
  <c r="BH777" i="5"/>
  <c r="BG777" i="5"/>
  <c r="BF777" i="5"/>
  <c r="T777" i="5"/>
  <c r="R777" i="5"/>
  <c r="P777" i="5"/>
  <c r="BI771" i="5"/>
  <c r="BH771" i="5"/>
  <c r="BG771" i="5"/>
  <c r="BF771" i="5"/>
  <c r="T771" i="5"/>
  <c r="R771" i="5"/>
  <c r="P771" i="5"/>
  <c r="BI768" i="5"/>
  <c r="BH768" i="5"/>
  <c r="BG768" i="5"/>
  <c r="BF768" i="5"/>
  <c r="T768" i="5"/>
  <c r="R768" i="5"/>
  <c r="P768" i="5"/>
  <c r="BI765" i="5"/>
  <c r="BH765" i="5"/>
  <c r="BG765" i="5"/>
  <c r="BF765" i="5"/>
  <c r="T765" i="5"/>
  <c r="R765" i="5"/>
  <c r="P765" i="5"/>
  <c r="BI759" i="5"/>
  <c r="BH759" i="5"/>
  <c r="BG759" i="5"/>
  <c r="BF759" i="5"/>
  <c r="T759" i="5"/>
  <c r="R759" i="5"/>
  <c r="P759" i="5"/>
  <c r="BI756" i="5"/>
  <c r="BH756" i="5"/>
  <c r="BG756" i="5"/>
  <c r="BF756" i="5"/>
  <c r="T756" i="5"/>
  <c r="R756" i="5"/>
  <c r="P756" i="5"/>
  <c r="BI753" i="5"/>
  <c r="BH753" i="5"/>
  <c r="BG753" i="5"/>
  <c r="BF753" i="5"/>
  <c r="T753" i="5"/>
  <c r="R753" i="5"/>
  <c r="P753" i="5"/>
  <c r="BI750" i="5"/>
  <c r="BH750" i="5"/>
  <c r="BG750" i="5"/>
  <c r="BF750" i="5"/>
  <c r="T750" i="5"/>
  <c r="R750" i="5"/>
  <c r="P750" i="5"/>
  <c r="BI748" i="5"/>
  <c r="BH748" i="5"/>
  <c r="BG748" i="5"/>
  <c r="BF748" i="5"/>
  <c r="T748" i="5"/>
  <c r="R748" i="5"/>
  <c r="P748" i="5"/>
  <c r="BI745" i="5"/>
  <c r="BH745" i="5"/>
  <c r="BG745" i="5"/>
  <c r="BF745" i="5"/>
  <c r="T745" i="5"/>
  <c r="R745" i="5"/>
  <c r="P745" i="5"/>
  <c r="BI743" i="5"/>
  <c r="BH743" i="5"/>
  <c r="BG743" i="5"/>
  <c r="BF743" i="5"/>
  <c r="T743" i="5"/>
  <c r="R743" i="5"/>
  <c r="P743" i="5"/>
  <c r="BI734" i="5"/>
  <c r="BH734" i="5"/>
  <c r="BG734" i="5"/>
  <c r="BF734" i="5"/>
  <c r="T734" i="5"/>
  <c r="R734" i="5"/>
  <c r="P734" i="5"/>
  <c r="BI731" i="5"/>
  <c r="BH731" i="5"/>
  <c r="BG731" i="5"/>
  <c r="BF731" i="5"/>
  <c r="T731" i="5"/>
  <c r="R731" i="5"/>
  <c r="P731" i="5"/>
  <c r="BI725" i="5"/>
  <c r="BH725" i="5"/>
  <c r="BG725" i="5"/>
  <c r="BF725" i="5"/>
  <c r="T725" i="5"/>
  <c r="R725" i="5"/>
  <c r="P725" i="5"/>
  <c r="BI722" i="5"/>
  <c r="BH722" i="5"/>
  <c r="BG722" i="5"/>
  <c r="BF722" i="5"/>
  <c r="T722" i="5"/>
  <c r="R722" i="5"/>
  <c r="P722" i="5"/>
  <c r="BI719" i="5"/>
  <c r="BH719" i="5"/>
  <c r="BG719" i="5"/>
  <c r="BF719" i="5"/>
  <c r="T719" i="5"/>
  <c r="R719" i="5"/>
  <c r="P719" i="5"/>
  <c r="BI716" i="5"/>
  <c r="BH716" i="5"/>
  <c r="BG716" i="5"/>
  <c r="BF716" i="5"/>
  <c r="T716" i="5"/>
  <c r="R716" i="5"/>
  <c r="P716" i="5"/>
  <c r="BI713" i="5"/>
  <c r="BH713" i="5"/>
  <c r="BG713" i="5"/>
  <c r="BF713" i="5"/>
  <c r="T713" i="5"/>
  <c r="R713" i="5"/>
  <c r="P713" i="5"/>
  <c r="BI711" i="5"/>
  <c r="BH711" i="5"/>
  <c r="BG711" i="5"/>
  <c r="BF711" i="5"/>
  <c r="T711" i="5"/>
  <c r="R711" i="5"/>
  <c r="P711" i="5"/>
  <c r="BI708" i="5"/>
  <c r="BH708" i="5"/>
  <c r="BG708" i="5"/>
  <c r="BF708" i="5"/>
  <c r="T708" i="5"/>
  <c r="R708" i="5"/>
  <c r="P708" i="5"/>
  <c r="BI705" i="5"/>
  <c r="BH705" i="5"/>
  <c r="BG705" i="5"/>
  <c r="BF705" i="5"/>
  <c r="T705" i="5"/>
  <c r="R705" i="5"/>
  <c r="P705" i="5"/>
  <c r="BI702" i="5"/>
  <c r="BH702" i="5"/>
  <c r="BG702" i="5"/>
  <c r="BF702" i="5"/>
  <c r="T702" i="5"/>
  <c r="R702" i="5"/>
  <c r="P702" i="5"/>
  <c r="BI699" i="5"/>
  <c r="BH699" i="5"/>
  <c r="BG699" i="5"/>
  <c r="BF699" i="5"/>
  <c r="T699" i="5"/>
  <c r="R699" i="5"/>
  <c r="P699" i="5"/>
  <c r="BI696" i="5"/>
  <c r="BH696" i="5"/>
  <c r="BG696" i="5"/>
  <c r="BF696" i="5"/>
  <c r="T696" i="5"/>
  <c r="R696" i="5"/>
  <c r="P696" i="5"/>
  <c r="BI681" i="5"/>
  <c r="BH681" i="5"/>
  <c r="BG681" i="5"/>
  <c r="BF681" i="5"/>
  <c r="T681" i="5"/>
  <c r="R681" i="5"/>
  <c r="P681" i="5"/>
  <c r="BI679" i="5"/>
  <c r="BH679" i="5"/>
  <c r="BG679" i="5"/>
  <c r="BF679" i="5"/>
  <c r="T679" i="5"/>
  <c r="R679" i="5"/>
  <c r="P679" i="5"/>
  <c r="BI638" i="5"/>
  <c r="BH638" i="5"/>
  <c r="BG638" i="5"/>
  <c r="BF638" i="5"/>
  <c r="T638" i="5"/>
  <c r="R638" i="5"/>
  <c r="P638" i="5"/>
  <c r="BI635" i="5"/>
  <c r="BH635" i="5"/>
  <c r="BG635" i="5"/>
  <c r="BF635" i="5"/>
  <c r="T635" i="5"/>
  <c r="R635" i="5"/>
  <c r="P635" i="5"/>
  <c r="BI633" i="5"/>
  <c r="BH633" i="5"/>
  <c r="BG633" i="5"/>
  <c r="BF633" i="5"/>
  <c r="T633" i="5"/>
  <c r="R633" i="5"/>
  <c r="P633" i="5"/>
  <c r="BI629" i="5"/>
  <c r="BH629" i="5"/>
  <c r="BG629" i="5"/>
  <c r="BF629" i="5"/>
  <c r="T629" i="5"/>
  <c r="R629" i="5"/>
  <c r="P629" i="5"/>
  <c r="BI626" i="5"/>
  <c r="BH626" i="5"/>
  <c r="BG626" i="5"/>
  <c r="BF626" i="5"/>
  <c r="T626" i="5"/>
  <c r="R626" i="5"/>
  <c r="P626" i="5"/>
  <c r="BI570" i="5"/>
  <c r="BH570" i="5"/>
  <c r="BG570" i="5"/>
  <c r="BF570" i="5"/>
  <c r="T570" i="5"/>
  <c r="R570" i="5"/>
  <c r="P570" i="5"/>
  <c r="BI514" i="5"/>
  <c r="BH514" i="5"/>
  <c r="BG514" i="5"/>
  <c r="BF514" i="5"/>
  <c r="T514" i="5"/>
  <c r="R514" i="5"/>
  <c r="P514" i="5"/>
  <c r="BI458" i="5"/>
  <c r="BH458" i="5"/>
  <c r="BG458" i="5"/>
  <c r="BF458" i="5"/>
  <c r="T458" i="5"/>
  <c r="R458" i="5"/>
  <c r="P458" i="5"/>
  <c r="BI402" i="5"/>
  <c r="BH402" i="5"/>
  <c r="BG402" i="5"/>
  <c r="BF402" i="5"/>
  <c r="T402" i="5"/>
  <c r="R402" i="5"/>
  <c r="P402" i="5"/>
  <c r="BI346" i="5"/>
  <c r="BH346" i="5"/>
  <c r="BG346" i="5"/>
  <c r="BF346" i="5"/>
  <c r="T346" i="5"/>
  <c r="R346" i="5"/>
  <c r="P346" i="5"/>
  <c r="BI324" i="5"/>
  <c r="BH324" i="5"/>
  <c r="BG324" i="5"/>
  <c r="BF324" i="5"/>
  <c r="T324" i="5"/>
  <c r="R324" i="5"/>
  <c r="P324" i="5"/>
  <c r="BI302" i="5"/>
  <c r="BH302" i="5"/>
  <c r="BG302" i="5"/>
  <c r="BF302" i="5"/>
  <c r="T302" i="5"/>
  <c r="R302" i="5"/>
  <c r="P302" i="5"/>
  <c r="BI280" i="5"/>
  <c r="BH280" i="5"/>
  <c r="BG280" i="5"/>
  <c r="BF280" i="5"/>
  <c r="T280" i="5"/>
  <c r="R280" i="5"/>
  <c r="P280" i="5"/>
  <c r="BI258" i="5"/>
  <c r="BH258" i="5"/>
  <c r="BG258" i="5"/>
  <c r="BF258" i="5"/>
  <c r="T258" i="5"/>
  <c r="R258" i="5"/>
  <c r="P258" i="5"/>
  <c r="BI237" i="5"/>
  <c r="BH237" i="5"/>
  <c r="BG237" i="5"/>
  <c r="BF237" i="5"/>
  <c r="T237" i="5"/>
  <c r="R237" i="5"/>
  <c r="P237" i="5"/>
  <c r="BI235" i="5"/>
  <c r="BH235" i="5"/>
  <c r="BG235" i="5"/>
  <c r="BF235" i="5"/>
  <c r="T235" i="5"/>
  <c r="R235" i="5"/>
  <c r="P235" i="5"/>
  <c r="BI210" i="5"/>
  <c r="BH210" i="5"/>
  <c r="BG210" i="5"/>
  <c r="BF210" i="5"/>
  <c r="T210" i="5"/>
  <c r="R210" i="5"/>
  <c r="P210" i="5"/>
  <c r="BI207" i="5"/>
  <c r="BH207" i="5"/>
  <c r="BG207" i="5"/>
  <c r="BF207" i="5"/>
  <c r="T207" i="5"/>
  <c r="R207" i="5"/>
  <c r="P207" i="5"/>
  <c r="BI204" i="5"/>
  <c r="BH204" i="5"/>
  <c r="BG204" i="5"/>
  <c r="BF204" i="5"/>
  <c r="T204" i="5"/>
  <c r="R204" i="5"/>
  <c r="P204" i="5"/>
  <c r="BI202" i="5"/>
  <c r="BH202" i="5"/>
  <c r="BG202" i="5"/>
  <c r="BF202" i="5"/>
  <c r="T202" i="5"/>
  <c r="R202" i="5"/>
  <c r="P202" i="5"/>
  <c r="BI195" i="5"/>
  <c r="BH195" i="5"/>
  <c r="BG195" i="5"/>
  <c r="BF195" i="5"/>
  <c r="T195" i="5"/>
  <c r="R195" i="5"/>
  <c r="P195" i="5"/>
  <c r="BI191" i="5"/>
  <c r="BH191" i="5"/>
  <c r="BG191" i="5"/>
  <c r="BF191" i="5"/>
  <c r="T191" i="5"/>
  <c r="R191" i="5"/>
  <c r="P191" i="5"/>
  <c r="BI154" i="5"/>
  <c r="BH154" i="5"/>
  <c r="BG154" i="5"/>
  <c r="BF154" i="5"/>
  <c r="T154" i="5"/>
  <c r="R154" i="5"/>
  <c r="P154" i="5"/>
  <c r="BI150" i="5"/>
  <c r="BH150" i="5"/>
  <c r="BG150" i="5"/>
  <c r="BF150" i="5"/>
  <c r="T150" i="5"/>
  <c r="R150" i="5"/>
  <c r="P150" i="5"/>
  <c r="BI147" i="5"/>
  <c r="BH147" i="5"/>
  <c r="BG147" i="5"/>
  <c r="BF147" i="5"/>
  <c r="T147" i="5"/>
  <c r="R147" i="5"/>
  <c r="P147" i="5"/>
  <c r="BI144" i="5"/>
  <c r="BH144" i="5"/>
  <c r="BG144" i="5"/>
  <c r="BF144" i="5"/>
  <c r="T144" i="5"/>
  <c r="R144" i="5"/>
  <c r="P144" i="5"/>
  <c r="BI137" i="5"/>
  <c r="BH137" i="5"/>
  <c r="BG137" i="5"/>
  <c r="BF137" i="5"/>
  <c r="T137" i="5"/>
  <c r="R137" i="5"/>
  <c r="P137" i="5"/>
  <c r="BI130" i="5"/>
  <c r="BH130" i="5"/>
  <c r="BG130" i="5"/>
  <c r="BF130" i="5"/>
  <c r="T130" i="5"/>
  <c r="R130" i="5"/>
  <c r="P130" i="5"/>
  <c r="BI127" i="5"/>
  <c r="BH127" i="5"/>
  <c r="BG127" i="5"/>
  <c r="BF127" i="5"/>
  <c r="T127" i="5"/>
  <c r="R127" i="5"/>
  <c r="P127" i="5"/>
  <c r="J120" i="5"/>
  <c r="F118" i="5"/>
  <c r="E116" i="5"/>
  <c r="J91" i="5"/>
  <c r="F89" i="5"/>
  <c r="E87" i="5"/>
  <c r="J24" i="5"/>
  <c r="E24" i="5"/>
  <c r="J121" i="5" s="1"/>
  <c r="J23" i="5"/>
  <c r="J18" i="5"/>
  <c r="E18" i="5"/>
  <c r="F92" i="5" s="1"/>
  <c r="J17" i="5"/>
  <c r="J15" i="5"/>
  <c r="E15" i="5"/>
  <c r="F120" i="5" s="1"/>
  <c r="J14" i="5"/>
  <c r="J12" i="5"/>
  <c r="J89" i="5"/>
  <c r="E7" i="5"/>
  <c r="E114" i="5" s="1"/>
  <c r="J37" i="4"/>
  <c r="J36" i="4"/>
  <c r="AY97" i="1" s="1"/>
  <c r="J35" i="4"/>
  <c r="AX97" i="1"/>
  <c r="BI379" i="4"/>
  <c r="BH379" i="4"/>
  <c r="BG379" i="4"/>
  <c r="BF379" i="4"/>
  <c r="T379" i="4"/>
  <c r="R379" i="4"/>
  <c r="P379" i="4"/>
  <c r="BI377" i="4"/>
  <c r="BH377" i="4"/>
  <c r="BG377" i="4"/>
  <c r="BF377" i="4"/>
  <c r="T377" i="4"/>
  <c r="R377" i="4"/>
  <c r="P377" i="4"/>
  <c r="BI374" i="4"/>
  <c r="BH374" i="4"/>
  <c r="BG374" i="4"/>
  <c r="BF374" i="4"/>
  <c r="T374" i="4"/>
  <c r="R374" i="4"/>
  <c r="P374" i="4"/>
  <c r="BI368" i="4"/>
  <c r="BH368" i="4"/>
  <c r="BG368" i="4"/>
  <c r="BF368" i="4"/>
  <c r="T368" i="4"/>
  <c r="R368" i="4"/>
  <c r="P368" i="4"/>
  <c r="BI362" i="4"/>
  <c r="BH362" i="4"/>
  <c r="BG362" i="4"/>
  <c r="BF362" i="4"/>
  <c r="T362" i="4"/>
  <c r="R362" i="4"/>
  <c r="P362" i="4"/>
  <c r="BI352" i="4"/>
  <c r="BH352" i="4"/>
  <c r="BG352" i="4"/>
  <c r="BF352" i="4"/>
  <c r="T352" i="4"/>
  <c r="R352" i="4"/>
  <c r="P352" i="4"/>
  <c r="BI345" i="4"/>
  <c r="BH345" i="4"/>
  <c r="BG345" i="4"/>
  <c r="BF345" i="4"/>
  <c r="T345" i="4"/>
  <c r="R345" i="4"/>
  <c r="P345" i="4"/>
  <c r="BI339" i="4"/>
  <c r="BH339" i="4"/>
  <c r="BG339" i="4"/>
  <c r="BF339" i="4"/>
  <c r="T339" i="4"/>
  <c r="R339" i="4"/>
  <c r="P339" i="4"/>
  <c r="BI336" i="4"/>
  <c r="BH336" i="4"/>
  <c r="BG336" i="4"/>
  <c r="BF336" i="4"/>
  <c r="T336" i="4"/>
  <c r="R336" i="4"/>
  <c r="P336" i="4"/>
  <c r="BI333" i="4"/>
  <c r="BH333" i="4"/>
  <c r="BG333" i="4"/>
  <c r="BF333" i="4"/>
  <c r="T333" i="4"/>
  <c r="R333" i="4"/>
  <c r="P333" i="4"/>
  <c r="BI331" i="4"/>
  <c r="BH331" i="4"/>
  <c r="BG331" i="4"/>
  <c r="BF331" i="4"/>
  <c r="T331" i="4"/>
  <c r="R331" i="4"/>
  <c r="P331" i="4"/>
  <c r="BI329" i="4"/>
  <c r="BH329" i="4"/>
  <c r="BG329" i="4"/>
  <c r="BF329" i="4"/>
  <c r="T329" i="4"/>
  <c r="R329" i="4"/>
  <c r="P329" i="4"/>
  <c r="BI327" i="4"/>
  <c r="BH327" i="4"/>
  <c r="BG327" i="4"/>
  <c r="BF327" i="4"/>
  <c r="T327" i="4"/>
  <c r="R327" i="4"/>
  <c r="P327" i="4"/>
  <c r="BI325" i="4"/>
  <c r="BH325" i="4"/>
  <c r="BG325" i="4"/>
  <c r="BF325" i="4"/>
  <c r="T325" i="4"/>
  <c r="R325" i="4"/>
  <c r="P325" i="4"/>
  <c r="BI323" i="4"/>
  <c r="BH323" i="4"/>
  <c r="BG323" i="4"/>
  <c r="BF323" i="4"/>
  <c r="T323" i="4"/>
  <c r="R323" i="4"/>
  <c r="P323" i="4"/>
  <c r="BI320" i="4"/>
  <c r="BH320" i="4"/>
  <c r="BG320" i="4"/>
  <c r="BF320" i="4"/>
  <c r="T320" i="4"/>
  <c r="R320" i="4"/>
  <c r="P320" i="4"/>
  <c r="BI318" i="4"/>
  <c r="BH318" i="4"/>
  <c r="BG318" i="4"/>
  <c r="BF318" i="4"/>
  <c r="T318" i="4"/>
  <c r="R318" i="4"/>
  <c r="P318" i="4"/>
  <c r="BI315" i="4"/>
  <c r="BH315" i="4"/>
  <c r="BG315" i="4"/>
  <c r="BF315" i="4"/>
  <c r="T315" i="4"/>
  <c r="R315" i="4"/>
  <c r="P315" i="4"/>
  <c r="BI313" i="4"/>
  <c r="BH313" i="4"/>
  <c r="BG313" i="4"/>
  <c r="BF313" i="4"/>
  <c r="T313" i="4"/>
  <c r="R313" i="4"/>
  <c r="P313" i="4"/>
  <c r="BI311" i="4"/>
  <c r="BH311" i="4"/>
  <c r="BG311" i="4"/>
  <c r="BF311" i="4"/>
  <c r="T311" i="4"/>
  <c r="R311" i="4"/>
  <c r="P311" i="4"/>
  <c r="BI309" i="4"/>
  <c r="BH309" i="4"/>
  <c r="BG309" i="4"/>
  <c r="BF309" i="4"/>
  <c r="T309" i="4"/>
  <c r="R309" i="4"/>
  <c r="P309" i="4"/>
  <c r="BI307" i="4"/>
  <c r="BH307" i="4"/>
  <c r="BG307" i="4"/>
  <c r="BF307" i="4"/>
  <c r="T307" i="4"/>
  <c r="R307" i="4"/>
  <c r="P307" i="4"/>
  <c r="BI304" i="4"/>
  <c r="BH304" i="4"/>
  <c r="BG304" i="4"/>
  <c r="BF304" i="4"/>
  <c r="T304" i="4"/>
  <c r="R304" i="4"/>
  <c r="P304" i="4"/>
  <c r="BI300" i="4"/>
  <c r="BH300" i="4"/>
  <c r="BG300" i="4"/>
  <c r="BF300" i="4"/>
  <c r="T300" i="4"/>
  <c r="R300" i="4"/>
  <c r="P300" i="4"/>
  <c r="BI297" i="4"/>
  <c r="BH297" i="4"/>
  <c r="BG297" i="4"/>
  <c r="BF297" i="4"/>
  <c r="T297" i="4"/>
  <c r="R297" i="4"/>
  <c r="P297" i="4"/>
  <c r="BI294" i="4"/>
  <c r="BH294" i="4"/>
  <c r="BG294" i="4"/>
  <c r="BF294" i="4"/>
  <c r="T294" i="4"/>
  <c r="R294" i="4"/>
  <c r="P294" i="4"/>
  <c r="BI291" i="4"/>
  <c r="BH291" i="4"/>
  <c r="BG291" i="4"/>
  <c r="BF291" i="4"/>
  <c r="T291" i="4"/>
  <c r="R291" i="4"/>
  <c r="P291" i="4"/>
  <c r="BI285" i="4"/>
  <c r="BH285" i="4"/>
  <c r="BG285" i="4"/>
  <c r="BF285" i="4"/>
  <c r="T285" i="4"/>
  <c r="R285" i="4"/>
  <c r="P285" i="4"/>
  <c r="BI282" i="4"/>
  <c r="BH282" i="4"/>
  <c r="BG282" i="4"/>
  <c r="BF282" i="4"/>
  <c r="T282" i="4"/>
  <c r="R282" i="4"/>
  <c r="P282" i="4"/>
  <c r="BI279" i="4"/>
  <c r="BH279" i="4"/>
  <c r="BG279" i="4"/>
  <c r="BF279" i="4"/>
  <c r="T279" i="4"/>
  <c r="R279" i="4"/>
  <c r="P279" i="4"/>
  <c r="BI276" i="4"/>
  <c r="BH276" i="4"/>
  <c r="BG276" i="4"/>
  <c r="BF276" i="4"/>
  <c r="T276" i="4"/>
  <c r="R276" i="4"/>
  <c r="P276" i="4"/>
  <c r="BI271" i="4"/>
  <c r="BH271" i="4"/>
  <c r="BG271" i="4"/>
  <c r="BF271" i="4"/>
  <c r="T271" i="4"/>
  <c r="R271" i="4"/>
  <c r="P271" i="4"/>
  <c r="BI268" i="4"/>
  <c r="BH268" i="4"/>
  <c r="BG268" i="4"/>
  <c r="BF268" i="4"/>
  <c r="T268" i="4"/>
  <c r="R268" i="4"/>
  <c r="P268" i="4"/>
  <c r="BI265" i="4"/>
  <c r="BH265" i="4"/>
  <c r="BG265" i="4"/>
  <c r="BF265" i="4"/>
  <c r="T265" i="4"/>
  <c r="R265" i="4"/>
  <c r="P265" i="4"/>
  <c r="BI257" i="4"/>
  <c r="BH257" i="4"/>
  <c r="BG257" i="4"/>
  <c r="BF257" i="4"/>
  <c r="T257" i="4"/>
  <c r="R257" i="4"/>
  <c r="P257" i="4"/>
  <c r="BI254" i="4"/>
  <c r="BH254" i="4"/>
  <c r="BG254" i="4"/>
  <c r="BF254" i="4"/>
  <c r="T254" i="4"/>
  <c r="R254" i="4"/>
  <c r="P254" i="4"/>
  <c r="BI250" i="4"/>
  <c r="BH250" i="4"/>
  <c r="BG250" i="4"/>
  <c r="BF250" i="4"/>
  <c r="T250" i="4"/>
  <c r="T249" i="4" s="1"/>
  <c r="R250" i="4"/>
  <c r="R249" i="4" s="1"/>
  <c r="P250" i="4"/>
  <c r="P249" i="4" s="1"/>
  <c r="BI247" i="4"/>
  <c r="BH247" i="4"/>
  <c r="BG247" i="4"/>
  <c r="BF247" i="4"/>
  <c r="T247" i="4"/>
  <c r="R247" i="4"/>
  <c r="P247" i="4"/>
  <c r="BI245" i="4"/>
  <c r="BH245" i="4"/>
  <c r="BG245" i="4"/>
  <c r="BF245" i="4"/>
  <c r="T245" i="4"/>
  <c r="R245" i="4"/>
  <c r="P245" i="4"/>
  <c r="BI242" i="4"/>
  <c r="BH242" i="4"/>
  <c r="BG242" i="4"/>
  <c r="BF242" i="4"/>
  <c r="T242" i="4"/>
  <c r="R242" i="4"/>
  <c r="P242" i="4"/>
  <c r="BI240" i="4"/>
  <c r="BH240" i="4"/>
  <c r="BG240" i="4"/>
  <c r="BF240" i="4"/>
  <c r="T240" i="4"/>
  <c r="R240" i="4"/>
  <c r="P240" i="4"/>
  <c r="BI238" i="4"/>
  <c r="BH238" i="4"/>
  <c r="BG238" i="4"/>
  <c r="BF238" i="4"/>
  <c r="T238" i="4"/>
  <c r="R238" i="4"/>
  <c r="P238" i="4"/>
  <c r="BI236" i="4"/>
  <c r="BH236" i="4"/>
  <c r="BG236" i="4"/>
  <c r="BF236" i="4"/>
  <c r="T236" i="4"/>
  <c r="R236" i="4"/>
  <c r="P236"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2" i="4"/>
  <c r="BH212" i="4"/>
  <c r="BG212" i="4"/>
  <c r="BF212" i="4"/>
  <c r="T212" i="4"/>
  <c r="R212" i="4"/>
  <c r="P212" i="4"/>
  <c r="BI209" i="4"/>
  <c r="BH209" i="4"/>
  <c r="BG209" i="4"/>
  <c r="BF209" i="4"/>
  <c r="T209" i="4"/>
  <c r="R209" i="4"/>
  <c r="P209" i="4"/>
  <c r="BI206" i="4"/>
  <c r="BH206" i="4"/>
  <c r="BG206" i="4"/>
  <c r="BF206" i="4"/>
  <c r="T206" i="4"/>
  <c r="R206" i="4"/>
  <c r="P206" i="4"/>
  <c r="BI204" i="4"/>
  <c r="BH204" i="4"/>
  <c r="BG204" i="4"/>
  <c r="BF204" i="4"/>
  <c r="T204" i="4"/>
  <c r="R204" i="4"/>
  <c r="P204" i="4"/>
  <c r="BI202" i="4"/>
  <c r="BH202" i="4"/>
  <c r="BG202" i="4"/>
  <c r="BF202" i="4"/>
  <c r="T202" i="4"/>
  <c r="R202" i="4"/>
  <c r="P202" i="4"/>
  <c r="BI194" i="4"/>
  <c r="BH194" i="4"/>
  <c r="BG194" i="4"/>
  <c r="BF194" i="4"/>
  <c r="T194" i="4"/>
  <c r="R194" i="4"/>
  <c r="P194" i="4"/>
  <c r="BI186" i="4"/>
  <c r="BH186" i="4"/>
  <c r="BG186" i="4"/>
  <c r="BF186" i="4"/>
  <c r="T186" i="4"/>
  <c r="R186" i="4"/>
  <c r="P186" i="4"/>
  <c r="BI178" i="4"/>
  <c r="BH178" i="4"/>
  <c r="BG178" i="4"/>
  <c r="BF178" i="4"/>
  <c r="T178" i="4"/>
  <c r="R178" i="4"/>
  <c r="P178"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49" i="4"/>
  <c r="BH149" i="4"/>
  <c r="BG149" i="4"/>
  <c r="BF149" i="4"/>
  <c r="T149" i="4"/>
  <c r="R149" i="4"/>
  <c r="P149" i="4"/>
  <c r="BI146" i="4"/>
  <c r="BH146" i="4"/>
  <c r="BG146" i="4"/>
  <c r="BF146" i="4"/>
  <c r="T146" i="4"/>
  <c r="R146" i="4"/>
  <c r="P146" i="4"/>
  <c r="BI143" i="4"/>
  <c r="BH143" i="4"/>
  <c r="BG143" i="4"/>
  <c r="BF143" i="4"/>
  <c r="T143" i="4"/>
  <c r="R143" i="4"/>
  <c r="P143" i="4"/>
  <c r="BI137" i="4"/>
  <c r="BH137" i="4"/>
  <c r="BG137" i="4"/>
  <c r="BF137" i="4"/>
  <c r="T137" i="4"/>
  <c r="R137" i="4"/>
  <c r="P137" i="4"/>
  <c r="BI134" i="4"/>
  <c r="BH134" i="4"/>
  <c r="BG134" i="4"/>
  <c r="BF134" i="4"/>
  <c r="T134" i="4"/>
  <c r="R134" i="4"/>
  <c r="P134" i="4"/>
  <c r="BI127" i="4"/>
  <c r="BH127" i="4"/>
  <c r="BG127" i="4"/>
  <c r="BF127" i="4"/>
  <c r="T127" i="4"/>
  <c r="R127" i="4"/>
  <c r="P127" i="4"/>
  <c r="J120" i="4"/>
  <c r="F118" i="4"/>
  <c r="E116" i="4"/>
  <c r="J91" i="4"/>
  <c r="F89" i="4"/>
  <c r="E87" i="4"/>
  <c r="J24" i="4"/>
  <c r="E24" i="4"/>
  <c r="J121" i="4" s="1"/>
  <c r="J23" i="4"/>
  <c r="J18" i="4"/>
  <c r="E18" i="4"/>
  <c r="F121" i="4" s="1"/>
  <c r="J17" i="4"/>
  <c r="J15" i="4"/>
  <c r="E15" i="4"/>
  <c r="F120" i="4" s="1"/>
  <c r="J14" i="4"/>
  <c r="J12" i="4"/>
  <c r="J118" i="4" s="1"/>
  <c r="E7" i="4"/>
  <c r="E85" i="4"/>
  <c r="J37" i="3"/>
  <c r="J36" i="3"/>
  <c r="AY96" i="1" s="1"/>
  <c r="J35" i="3"/>
  <c r="AX96" i="1"/>
  <c r="BI319" i="3"/>
  <c r="BH319" i="3"/>
  <c r="BG319" i="3"/>
  <c r="BF319" i="3"/>
  <c r="T319" i="3"/>
  <c r="R319" i="3"/>
  <c r="P319" i="3"/>
  <c r="BI317" i="3"/>
  <c r="BH317" i="3"/>
  <c r="BG317" i="3"/>
  <c r="BF317" i="3"/>
  <c r="T317" i="3"/>
  <c r="R317" i="3"/>
  <c r="P317" i="3"/>
  <c r="BI314" i="3"/>
  <c r="BH314" i="3"/>
  <c r="BG314" i="3"/>
  <c r="BF314" i="3"/>
  <c r="T314" i="3"/>
  <c r="R314" i="3"/>
  <c r="P314" i="3"/>
  <c r="BI310" i="3"/>
  <c r="BH310" i="3"/>
  <c r="BG310" i="3"/>
  <c r="BF310" i="3"/>
  <c r="T310" i="3"/>
  <c r="R310" i="3"/>
  <c r="P310" i="3"/>
  <c r="BI308" i="3"/>
  <c r="BH308" i="3"/>
  <c r="BG308" i="3"/>
  <c r="BF308" i="3"/>
  <c r="T308" i="3"/>
  <c r="R308" i="3"/>
  <c r="P308" i="3"/>
  <c r="BI305" i="3"/>
  <c r="BH305" i="3"/>
  <c r="BG305" i="3"/>
  <c r="BF305" i="3"/>
  <c r="T305" i="3"/>
  <c r="R305" i="3"/>
  <c r="P305" i="3"/>
  <c r="BI303" i="3"/>
  <c r="BH303" i="3"/>
  <c r="BG303" i="3"/>
  <c r="BF303" i="3"/>
  <c r="T303" i="3"/>
  <c r="R303" i="3"/>
  <c r="P303" i="3"/>
  <c r="BI300" i="3"/>
  <c r="BH300" i="3"/>
  <c r="BG300" i="3"/>
  <c r="BF300" i="3"/>
  <c r="T300" i="3"/>
  <c r="R300" i="3"/>
  <c r="P300" i="3"/>
  <c r="BI292" i="3"/>
  <c r="BH292" i="3"/>
  <c r="BG292" i="3"/>
  <c r="BF292" i="3"/>
  <c r="T292" i="3"/>
  <c r="R292" i="3"/>
  <c r="P292" i="3"/>
  <c r="BI288" i="3"/>
  <c r="BH288" i="3"/>
  <c r="BG288" i="3"/>
  <c r="BF288" i="3"/>
  <c r="T288" i="3"/>
  <c r="R288" i="3"/>
  <c r="P288" i="3"/>
  <c r="BI285" i="3"/>
  <c r="BH285" i="3"/>
  <c r="BG285" i="3"/>
  <c r="BF285" i="3"/>
  <c r="T285" i="3"/>
  <c r="R285" i="3"/>
  <c r="P285" i="3"/>
  <c r="BI282" i="3"/>
  <c r="BH282" i="3"/>
  <c r="BG282" i="3"/>
  <c r="BF282" i="3"/>
  <c r="T282" i="3"/>
  <c r="R282" i="3"/>
  <c r="P282" i="3"/>
  <c r="BI279" i="3"/>
  <c r="BH279" i="3"/>
  <c r="BG279" i="3"/>
  <c r="BF279" i="3"/>
  <c r="T279" i="3"/>
  <c r="R279" i="3"/>
  <c r="P279" i="3"/>
  <c r="BI276" i="3"/>
  <c r="BH276" i="3"/>
  <c r="BG276" i="3"/>
  <c r="BF276" i="3"/>
  <c r="T276" i="3"/>
  <c r="R276" i="3"/>
  <c r="P276" i="3"/>
  <c r="BI273" i="3"/>
  <c r="BH273" i="3"/>
  <c r="BG273" i="3"/>
  <c r="BF273" i="3"/>
  <c r="T273" i="3"/>
  <c r="R273" i="3"/>
  <c r="P273" i="3"/>
  <c r="BI271" i="3"/>
  <c r="BH271" i="3"/>
  <c r="BG271" i="3"/>
  <c r="BF271" i="3"/>
  <c r="T271" i="3"/>
  <c r="R271" i="3"/>
  <c r="P271"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R241" i="3"/>
  <c r="P241" i="3"/>
  <c r="BI237" i="3"/>
  <c r="BH237" i="3"/>
  <c r="BG237" i="3"/>
  <c r="BF237" i="3"/>
  <c r="T237" i="3"/>
  <c r="R237" i="3"/>
  <c r="P237" i="3"/>
  <c r="BI234" i="3"/>
  <c r="BH234" i="3"/>
  <c r="BG234" i="3"/>
  <c r="BF234" i="3"/>
  <c r="T234" i="3"/>
  <c r="R234" i="3"/>
  <c r="P234" i="3"/>
  <c r="BI232" i="3"/>
  <c r="BH232" i="3"/>
  <c r="BG232" i="3"/>
  <c r="BF232" i="3"/>
  <c r="T232" i="3"/>
  <c r="R232" i="3"/>
  <c r="P232" i="3"/>
  <c r="BI229" i="3"/>
  <c r="BH229" i="3"/>
  <c r="BG229" i="3"/>
  <c r="BF229" i="3"/>
  <c r="T229" i="3"/>
  <c r="R229" i="3"/>
  <c r="P229" i="3"/>
  <c r="BI226" i="3"/>
  <c r="BH226" i="3"/>
  <c r="BG226" i="3"/>
  <c r="BF226" i="3"/>
  <c r="T226" i="3"/>
  <c r="R226" i="3"/>
  <c r="P226" i="3"/>
  <c r="BI222" i="3"/>
  <c r="BH222" i="3"/>
  <c r="BG222" i="3"/>
  <c r="BF222" i="3"/>
  <c r="T222" i="3"/>
  <c r="R222" i="3"/>
  <c r="P222" i="3"/>
  <c r="BI219" i="3"/>
  <c r="BH219" i="3"/>
  <c r="BG219" i="3"/>
  <c r="BF219" i="3"/>
  <c r="T219" i="3"/>
  <c r="R219" i="3"/>
  <c r="P219" i="3"/>
  <c r="BI217" i="3"/>
  <c r="BH217" i="3"/>
  <c r="BG217" i="3"/>
  <c r="BF217" i="3"/>
  <c r="T217" i="3"/>
  <c r="R217" i="3"/>
  <c r="P217" i="3"/>
  <c r="BI214" i="3"/>
  <c r="BH214" i="3"/>
  <c r="BG214" i="3"/>
  <c r="BF214" i="3"/>
  <c r="T214" i="3"/>
  <c r="R214" i="3"/>
  <c r="P214" i="3"/>
  <c r="BI211" i="3"/>
  <c r="BH211" i="3"/>
  <c r="BG211" i="3"/>
  <c r="BF211" i="3"/>
  <c r="T211" i="3"/>
  <c r="R211" i="3"/>
  <c r="P211" i="3"/>
  <c r="BI208" i="3"/>
  <c r="BH208" i="3"/>
  <c r="BG208" i="3"/>
  <c r="BF208" i="3"/>
  <c r="T208" i="3"/>
  <c r="R208" i="3"/>
  <c r="P208" i="3"/>
  <c r="BI204" i="3"/>
  <c r="BH204" i="3"/>
  <c r="BG204" i="3"/>
  <c r="BF204" i="3"/>
  <c r="T204" i="3"/>
  <c r="T203" i="3" s="1"/>
  <c r="R204" i="3"/>
  <c r="R203" i="3" s="1"/>
  <c r="P204" i="3"/>
  <c r="P203" i="3" s="1"/>
  <c r="BI201" i="3"/>
  <c r="BH201" i="3"/>
  <c r="BG201" i="3"/>
  <c r="BF201" i="3"/>
  <c r="T201" i="3"/>
  <c r="R201" i="3"/>
  <c r="P201" i="3"/>
  <c r="BI198" i="3"/>
  <c r="BH198" i="3"/>
  <c r="BG198" i="3"/>
  <c r="BF198" i="3"/>
  <c r="T198" i="3"/>
  <c r="R198" i="3"/>
  <c r="P198" i="3"/>
  <c r="BI195" i="3"/>
  <c r="BH195" i="3"/>
  <c r="BG195" i="3"/>
  <c r="BF195" i="3"/>
  <c r="T195" i="3"/>
  <c r="R195" i="3"/>
  <c r="P195" i="3"/>
  <c r="BI192" i="3"/>
  <c r="BH192" i="3"/>
  <c r="BG192" i="3"/>
  <c r="BF192" i="3"/>
  <c r="T192" i="3"/>
  <c r="R192" i="3"/>
  <c r="P192" i="3"/>
  <c r="BI189" i="3"/>
  <c r="BH189" i="3"/>
  <c r="BG189" i="3"/>
  <c r="BF189" i="3"/>
  <c r="T189" i="3"/>
  <c r="R189" i="3"/>
  <c r="P189" i="3"/>
  <c r="BI186" i="3"/>
  <c r="BH186" i="3"/>
  <c r="BG186" i="3"/>
  <c r="BF186" i="3"/>
  <c r="T186" i="3"/>
  <c r="R186" i="3"/>
  <c r="P186" i="3"/>
  <c r="BI183" i="3"/>
  <c r="BH183" i="3"/>
  <c r="BG183" i="3"/>
  <c r="BF183" i="3"/>
  <c r="T183" i="3"/>
  <c r="R183" i="3"/>
  <c r="P183" i="3"/>
  <c r="BI181" i="3"/>
  <c r="BH181" i="3"/>
  <c r="BG181" i="3"/>
  <c r="BF181" i="3"/>
  <c r="T181" i="3"/>
  <c r="R181" i="3"/>
  <c r="P181" i="3"/>
  <c r="BI178" i="3"/>
  <c r="BH178" i="3"/>
  <c r="BG178" i="3"/>
  <c r="BF178" i="3"/>
  <c r="T178" i="3"/>
  <c r="R178" i="3"/>
  <c r="P178" i="3"/>
  <c r="BI169" i="3"/>
  <c r="BH169" i="3"/>
  <c r="BG169" i="3"/>
  <c r="BF169" i="3"/>
  <c r="T169" i="3"/>
  <c r="R169" i="3"/>
  <c r="P169" i="3"/>
  <c r="BI160" i="3"/>
  <c r="BH160" i="3"/>
  <c r="BG160" i="3"/>
  <c r="BF160" i="3"/>
  <c r="T160" i="3"/>
  <c r="R160" i="3"/>
  <c r="P160" i="3"/>
  <c r="BI151" i="3"/>
  <c r="BH151" i="3"/>
  <c r="BG151" i="3"/>
  <c r="BF151" i="3"/>
  <c r="T151" i="3"/>
  <c r="R151" i="3"/>
  <c r="P151" i="3"/>
  <c r="BI142" i="3"/>
  <c r="BH142" i="3"/>
  <c r="BG142" i="3"/>
  <c r="BF142" i="3"/>
  <c r="T142" i="3"/>
  <c r="R142" i="3"/>
  <c r="P142" i="3"/>
  <c r="BI139" i="3"/>
  <c r="BH139" i="3"/>
  <c r="BG139" i="3"/>
  <c r="BF139" i="3"/>
  <c r="T139" i="3"/>
  <c r="R139" i="3"/>
  <c r="P139" i="3"/>
  <c r="BI136" i="3"/>
  <c r="BH136" i="3"/>
  <c r="BG136" i="3"/>
  <c r="BF136" i="3"/>
  <c r="T136" i="3"/>
  <c r="R136" i="3"/>
  <c r="P136" i="3"/>
  <c r="BI130" i="3"/>
  <c r="BH130" i="3"/>
  <c r="BG130" i="3"/>
  <c r="BF130" i="3"/>
  <c r="T130" i="3"/>
  <c r="R130" i="3"/>
  <c r="P130" i="3"/>
  <c r="J123" i="3"/>
  <c r="F121" i="3"/>
  <c r="E119" i="3"/>
  <c r="J91" i="3"/>
  <c r="F89" i="3"/>
  <c r="E87" i="3"/>
  <c r="J24" i="3"/>
  <c r="E24" i="3"/>
  <c r="J124" i="3" s="1"/>
  <c r="J23" i="3"/>
  <c r="J18" i="3"/>
  <c r="E18" i="3"/>
  <c r="F124" i="3" s="1"/>
  <c r="J17" i="3"/>
  <c r="J15" i="3"/>
  <c r="E15" i="3"/>
  <c r="F123" i="3" s="1"/>
  <c r="J14" i="3"/>
  <c r="J12" i="3"/>
  <c r="J89" i="3" s="1"/>
  <c r="E7" i="3"/>
  <c r="E117" i="3"/>
  <c r="J37" i="2"/>
  <c r="J36" i="2"/>
  <c r="AY95" i="1" s="1"/>
  <c r="J35" i="2"/>
  <c r="AX95" i="1"/>
  <c r="BI420" i="2"/>
  <c r="BH420" i="2"/>
  <c r="BG420" i="2"/>
  <c r="BF420" i="2"/>
  <c r="T420" i="2"/>
  <c r="R420" i="2"/>
  <c r="P420" i="2"/>
  <c r="BI418" i="2"/>
  <c r="BH418" i="2"/>
  <c r="BG418" i="2"/>
  <c r="BF418" i="2"/>
  <c r="T418" i="2"/>
  <c r="R418" i="2"/>
  <c r="P418" i="2"/>
  <c r="BI414" i="2"/>
  <c r="BH414" i="2"/>
  <c r="BG414" i="2"/>
  <c r="BF414" i="2"/>
  <c r="T414" i="2"/>
  <c r="R414" i="2"/>
  <c r="P414" i="2"/>
  <c r="BI406" i="2"/>
  <c r="BH406" i="2"/>
  <c r="BG406" i="2"/>
  <c r="BF406" i="2"/>
  <c r="T406" i="2"/>
  <c r="R406" i="2"/>
  <c r="P406" i="2"/>
  <c r="BI395" i="2"/>
  <c r="BH395" i="2"/>
  <c r="BG395" i="2"/>
  <c r="BF395" i="2"/>
  <c r="T395" i="2"/>
  <c r="R395" i="2"/>
  <c r="P395" i="2"/>
  <c r="BI385" i="2"/>
  <c r="BH385" i="2"/>
  <c r="BG385" i="2"/>
  <c r="BF385" i="2"/>
  <c r="T385" i="2"/>
  <c r="R385" i="2"/>
  <c r="P385" i="2"/>
  <c r="BI381" i="2"/>
  <c r="BH381" i="2"/>
  <c r="BG381" i="2"/>
  <c r="BF381" i="2"/>
  <c r="T381" i="2"/>
  <c r="R381" i="2"/>
  <c r="P381" i="2"/>
  <c r="BI378" i="2"/>
  <c r="BH378" i="2"/>
  <c r="BG378" i="2"/>
  <c r="BF378" i="2"/>
  <c r="T378" i="2"/>
  <c r="R378" i="2"/>
  <c r="P378" i="2"/>
  <c r="BI374" i="2"/>
  <c r="BH374" i="2"/>
  <c r="BG374" i="2"/>
  <c r="BF374" i="2"/>
  <c r="T374" i="2"/>
  <c r="R374" i="2"/>
  <c r="P374" i="2"/>
  <c r="BI372" i="2"/>
  <c r="BH372" i="2"/>
  <c r="BG372" i="2"/>
  <c r="BF372" i="2"/>
  <c r="T372" i="2"/>
  <c r="R372" i="2"/>
  <c r="P372" i="2"/>
  <c r="BI370" i="2"/>
  <c r="BH370" i="2"/>
  <c r="BG370" i="2"/>
  <c r="BF370" i="2"/>
  <c r="T370" i="2"/>
  <c r="R370" i="2"/>
  <c r="P370" i="2"/>
  <c r="BI368" i="2"/>
  <c r="BH368" i="2"/>
  <c r="BG368" i="2"/>
  <c r="BF368" i="2"/>
  <c r="T368" i="2"/>
  <c r="R368" i="2"/>
  <c r="P368" i="2"/>
  <c r="BI366" i="2"/>
  <c r="BH366" i="2"/>
  <c r="BG366" i="2"/>
  <c r="BF366" i="2"/>
  <c r="T366" i="2"/>
  <c r="R366" i="2"/>
  <c r="P366" i="2"/>
  <c r="BI364" i="2"/>
  <c r="BH364" i="2"/>
  <c r="BG364" i="2"/>
  <c r="BF364" i="2"/>
  <c r="T364" i="2"/>
  <c r="R364" i="2"/>
  <c r="P364" i="2"/>
  <c r="BI362" i="2"/>
  <c r="BH362" i="2"/>
  <c r="BG362" i="2"/>
  <c r="BF362" i="2"/>
  <c r="T362" i="2"/>
  <c r="R362" i="2"/>
  <c r="P362" i="2"/>
  <c r="BI360" i="2"/>
  <c r="BH360" i="2"/>
  <c r="BG360" i="2"/>
  <c r="BF360" i="2"/>
  <c r="T360" i="2"/>
  <c r="R360" i="2"/>
  <c r="P360" i="2"/>
  <c r="BI358" i="2"/>
  <c r="BH358" i="2"/>
  <c r="BG358" i="2"/>
  <c r="BF358" i="2"/>
  <c r="T358" i="2"/>
  <c r="R358" i="2"/>
  <c r="P358" i="2"/>
  <c r="BI356" i="2"/>
  <c r="BH356" i="2"/>
  <c r="BG356" i="2"/>
  <c r="BF356" i="2"/>
  <c r="T356" i="2"/>
  <c r="R356" i="2"/>
  <c r="P356" i="2"/>
  <c r="BI354" i="2"/>
  <c r="BH354" i="2"/>
  <c r="BG354" i="2"/>
  <c r="BF354" i="2"/>
  <c r="T354" i="2"/>
  <c r="R354" i="2"/>
  <c r="P354" i="2"/>
  <c r="BI351" i="2"/>
  <c r="BH351" i="2"/>
  <c r="BG351" i="2"/>
  <c r="BF351" i="2"/>
  <c r="T351" i="2"/>
  <c r="R351" i="2"/>
  <c r="P351" i="2"/>
  <c r="BI349" i="2"/>
  <c r="BH349" i="2"/>
  <c r="BG349" i="2"/>
  <c r="BF349" i="2"/>
  <c r="T349" i="2"/>
  <c r="R349" i="2"/>
  <c r="P349" i="2"/>
  <c r="BI346" i="2"/>
  <c r="BH346" i="2"/>
  <c r="BG346" i="2"/>
  <c r="BF346" i="2"/>
  <c r="T346" i="2"/>
  <c r="R346" i="2"/>
  <c r="P346" i="2"/>
  <c r="BI344" i="2"/>
  <c r="BH344" i="2"/>
  <c r="BG344" i="2"/>
  <c r="BF344" i="2"/>
  <c r="T344" i="2"/>
  <c r="R344" i="2"/>
  <c r="P344" i="2"/>
  <c r="BI342" i="2"/>
  <c r="BH342" i="2"/>
  <c r="BG342" i="2"/>
  <c r="BF342" i="2"/>
  <c r="T342" i="2"/>
  <c r="R342" i="2"/>
  <c r="P342" i="2"/>
  <c r="BI340" i="2"/>
  <c r="BH340" i="2"/>
  <c r="BG340" i="2"/>
  <c r="BF340" i="2"/>
  <c r="T340" i="2"/>
  <c r="R340" i="2"/>
  <c r="P340" i="2"/>
  <c r="BI337" i="2"/>
  <c r="BH337" i="2"/>
  <c r="BG337" i="2"/>
  <c r="BF337" i="2"/>
  <c r="T337" i="2"/>
  <c r="R337" i="2"/>
  <c r="P337" i="2"/>
  <c r="BI335" i="2"/>
  <c r="BH335" i="2"/>
  <c r="BG335" i="2"/>
  <c r="BF335" i="2"/>
  <c r="T335" i="2"/>
  <c r="R335" i="2"/>
  <c r="P335" i="2"/>
  <c r="BI333" i="2"/>
  <c r="BH333" i="2"/>
  <c r="BG333" i="2"/>
  <c r="BF333" i="2"/>
  <c r="T333" i="2"/>
  <c r="R333" i="2"/>
  <c r="P333" i="2"/>
  <c r="BI331" i="2"/>
  <c r="BH331" i="2"/>
  <c r="BG331" i="2"/>
  <c r="BF331" i="2"/>
  <c r="T331" i="2"/>
  <c r="R331" i="2"/>
  <c r="P331" i="2"/>
  <c r="BI329" i="2"/>
  <c r="BH329" i="2"/>
  <c r="BG329" i="2"/>
  <c r="BF329" i="2"/>
  <c r="T329" i="2"/>
  <c r="R329" i="2"/>
  <c r="P329"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8" i="2"/>
  <c r="BH308" i="2"/>
  <c r="BG308" i="2"/>
  <c r="BF308" i="2"/>
  <c r="T308" i="2"/>
  <c r="R308" i="2"/>
  <c r="P308" i="2"/>
  <c r="BI305" i="2"/>
  <c r="BH305" i="2"/>
  <c r="BG305" i="2"/>
  <c r="BF305" i="2"/>
  <c r="T305" i="2"/>
  <c r="R305" i="2"/>
  <c r="P305" i="2"/>
  <c r="BI302" i="2"/>
  <c r="BH302" i="2"/>
  <c r="BG302" i="2"/>
  <c r="BF302" i="2"/>
  <c r="T302" i="2"/>
  <c r="R302" i="2"/>
  <c r="P302" i="2"/>
  <c r="BI299" i="2"/>
  <c r="BH299" i="2"/>
  <c r="BG299" i="2"/>
  <c r="BF299" i="2"/>
  <c r="T299" i="2"/>
  <c r="R299" i="2"/>
  <c r="P299" i="2"/>
  <c r="BI296" i="2"/>
  <c r="BH296" i="2"/>
  <c r="BG296" i="2"/>
  <c r="BF296" i="2"/>
  <c r="T296" i="2"/>
  <c r="R296" i="2"/>
  <c r="P296" i="2"/>
  <c r="BI293" i="2"/>
  <c r="BH293" i="2"/>
  <c r="BG293" i="2"/>
  <c r="BF293" i="2"/>
  <c r="T293" i="2"/>
  <c r="R293" i="2"/>
  <c r="P293" i="2"/>
  <c r="BI290" i="2"/>
  <c r="BH290" i="2"/>
  <c r="BG290" i="2"/>
  <c r="BF290" i="2"/>
  <c r="T290" i="2"/>
  <c r="R290" i="2"/>
  <c r="P290" i="2"/>
  <c r="BI284" i="2"/>
  <c r="BH284" i="2"/>
  <c r="BG284" i="2"/>
  <c r="BF284" i="2"/>
  <c r="T284" i="2"/>
  <c r="R284" i="2"/>
  <c r="P284" i="2"/>
  <c r="BI281" i="2"/>
  <c r="BH281" i="2"/>
  <c r="BG281" i="2"/>
  <c r="BF281" i="2"/>
  <c r="T281" i="2"/>
  <c r="R281" i="2"/>
  <c r="P281" i="2"/>
  <c r="BI278" i="2"/>
  <c r="BH278" i="2"/>
  <c r="BG278" i="2"/>
  <c r="BF278" i="2"/>
  <c r="T278" i="2"/>
  <c r="R278" i="2"/>
  <c r="P278" i="2"/>
  <c r="BI275" i="2"/>
  <c r="BH275" i="2"/>
  <c r="BG275" i="2"/>
  <c r="BF275" i="2"/>
  <c r="T275" i="2"/>
  <c r="R275" i="2"/>
  <c r="P275" i="2"/>
  <c r="BI269" i="2"/>
  <c r="BH269" i="2"/>
  <c r="BG269" i="2"/>
  <c r="BF269" i="2"/>
  <c r="T269" i="2"/>
  <c r="R269" i="2"/>
  <c r="P269" i="2"/>
  <c r="BI266" i="2"/>
  <c r="BH266" i="2"/>
  <c r="BG266" i="2"/>
  <c r="BF266" i="2"/>
  <c r="T266" i="2"/>
  <c r="R266" i="2"/>
  <c r="P266" i="2"/>
  <c r="BI263" i="2"/>
  <c r="BH263" i="2"/>
  <c r="BG263" i="2"/>
  <c r="BF263" i="2"/>
  <c r="T263" i="2"/>
  <c r="R263" i="2"/>
  <c r="P263" i="2"/>
  <c r="BI255" i="2"/>
  <c r="BH255" i="2"/>
  <c r="BG255" i="2"/>
  <c r="BF255" i="2"/>
  <c r="T255" i="2"/>
  <c r="R255" i="2"/>
  <c r="P255" i="2"/>
  <c r="BI252" i="2"/>
  <c r="BH252" i="2"/>
  <c r="BG252" i="2"/>
  <c r="BF252" i="2"/>
  <c r="T252" i="2"/>
  <c r="R252" i="2"/>
  <c r="P252" i="2"/>
  <c r="BI249" i="2"/>
  <c r="BH249" i="2"/>
  <c r="BG249" i="2"/>
  <c r="BF249" i="2"/>
  <c r="T249" i="2"/>
  <c r="R249" i="2"/>
  <c r="P249" i="2"/>
  <c r="BI243" i="2"/>
  <c r="BH243" i="2"/>
  <c r="BG243" i="2"/>
  <c r="BF243" i="2"/>
  <c r="T243" i="2"/>
  <c r="R243" i="2"/>
  <c r="P243" i="2"/>
  <c r="BI240" i="2"/>
  <c r="BH240" i="2"/>
  <c r="BG240" i="2"/>
  <c r="BF240" i="2"/>
  <c r="T240" i="2"/>
  <c r="R240" i="2"/>
  <c r="P240" i="2"/>
  <c r="BI237" i="2"/>
  <c r="BH237" i="2"/>
  <c r="BG237" i="2"/>
  <c r="BF237" i="2"/>
  <c r="T237" i="2"/>
  <c r="R237" i="2"/>
  <c r="P237" i="2"/>
  <c r="BI234" i="2"/>
  <c r="BH234" i="2"/>
  <c r="BG234" i="2"/>
  <c r="BF234" i="2"/>
  <c r="T234" i="2"/>
  <c r="R234" i="2"/>
  <c r="P234" i="2"/>
  <c r="BI230" i="2"/>
  <c r="BH230" i="2"/>
  <c r="BG230" i="2"/>
  <c r="BF230" i="2"/>
  <c r="T230" i="2"/>
  <c r="R230" i="2"/>
  <c r="P230" i="2"/>
  <c r="BI227" i="2"/>
  <c r="BH227" i="2"/>
  <c r="BG227" i="2"/>
  <c r="BF227" i="2"/>
  <c r="T227" i="2"/>
  <c r="R227" i="2"/>
  <c r="P227" i="2"/>
  <c r="BI224" i="2"/>
  <c r="BH224" i="2"/>
  <c r="BG224" i="2"/>
  <c r="BF224" i="2"/>
  <c r="T224" i="2"/>
  <c r="R224" i="2"/>
  <c r="P224" i="2"/>
  <c r="BI221" i="2"/>
  <c r="BH221" i="2"/>
  <c r="BG221" i="2"/>
  <c r="BF221" i="2"/>
  <c r="T221" i="2"/>
  <c r="R221" i="2"/>
  <c r="P221"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6" i="2"/>
  <c r="BH206" i="2"/>
  <c r="BG206" i="2"/>
  <c r="BF206" i="2"/>
  <c r="T206" i="2"/>
  <c r="R206" i="2"/>
  <c r="P206" i="2"/>
  <c r="BI204" i="2"/>
  <c r="BH204" i="2"/>
  <c r="BG204" i="2"/>
  <c r="BF204" i="2"/>
  <c r="T204" i="2"/>
  <c r="R204" i="2"/>
  <c r="P204" i="2"/>
  <c r="BI200" i="2"/>
  <c r="BH200" i="2"/>
  <c r="BG200" i="2"/>
  <c r="BF200" i="2"/>
  <c r="T200" i="2"/>
  <c r="R200" i="2"/>
  <c r="P200" i="2"/>
  <c r="BI192" i="2"/>
  <c r="BH192" i="2"/>
  <c r="BG192" i="2"/>
  <c r="BF192" i="2"/>
  <c r="T192" i="2"/>
  <c r="R192" i="2"/>
  <c r="P192" i="2"/>
  <c r="BI184" i="2"/>
  <c r="BH184" i="2"/>
  <c r="BG184" i="2"/>
  <c r="BF184" i="2"/>
  <c r="T184" i="2"/>
  <c r="R184" i="2"/>
  <c r="P184" i="2"/>
  <c r="BI176" i="2"/>
  <c r="BH176" i="2"/>
  <c r="BG176" i="2"/>
  <c r="BF176" i="2"/>
  <c r="T176" i="2"/>
  <c r="R176" i="2"/>
  <c r="P176" i="2"/>
  <c r="BI168" i="2"/>
  <c r="BH168" i="2"/>
  <c r="BG168" i="2"/>
  <c r="BF168" i="2"/>
  <c r="T168" i="2"/>
  <c r="R168" i="2"/>
  <c r="P168" i="2"/>
  <c r="BI166" i="2"/>
  <c r="BH166" i="2"/>
  <c r="BG166" i="2"/>
  <c r="BF166" i="2"/>
  <c r="T166" i="2"/>
  <c r="R166" i="2"/>
  <c r="P166" i="2"/>
  <c r="BI163" i="2"/>
  <c r="BH163" i="2"/>
  <c r="BG163" i="2"/>
  <c r="BF163" i="2"/>
  <c r="T163" i="2"/>
  <c r="R163" i="2"/>
  <c r="P163" i="2"/>
  <c r="BI160" i="2"/>
  <c r="BH160" i="2"/>
  <c r="BG160" i="2"/>
  <c r="BF160" i="2"/>
  <c r="T160" i="2"/>
  <c r="R160" i="2"/>
  <c r="P160" i="2"/>
  <c r="BI156" i="2"/>
  <c r="BH156" i="2"/>
  <c r="BG156" i="2"/>
  <c r="BF156" i="2"/>
  <c r="T156" i="2"/>
  <c r="R156" i="2"/>
  <c r="P156" i="2"/>
  <c r="BI149" i="2"/>
  <c r="BH149" i="2"/>
  <c r="BG149" i="2"/>
  <c r="BF149" i="2"/>
  <c r="T149" i="2"/>
  <c r="R149" i="2"/>
  <c r="P149" i="2"/>
  <c r="BI145" i="2"/>
  <c r="BH145" i="2"/>
  <c r="BG145" i="2"/>
  <c r="BF145" i="2"/>
  <c r="T145" i="2"/>
  <c r="R145" i="2"/>
  <c r="P145" i="2"/>
  <c r="BI142" i="2"/>
  <c r="BH142" i="2"/>
  <c r="BG142" i="2"/>
  <c r="BF142" i="2"/>
  <c r="T142" i="2"/>
  <c r="R142" i="2"/>
  <c r="P142" i="2"/>
  <c r="BI138" i="2"/>
  <c r="BH138" i="2"/>
  <c r="BG138" i="2"/>
  <c r="BF138" i="2"/>
  <c r="T138" i="2"/>
  <c r="R138" i="2"/>
  <c r="P138" i="2"/>
  <c r="BI131" i="2"/>
  <c r="BH131" i="2"/>
  <c r="BG131" i="2"/>
  <c r="BF131" i="2"/>
  <c r="T131" i="2"/>
  <c r="R131" i="2"/>
  <c r="P131" i="2"/>
  <c r="BI127" i="2"/>
  <c r="BH127" i="2"/>
  <c r="BG127" i="2"/>
  <c r="BF127" i="2"/>
  <c r="T127" i="2"/>
  <c r="R127" i="2"/>
  <c r="P127" i="2"/>
  <c r="J120" i="2"/>
  <c r="F118" i="2"/>
  <c r="E116" i="2"/>
  <c r="J91" i="2"/>
  <c r="F89" i="2"/>
  <c r="E87" i="2"/>
  <c r="J24" i="2"/>
  <c r="E24" i="2"/>
  <c r="J121" i="2"/>
  <c r="J23" i="2"/>
  <c r="J18" i="2"/>
  <c r="E18" i="2"/>
  <c r="F92" i="2"/>
  <c r="J17" i="2"/>
  <c r="J15" i="2"/>
  <c r="E15" i="2"/>
  <c r="F120" i="2"/>
  <c r="J14" i="2"/>
  <c r="J12" i="2"/>
  <c r="J89" i="2" s="1"/>
  <c r="E7" i="2"/>
  <c r="E114" i="2" s="1"/>
  <c r="L90" i="1"/>
  <c r="AM90" i="1"/>
  <c r="AM89" i="1"/>
  <c r="L89" i="1"/>
  <c r="AM87" i="1"/>
  <c r="L87" i="1"/>
  <c r="L85" i="1"/>
  <c r="L84" i="1"/>
  <c r="BK381" i="2"/>
  <c r="J364" i="2"/>
  <c r="J344" i="2"/>
  <c r="J329" i="2"/>
  <c r="BK293" i="2"/>
  <c r="BK255" i="2"/>
  <c r="J237" i="2"/>
  <c r="J215" i="2"/>
  <c r="BK206" i="2"/>
  <c r="J160" i="2"/>
  <c r="J127" i="2"/>
  <c r="J414" i="2"/>
  <c r="BK374" i="2"/>
  <c r="J360" i="2"/>
  <c r="BK351" i="2"/>
  <c r="BK340" i="2"/>
  <c r="BK319" i="2"/>
  <c r="BK308" i="2"/>
  <c r="J293" i="2"/>
  <c r="BK243" i="2"/>
  <c r="BK166" i="2"/>
  <c r="BK145" i="2"/>
  <c r="BK420" i="2"/>
  <c r="BK372" i="2"/>
  <c r="J358" i="2"/>
  <c r="J335" i="2"/>
  <c r="BK329" i="2"/>
  <c r="J302" i="2"/>
  <c r="J275" i="2"/>
  <c r="BK252" i="2"/>
  <c r="J230" i="2"/>
  <c r="J184" i="2"/>
  <c r="J145" i="2"/>
  <c r="BK395" i="2"/>
  <c r="BK368" i="2"/>
  <c r="J340" i="2"/>
  <c r="BK321" i="2"/>
  <c r="J308" i="2"/>
  <c r="BK275" i="2"/>
  <c r="J243" i="2"/>
  <c r="J212" i="2"/>
  <c r="BK184" i="2"/>
  <c r="J156" i="2"/>
  <c r="BK314" i="3"/>
  <c r="BK288" i="3"/>
  <c r="BK273" i="3"/>
  <c r="J261" i="3"/>
  <c r="J250" i="3"/>
  <c r="BK232" i="3"/>
  <c r="BK208" i="3"/>
  <c r="J178" i="3"/>
  <c r="J305" i="3"/>
  <c r="J263" i="3"/>
  <c r="BK237" i="3"/>
  <c r="BK204" i="3"/>
  <c r="BK192" i="3"/>
  <c r="J136" i="3"/>
  <c r="BK310" i="3"/>
  <c r="BK285" i="3"/>
  <c r="J269" i="3"/>
  <c r="BK252" i="3"/>
  <c r="J237" i="3"/>
  <c r="J219" i="3"/>
  <c r="J211" i="3"/>
  <c r="J183" i="3"/>
  <c r="BK142" i="3"/>
  <c r="J303" i="3"/>
  <c r="J279" i="3"/>
  <c r="J252" i="3"/>
  <c r="BK211" i="3"/>
  <c r="BK198" i="3"/>
  <c r="BK160" i="3"/>
  <c r="J327" i="4"/>
  <c r="J313" i="4"/>
  <c r="BK304" i="4"/>
  <c r="J271" i="4"/>
  <c r="BK238" i="4"/>
  <c r="J224" i="4"/>
  <c r="J202" i="4"/>
  <c r="J167" i="4"/>
  <c r="BK377" i="4"/>
  <c r="BK352" i="4"/>
  <c r="BK325" i="4"/>
  <c r="J291" i="4"/>
  <c r="J254" i="4"/>
  <c r="BK236" i="4"/>
  <c r="J158" i="4"/>
  <c r="J333" i="4"/>
  <c r="BK320" i="4"/>
  <c r="BK307" i="4"/>
  <c r="BK268" i="4"/>
  <c r="J247" i="4"/>
  <c r="J209" i="4"/>
  <c r="J170" i="4"/>
  <c r="BK149" i="4"/>
  <c r="BK379" i="4"/>
  <c r="J362" i="4"/>
  <c r="J336" i="4"/>
  <c r="BK315" i="4"/>
  <c r="BK294" i="4"/>
  <c r="J268" i="4"/>
  <c r="J230" i="4"/>
  <c r="J215" i="4"/>
  <c r="J186" i="4"/>
  <c r="J149" i="4"/>
  <c r="BK127" i="4"/>
  <c r="BK1220" i="5"/>
  <c r="BK1206" i="5"/>
  <c r="J1154" i="5"/>
  <c r="J1072" i="5"/>
  <c r="BK1006" i="5"/>
  <c r="BK946" i="5"/>
  <c r="J922" i="5"/>
  <c r="J890" i="5"/>
  <c r="BK873" i="5"/>
  <c r="BK814" i="5"/>
  <c r="BK805" i="5"/>
  <c r="BK790" i="5"/>
  <c r="J748" i="5"/>
  <c r="BK722" i="5"/>
  <c r="J629" i="5"/>
  <c r="J346" i="5"/>
  <c r="J237" i="5"/>
  <c r="BK195" i="5"/>
  <c r="J127" i="5"/>
  <c r="J1220" i="5"/>
  <c r="J1206" i="5"/>
  <c r="BK1154" i="5"/>
  <c r="BK1102" i="5"/>
  <c r="BK1072" i="5"/>
  <c r="J976" i="5"/>
  <c r="BK924" i="5"/>
  <c r="BK895" i="5"/>
  <c r="J879" i="5"/>
  <c r="BK857" i="5"/>
  <c r="BK777" i="5"/>
  <c r="BK759" i="5"/>
  <c r="BK748" i="5"/>
  <c r="J719" i="5"/>
  <c r="BK696" i="5"/>
  <c r="BK302" i="5"/>
  <c r="J195" i="5"/>
  <c r="BK130" i="5"/>
  <c r="BK1271" i="5"/>
  <c r="J1218" i="5"/>
  <c r="BK1162" i="5"/>
  <c r="J1104" i="5"/>
  <c r="J1088" i="5"/>
  <c r="BK1004" i="5"/>
  <c r="J996" i="5"/>
  <c r="BK976" i="5"/>
  <c r="BK966" i="5"/>
  <c r="BK920" i="5"/>
  <c r="BK883" i="5"/>
  <c r="J873" i="5"/>
  <c r="BK863" i="5"/>
  <c r="J850" i="5"/>
  <c r="BK783" i="5"/>
  <c r="BK734" i="5"/>
  <c r="J705" i="5"/>
  <c r="J638" i="5"/>
  <c r="J324" i="5"/>
  <c r="J144" i="5"/>
  <c r="BK1238" i="5"/>
  <c r="J1222" i="5"/>
  <c r="BK1202" i="5"/>
  <c r="BK1110" i="5"/>
  <c r="J1086" i="5"/>
  <c r="BK1002" i="5"/>
  <c r="J980" i="5"/>
  <c r="BK948" i="5"/>
  <c r="J924" i="5"/>
  <c r="BK900" i="5"/>
  <c r="BK869" i="5"/>
  <c r="BK859" i="5"/>
  <c r="BK808" i="5"/>
  <c r="J783" i="5"/>
  <c r="J753" i="5"/>
  <c r="J713" i="5"/>
  <c r="J679" i="5"/>
  <c r="BK629" i="5"/>
  <c r="BK458" i="5"/>
  <c r="J210" i="5"/>
  <c r="J418" i="6"/>
  <c r="J375" i="6"/>
  <c r="J365" i="6"/>
  <c r="J323" i="6"/>
  <c r="BK279" i="6"/>
  <c r="J269" i="6"/>
  <c r="J249" i="6"/>
  <c r="BK237" i="6"/>
  <c r="J224" i="6"/>
  <c r="BK177" i="6"/>
  <c r="BK159" i="6"/>
  <c r="BK381" i="6"/>
  <c r="BK367" i="6"/>
  <c r="BK352" i="6"/>
  <c r="BK344" i="6"/>
  <c r="J326" i="6"/>
  <c r="J292" i="6"/>
  <c r="J279" i="6"/>
  <c r="J258" i="6"/>
  <c r="J213" i="6"/>
  <c r="J159" i="6"/>
  <c r="BK423" i="6"/>
  <c r="J412" i="6"/>
  <c r="BK378" i="6"/>
  <c r="BK357" i="6"/>
  <c r="BK342" i="6"/>
  <c r="BK323" i="6"/>
  <c r="BK298" i="6"/>
  <c r="J267" i="6"/>
  <c r="BK243" i="6"/>
  <c r="J226" i="6"/>
  <c r="BK186" i="6"/>
  <c r="BK165" i="6"/>
  <c r="J137" i="6"/>
  <c r="BK365" i="6"/>
  <c r="BK335" i="6"/>
  <c r="BK308" i="6"/>
  <c r="BK292" i="6"/>
  <c r="J204" i="6"/>
  <c r="J140" i="6"/>
  <c r="BK192" i="7"/>
  <c r="BK158" i="7"/>
  <c r="J148" i="7"/>
  <c r="BK167" i="7"/>
  <c r="BK122" i="7"/>
  <c r="BK205" i="7"/>
  <c r="J189" i="7"/>
  <c r="BK156" i="7"/>
  <c r="BK143" i="7"/>
  <c r="BK418" i="2"/>
  <c r="J362" i="2"/>
  <c r="J342" i="2"/>
  <c r="BK327" i="2"/>
  <c r="BK302" i="2"/>
  <c r="J252" i="2"/>
  <c r="J234" i="2"/>
  <c r="J218" i="2"/>
  <c r="J204" i="2"/>
  <c r="BK156" i="2"/>
  <c r="J131" i="2"/>
  <c r="J418" i="2"/>
  <c r="J378" i="2"/>
  <c r="BK356" i="2"/>
  <c r="J349" i="2"/>
  <c r="J327" i="2"/>
  <c r="BK314" i="2"/>
  <c r="J305" i="2"/>
  <c r="BK290" i="2"/>
  <c r="BK230" i="2"/>
  <c r="J163" i="2"/>
  <c r="BK131" i="2"/>
  <c r="J395" i="2"/>
  <c r="J366" i="2"/>
  <c r="BK360" i="2"/>
  <c r="BK342" i="2"/>
  <c r="BK323" i="2"/>
  <c r="BK305" i="2"/>
  <c r="J284" i="2"/>
  <c r="J255" i="2"/>
  <c r="BK234" i="2"/>
  <c r="J206" i="2"/>
  <c r="J168" i="2"/>
  <c r="J138" i="2"/>
  <c r="J374" i="2"/>
  <c r="J351" i="2"/>
  <c r="J337" i="2"/>
  <c r="J319" i="2"/>
  <c r="J290" i="2"/>
  <c r="J269" i="2"/>
  <c r="BK237" i="2"/>
  <c r="BK218" i="2"/>
  <c r="J200" i="2"/>
  <c r="BK163" i="2"/>
  <c r="J317" i="3"/>
  <c r="BK300" i="3"/>
  <c r="BK276" i="3"/>
  <c r="BK263" i="3"/>
  <c r="BK246" i="3"/>
  <c r="BK229" i="3"/>
  <c r="J204" i="3"/>
  <c r="J169" i="3"/>
  <c r="BK303" i="3"/>
  <c r="BK259" i="3"/>
  <c r="BK234" i="3"/>
  <c r="J217" i="3"/>
  <c r="J195" i="3"/>
  <c r="BK151" i="3"/>
  <c r="J314" i="3"/>
  <c r="J288" i="3"/>
  <c r="J282" i="3"/>
  <c r="J265" i="3"/>
  <c r="J246" i="3"/>
  <c r="J226" i="3"/>
  <c r="J214" i="3"/>
  <c r="J192" i="3"/>
  <c r="J181" i="3"/>
  <c r="J139" i="3"/>
  <c r="J310" i="3"/>
  <c r="BK282" i="3"/>
  <c r="BK255" i="3"/>
  <c r="J234" i="3"/>
  <c r="BK201" i="3"/>
  <c r="J130" i="3"/>
  <c r="BK336" i="4"/>
  <c r="BK311" i="4"/>
  <c r="J300" i="4"/>
  <c r="BK254" i="4"/>
  <c r="BK240" i="4"/>
  <c r="BK227" i="4"/>
  <c r="BK209" i="4"/>
  <c r="BK178" i="4"/>
  <c r="J134" i="4"/>
  <c r="BK333" i="4"/>
  <c r="BK327" i="4"/>
  <c r="J294" i="4"/>
  <c r="J282" i="4"/>
  <c r="J245" i="4"/>
  <c r="BK221" i="4"/>
  <c r="BK164" i="4"/>
  <c r="J368" i="4"/>
  <c r="J323" i="4"/>
  <c r="BK313" i="4"/>
  <c r="J276" i="4"/>
  <c r="J257" i="4"/>
  <c r="J238" i="4"/>
  <c r="BK206" i="4"/>
  <c r="BK167" i="4"/>
  <c r="J127" i="4"/>
  <c r="J374" i="4"/>
  <c r="J345" i="4"/>
  <c r="J325" i="4"/>
  <c r="BK300" i="4"/>
  <c r="BK271" i="4"/>
  <c r="BK245" i="4"/>
  <c r="BK218" i="4"/>
  <c r="BK202" i="4"/>
  <c r="J155" i="4"/>
  <c r="BK134" i="4"/>
  <c r="J1216" i="5"/>
  <c r="J1202" i="5"/>
  <c r="J1102" i="5"/>
  <c r="BK1008" i="5"/>
  <c r="J992" i="5"/>
  <c r="J930" i="5"/>
  <c r="BK918" i="5"/>
  <c r="J888" i="5"/>
  <c r="J875" i="5"/>
  <c r="BK817" i="5"/>
  <c r="BK799" i="5"/>
  <c r="BK768" i="5"/>
  <c r="J734" i="5"/>
  <c r="BK705" i="5"/>
  <c r="J626" i="5"/>
  <c r="BK324" i="5"/>
  <c r="J235" i="5"/>
  <c r="J154" i="5"/>
  <c r="J130" i="5"/>
  <c r="BK1222" i="5"/>
  <c r="BK1208" i="5"/>
  <c r="BK1158" i="5"/>
  <c r="BK1104" i="5"/>
  <c r="BK1074" i="5"/>
  <c r="BK980" i="5"/>
  <c r="J966" i="5"/>
  <c r="BK898" i="5"/>
  <c r="BK881" i="5"/>
  <c r="J869" i="5"/>
  <c r="BK780" i="5"/>
  <c r="J756" i="5"/>
  <c r="J745" i="5"/>
  <c r="J711" i="5"/>
  <c r="J681" i="5"/>
  <c r="J280" i="5"/>
  <c r="BK191" i="5"/>
  <c r="BK127" i="5"/>
  <c r="J1271" i="5"/>
  <c r="BK1225" i="5"/>
  <c r="J1156" i="5"/>
  <c r="J1100" i="5"/>
  <c r="BK1086" i="5"/>
  <c r="J1006" i="5"/>
  <c r="BK998" i="5"/>
  <c r="J978" i="5"/>
  <c r="J968" i="5"/>
  <c r="J895" i="5"/>
  <c r="J881" i="5"/>
  <c r="J871" i="5"/>
  <c r="BK861" i="5"/>
  <c r="BK853" i="5"/>
  <c r="J790" i="5"/>
  <c r="BK756" i="5"/>
  <c r="J716" i="5"/>
  <c r="J696" i="5"/>
  <c r="BK626" i="5"/>
  <c r="BK202" i="5"/>
  <c r="BK137" i="5"/>
  <c r="BK1259" i="5"/>
  <c r="J1225" i="5"/>
  <c r="J1162" i="5"/>
  <c r="BK1112" i="5"/>
  <c r="BK1088" i="5"/>
  <c r="J1004" i="5"/>
  <c r="BK996" i="5"/>
  <c r="J970" i="5"/>
  <c r="J928" i="5"/>
  <c r="BK916" i="5"/>
  <c r="J867" i="5"/>
  <c r="J857" i="5"/>
  <c r="J805" i="5"/>
  <c r="J780" i="5"/>
  <c r="BK745" i="5"/>
  <c r="BK719" i="5"/>
  <c r="BK681" i="5"/>
  <c r="BK633" i="5"/>
  <c r="J402" i="5"/>
  <c r="BK237" i="5"/>
  <c r="BK154" i="5"/>
  <c r="J406" i="6"/>
  <c r="BK373" i="6"/>
  <c r="J371" i="6"/>
  <c r="BK339" i="6"/>
  <c r="BK283" i="6"/>
  <c r="BK271" i="6"/>
  <c r="BK252" i="6"/>
  <c r="J240" i="6"/>
  <c r="BK229" i="6"/>
  <c r="J174" i="6"/>
  <c r="BK396" i="6"/>
  <c r="J373" i="6"/>
  <c r="J357" i="6"/>
  <c r="J348" i="6"/>
  <c r="J339" i="6"/>
  <c r="BK329" i="6"/>
  <c r="J298" i="6"/>
  <c r="J286" i="6"/>
  <c r="J264" i="6"/>
  <c r="J229" i="6"/>
  <c r="J186" i="6"/>
  <c r="BK156" i="6"/>
  <c r="BK421" i="6"/>
  <c r="BK388" i="6"/>
  <c r="J367" i="6"/>
  <c r="J346" i="6"/>
  <c r="BK326" i="6"/>
  <c r="J308" i="6"/>
  <c r="J283" i="6"/>
  <c r="BK246" i="6"/>
  <c r="BK232" i="6"/>
  <c r="BK195" i="6"/>
  <c r="J162" i="6"/>
  <c r="BK130" i="6"/>
  <c r="J369" i="6"/>
  <c r="BK355" i="6"/>
  <c r="J311" i="6"/>
  <c r="BK274" i="6"/>
  <c r="J195" i="6"/>
  <c r="J149" i="6"/>
  <c r="J207" i="7"/>
  <c r="BK185" i="7"/>
  <c r="J156" i="7"/>
  <c r="J143" i="7"/>
  <c r="BK203" i="7"/>
  <c r="J196" i="7"/>
  <c r="BK189" i="7"/>
  <c r="J158" i="7"/>
  <c r="BK119" i="7"/>
  <c r="BK201" i="7"/>
  <c r="J185" i="7"/>
  <c r="J161" i="7"/>
  <c r="BK148" i="7"/>
  <c r="J372" i="2"/>
  <c r="J368" i="2"/>
  <c r="BK346" i="2"/>
  <c r="BK335" i="2"/>
  <c r="J312" i="2"/>
  <c r="J278" i="2"/>
  <c r="BK240" i="2"/>
  <c r="BK221" i="2"/>
  <c r="J209" i="2"/>
  <c r="BK200" i="2"/>
  <c r="BK149" i="2"/>
  <c r="AS94" i="1"/>
  <c r="J333" i="2"/>
  <c r="J316" i="2"/>
  <c r="BK310" i="2"/>
  <c r="BK296" i="2"/>
  <c r="J266" i="2"/>
  <c r="J221" i="2"/>
  <c r="J149" i="2"/>
  <c r="BK406" i="2"/>
  <c r="BK378" i="2"/>
  <c r="BK362" i="2"/>
  <c r="BK354" i="2"/>
  <c r="J331" i="2"/>
  <c r="J314" i="2"/>
  <c r="J296" i="2"/>
  <c r="BK269" i="2"/>
  <c r="J249" i="2"/>
  <c r="BK215" i="2"/>
  <c r="BK176" i="2"/>
  <c r="J142" i="2"/>
  <c r="J381" i="2"/>
  <c r="BK366" i="2"/>
  <c r="J346" i="2"/>
  <c r="J325" i="2"/>
  <c r="J310" i="2"/>
  <c r="BK284" i="2"/>
  <c r="BK266" i="2"/>
  <c r="BK227" i="2"/>
  <c r="BK204" i="2"/>
  <c r="J176" i="2"/>
  <c r="BK138" i="2"/>
  <c r="BK308" i="3"/>
  <c r="J285" i="3"/>
  <c r="BK271" i="3"/>
  <c r="J255" i="3"/>
  <c r="BK241" i="3"/>
  <c r="BK214" i="3"/>
  <c r="BK181" i="3"/>
  <c r="BK139" i="3"/>
  <c r="BK267" i="3"/>
  <c r="BK248" i="3"/>
  <c r="BK219" i="3"/>
  <c r="J201" i="3"/>
  <c r="J186" i="3"/>
  <c r="BK130" i="3"/>
  <c r="J292" i="3"/>
  <c r="J276" i="3"/>
  <c r="J267" i="3"/>
  <c r="J248" i="3"/>
  <c r="J229" i="3"/>
  <c r="BK217" i="3"/>
  <c r="J189" i="3"/>
  <c r="BK178" i="3"/>
  <c r="BK136" i="3"/>
  <c r="J300" i="3"/>
  <c r="BK269" i="3"/>
  <c r="BK250" i="3"/>
  <c r="J232" i="3"/>
  <c r="BK189" i="3"/>
  <c r="BK345" i="4"/>
  <c r="J320" i="4"/>
  <c r="J307" i="4"/>
  <c r="BK282" i="4"/>
  <c r="J250" i="4"/>
  <c r="J236" i="4"/>
  <c r="BK215" i="4"/>
  <c r="J206" i="4"/>
  <c r="BK158" i="4"/>
  <c r="BK374" i="4"/>
  <c r="J331" i="4"/>
  <c r="J311" i="4"/>
  <c r="BK285" i="4"/>
  <c r="BK247" i="4"/>
  <c r="BK186" i="4"/>
  <c r="BK143" i="4"/>
  <c r="BK362" i="4"/>
  <c r="J318" i="4"/>
  <c r="J309" i="4"/>
  <c r="J285" i="4"/>
  <c r="BK250" i="4"/>
  <c r="J227" i="4"/>
  <c r="J204" i="4"/>
  <c r="J164" i="4"/>
  <c r="J137" i="4"/>
  <c r="J377" i="4"/>
  <c r="BK339" i="4"/>
  <c r="BK323" i="4"/>
  <c r="BK291" i="4"/>
  <c r="BK265" i="4"/>
  <c r="J221" i="4"/>
  <c r="J212" i="4"/>
  <c r="BK170" i="4"/>
  <c r="BK137" i="4"/>
  <c r="J1231" i="5"/>
  <c r="J1214" i="5"/>
  <c r="J1158" i="5"/>
  <c r="J1074" i="5"/>
  <c r="BK1042" i="5"/>
  <c r="BK970" i="5"/>
  <c r="BK926" i="5"/>
  <c r="J893" i="5"/>
  <c r="J883" i="5"/>
  <c r="J865" i="5"/>
  <c r="J808" i="5"/>
  <c r="J796" i="5"/>
  <c r="J765" i="5"/>
  <c r="BK731" i="5"/>
  <c r="J702" i="5"/>
  <c r="BK514" i="5"/>
  <c r="J302" i="5"/>
  <c r="BK204" i="5"/>
  <c r="BK147" i="5"/>
  <c r="BK1248" i="5"/>
  <c r="BK1214" i="5"/>
  <c r="J1204" i="5"/>
  <c r="J1112" i="5"/>
  <c r="J1084" i="5"/>
  <c r="BK990" i="5"/>
  <c r="BK968" i="5"/>
  <c r="J900" i="5"/>
  <c r="BK888" i="5"/>
  <c r="BK877" i="5"/>
  <c r="BK855" i="5"/>
  <c r="J771" i="5"/>
  <c r="BK753" i="5"/>
  <c r="J731" i="5"/>
  <c r="BK716" i="5"/>
  <c r="J633" i="5"/>
  <c r="J207" i="5"/>
  <c r="BK144" i="5"/>
  <c r="BK1273" i="5"/>
  <c r="BK1267" i="5"/>
  <c r="BK1216" i="5"/>
  <c r="J1110" i="5"/>
  <c r="J1097" i="5"/>
  <c r="BK1084" i="5"/>
  <c r="J1002" i="5"/>
  <c r="BK992" i="5"/>
  <c r="BK974" i="5"/>
  <c r="J948" i="5"/>
  <c r="BK890" i="5"/>
  <c r="BK879" i="5"/>
  <c r="BK867" i="5"/>
  <c r="J859" i="5"/>
  <c r="J811" i="5"/>
  <c r="J777" i="5"/>
  <c r="BK743" i="5"/>
  <c r="BK708" i="5"/>
  <c r="BK679" i="5"/>
  <c r="BK210" i="5"/>
  <c r="J147" i="5"/>
  <c r="J1248" i="5"/>
  <c r="J1208" i="5"/>
  <c r="BK1156" i="5"/>
  <c r="BK1107" i="5"/>
  <c r="J1044" i="5"/>
  <c r="J998" i="5"/>
  <c r="J974" i="5"/>
  <c r="J946" i="5"/>
  <c r="BK922" i="5"/>
  <c r="J898" i="5"/>
  <c r="J863" i="5"/>
  <c r="BK850" i="5"/>
  <c r="BK796" i="5"/>
  <c r="J759" i="5"/>
  <c r="J722" i="5"/>
  <c r="J708" i="5"/>
  <c r="BK638" i="5"/>
  <c r="BK570" i="5"/>
  <c r="BK280" i="5"/>
  <c r="BK235" i="5"/>
  <c r="J150" i="5"/>
  <c r="BK412" i="6"/>
  <c r="J352" i="6"/>
  <c r="J314" i="6"/>
  <c r="BK276" i="6"/>
  <c r="BK267" i="6"/>
  <c r="J243" i="6"/>
  <c r="BK234" i="6"/>
  <c r="BK213" i="6"/>
  <c r="BK168" i="6"/>
  <c r="J388" i="6"/>
  <c r="BK375" i="6"/>
  <c r="J355" i="6"/>
  <c r="J350" i="6"/>
  <c r="J342" i="6"/>
  <c r="BK332" i="6"/>
  <c r="J295" i="6"/>
  <c r="BK269" i="6"/>
  <c r="BK240" i="6"/>
  <c r="J222" i="6"/>
  <c r="BK162" i="6"/>
  <c r="J130" i="6"/>
  <c r="BK418" i="6"/>
  <c r="BK369" i="6"/>
  <c r="BK348" i="6"/>
  <c r="J332" i="6"/>
  <c r="J320" i="6"/>
  <c r="J289" i="6"/>
  <c r="BK264" i="6"/>
  <c r="J237" i="6"/>
  <c r="BK224" i="6"/>
  <c r="J171" i="6"/>
  <c r="J156" i="6"/>
  <c r="BK127" i="6"/>
  <c r="J362" i="6"/>
  <c r="BK320" i="6"/>
  <c r="J305" i="6"/>
  <c r="J252" i="6"/>
  <c r="BK174" i="6"/>
  <c r="BK137" i="6"/>
  <c r="J201" i="7"/>
  <c r="J167" i="7"/>
  <c r="J150" i="7"/>
  <c r="J122" i="7"/>
  <c r="BK207" i="7"/>
  <c r="J198" i="7"/>
  <c r="J192" i="7"/>
  <c r="J171" i="7"/>
  <c r="BK131" i="7"/>
  <c r="BK161" i="7"/>
  <c r="BK198" i="7"/>
  <c r="BK177" i="7"/>
  <c r="J153" i="7"/>
  <c r="J131" i="7"/>
  <c r="J406" i="2"/>
  <c r="BK358" i="2"/>
  <c r="BK337" i="2"/>
  <c r="J323" i="2"/>
  <c r="BK281" i="2"/>
  <c r="BK249" i="2"/>
  <c r="BK224" i="2"/>
  <c r="BK212" i="2"/>
  <c r="BK192" i="2"/>
  <c r="BK142" i="2"/>
  <c r="J420" i="2"/>
  <c r="J385" i="2"/>
  <c r="J370" i="2"/>
  <c r="J354" i="2"/>
  <c r="BK344" i="2"/>
  <c r="BK325" i="2"/>
  <c r="BK312" i="2"/>
  <c r="J299" i="2"/>
  <c r="BK278" i="2"/>
  <c r="J227" i="2"/>
  <c r="BK160" i="2"/>
  <c r="BK127" i="2"/>
  <c r="BK385" i="2"/>
  <c r="BK364" i="2"/>
  <c r="J356" i="2"/>
  <c r="BK333" i="2"/>
  <c r="J321" i="2"/>
  <c r="BK299" i="2"/>
  <c r="BK263" i="2"/>
  <c r="J240" i="2"/>
  <c r="J192" i="2"/>
  <c r="J166" i="2"/>
  <c r="BK414" i="2"/>
  <c r="BK370" i="2"/>
  <c r="BK349" i="2"/>
  <c r="BK331" i="2"/>
  <c r="BK316" i="2"/>
  <c r="J281" i="2"/>
  <c r="J263" i="2"/>
  <c r="J224" i="2"/>
  <c r="BK209" i="2"/>
  <c r="BK168" i="2"/>
  <c r="J319" i="3"/>
  <c r="BK305" i="3"/>
  <c r="BK279" i="3"/>
  <c r="BK265" i="3"/>
  <c r="J259" i="3"/>
  <c r="BK244" i="3"/>
  <c r="J222" i="3"/>
  <c r="BK183" i="3"/>
  <c r="J142" i="3"/>
  <c r="J273" i="3"/>
  <c r="J257" i="3"/>
  <c r="BK226" i="3"/>
  <c r="J198" i="3"/>
  <c r="J160" i="3"/>
  <c r="BK319" i="3"/>
  <c r="J308" i="3"/>
  <c r="J271" i="3"/>
  <c r="BK261" i="3"/>
  <c r="J241" i="3"/>
  <c r="BK222" i="3"/>
  <c r="BK195" i="3"/>
  <c r="BK186" i="3"/>
  <c r="J151" i="3"/>
  <c r="BK317" i="3"/>
  <c r="BK292" i="3"/>
  <c r="BK257" i="3"/>
  <c r="J244" i="3"/>
  <c r="J208" i="3"/>
  <c r="BK169" i="3"/>
  <c r="J339" i="4"/>
  <c r="BK318" i="4"/>
  <c r="J297" i="4"/>
  <c r="BK279" i="4"/>
  <c r="J242" i="4"/>
  <c r="BK230" i="4"/>
  <c r="BK212" i="4"/>
  <c r="BK194" i="4"/>
  <c r="BK146" i="4"/>
  <c r="BK368" i="4"/>
  <c r="BK329" i="4"/>
  <c r="BK309" i="4"/>
  <c r="BK276" i="4"/>
  <c r="BK242" i="4"/>
  <c r="J194" i="4"/>
  <c r="J161" i="4"/>
  <c r="J329" i="4"/>
  <c r="J315" i="4"/>
  <c r="BK297" i="4"/>
  <c r="J265" i="4"/>
  <c r="J240" i="4"/>
  <c r="J218" i="4"/>
  <c r="J178" i="4"/>
  <c r="BK155" i="4"/>
  <c r="J146" i="4"/>
  <c r="J379" i="4"/>
  <c r="J352" i="4"/>
  <c r="BK331" i="4"/>
  <c r="J304" i="4"/>
  <c r="J279" i="4"/>
  <c r="BK257" i="4"/>
  <c r="BK224" i="4"/>
  <c r="BK204" i="4"/>
  <c r="BK161" i="4"/>
  <c r="J143" i="4"/>
  <c r="BK1218" i="5"/>
  <c r="J1160" i="5"/>
  <c r="BK1097" i="5"/>
  <c r="BK1044" i="5"/>
  <c r="J994" i="5"/>
  <c r="BK928" i="5"/>
  <c r="J916" i="5"/>
  <c r="BK885" i="5"/>
  <c r="J853" i="5"/>
  <c r="BK811" i="5"/>
  <c r="BK793" i="5"/>
  <c r="BK750" i="5"/>
  <c r="J725" i="5"/>
  <c r="BK699" i="5"/>
  <c r="J570" i="5"/>
  <c r="BK258" i="5"/>
  <c r="J202" i="5"/>
  <c r="BK150" i="5"/>
  <c r="J1238" i="5"/>
  <c r="BK1211" i="5"/>
  <c r="BK1160" i="5"/>
  <c r="J1152" i="5"/>
  <c r="BK1100" i="5"/>
  <c r="J1000" i="5"/>
  <c r="BK978" i="5"/>
  <c r="J920" i="5"/>
  <c r="J885" i="5"/>
  <c r="BK871" i="5"/>
  <c r="J817" i="5"/>
  <c r="J768" i="5"/>
  <c r="J750" i="5"/>
  <c r="BK725" i="5"/>
  <c r="J699" i="5"/>
  <c r="J458" i="5"/>
  <c r="J204" i="5"/>
  <c r="J137" i="5"/>
  <c r="J1273" i="5"/>
  <c r="J1259" i="5"/>
  <c r="J1211" i="5"/>
  <c r="J1107" i="5"/>
  <c r="BK1091" i="5"/>
  <c r="J1042" i="5"/>
  <c r="BK1000" i="5"/>
  <c r="J990" i="5"/>
  <c r="BK972" i="5"/>
  <c r="J926" i="5"/>
  <c r="BK893" i="5"/>
  <c r="J877" i="5"/>
  <c r="BK865" i="5"/>
  <c r="J855" i="5"/>
  <c r="J793" i="5"/>
  <c r="BK765" i="5"/>
  <c r="BK713" i="5"/>
  <c r="BK702" i="5"/>
  <c r="BK635" i="5"/>
  <c r="BK402" i="5"/>
  <c r="J191" i="5"/>
  <c r="J1267" i="5"/>
  <c r="BK1231" i="5"/>
  <c r="BK1204" i="5"/>
  <c r="BK1152" i="5"/>
  <c r="J1091" i="5"/>
  <c r="J1008" i="5"/>
  <c r="BK994" i="5"/>
  <c r="J972" i="5"/>
  <c r="BK930" i="5"/>
  <c r="J918" i="5"/>
  <c r="BK875" i="5"/>
  <c r="J861" i="5"/>
  <c r="J814" i="5"/>
  <c r="J799" i="5"/>
  <c r="BK771" i="5"/>
  <c r="J743" i="5"/>
  <c r="BK711" i="5"/>
  <c r="J635" i="5"/>
  <c r="J514" i="5"/>
  <c r="BK346" i="5"/>
  <c r="J258" i="5"/>
  <c r="BK207" i="5"/>
  <c r="J421" i="6"/>
  <c r="J396" i="6"/>
  <c r="BK350" i="6"/>
  <c r="BK286" i="6"/>
  <c r="J274" i="6"/>
  <c r="J255" i="6"/>
  <c r="J246" i="6"/>
  <c r="J232" i="6"/>
  <c r="BK222" i="6"/>
  <c r="BK171" i="6"/>
  <c r="BK149" i="6"/>
  <c r="J378" i="6"/>
  <c r="BK362" i="6"/>
  <c r="BK346" i="6"/>
  <c r="J335" i="6"/>
  <c r="BK311" i="6"/>
  <c r="BK289" i="6"/>
  <c r="J271" i="6"/>
  <c r="BK255" i="6"/>
  <c r="BK226" i="6"/>
  <c r="J165" i="6"/>
  <c r="J423" i="6"/>
  <c r="BK406" i="6"/>
  <c r="J381" i="6"/>
  <c r="J360" i="6"/>
  <c r="J344" i="6"/>
  <c r="J329" i="6"/>
  <c r="BK305" i="6"/>
  <c r="J276" i="6"/>
  <c r="BK249" i="6"/>
  <c r="J234" i="6"/>
  <c r="BK204" i="6"/>
  <c r="J168" i="6"/>
  <c r="BK140" i="6"/>
  <c r="BK371" i="6"/>
  <c r="BK360" i="6"/>
  <c r="BK314" i="6"/>
  <c r="BK295" i="6"/>
  <c r="BK258" i="6"/>
  <c r="J177" i="6"/>
  <c r="J127" i="6"/>
  <c r="BK196" i="7"/>
  <c r="BK164" i="7"/>
  <c r="BK153" i="7"/>
  <c r="BK140" i="7"/>
  <c r="J205" i="7"/>
  <c r="BK194" i="7"/>
  <c r="J177" i="7"/>
  <c r="J140" i="7"/>
  <c r="J164" i="7"/>
  <c r="J203" i="7"/>
  <c r="J194" i="7"/>
  <c r="BK171" i="7"/>
  <c r="BK150" i="7"/>
  <c r="J119" i="7"/>
  <c r="R126" i="2" l="1"/>
  <c r="R236" i="2"/>
  <c r="R251" i="2"/>
  <c r="R307" i="2"/>
  <c r="P377" i="2"/>
  <c r="R384" i="2"/>
  <c r="P417" i="2"/>
  <c r="T129" i="3"/>
  <c r="BK207" i="3"/>
  <c r="J207" i="3"/>
  <c r="J100" i="3"/>
  <c r="R225" i="3"/>
  <c r="T240" i="3"/>
  <c r="T284" i="3"/>
  <c r="R291" i="3"/>
  <c r="R307" i="3"/>
  <c r="P313" i="3"/>
  <c r="P312" i="3" s="1"/>
  <c r="BK126" i="4"/>
  <c r="J126" i="4" s="1"/>
  <c r="J98" i="4" s="1"/>
  <c r="BK253" i="4"/>
  <c r="J253" i="4"/>
  <c r="J100" i="4"/>
  <c r="R303" i="4"/>
  <c r="P338" i="4"/>
  <c r="R351" i="4"/>
  <c r="BK376" i="4"/>
  <c r="J376" i="4" s="1"/>
  <c r="J104" i="4" s="1"/>
  <c r="T126" i="5"/>
  <c r="T752" i="5"/>
  <c r="P767" i="5"/>
  <c r="P852" i="5"/>
  <c r="P1224" i="5"/>
  <c r="P1237" i="5"/>
  <c r="BK1270" i="5"/>
  <c r="J1270" i="5"/>
  <c r="J104" i="5"/>
  <c r="P126" i="6"/>
  <c r="P282" i="6"/>
  <c r="R338" i="6"/>
  <c r="P395" i="6"/>
  <c r="P420" i="6"/>
  <c r="T126" i="2"/>
  <c r="T236" i="2"/>
  <c r="P251" i="2"/>
  <c r="P307" i="2"/>
  <c r="R377" i="2"/>
  <c r="P384" i="2"/>
  <c r="R417" i="2"/>
  <c r="P129" i="3"/>
  <c r="T207" i="3"/>
  <c r="P225" i="3"/>
  <c r="BK240" i="3"/>
  <c r="J240" i="3" s="1"/>
  <c r="J102" i="3" s="1"/>
  <c r="BK284" i="3"/>
  <c r="J284" i="3"/>
  <c r="J103" i="3" s="1"/>
  <c r="BK291" i="3"/>
  <c r="J291" i="3"/>
  <c r="J104" i="3"/>
  <c r="BK307" i="3"/>
  <c r="J307" i="3" s="1"/>
  <c r="J105" i="3" s="1"/>
  <c r="BK313" i="3"/>
  <c r="J313" i="3" s="1"/>
  <c r="J107" i="3" s="1"/>
  <c r="T126" i="4"/>
  <c r="P253" i="4"/>
  <c r="P303" i="4"/>
  <c r="BK338" i="4"/>
  <c r="J338" i="4"/>
  <c r="J102" i="4"/>
  <c r="T351" i="4"/>
  <c r="T376" i="4"/>
  <c r="R126" i="5"/>
  <c r="P752" i="5"/>
  <c r="T767" i="5"/>
  <c r="R852" i="5"/>
  <c r="BK1224" i="5"/>
  <c r="J1224" i="5"/>
  <c r="J102" i="5" s="1"/>
  <c r="T1237" i="5"/>
  <c r="T1270" i="5"/>
  <c r="BK126" i="6"/>
  <c r="J126" i="6" s="1"/>
  <c r="J98" i="6" s="1"/>
  <c r="BK282" i="6"/>
  <c r="J282" i="6"/>
  <c r="J100" i="6" s="1"/>
  <c r="P338" i="6"/>
  <c r="T395" i="6"/>
  <c r="T420" i="6"/>
  <c r="P118" i="7"/>
  <c r="P117" i="7" s="1"/>
  <c r="AU100" i="1" s="1"/>
  <c r="BK126" i="2"/>
  <c r="J126" i="2" s="1"/>
  <c r="J98" i="2" s="1"/>
  <c r="BK236" i="2"/>
  <c r="J236" i="2"/>
  <c r="J99" i="2" s="1"/>
  <c r="BK251" i="2"/>
  <c r="J251" i="2"/>
  <c r="J100" i="2"/>
  <c r="T307" i="2"/>
  <c r="T377" i="2"/>
  <c r="T384" i="2"/>
  <c r="T417" i="2"/>
  <c r="BK129" i="3"/>
  <c r="J129" i="3" s="1"/>
  <c r="J98" i="3" s="1"/>
  <c r="P207" i="3"/>
  <c r="BK225" i="3"/>
  <c r="J225" i="3" s="1"/>
  <c r="J101" i="3" s="1"/>
  <c r="P240" i="3"/>
  <c r="P284" i="3"/>
  <c r="T291" i="3"/>
  <c r="P307" i="3"/>
  <c r="R313" i="3"/>
  <c r="R312" i="3" s="1"/>
  <c r="P126" i="4"/>
  <c r="T253" i="4"/>
  <c r="BK303" i="4"/>
  <c r="J303" i="4" s="1"/>
  <c r="J101" i="4" s="1"/>
  <c r="R338" i="4"/>
  <c r="BK351" i="4"/>
  <c r="J351" i="4" s="1"/>
  <c r="J103" i="4" s="1"/>
  <c r="P376" i="4"/>
  <c r="P126" i="5"/>
  <c r="BK752" i="5"/>
  <c r="J752" i="5" s="1"/>
  <c r="J99" i="5" s="1"/>
  <c r="BK767" i="5"/>
  <c r="J767" i="5" s="1"/>
  <c r="J100" i="5" s="1"/>
  <c r="T852" i="5"/>
  <c r="R1224" i="5"/>
  <c r="R1237" i="5"/>
  <c r="R1270" i="5"/>
  <c r="R126" i="6"/>
  <c r="R282" i="6"/>
  <c r="T338" i="6"/>
  <c r="R395" i="6"/>
  <c r="R420" i="6"/>
  <c r="BK118" i="7"/>
  <c r="J118" i="7" s="1"/>
  <c r="J97" i="7" s="1"/>
  <c r="R118" i="7"/>
  <c r="R117" i="7"/>
  <c r="P126" i="2"/>
  <c r="P125" i="2" s="1"/>
  <c r="P124" i="2" s="1"/>
  <c r="AU95" i="1" s="1"/>
  <c r="P236" i="2"/>
  <c r="T251" i="2"/>
  <c r="BK307" i="2"/>
  <c r="J307" i="2"/>
  <c r="J101" i="2" s="1"/>
  <c r="BK377" i="2"/>
  <c r="J377" i="2"/>
  <c r="J102" i="2"/>
  <c r="BK384" i="2"/>
  <c r="J384" i="2" s="1"/>
  <c r="J103" i="2" s="1"/>
  <c r="BK417" i="2"/>
  <c r="J417" i="2" s="1"/>
  <c r="J104" i="2" s="1"/>
  <c r="R129" i="3"/>
  <c r="R207" i="3"/>
  <c r="T225" i="3"/>
  <c r="R240" i="3"/>
  <c r="R128" i="3" s="1"/>
  <c r="R127" i="3" s="1"/>
  <c r="R284" i="3"/>
  <c r="P291" i="3"/>
  <c r="T307" i="3"/>
  <c r="T313" i="3"/>
  <c r="T312" i="3" s="1"/>
  <c r="R126" i="4"/>
  <c r="R253" i="4"/>
  <c r="R125" i="4" s="1"/>
  <c r="R124" i="4" s="1"/>
  <c r="T303" i="4"/>
  <c r="T338" i="4"/>
  <c r="P351" i="4"/>
  <c r="R376" i="4"/>
  <c r="BK126" i="5"/>
  <c r="J126" i="5"/>
  <c r="J98" i="5"/>
  <c r="R752" i="5"/>
  <c r="R767" i="5"/>
  <c r="BK852" i="5"/>
  <c r="J852" i="5"/>
  <c r="J101" i="5" s="1"/>
  <c r="T1224" i="5"/>
  <c r="BK1237" i="5"/>
  <c r="J1237" i="5"/>
  <c r="J103" i="5" s="1"/>
  <c r="P1270" i="5"/>
  <c r="T126" i="6"/>
  <c r="T125" i="6"/>
  <c r="T124" i="6" s="1"/>
  <c r="T282" i="6"/>
  <c r="BK338" i="6"/>
  <c r="J338" i="6"/>
  <c r="J101" i="6" s="1"/>
  <c r="BK395" i="6"/>
  <c r="J395" i="6"/>
  <c r="J103" i="6"/>
  <c r="BK420" i="6"/>
  <c r="J420" i="6" s="1"/>
  <c r="J104" i="6" s="1"/>
  <c r="T118" i="7"/>
  <c r="T117" i="7" s="1"/>
  <c r="BK278" i="6"/>
  <c r="J278" i="6"/>
  <c r="J99" i="6"/>
  <c r="BK203" i="3"/>
  <c r="J203" i="3" s="1"/>
  <c r="J99" i="3" s="1"/>
  <c r="BK249" i="4"/>
  <c r="BK125" i="4" s="1"/>
  <c r="BK124" i="4" s="1"/>
  <c r="J124" i="4" s="1"/>
  <c r="J30" i="4" s="1"/>
  <c r="BK380" i="6"/>
  <c r="J380" i="6"/>
  <c r="J102" i="6" s="1"/>
  <c r="J92" i="7"/>
  <c r="BE164" i="7"/>
  <c r="BE167" i="7"/>
  <c r="BE177" i="7"/>
  <c r="BE198" i="7"/>
  <c r="BE203" i="7"/>
  <c r="BE119" i="7"/>
  <c r="BE122" i="7"/>
  <c r="BE131" i="7"/>
  <c r="BE140" i="7"/>
  <c r="BE148" i="7"/>
  <c r="BE150" i="7"/>
  <c r="BE156" i="7"/>
  <c r="E85" i="7"/>
  <c r="F91" i="7"/>
  <c r="BE143" i="7"/>
  <c r="BE153" i="7"/>
  <c r="BE158" i="7"/>
  <c r="BE161" i="7"/>
  <c r="BE171" i="7"/>
  <c r="BE185" i="7"/>
  <c r="BE192" i="7"/>
  <c r="BE196" i="7"/>
  <c r="BE201" i="7"/>
  <c r="J89" i="7"/>
  <c r="F92" i="7"/>
  <c r="BE189" i="7"/>
  <c r="BE194" i="7"/>
  <c r="BE205" i="7"/>
  <c r="BE207" i="7"/>
  <c r="E85" i="6"/>
  <c r="F92" i="6"/>
  <c r="F120" i="6"/>
  <c r="BE127" i="6"/>
  <c r="BE149" i="6"/>
  <c r="BE156" i="6"/>
  <c r="BE162" i="6"/>
  <c r="BE165" i="6"/>
  <c r="BE168" i="6"/>
  <c r="BE177" i="6"/>
  <c r="BE204" i="6"/>
  <c r="BE222" i="6"/>
  <c r="BE224" i="6"/>
  <c r="BE226" i="6"/>
  <c r="BE229" i="6"/>
  <c r="BE232" i="6"/>
  <c r="BE234" i="6"/>
  <c r="BE240" i="6"/>
  <c r="BE264" i="6"/>
  <c r="BE269" i="6"/>
  <c r="BE276" i="6"/>
  <c r="BE279" i="6"/>
  <c r="BE286" i="6"/>
  <c r="BE323" i="6"/>
  <c r="BE329" i="6"/>
  <c r="BE342" i="6"/>
  <c r="BE348" i="6"/>
  <c r="BE355" i="6"/>
  <c r="BE357" i="6"/>
  <c r="BE360" i="6"/>
  <c r="BE373" i="6"/>
  <c r="BE375" i="6"/>
  <c r="BE388" i="6"/>
  <c r="BE396" i="6"/>
  <c r="BE406" i="6"/>
  <c r="BE418" i="6"/>
  <c r="J92" i="6"/>
  <c r="BE174" i="6"/>
  <c r="BE213" i="6"/>
  <c r="BE237" i="6"/>
  <c r="BE252" i="6"/>
  <c r="BE255" i="6"/>
  <c r="BE267" i="6"/>
  <c r="BE271" i="6"/>
  <c r="BE283" i="6"/>
  <c r="BE311" i="6"/>
  <c r="BE335" i="6"/>
  <c r="BE350" i="6"/>
  <c r="BE352" i="6"/>
  <c r="BE362" i="6"/>
  <c r="BE365" i="6"/>
  <c r="BE371" i="6"/>
  <c r="BE421" i="6"/>
  <c r="BE423" i="6"/>
  <c r="BE140" i="6"/>
  <c r="BE171" i="6"/>
  <c r="BE195" i="6"/>
  <c r="BE243" i="6"/>
  <c r="BE246" i="6"/>
  <c r="BE249" i="6"/>
  <c r="BE274" i="6"/>
  <c r="BE305" i="6"/>
  <c r="BE320" i="6"/>
  <c r="BE369" i="6"/>
  <c r="BE412" i="6"/>
  <c r="J89" i="6"/>
  <c r="BE130" i="6"/>
  <c r="BE137" i="6"/>
  <c r="BE159" i="6"/>
  <c r="BE186" i="6"/>
  <c r="BE258" i="6"/>
  <c r="BE289" i="6"/>
  <c r="BE292" i="6"/>
  <c r="BE295" i="6"/>
  <c r="BE298" i="6"/>
  <c r="BE308" i="6"/>
  <c r="BE314" i="6"/>
  <c r="BE326" i="6"/>
  <c r="BE332" i="6"/>
  <c r="BE339" i="6"/>
  <c r="BE344" i="6"/>
  <c r="BE346" i="6"/>
  <c r="BE367" i="6"/>
  <c r="BE378" i="6"/>
  <c r="BE381" i="6"/>
  <c r="E85" i="5"/>
  <c r="F91" i="5"/>
  <c r="BE127" i="5"/>
  <c r="BE130" i="5"/>
  <c r="BE144" i="5"/>
  <c r="BE191" i="5"/>
  <c r="BE195" i="5"/>
  <c r="BE202" i="5"/>
  <c r="BE302" i="5"/>
  <c r="BE696" i="5"/>
  <c r="BE699" i="5"/>
  <c r="BE702" i="5"/>
  <c r="BE725" i="5"/>
  <c r="BE731" i="5"/>
  <c r="BE748" i="5"/>
  <c r="BE750" i="5"/>
  <c r="BE765" i="5"/>
  <c r="BE790" i="5"/>
  <c r="BE853" i="5"/>
  <c r="BE871" i="5"/>
  <c r="BE877" i="5"/>
  <c r="BE881" i="5"/>
  <c r="BE883" i="5"/>
  <c r="BE888" i="5"/>
  <c r="BE893" i="5"/>
  <c r="BE918" i="5"/>
  <c r="BE924" i="5"/>
  <c r="BE976" i="5"/>
  <c r="BE990" i="5"/>
  <c r="BE1074" i="5"/>
  <c r="BE1097" i="5"/>
  <c r="BE1100" i="5"/>
  <c r="BE1158" i="5"/>
  <c r="BE1211" i="5"/>
  <c r="BE1214" i="5"/>
  <c r="BE1216" i="5"/>
  <c r="BE1218" i="5"/>
  <c r="BE1248" i="5"/>
  <c r="BE150" i="5"/>
  <c r="BE204" i="5"/>
  <c r="BE235" i="5"/>
  <c r="BE258" i="5"/>
  <c r="BE280" i="5"/>
  <c r="BE458" i="5"/>
  <c r="BE629" i="5"/>
  <c r="BE719" i="5"/>
  <c r="BE745" i="5"/>
  <c r="BE768" i="5"/>
  <c r="BE805" i="5"/>
  <c r="BE814" i="5"/>
  <c r="BE885" i="5"/>
  <c r="BE900" i="5"/>
  <c r="BE916" i="5"/>
  <c r="BE922" i="5"/>
  <c r="BE930" i="5"/>
  <c r="BE968" i="5"/>
  <c r="BE1006" i="5"/>
  <c r="BE1044" i="5"/>
  <c r="BE1072" i="5"/>
  <c r="BE1112" i="5"/>
  <c r="BE1152" i="5"/>
  <c r="BE1154" i="5"/>
  <c r="BE1156" i="5"/>
  <c r="BE1202" i="5"/>
  <c r="BE1204" i="5"/>
  <c r="BE1206" i="5"/>
  <c r="BE1220" i="5"/>
  <c r="BE1231" i="5"/>
  <c r="BE1259" i="5"/>
  <c r="BE1267" i="5"/>
  <c r="BE1271" i="5"/>
  <c r="BE1273" i="5"/>
  <c r="J92" i="5"/>
  <c r="J118" i="5"/>
  <c r="F121" i="5"/>
  <c r="BE147" i="5"/>
  <c r="BE210" i="5"/>
  <c r="BE237" i="5"/>
  <c r="BE324" i="5"/>
  <c r="BE346" i="5"/>
  <c r="BE514" i="5"/>
  <c r="BE570" i="5"/>
  <c r="BE626" i="5"/>
  <c r="BE635" i="5"/>
  <c r="BE638" i="5"/>
  <c r="BE705" i="5"/>
  <c r="BE711" i="5"/>
  <c r="BE722" i="5"/>
  <c r="BE734" i="5"/>
  <c r="BE783" i="5"/>
  <c r="BE793" i="5"/>
  <c r="BE796" i="5"/>
  <c r="BE799" i="5"/>
  <c r="BE808" i="5"/>
  <c r="BE811" i="5"/>
  <c r="BE817" i="5"/>
  <c r="BE861" i="5"/>
  <c r="BE863" i="5"/>
  <c r="BE865" i="5"/>
  <c r="BE873" i="5"/>
  <c r="BE890" i="5"/>
  <c r="BE926" i="5"/>
  <c r="BE928" i="5"/>
  <c r="BE946" i="5"/>
  <c r="BE970" i="5"/>
  <c r="BE992" i="5"/>
  <c r="BE994" i="5"/>
  <c r="BE996" i="5"/>
  <c r="BE1002" i="5"/>
  <c r="BE1004" i="5"/>
  <c r="BE1008" i="5"/>
  <c r="BE1042" i="5"/>
  <c r="BE1084" i="5"/>
  <c r="BE1091" i="5"/>
  <c r="BE1162" i="5"/>
  <c r="BE1225" i="5"/>
  <c r="BE137" i="5"/>
  <c r="BE154" i="5"/>
  <c r="BE207" i="5"/>
  <c r="BE402" i="5"/>
  <c r="BE633" i="5"/>
  <c r="BE679" i="5"/>
  <c r="BE681" i="5"/>
  <c r="BE708" i="5"/>
  <c r="BE713" i="5"/>
  <c r="BE716" i="5"/>
  <c r="BE743" i="5"/>
  <c r="BE753" i="5"/>
  <c r="BE756" i="5"/>
  <c r="BE759" i="5"/>
  <c r="BE771" i="5"/>
  <c r="BE777" i="5"/>
  <c r="BE780" i="5"/>
  <c r="BE850" i="5"/>
  <c r="BE855" i="5"/>
  <c r="BE857" i="5"/>
  <c r="BE859" i="5"/>
  <c r="BE867" i="5"/>
  <c r="BE869" i="5"/>
  <c r="BE875" i="5"/>
  <c r="BE879" i="5"/>
  <c r="BE895" i="5"/>
  <c r="BE898" i="5"/>
  <c r="BE920" i="5"/>
  <c r="BE948" i="5"/>
  <c r="BE966" i="5"/>
  <c r="BE972" i="5"/>
  <c r="BE974" i="5"/>
  <c r="BE978" i="5"/>
  <c r="BE980" i="5"/>
  <c r="BE998" i="5"/>
  <c r="BE1000" i="5"/>
  <c r="BE1086" i="5"/>
  <c r="BE1088" i="5"/>
  <c r="BE1102" i="5"/>
  <c r="BE1104" i="5"/>
  <c r="BE1107" i="5"/>
  <c r="BE1110" i="5"/>
  <c r="BE1160" i="5"/>
  <c r="BE1208" i="5"/>
  <c r="BE1222" i="5"/>
  <c r="BE1238" i="5"/>
  <c r="BE143" i="4"/>
  <c r="BE155" i="4"/>
  <c r="BE164" i="4"/>
  <c r="BE178" i="4"/>
  <c r="BE186" i="4"/>
  <c r="BE236" i="4"/>
  <c r="BE240" i="4"/>
  <c r="BE247" i="4"/>
  <c r="BE250" i="4"/>
  <c r="BE276" i="4"/>
  <c r="BE282" i="4"/>
  <c r="BE307" i="4"/>
  <c r="BE309" i="4"/>
  <c r="BE311" i="4"/>
  <c r="BE318" i="4"/>
  <c r="BE379" i="4"/>
  <c r="F91" i="4"/>
  <c r="E114" i="4"/>
  <c r="BE158" i="4"/>
  <c r="BE194" i="4"/>
  <c r="BE221" i="4"/>
  <c r="BE230" i="4"/>
  <c r="BE242" i="4"/>
  <c r="BE254" i="4"/>
  <c r="BE279" i="4"/>
  <c r="BE291" i="4"/>
  <c r="BE300" i="4"/>
  <c r="BE323" i="4"/>
  <c r="BE325" i="4"/>
  <c r="BE333" i="4"/>
  <c r="J89" i="4"/>
  <c r="J92" i="4"/>
  <c r="BE127" i="4"/>
  <c r="BE134" i="4"/>
  <c r="BE146" i="4"/>
  <c r="BE167" i="4"/>
  <c r="BE170" i="4"/>
  <c r="BE202" i="4"/>
  <c r="BE204" i="4"/>
  <c r="BE206" i="4"/>
  <c r="BE209" i="4"/>
  <c r="BE212" i="4"/>
  <c r="BE215" i="4"/>
  <c r="BE224" i="4"/>
  <c r="BE227" i="4"/>
  <c r="BE238" i="4"/>
  <c r="BE257" i="4"/>
  <c r="BE268" i="4"/>
  <c r="BE297" i="4"/>
  <c r="BE304" i="4"/>
  <c r="BE315" i="4"/>
  <c r="BE320" i="4"/>
  <c r="BE336" i="4"/>
  <c r="BE339" i="4"/>
  <c r="BE345" i="4"/>
  <c r="BE352" i="4"/>
  <c r="F92" i="4"/>
  <c r="BE137" i="4"/>
  <c r="BE149" i="4"/>
  <c r="BE161" i="4"/>
  <c r="BE218" i="4"/>
  <c r="BE245" i="4"/>
  <c r="BE265" i="4"/>
  <c r="BE271" i="4"/>
  <c r="BE285" i="4"/>
  <c r="BE294" i="4"/>
  <c r="BE313" i="4"/>
  <c r="BE327" i="4"/>
  <c r="BE329" i="4"/>
  <c r="BE331" i="4"/>
  <c r="BE362" i="4"/>
  <c r="BE368" i="4"/>
  <c r="BE374" i="4"/>
  <c r="BE377" i="4"/>
  <c r="BK125" i="2"/>
  <c r="J125" i="2"/>
  <c r="J97" i="2" s="1"/>
  <c r="F91" i="3"/>
  <c r="J121" i="3"/>
  <c r="BE130" i="3"/>
  <c r="BE136" i="3"/>
  <c r="BE139" i="3"/>
  <c r="BE142" i="3"/>
  <c r="BE183" i="3"/>
  <c r="BE214" i="3"/>
  <c r="BE219" i="3"/>
  <c r="BE222" i="3"/>
  <c r="BE226" i="3"/>
  <c r="BE237" i="3"/>
  <c r="BE246" i="3"/>
  <c r="BE259" i="3"/>
  <c r="BE261" i="3"/>
  <c r="BE263" i="3"/>
  <c r="BE265" i="3"/>
  <c r="BE267" i="3"/>
  <c r="BE303" i="3"/>
  <c r="BE305" i="3"/>
  <c r="BE314" i="3"/>
  <c r="BE319" i="3"/>
  <c r="J92" i="3"/>
  <c r="BE160" i="3"/>
  <c r="BE198" i="3"/>
  <c r="BE201" i="3"/>
  <c r="BE204" i="3"/>
  <c r="BE232" i="3"/>
  <c r="BE248" i="3"/>
  <c r="BE255" i="3"/>
  <c r="BE257" i="3"/>
  <c r="BE271" i="3"/>
  <c r="BE279" i="3"/>
  <c r="BE300" i="3"/>
  <c r="BE317" i="3"/>
  <c r="F92" i="3"/>
  <c r="BE169" i="3"/>
  <c r="BE178" i="3"/>
  <c r="BE181" i="3"/>
  <c r="BE208" i="3"/>
  <c r="BE211" i="3"/>
  <c r="BE229" i="3"/>
  <c r="BE241" i="3"/>
  <c r="BE244" i="3"/>
  <c r="BE250" i="3"/>
  <c r="BE252" i="3"/>
  <c r="BE269" i="3"/>
  <c r="BE273" i="3"/>
  <c r="BE276" i="3"/>
  <c r="BE282" i="3"/>
  <c r="BE285" i="3"/>
  <c r="BE288" i="3"/>
  <c r="BE292" i="3"/>
  <c r="BE308" i="3"/>
  <c r="E85" i="3"/>
  <c r="BE151" i="3"/>
  <c r="BE186" i="3"/>
  <c r="BE189" i="3"/>
  <c r="BE192" i="3"/>
  <c r="BE195" i="3"/>
  <c r="BE217" i="3"/>
  <c r="BE234" i="3"/>
  <c r="BE310" i="3"/>
  <c r="J92" i="2"/>
  <c r="F121" i="2"/>
  <c r="BE127" i="2"/>
  <c r="BE163" i="2"/>
  <c r="BE230" i="2"/>
  <c r="BE249" i="2"/>
  <c r="BE293" i="2"/>
  <c r="BE299" i="2"/>
  <c r="BE302" i="2"/>
  <c r="BE310" i="2"/>
  <c r="BE312" i="2"/>
  <c r="BE327" i="2"/>
  <c r="BE333" i="2"/>
  <c r="BE342" i="2"/>
  <c r="BE358" i="2"/>
  <c r="BE360" i="2"/>
  <c r="BE374" i="2"/>
  <c r="BE406" i="2"/>
  <c r="E85" i="2"/>
  <c r="F91" i="2"/>
  <c r="J118" i="2"/>
  <c r="BE149" i="2"/>
  <c r="BE156" i="2"/>
  <c r="BE192" i="2"/>
  <c r="BE206" i="2"/>
  <c r="BE209" i="2"/>
  <c r="BE218" i="2"/>
  <c r="BE221" i="2"/>
  <c r="BE224" i="2"/>
  <c r="BE240" i="2"/>
  <c r="BE275" i="2"/>
  <c r="BE278" i="2"/>
  <c r="BE290" i="2"/>
  <c r="BE308" i="2"/>
  <c r="BE316" i="2"/>
  <c r="BE325" i="2"/>
  <c r="BE335" i="2"/>
  <c r="BE344" i="2"/>
  <c r="BE346" i="2"/>
  <c r="BE356" i="2"/>
  <c r="BE366" i="2"/>
  <c r="BE414" i="2"/>
  <c r="BE138" i="2"/>
  <c r="BE168" i="2"/>
  <c r="BE184" i="2"/>
  <c r="BE200" i="2"/>
  <c r="BE204" i="2"/>
  <c r="BE212" i="2"/>
  <c r="BE215" i="2"/>
  <c r="BE234" i="2"/>
  <c r="BE237" i="2"/>
  <c r="BE243" i="2"/>
  <c r="BE252" i="2"/>
  <c r="BE255" i="2"/>
  <c r="BE263" i="2"/>
  <c r="BE269" i="2"/>
  <c r="BE281" i="2"/>
  <c r="BE329" i="2"/>
  <c r="BE337" i="2"/>
  <c r="BE340" i="2"/>
  <c r="BE362" i="2"/>
  <c r="BE364" i="2"/>
  <c r="BE395" i="2"/>
  <c r="BE418" i="2"/>
  <c r="BE420" i="2"/>
  <c r="BE131" i="2"/>
  <c r="BE142" i="2"/>
  <c r="BE145" i="2"/>
  <c r="BE160" i="2"/>
  <c r="BE166" i="2"/>
  <c r="BE176" i="2"/>
  <c r="BE227" i="2"/>
  <c r="BE266" i="2"/>
  <c r="BE284" i="2"/>
  <c r="BE296" i="2"/>
  <c r="BE305" i="2"/>
  <c r="BE314" i="2"/>
  <c r="BE319" i="2"/>
  <c r="BE321" i="2"/>
  <c r="BE323" i="2"/>
  <c r="BE331" i="2"/>
  <c r="BE349" i="2"/>
  <c r="BE351" i="2"/>
  <c r="BE354" i="2"/>
  <c r="BE368" i="2"/>
  <c r="BE370" i="2"/>
  <c r="BE372" i="2"/>
  <c r="BE378" i="2"/>
  <c r="BE381" i="2"/>
  <c r="BE385" i="2"/>
  <c r="J34" i="2"/>
  <c r="AW95" i="1"/>
  <c r="F37" i="3"/>
  <c r="BD96" i="1"/>
  <c r="F36" i="4"/>
  <c r="BC97" i="1"/>
  <c r="F37" i="4"/>
  <c r="BD97" i="1"/>
  <c r="F37" i="5"/>
  <c r="BD98" i="1" s="1"/>
  <c r="F35" i="6"/>
  <c r="BB99" i="1"/>
  <c r="F37" i="6"/>
  <c r="BD99" i="1" s="1"/>
  <c r="F35" i="2"/>
  <c r="BB95" i="1"/>
  <c r="F36" i="3"/>
  <c r="BC96" i="1" s="1"/>
  <c r="F35" i="3"/>
  <c r="BB96" i="1"/>
  <c r="F35" i="4"/>
  <c r="BB97" i="1" s="1"/>
  <c r="F34" i="5"/>
  <c r="BA98" i="1"/>
  <c r="F36" i="5"/>
  <c r="BC98" i="1" s="1"/>
  <c r="F36" i="7"/>
  <c r="BC100" i="1"/>
  <c r="F37" i="2"/>
  <c r="BD95" i="1" s="1"/>
  <c r="F36" i="2"/>
  <c r="BC95" i="1"/>
  <c r="J34" i="3"/>
  <c r="AW96" i="1" s="1"/>
  <c r="F34" i="4"/>
  <c r="BA97" i="1"/>
  <c r="J34" i="4"/>
  <c r="AW97" i="1" s="1"/>
  <c r="F35" i="5"/>
  <c r="BB98" i="1"/>
  <c r="J34" i="6"/>
  <c r="AW99" i="1" s="1"/>
  <c r="F34" i="6"/>
  <c r="BA99" i="1"/>
  <c r="F37" i="7"/>
  <c r="BD100" i="1" s="1"/>
  <c r="F34" i="7"/>
  <c r="BA100" i="1"/>
  <c r="F34" i="2"/>
  <c r="BA95" i="1" s="1"/>
  <c r="F34" i="3"/>
  <c r="BA96" i="1"/>
  <c r="J34" i="5"/>
  <c r="AW98" i="1" s="1"/>
  <c r="F36" i="6"/>
  <c r="BC99" i="1"/>
  <c r="F35" i="7"/>
  <c r="BB100" i="1" s="1"/>
  <c r="J34" i="7"/>
  <c r="AW100" i="1"/>
  <c r="J249" i="4" l="1"/>
  <c r="J99" i="4" s="1"/>
  <c r="R125" i="5"/>
  <c r="R124" i="5"/>
  <c r="T125" i="2"/>
  <c r="T124" i="2" s="1"/>
  <c r="R125" i="6"/>
  <c r="R124" i="6"/>
  <c r="P125" i="4"/>
  <c r="P124" i="4" s="1"/>
  <c r="AU97" i="1" s="1"/>
  <c r="T125" i="4"/>
  <c r="T124" i="4"/>
  <c r="T125" i="5"/>
  <c r="T124" i="5"/>
  <c r="T128" i="3"/>
  <c r="T127" i="3"/>
  <c r="P125" i="5"/>
  <c r="P124" i="5"/>
  <c r="AU98" i="1"/>
  <c r="P128" i="3"/>
  <c r="P127" i="3" s="1"/>
  <c r="AU96" i="1" s="1"/>
  <c r="P125" i="6"/>
  <c r="P124" i="6"/>
  <c r="AU99" i="1" s="1"/>
  <c r="R125" i="2"/>
  <c r="R124" i="2"/>
  <c r="BK128" i="3"/>
  <c r="J128" i="3" s="1"/>
  <c r="J97" i="3" s="1"/>
  <c r="BK125" i="5"/>
  <c r="J125" i="5"/>
  <c r="J97" i="5" s="1"/>
  <c r="BK312" i="3"/>
  <c r="J312" i="3"/>
  <c r="J106" i="3"/>
  <c r="BK125" i="6"/>
  <c r="J125" i="6"/>
  <c r="J97" i="6"/>
  <c r="BK117" i="7"/>
  <c r="J117" i="7" s="1"/>
  <c r="J30" i="7" s="1"/>
  <c r="AG100" i="1" s="1"/>
  <c r="AG97" i="1"/>
  <c r="J96" i="4"/>
  <c r="J125" i="4"/>
  <c r="J97" i="4" s="1"/>
  <c r="BK124" i="2"/>
  <c r="J124" i="2"/>
  <c r="J96" i="2"/>
  <c r="J33" i="3"/>
  <c r="AV96" i="1" s="1"/>
  <c r="AT96" i="1" s="1"/>
  <c r="F33" i="4"/>
  <c r="AZ97" i="1" s="1"/>
  <c r="F33" i="6"/>
  <c r="AZ99" i="1"/>
  <c r="J33" i="7"/>
  <c r="AV100" i="1" s="1"/>
  <c r="AT100" i="1" s="1"/>
  <c r="BA94" i="1"/>
  <c r="W30" i="1" s="1"/>
  <c r="BC94" i="1"/>
  <c r="AY94" i="1"/>
  <c r="J33" i="2"/>
  <c r="AV95" i="1" s="1"/>
  <c r="AT95" i="1" s="1"/>
  <c r="J33" i="5"/>
  <c r="AV98" i="1" s="1"/>
  <c r="AT98" i="1" s="1"/>
  <c r="F33" i="3"/>
  <c r="AZ96" i="1"/>
  <c r="J33" i="4"/>
  <c r="AV97" i="1" s="1"/>
  <c r="AT97" i="1" s="1"/>
  <c r="AN97" i="1" s="1"/>
  <c r="J33" i="6"/>
  <c r="AV99" i="1" s="1"/>
  <c r="AT99" i="1" s="1"/>
  <c r="BB94" i="1"/>
  <c r="W31" i="1"/>
  <c r="F33" i="7"/>
  <c r="AZ100" i="1"/>
  <c r="BD94" i="1"/>
  <c r="W33" i="1"/>
  <c r="F33" i="2"/>
  <c r="AZ95" i="1"/>
  <c r="F33" i="5"/>
  <c r="AZ98" i="1" s="1"/>
  <c r="J96" i="7" l="1"/>
  <c r="BK127" i="3"/>
  <c r="J127" i="3"/>
  <c r="BK124" i="6"/>
  <c r="J124" i="6" s="1"/>
  <c r="J30" i="6" s="1"/>
  <c r="AG99" i="1" s="1"/>
  <c r="BK124" i="5"/>
  <c r="J124" i="5"/>
  <c r="J39" i="7"/>
  <c r="J39" i="4"/>
  <c r="AN100" i="1"/>
  <c r="AU94" i="1"/>
  <c r="W32" i="1"/>
  <c r="J30" i="2"/>
  <c r="AG95" i="1"/>
  <c r="AZ94" i="1"/>
  <c r="W29" i="1"/>
  <c r="J30" i="3"/>
  <c r="AG96" i="1"/>
  <c r="J30" i="5"/>
  <c r="AG98" i="1"/>
  <c r="AW94" i="1"/>
  <c r="AK30" i="1"/>
  <c r="AX94" i="1"/>
  <c r="J39" i="3" l="1"/>
  <c r="J39" i="5"/>
  <c r="J39" i="6"/>
  <c r="J96" i="5"/>
  <c r="J96" i="6"/>
  <c r="J96" i="3"/>
  <c r="J39" i="2"/>
  <c r="AN95" i="1"/>
  <c r="AN96" i="1"/>
  <c r="AN98" i="1"/>
  <c r="AN99" i="1"/>
  <c r="AG94" i="1"/>
  <c r="AK26" i="1" s="1"/>
  <c r="AK35" i="1" s="1"/>
  <c r="AV94" i="1"/>
  <c r="AK29" i="1"/>
  <c r="AT94" i="1" l="1"/>
  <c r="AN94" i="1" l="1"/>
</calcChain>
</file>

<file path=xl/sharedStrings.xml><?xml version="1.0" encoding="utf-8"?>
<sst xmlns="http://schemas.openxmlformats.org/spreadsheetml/2006/main" count="24492" uniqueCount="2174">
  <si>
    <t>Export Komplet</t>
  </si>
  <si>
    <t/>
  </si>
  <si>
    <t>2.0</t>
  </si>
  <si>
    <t>ZAMOK</t>
  </si>
  <si>
    <t>False</t>
  </si>
  <si>
    <t>{16a810e9-d5bf-48ae-9f3f-98e933a81869}</t>
  </si>
  <si>
    <t>0,01</t>
  </si>
  <si>
    <t>21</t>
  </si>
  <si>
    <t>12</t>
  </si>
  <si>
    <t>REKAPITULACE STAVBY</t>
  </si>
  <si>
    <t>v ---  níže se nacházejí doplnkové a pomocné údaje k sestavám  --- v</t>
  </si>
  <si>
    <t>Návod na vyplnění</t>
  </si>
  <si>
    <t>0,001</t>
  </si>
  <si>
    <t>Kód:</t>
  </si>
  <si>
    <t>2420006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</si>
  <si>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</si>
  <si>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</si>
  <si>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Vodovod Otradov</t>
  </si>
  <si>
    <t>KSO:</t>
  </si>
  <si>
    <t>CC-CZ:</t>
  </si>
  <si>
    <t>Místo:</t>
  </si>
  <si>
    <t>Otradov</t>
  </si>
  <si>
    <t>Datum:</t>
  </si>
  <si>
    <t>30. 8. 2024</t>
  </si>
  <si>
    <t>Zadavatel:</t>
  </si>
  <si>
    <t>IČ:</t>
  </si>
  <si>
    <t xml:space="preserve"> </t>
  </si>
  <si>
    <t>DIČ:</t>
  </si>
  <si>
    <t>Uchazeč:</t>
  </si>
  <si>
    <t>Vyplň údaj</t>
  </si>
  <si>
    <t>Projektant:</t>
  </si>
  <si>
    <t>VS Chrudim, a.s., Novoměstská 625, 53701 Chrudim</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</si>
  <si>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</si>
  <si>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</si>
  <si>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</si>
  <si>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</si>
  <si>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</si>
  <si>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</si>
  <si>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</si>
  <si>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</si>
  <si>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</si>
  <si>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</si>
  <si>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</si>
  <si>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</si>
  <si>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</si>
  <si>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</si>
  <si>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</si>
  <si>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</si>
  <si>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</si>
  <si>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</si>
  <si>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</si>
  <si>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</si>
  <si>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</si>
  <si>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</si>
  <si>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</si>
  <si>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</si>
  <si>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</si>
  <si>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</si>
  <si>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</si>
  <si>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</si>
  <si>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</si>
  <si>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</si>
  <si>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</si>
  <si>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</si>
  <si>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</si>
  <si>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</si>
  <si>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</si>
  <si>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</si>
  <si>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</si>
  <si>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</si>
  <si>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</si>
  <si>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</si>
  <si>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</si>
  <si>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</si>
  <si>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</si>
  <si>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</si>
  <si>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</si>
  <si>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</si>
  <si>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</si>
  <si>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</si>
  <si>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</si>
  <si>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Krouna, řad V, km 0,0-0,3529</t>
  </si>
  <si>
    <t>STA</t>
  </si>
  <si>
    <t>1</t>
  </si>
  <si>
    <t>{e52b0a18-37d4-4b32-b671-5df4e54849d8}</t>
  </si>
  <si>
    <t>2</t>
  </si>
  <si>
    <t>02</t>
  </si>
  <si>
    <t>Krouna, redukční šachta</t>
  </si>
  <si>
    <t>{e1f2929a-2ced-422e-9fdf-f3cdc2537072}</t>
  </si>
  <si>
    <t>03</t>
  </si>
  <si>
    <t>Krouna, řad V, vodovodní přípojky</t>
  </si>
  <si>
    <t>{31f55e70-8203-49d6-a5d5-08e94582b651}</t>
  </si>
  <si>
    <t>04</t>
  </si>
  <si>
    <t>Otradov, vodovodní řady</t>
  </si>
  <si>
    <t>{09d68760-ab92-4f09-a1ae-504bf793c528}</t>
  </si>
  <si>
    <t>05</t>
  </si>
  <si>
    <t>Otradov, vodovodní přípojky</t>
  </si>
  <si>
    <t>{c94b1957-4b32-408a-ade4-decaf5117887}</t>
  </si>
  <si>
    <t>VRN</t>
  </si>
  <si>
    <t>Vedlejší a rozpočtové náklady</t>
  </si>
  <si>
    <t>VON</t>
  </si>
  <si>
    <t>{fc3751dd-bb69-4684-aefb-e0b61025f56d}</t>
  </si>
  <si>
    <t>KRYCÍ LIST SOUPISU PRACÍ</t>
  </si>
  <si>
    <t>Objekt:</t>
  </si>
  <si>
    <t>01 - Krouna, řad V, km 0,0-0,3529</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</si>
  <si>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</si>
  <si>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</si>
  <si>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</si>
  <si>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</si>
  <si>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</si>
  <si>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</si>
  <si>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</si>
  <si>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</si>
  <si>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</si>
  <si>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</si>
  <si>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</si>
  <si>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</si>
  <si>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</si>
  <si>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</si>
  <si>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</si>
  <si>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</si>
  <si>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</si>
  <si>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</si>
  <si>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</si>
  <si>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</si>
  <si>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</si>
  <si>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</si>
  <si>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</si>
  <si>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</si>
  <si>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</si>
  <si>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</si>
  <si>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</si>
  <si>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</si>
  <si>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</si>
  <si>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</si>
  <si>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</si>
  <si>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113107211</t>
  </si>
  <si>
    <t>Odstranění podkladů nebo krytů strojně plochy jednotlivě přes 200 m2 s přemístěním hmot na skládku na vzdálenost do 20 m nebo s naložením na dopravní prostředek z kameniva těženého, o tl. vrstvy do 100 mm</t>
  </si>
  <si>
    <t>m2</t>
  </si>
  <si>
    <t>4</t>
  </si>
  <si>
    <t>950617195</t>
  </si>
  <si>
    <t>VV</t>
  </si>
  <si>
    <t>provizorní opravy  komunikace :</t>
  </si>
  <si>
    <t>SÚS II. tř. - plocha 447 m2, tl.40 mm, plocha 397 m2, tl. 60 mm, plocha 356, tl. 50 mm</t>
  </si>
  <si>
    <t>447+397+356</t>
  </si>
  <si>
    <t>113107212</t>
  </si>
  <si>
    <t>Odstranění podkladů nebo krytů strojně plochy jednotlivě přes 200 m2 s přemístěním hmot na skládku na vzdálenost do 20 m nebo s naložením na dopravní prostředek z kameniva těženého, o tl. vrstvy přes 100 do 200 mm</t>
  </si>
  <si>
    <t>-806670988</t>
  </si>
  <si>
    <t>komunikace SÚS II. třída</t>
  </si>
  <si>
    <t>řad V - 309 m2, tl. 130 mm</t>
  </si>
  <si>
    <t>309</t>
  </si>
  <si>
    <t>řad V - 309 m2, tl. 130 mm - odstranění provizorní opravy</t>
  </si>
  <si>
    <t>Součet</t>
  </si>
  <si>
    <t>3</t>
  </si>
  <si>
    <t>113107223</t>
  </si>
  <si>
    <t>Odstranění podkladů nebo krytů strojně plochy jednotlivě přes 200 m2 s přemístěním hmot na skládku na vzdálenost do 20 m nebo s naložením na dopravní prostředek z kameniva hrubého drceného, o tl. vrstvy přes 200 do 300 mm</t>
  </si>
  <si>
    <t>-1009464672</t>
  </si>
  <si>
    <t>řad V - 268 m2, tl. 220 mm</t>
  </si>
  <si>
    <t>268</t>
  </si>
  <si>
    <t>113107224</t>
  </si>
  <si>
    <t>Odstranění podkladů nebo krytů strojně plochy jednotlivě přes 200 m2 s přemístěním hmot na skládku na vzdálenost do 20 m nebo s naložením na dopravní prostředek z kameniva hrubého drceného, o tl. vrstvy přes 300 do 400 mm</t>
  </si>
  <si>
    <t>1494905942</t>
  </si>
  <si>
    <t>MK - asfalt, délka úseku 160 m, šířka 0,8 m, tl. 350 mm</t>
  </si>
  <si>
    <t>160*0,8</t>
  </si>
  <si>
    <t>5</t>
  </si>
  <si>
    <t>113154222</t>
  </si>
  <si>
    <t>Frézování živičného podkladu nebo krytu s naložením na dopravní prostředek plochy přes 500 do 1 000 m2 bez překážek v trase pruhu šířky do 1 m, tloušťky vrstvy 40 mm</t>
  </si>
  <si>
    <t>-581344486</t>
  </si>
  <si>
    <t>řad V - délka úseku 447 m2, tl. 40 mm</t>
  </si>
  <si>
    <t>447</t>
  </si>
  <si>
    <t>6</t>
  </si>
  <si>
    <t>113154233</t>
  </si>
  <si>
    <t>Frézování živičného podkladu nebo krytu  s naložením na dopravní prostředek plochy přes 500 do 1 000 m2 bez překážek v trase pruhu šířky přes 1 m do 2 m, tloušťky vrstvy 50 mm</t>
  </si>
  <si>
    <t>551327658</t>
  </si>
  <si>
    <t>řad V - celkem 356 m2, tl. 50 mm</t>
  </si>
  <si>
    <t>356</t>
  </si>
  <si>
    <t>MK - asfalt, délka úseku 160 m, šířka 1,3 m, tl. 50 mm</t>
  </si>
  <si>
    <t>160*1,3</t>
  </si>
  <si>
    <t>7</t>
  </si>
  <si>
    <t>113154234</t>
  </si>
  <si>
    <t>Frézování živičného podkladu nebo krytu s naložením na dopravní prostředek plochy přes 500 do 1 000 m2 bez překážek v trase pruhu šířky přes 1 m do 2 m, tloušťky vrstvy 100 mm</t>
  </si>
  <si>
    <t>1863568105</t>
  </si>
  <si>
    <t>řad V - celkem 397 m2, tl. 60 mm</t>
  </si>
  <si>
    <t>397</t>
  </si>
  <si>
    <t>8</t>
  </si>
  <si>
    <t>119001401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</si>
  <si>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</si>
  <si>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m</t>
  </si>
  <si>
    <t>-221238754</t>
  </si>
  <si>
    <t>křížení s plynovým nebo kanalizačním potrubím, přesnou polohu nutno vytyčit před zahájením prací</t>
  </si>
  <si>
    <t>(5+2)*2</t>
  </si>
  <si>
    <t>9</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</si>
  <si>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</si>
  <si>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</si>
  <si>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-1838498522</t>
  </si>
  <si>
    <t>křížení s kabely energetiky, telekomunikací, veř. osvětlení, přesnou polohu nutno vytyčit před zahájením prací</t>
  </si>
  <si>
    <t>(2+5)*2</t>
  </si>
  <si>
    <t>10</t>
  </si>
  <si>
    <t>130001101</t>
  </si>
  <si>
    <t>Příplatek k cenám hloubených vykopávek za ztížení vykopávky  v blízkosti podzemního vedení nebo výbušnin pro jakoukoliv třídu horniny</t>
  </si>
  <si>
    <t>m3</t>
  </si>
  <si>
    <t>1839543938</t>
  </si>
  <si>
    <t>(14+14)*0,8*1,5</t>
  </si>
  <si>
    <t>11</t>
  </si>
  <si>
    <t>132154104</t>
  </si>
  <si>
    <t>Hloubení zapažených rýh šířky do 800 mm strojně s urovnáním dna do předepsaného profilu a spádu v hornině třídy těžitelnosti I skupiny 1 a 2 přes 100 m3</t>
  </si>
  <si>
    <t>1240390037</t>
  </si>
  <si>
    <t>vodovodní řad V, celková délka 1 962,6 m, prům. hl. 1,72 m, Krouna úsek 352,9 m</t>
  </si>
  <si>
    <t>352,9*1,72*0,8</t>
  </si>
  <si>
    <t>odpočet - povrchy</t>
  </si>
  <si>
    <t>-(193*0,5*0,8+160*0,4*0,8)</t>
  </si>
  <si>
    <t>Mezisoučet</t>
  </si>
  <si>
    <t>rozdělení dle IGP, zemina tř.2 - 45%</t>
  </si>
  <si>
    <t>357,19*0,45</t>
  </si>
  <si>
    <t>132254104</t>
  </si>
  <si>
    <t>Hloubení zapažených rýh šířky do 800 mm strojně s urovnáním dna do předepsaného profilu a spádu v hornině třídy těžitelnosti I skupiny 3 přes 100 m3</t>
  </si>
  <si>
    <t>-395143002</t>
  </si>
  <si>
    <t>rozdělení dle IGP, zemina tř. 3 - 30%</t>
  </si>
  <si>
    <t>357,19*0,3</t>
  </si>
  <si>
    <t>13</t>
  </si>
  <si>
    <t>132354104</t>
  </si>
  <si>
    <t>Hloubení zapažených rýh šířky do 800 mm strojně s urovnáním dna do předepsaného profilu a spádu v hornině třídy těžitelnosti II skupiny 4 přes 100 m3</t>
  </si>
  <si>
    <t>420444115</t>
  </si>
  <si>
    <t>rozdělení dle IGP, zemina tř. 4 - 20%</t>
  </si>
  <si>
    <t>357,19*0,2</t>
  </si>
  <si>
    <t>14</t>
  </si>
  <si>
    <t>132454104</t>
  </si>
  <si>
    <t>Hloubení zapažených rýh šířky do 800 mm strojně s urovnáním dna do předepsaného profilu a spádu v hornině třídy těžitelnosti II skupiny 5 přes 100 m3</t>
  </si>
  <si>
    <t>-1000914880</t>
  </si>
  <si>
    <t>rozdělení dle IGP, zemina tř. 5 - 5%</t>
  </si>
  <si>
    <t>357,19*0,05</t>
  </si>
  <si>
    <t>15</t>
  </si>
  <si>
    <t>151811131</t>
  </si>
  <si>
    <t>Zřízení pažicích boxů pro pažení a rozepření stěn rýh podzemního vedení hloubka výkopu do 4 m, šířka do 1,2 m</t>
  </si>
  <si>
    <t>10145570</t>
  </si>
  <si>
    <t>pažení výkopů</t>
  </si>
  <si>
    <t>vodovodní řad V, celková délka 352,9 m, prům. hl. 1,72 m</t>
  </si>
  <si>
    <t>352,9*1,72</t>
  </si>
  <si>
    <t>16</t>
  </si>
  <si>
    <t>151811231</t>
  </si>
  <si>
    <t>Odstranění pažicích boxů pro pažení a rozepření stěn rýh podzemního vedení hloubka výkopu do 4 m, šířka do 1,2 m</t>
  </si>
  <si>
    <t>-1919597801</t>
  </si>
  <si>
    <t>606,988</t>
  </si>
  <si>
    <t>17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</si>
  <si>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</si>
  <si>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</si>
  <si>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969842704</t>
  </si>
  <si>
    <t>přebytečná zemina</t>
  </si>
  <si>
    <t>160,736+107,157</t>
  </si>
  <si>
    <t>18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</si>
  <si>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</si>
  <si>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</si>
  <si>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-1624810637</t>
  </si>
  <si>
    <t>přebytečná zemina, odvoz skládka Doleček, 15 km</t>
  </si>
  <si>
    <t>267,893*5</t>
  </si>
  <si>
    <t>19</t>
  </si>
  <si>
    <t>162751137</t>
  </si>
  <si>
    <t>Vodorovné přemístění výkopku nebo sypaniny po suchu na obvyklém dopravním prostředku, bez naložení výkopku, avšak se složením bez rozhrnutí z horniny třídy těžitelnosti II skupiny 4 a 5 na vzdálenost přes 9 000 do 10 000 m</t>
  </si>
  <si>
    <t>-204487710</t>
  </si>
  <si>
    <t>89,298</t>
  </si>
  <si>
    <t>20</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</si>
  <si>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</si>
  <si>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</si>
  <si>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-1900460883</t>
  </si>
  <si>
    <t>89,298*5</t>
  </si>
  <si>
    <t>171201201</t>
  </si>
  <si>
    <t>Uložení sypaniny  na skládky</t>
  </si>
  <si>
    <t>1668038472</t>
  </si>
  <si>
    <t>přebytečný výkopek, skládka</t>
  </si>
  <si>
    <t>267,893+89,298</t>
  </si>
  <si>
    <t>22</t>
  </si>
  <si>
    <t>171201221</t>
  </si>
  <si>
    <t>Poplatek za uložení stavebního odpadu na skládce (skládkovné) zeminy a kamení zatříděného do Katalogu odpadů pod kódem 17 05 04</t>
  </si>
  <si>
    <t>t</t>
  </si>
  <si>
    <t>527749950</t>
  </si>
  <si>
    <t xml:space="preserve">přebytečná zemina, skládka Doleček </t>
  </si>
  <si>
    <t>357,191*1,9</t>
  </si>
  <si>
    <t>23</t>
  </si>
  <si>
    <t>174151101</t>
  </si>
  <si>
    <t>Zásyp sypaninou z jakékoliv horniny strojně s uložením výkopku ve vrstvách se zhutněním jam, šachet, rýh nebo kolem objektů v těchto vykopávkách</t>
  </si>
  <si>
    <t>-462887635</t>
  </si>
  <si>
    <t>zásyp štěrkodrtí, odpočet podsyp, obsyp, betony)</t>
  </si>
  <si>
    <t>357,19-(28,232+115,751+0,252)</t>
  </si>
  <si>
    <t>24</t>
  </si>
  <si>
    <t>M</t>
  </si>
  <si>
    <t>58344171</t>
  </si>
  <si>
    <t>štěrkodrť frakce 0/32</t>
  </si>
  <si>
    <t>-880533066</t>
  </si>
  <si>
    <t xml:space="preserve">náhradní zemina, štěrkodrť 0-32, komunikace </t>
  </si>
  <si>
    <t>212,955*1,9</t>
  </si>
  <si>
    <t>25</t>
  </si>
  <si>
    <t>175151101</t>
  </si>
  <si>
    <t>Obsypání potrubí strojně sypaninou z vhodných hornin tř. 1 až 4 nebo materiálem připraveným podél výkopu ve vzdálenosti do 3 m od jeho kraje, pro jakoukoliv hloubku výkopu a míru zhutnění bez prohození sypaniny</t>
  </si>
  <si>
    <t>-528759742</t>
  </si>
  <si>
    <t xml:space="preserve">obsyp potrubí, </t>
  </si>
  <si>
    <t>potrubí DN 110, délka úseků 352,9 m</t>
  </si>
  <si>
    <t>352,9*0,41*0,8</t>
  </si>
  <si>
    <t>26</t>
  </si>
  <si>
    <t>58337302</t>
  </si>
  <si>
    <t>štěrkopísek frakce 0/16</t>
  </si>
  <si>
    <t>-371465176</t>
  </si>
  <si>
    <t>115,751*1,9</t>
  </si>
  <si>
    <t>Vodorovné konstrukce</t>
  </si>
  <si>
    <t>27</t>
  </si>
  <si>
    <t>451573111</t>
  </si>
  <si>
    <t>Lože pod potrubí, stoky a drobné objekty v otevřeném výkopu z písku a štěrkopísku do 63 mm</t>
  </si>
  <si>
    <t>-655467103</t>
  </si>
  <si>
    <t>lože pod potrubí, délka 352,9 m, tl. 100 mm</t>
  </si>
  <si>
    <t>352,9*0,1*0,8</t>
  </si>
  <si>
    <t>28</t>
  </si>
  <si>
    <t>452313131</t>
  </si>
  <si>
    <t>Podkladní a zajišťovací konstrukce z betonu prostého v otevřeném výkopu bloky pro potrubí z betonu tř. C 12/15</t>
  </si>
  <si>
    <t>-1530908653</t>
  </si>
  <si>
    <t>betonové bloky, viz D.1.6</t>
  </si>
  <si>
    <t>4*0,037+4*0,026</t>
  </si>
  <si>
    <t>29</t>
  </si>
  <si>
    <t>452353111</t>
  </si>
  <si>
    <t>Bednění podkladních a zajišťovacích konstrukcí v otevřeném výkopu bloků pro potrubí zřízení</t>
  </si>
  <si>
    <t>-448946489</t>
  </si>
  <si>
    <t>bloky pro odbočné tvarovky</t>
  </si>
  <si>
    <t>4*0,35</t>
  </si>
  <si>
    <t>bloky pro hydrantová kolena</t>
  </si>
  <si>
    <t>4*0,16</t>
  </si>
  <si>
    <t>30</t>
  </si>
  <si>
    <t>452353112</t>
  </si>
  <si>
    <t>Bednění podkladních a zajišťovacích konstrukcí v otevřeném výkopu bloků pro potrubí odstranění</t>
  </si>
  <si>
    <t>-1535975863</t>
  </si>
  <si>
    <t>2,04</t>
  </si>
  <si>
    <t>Komunikace pozemní</t>
  </si>
  <si>
    <t>31</t>
  </si>
  <si>
    <t>564801012</t>
  </si>
  <si>
    <t>Podklad ze štěrkodrti ŠD s rozprostřením a zhutněním plochy jednotlivě do 100 m2, po zhutnění tl. 40 mm</t>
  </si>
  <si>
    <t>-1170466870</t>
  </si>
  <si>
    <t>provizorní opravy,tl. 40 mm</t>
  </si>
  <si>
    <t>32</t>
  </si>
  <si>
    <t>564811011</t>
  </si>
  <si>
    <t>Podklad ze štěrkodrti ŠD s rozprostřením a zhutněním plochy jednotlivě do 100 m2, po zhutnění tl. 50 mm</t>
  </si>
  <si>
    <t>-69707305</t>
  </si>
  <si>
    <t>provizorní opravy, SÚS, celkem 356 m2, tl. 50 mm</t>
  </si>
  <si>
    <t>provizorní opravy MK - asfalt, celkem 160 m, šířka 0,8 m, tl. 50 mm</t>
  </si>
  <si>
    <t>provizorní opravy MK - asfalt, celkem 160 m, šířka 1,3 m, tl. 50 mm</t>
  </si>
  <si>
    <t>33</t>
  </si>
  <si>
    <t>564811012</t>
  </si>
  <si>
    <t>Podklad ze štěrkodrti ŠD s rozprostřením a zhutněním plochy jednotlivě do 100 m2, po zhutnění tl. 60 mm</t>
  </si>
  <si>
    <t>1054599471</t>
  </si>
  <si>
    <t>provizorní opravy, SÚS II. tř., celkem 397 m2, tl. 60 mm</t>
  </si>
  <si>
    <t>34</t>
  </si>
  <si>
    <t>564861013</t>
  </si>
  <si>
    <t>Podklad ze štěrkodrti ŠD s rozprostřením a zhutněním plochy jednotlivě do 100 m2, po zhutnění tl. 220 mm</t>
  </si>
  <si>
    <t>-1418787319</t>
  </si>
  <si>
    <t>komunikace SÚS II. tř. - 268 m2, tl. 220 mm</t>
  </si>
  <si>
    <t>35</t>
  </si>
  <si>
    <t>564931512</t>
  </si>
  <si>
    <t>Podklad nebo podsyp z R-materiálu s rozprostřením a zhutněním plochy přes 100 m2, po zhutnění tl. 100 mm</t>
  </si>
  <si>
    <t>-1661280942</t>
  </si>
  <si>
    <t>komunikace SÚS II. tř. - provizorní oprava, vrstva 130 mm</t>
  </si>
  <si>
    <t>MK - asfalt, celkem 160 m, šířka 0,8 m, tl. 300 mm, 3 vrstvy</t>
  </si>
  <si>
    <t>160*0,8*3</t>
  </si>
  <si>
    <t>36</t>
  </si>
  <si>
    <t>565135111</t>
  </si>
  <si>
    <t>Asfaltový beton vrstva podkladní ACP 16 (obalované kamenivo střednězrnné - OKS) s rozprostřením a zhutněním v pruhu šířky přes 1,5 do 3 m, po zhutnění tl. 50 mm</t>
  </si>
  <si>
    <t>992004708</t>
  </si>
  <si>
    <t>komunikace SÚS II. tř. - 356 m2, tl. 50 mm</t>
  </si>
  <si>
    <t>37</t>
  </si>
  <si>
    <t>565136101</t>
  </si>
  <si>
    <t>Asfaltový beton vrstva podkladní ACP 22 (obalované kamenivo hrubozrnné - OKH)  s rozprostřením a zhutněním v pruhu šířky do 1,5 m, po zhutnění tl. 50 mm</t>
  </si>
  <si>
    <t>-1921890388</t>
  </si>
  <si>
    <t>MK - asfalt, délka úseku 160 m, šířka 0,8 m, tl. 50 mm</t>
  </si>
  <si>
    <t>38</t>
  </si>
  <si>
    <t>567122112</t>
  </si>
  <si>
    <t>Podklad ze směsi stmelené cementem SC bez dilatačních spár, s rozprostřením a zhutněním SC C 8/10 (KSC I), po zhutnění tl. 130 mm</t>
  </si>
  <si>
    <t>-1389170020</t>
  </si>
  <si>
    <t>komunikace SÚS II. třída - 309 m2, tl. 130 mm</t>
  </si>
  <si>
    <t>39</t>
  </si>
  <si>
    <t>573111112</t>
  </si>
  <si>
    <t>Postřik infiltrační PI z asfaltu silničního s posypem kamenivem, v množství 1,00 kg/m2</t>
  </si>
  <si>
    <t>428745412</t>
  </si>
  <si>
    <t>komunikace SÚS II. třída - 356 m2</t>
  </si>
  <si>
    <t>MK - asfalt</t>
  </si>
  <si>
    <t>40</t>
  </si>
  <si>
    <t>573211109</t>
  </si>
  <si>
    <t>Postřik spojovací PS bez posypu kamenivem z asfaltu silničního, v množství 0,50 kg/m2</t>
  </si>
  <si>
    <t>-168951719</t>
  </si>
  <si>
    <t>komunikace SÚS II. třída - 447 m2 a 397 m2</t>
  </si>
  <si>
    <t>447+397</t>
  </si>
  <si>
    <t>41</t>
  </si>
  <si>
    <t>577134211</t>
  </si>
  <si>
    <t>Asfaltový beton vrstva obrusná ACO 11 (ABS)  s rozprostřením a se zhutněním z nemodifikovaného asfaltu v pruhu šířky do 3 m tř. II, po zhutnění tl. 40 mm</t>
  </si>
  <si>
    <t>664671794</t>
  </si>
  <si>
    <t>komunikace SÚS II. třída - 447 m2, tl. 40 mm</t>
  </si>
  <si>
    <t>42</t>
  </si>
  <si>
    <t>577144211</t>
  </si>
  <si>
    <t>Asfaltový beton vrstva obrusná ACO 11 (ABS)  s rozprostřením a se zhutněním z nemodifikovaného asfaltu v pruhu šířky do 3 m tř. II, po zhutnění tl. 50 mm</t>
  </si>
  <si>
    <t>-1200705246</t>
  </si>
  <si>
    <t>MK -asfalt, délka úseku 160 m, šířka 1,3 m, tl. 50 mm</t>
  </si>
  <si>
    <t>43</t>
  </si>
  <si>
    <t>577155111</t>
  </si>
  <si>
    <t>Asfaltový beton vrstva obrusná ACO 16 (ABH) s rozprostřením a zhutněním z nemodifikovaného asfaltu v pruhu šířky do 3 m, po zhutnění tl. 60 mm</t>
  </si>
  <si>
    <t>1505157786</t>
  </si>
  <si>
    <t>komunikace SÚS II. tř. - 397 m2, tl. 60 mm</t>
  </si>
  <si>
    <t>44</t>
  </si>
  <si>
    <t>591141111</t>
  </si>
  <si>
    <t>Kladení dlažby z kostek s provedením lože do tl. 50 mm, s vyplněním spár, s dvojím beraněním a se smetením přebytečného materiálu na krajnici velkých z kamene, do lože z cementové malty</t>
  </si>
  <si>
    <t>-533002314</t>
  </si>
  <si>
    <t>přídlažba u hydrantů</t>
  </si>
  <si>
    <t>2*0,5</t>
  </si>
  <si>
    <t>45</t>
  </si>
  <si>
    <t>58381008</t>
  </si>
  <si>
    <t>kostka štípaná dlažební žula velká 15/17</t>
  </si>
  <si>
    <t>-56368856</t>
  </si>
  <si>
    <t>2*0,5*1,1</t>
  </si>
  <si>
    <t>Trubní vedení</t>
  </si>
  <si>
    <t>46</t>
  </si>
  <si>
    <t>857244122</t>
  </si>
  <si>
    <t>Montáž vodovodních tvarovek a armatur na potrubí do DN 80</t>
  </si>
  <si>
    <t>kus</t>
  </si>
  <si>
    <t>90255905</t>
  </si>
  <si>
    <t>47</t>
  </si>
  <si>
    <t>55254047</t>
  </si>
  <si>
    <t>koleno 90° s patkou přírubové litinové vodovodní  DN 80</t>
  </si>
  <si>
    <t>-355171130</t>
  </si>
  <si>
    <t>48</t>
  </si>
  <si>
    <t>857264122</t>
  </si>
  <si>
    <t>Montáž litinových tvarovek na potrubí litinovém tlakovém odbočných na potrubí z trub přírubových v otevřeném výkopu, kanálu nebo v šachtě DN 100</t>
  </si>
  <si>
    <t>207909221</t>
  </si>
  <si>
    <t>49</t>
  </si>
  <si>
    <t>8510100808800</t>
  </si>
  <si>
    <t>tvarovka přírubová TP- kus DN100/80</t>
  </si>
  <si>
    <t>ks</t>
  </si>
  <si>
    <t>-559544757</t>
  </si>
  <si>
    <t>50</t>
  </si>
  <si>
    <t>871251211</t>
  </si>
  <si>
    <t>Montáž vodovodního potrubí z plastů v otevřeném výkopu z polyetylenu PE 100 svařovaných elektrotvarovkou SDR 11/PN16 D 110 x 10,0 mm</t>
  </si>
  <si>
    <t>779898673</t>
  </si>
  <si>
    <t>vodovodní řad V, délka úseku 352,9 m</t>
  </si>
  <si>
    <t>352,9</t>
  </si>
  <si>
    <t>51</t>
  </si>
  <si>
    <t>28613601</t>
  </si>
  <si>
    <t>potrubí dvouvrstvé PE100 s 10% signalizační vrstvou SDR 11 110x10,0 dl 12m</t>
  </si>
  <si>
    <t>-1581469837</t>
  </si>
  <si>
    <t>352,9*1,1</t>
  </si>
  <si>
    <t>52</t>
  </si>
  <si>
    <t>877261101</t>
  </si>
  <si>
    <t>Montáž tvarovek na vodovodním plastovém potrubí z polyetylenu PE 100 elektrotvarovek SDR 11/PN16 spojek, oblouků nebo redukcí d 110</t>
  </si>
  <si>
    <t>-831324787</t>
  </si>
  <si>
    <t>7+3+1+4+7</t>
  </si>
  <si>
    <t>53</t>
  </si>
  <si>
    <t>28615975</t>
  </si>
  <si>
    <t>elektrospojka SDR 11 PE 100 PN 16 D 110mm</t>
  </si>
  <si>
    <t>-225882045</t>
  </si>
  <si>
    <t>54</t>
  </si>
  <si>
    <t>28614898011</t>
  </si>
  <si>
    <t>koleno 11° SDR 11 PE 100 RC PN 16 D 90mm</t>
  </si>
  <si>
    <t>1993127275</t>
  </si>
  <si>
    <t>55</t>
  </si>
  <si>
    <t>28614949</t>
  </si>
  <si>
    <t>koleno 45° PE 100 PN16 D 110mm</t>
  </si>
  <si>
    <t>-1918484989</t>
  </si>
  <si>
    <t>56</t>
  </si>
  <si>
    <t>28614937</t>
  </si>
  <si>
    <t>koleno 90° PE 100 PN16 D 110mm</t>
  </si>
  <si>
    <t>635358502</t>
  </si>
  <si>
    <t>57</t>
  </si>
  <si>
    <t>28653136</t>
  </si>
  <si>
    <t>nákružek lemový PE 100 SDR11 110mm s přírubou</t>
  </si>
  <si>
    <t>2103404240</t>
  </si>
  <si>
    <t>58</t>
  </si>
  <si>
    <t>891241112</t>
  </si>
  <si>
    <t>Montáž vodovodních armatur na potrubí šoupátek nebo klapek uzavíracích v otevřeném výkopu nebo v šachtách s osazením zemní soupravy (bez poklopů) DN 80</t>
  </si>
  <si>
    <t>-1857126579</t>
  </si>
  <si>
    <t>59</t>
  </si>
  <si>
    <t>42221116</t>
  </si>
  <si>
    <t>šoupátko s přírubami voda DN 80 PN16</t>
  </si>
  <si>
    <t>394045382</t>
  </si>
  <si>
    <t>60</t>
  </si>
  <si>
    <t>891247111</t>
  </si>
  <si>
    <t xml:space="preserve">Montáž hydrantů podzemních DN 80 - </t>
  </si>
  <si>
    <t>318649697</t>
  </si>
  <si>
    <t>hydrant podzemní DN 80</t>
  </si>
  <si>
    <t>61</t>
  </si>
  <si>
    <t>42273591</t>
  </si>
  <si>
    <t>hydrant podzemní DN 80 PN 16 jednoduchý uzávěr krycí v 1500mm</t>
  </si>
  <si>
    <t>-571335667</t>
  </si>
  <si>
    <t>62</t>
  </si>
  <si>
    <t>891261112</t>
  </si>
  <si>
    <t>Montáž vodovodních armatur na potrubí šoupátek nebo klapek uzavíracích v otevřeném výkopu nebo v šachtách s osazením zemní soupravy (bez poklopů) DN 100</t>
  </si>
  <si>
    <t>-196277752</t>
  </si>
  <si>
    <t>63</t>
  </si>
  <si>
    <t>42221304-2</t>
  </si>
  <si>
    <t>šoupátko pitná voda příruba PN 10/16 DN 100</t>
  </si>
  <si>
    <t>-2103041858</t>
  </si>
  <si>
    <t>64</t>
  </si>
  <si>
    <t>891269-1</t>
  </si>
  <si>
    <t>Napojení na stávající vodovodní řad - dodávka a montáž tvarovek a armatur</t>
  </si>
  <si>
    <t>kpl</t>
  </si>
  <si>
    <t>848533482</t>
  </si>
  <si>
    <t xml:space="preserve">napojení nastávající řad - </t>
  </si>
  <si>
    <t>65</t>
  </si>
  <si>
    <t>892271111</t>
  </si>
  <si>
    <t>Tlakové zkoušky vodou na potrubí DN 100 nebo 125,  včetně zabezpečení konců.</t>
  </si>
  <si>
    <t>-1874296270</t>
  </si>
  <si>
    <t>66</t>
  </si>
  <si>
    <t>892273122</t>
  </si>
  <si>
    <t>Proplach a dezinfekce vodovodního potrubí DN od 80 do 125</t>
  </si>
  <si>
    <t>485390488</t>
  </si>
  <si>
    <t>vodovodní řad V, délka 352,9 m</t>
  </si>
  <si>
    <t>353,9</t>
  </si>
  <si>
    <t>67</t>
  </si>
  <si>
    <t>894411311</t>
  </si>
  <si>
    <t>Osazení betonových nebo železobetonových dílců pro šachty skruží rovných</t>
  </si>
  <si>
    <t>-219074440</t>
  </si>
  <si>
    <t>68</t>
  </si>
  <si>
    <t>59224102</t>
  </si>
  <si>
    <t>skruž betonová studniční 100x50x9cm</t>
  </si>
  <si>
    <t>-859175259</t>
  </si>
  <si>
    <t>69</t>
  </si>
  <si>
    <t>899401112</t>
  </si>
  <si>
    <t>Osazení poklopů litinových šoupátkových</t>
  </si>
  <si>
    <t>-511212073</t>
  </si>
  <si>
    <t>1+4</t>
  </si>
  <si>
    <t>70</t>
  </si>
  <si>
    <t>42291352</t>
  </si>
  <si>
    <t>poklop litinový šoupátkový pro zemní soupravy osazení do terénu a do vozovky</t>
  </si>
  <si>
    <t>1328594938</t>
  </si>
  <si>
    <t>71</t>
  </si>
  <si>
    <t>56230636</t>
  </si>
  <si>
    <t>deska podkladová uličního poklopu plastového ventilkového a šoupatového</t>
  </si>
  <si>
    <t>458573000</t>
  </si>
  <si>
    <t>72</t>
  </si>
  <si>
    <t>899401113</t>
  </si>
  <si>
    <t>Osazení poklopů litinových hydrantových</t>
  </si>
  <si>
    <t>-1623534440</t>
  </si>
  <si>
    <t>73</t>
  </si>
  <si>
    <t>42291452</t>
  </si>
  <si>
    <t>poklop litinový hydrantový DN 80</t>
  </si>
  <si>
    <t>-20864901</t>
  </si>
  <si>
    <t>74</t>
  </si>
  <si>
    <t>42210052</t>
  </si>
  <si>
    <t>deska podkladová uličního poklopu litinového hydrantového</t>
  </si>
  <si>
    <t>2089657184</t>
  </si>
  <si>
    <t>75</t>
  </si>
  <si>
    <t>899713111</t>
  </si>
  <si>
    <t>Orientační tabulky na sloupku betonovém nebo ocelovém, včetně dodávky sloupku, zemních prací a zabetonování</t>
  </si>
  <si>
    <t>1798407060</t>
  </si>
  <si>
    <t>76</t>
  </si>
  <si>
    <t>899721111</t>
  </si>
  <si>
    <t xml:space="preserve">Signalizační vodič na potrubí vodovodním </t>
  </si>
  <si>
    <t>858960465</t>
  </si>
  <si>
    <t>77</t>
  </si>
  <si>
    <t>899722111</t>
  </si>
  <si>
    <t>Krytí potrubí z plastů výstražnou fólií z PVC šířky 20 cm</t>
  </si>
  <si>
    <t>223796862</t>
  </si>
  <si>
    <t>vodovodní řady celková délka 352,9m</t>
  </si>
  <si>
    <t>Ostatní konstrukce a práce, bourání</t>
  </si>
  <si>
    <t>78</t>
  </si>
  <si>
    <t>919732211</t>
  </si>
  <si>
    <t>Styčná pracovní spára při napojení nového živičného povrchu na stávající se zalitím za tepla modifikovanou asfaltovou hmotou s posypem vápenným hydrátem šířky do 15 mm, hloubky do 25 mm včetně prořezání spáry</t>
  </si>
  <si>
    <t>1817408663</t>
  </si>
  <si>
    <t>SÚS II. třída - spára celkem 37 m</t>
  </si>
  <si>
    <t>370</t>
  </si>
  <si>
    <t>79</t>
  </si>
  <si>
    <t>919735111</t>
  </si>
  <si>
    <t>Řezání stávajícího živičného krytu nebo podkladu  hloubky do 50 mm</t>
  </si>
  <si>
    <t>577352867</t>
  </si>
  <si>
    <t>SÚS II. - 370 m</t>
  </si>
  <si>
    <t>997</t>
  </si>
  <si>
    <t>Přesun sutě</t>
  </si>
  <si>
    <t>80</t>
  </si>
  <si>
    <t>997002511</t>
  </si>
  <si>
    <t>Vodorovné přemístění suti a vybouraných hmot  bez naložení, se složením a hrubým urovnáním na vzdálenost do 1 km</t>
  </si>
  <si>
    <t>-1331596390</t>
  </si>
  <si>
    <t>živice vozovky SÚS:</t>
  </si>
  <si>
    <t>(447*0,04+397*0,06+356*0,05)*2,2</t>
  </si>
  <si>
    <t>živice MK, zpětné využití při opravě MK</t>
  </si>
  <si>
    <t>208*0,05*2,2</t>
  </si>
  <si>
    <t>kamenivo z vozovek :</t>
  </si>
  <si>
    <t>(309*0,13+268*0,22+128*0,35)*1,9</t>
  </si>
  <si>
    <t>provizorní opravy, kamenivo :</t>
  </si>
  <si>
    <t>(447*0,04+356*0,05+397*0,06+208*0,05+128*0,05+309*0,13)*1,9</t>
  </si>
  <si>
    <t>81</t>
  </si>
  <si>
    <t>997002519</t>
  </si>
  <si>
    <t>Vodorovné přemístění suti a vybouraných hmot  bez naložení, se složením a hrubým urovnáním Příplatek k ceně za každý další i započatý 1 km přes 1 km</t>
  </si>
  <si>
    <t>42479542</t>
  </si>
  <si>
    <t>provizorní opravy komunikací, převoz na mezideponii, 5 km</t>
  </si>
  <si>
    <t>406,277*5</t>
  </si>
  <si>
    <t>živice, skládka Hlinsko, 15 km :</t>
  </si>
  <si>
    <t>130,9*15</t>
  </si>
  <si>
    <t>kamenivo, skládka Doleček, 15 km</t>
  </si>
  <si>
    <t>kamenivo z provizorních oprav</t>
  </si>
  <si>
    <t>221,293*15</t>
  </si>
  <si>
    <t xml:space="preserve">kamenivo z vozovek </t>
  </si>
  <si>
    <t>273,467*15</t>
  </si>
  <si>
    <t>82</t>
  </si>
  <si>
    <t>997002611</t>
  </si>
  <si>
    <t>Nakládání suti a vybouraných hmot na dopravní prostředek  pro vodorovné přemístění</t>
  </si>
  <si>
    <t>1732867442</t>
  </si>
  <si>
    <t>živice :</t>
  </si>
  <si>
    <t>130,9</t>
  </si>
  <si>
    <t>273,467</t>
  </si>
  <si>
    <t>provizorní opravy :</t>
  </si>
  <si>
    <t>221,293</t>
  </si>
  <si>
    <t>83</t>
  </si>
  <si>
    <t>997221855</t>
  </si>
  <si>
    <t>Poplatek za uložení stavebního odpadu na skládce (skládkovné) zeminy a kameniva zatříděného do Katalogu odpadů pod kódem 170 504</t>
  </si>
  <si>
    <t>1022949661</t>
  </si>
  <si>
    <t xml:space="preserve">kamenivo </t>
  </si>
  <si>
    <t>273,467+221,293</t>
  </si>
  <si>
    <t>998</t>
  </si>
  <si>
    <t>Přesun hmot</t>
  </si>
  <si>
    <t>84</t>
  </si>
  <si>
    <t>998225111</t>
  </si>
  <si>
    <t>Přesun hmot pro komunikace s krytem z kameniva, monolitickým betonovým nebo živičným  dopravní vzdálenost do 200 m jakékoliv délky objektu</t>
  </si>
  <si>
    <t>192023065</t>
  </si>
  <si>
    <t>573,666</t>
  </si>
  <si>
    <t>85</t>
  </si>
  <si>
    <t>998276101</t>
  </si>
  <si>
    <t>Přesun hmot pro trubní vedení hloubené z trub z plastických hmot nebo sklolaminátových pro vodovody nebo kanalizace v otevřeném výkopu dopravní vzdálenost do 15 m</t>
  </si>
  <si>
    <t>-145568180</t>
  </si>
  <si>
    <t>58,014</t>
  </si>
  <si>
    <t>02 - Krouna, redukční šachta</t>
  </si>
  <si>
    <t xml:space="preserve">    3 - Svislé a kompletní konstrukce</t>
  </si>
  <si>
    <t>PSV - Práce a dodávky PSV</t>
  </si>
  <si>
    <t xml:space="preserve">    711 - Izolace proti vodě, vlhkosti a plynům</t>
  </si>
  <si>
    <t>1308469128</t>
  </si>
  <si>
    <t>provizorní oprava - MK - asfaltový povrch, tl. vrstvy 50 mm</t>
  </si>
  <si>
    <t>7*4,7</t>
  </si>
  <si>
    <t>zářezy - vrstva 50 mm</t>
  </si>
  <si>
    <t>8*5,7</t>
  </si>
  <si>
    <t>238374468</t>
  </si>
  <si>
    <t>místní komunikace - asfaltový povrch, tl. vrstvy 350 mm</t>
  </si>
  <si>
    <t>793638345</t>
  </si>
  <si>
    <t>místní komunikace - asfaltový povrch, tl. vrstvy 50 mm</t>
  </si>
  <si>
    <t>131151203</t>
  </si>
  <si>
    <t>Hloubení zapažených jam a zářezů strojně s urovnáním dna do předepsaného profilu a spádu v hornině třídy těžitelnosti I skupiny 1 a 2 přes 50 do 100 m3</t>
  </si>
  <si>
    <t>616123637</t>
  </si>
  <si>
    <t>výkop pro redukční šachtu :</t>
  </si>
  <si>
    <t>7*4,7*3</t>
  </si>
  <si>
    <t>odpočet povrchů :</t>
  </si>
  <si>
    <t>-(7*4,7*0,4)</t>
  </si>
  <si>
    <t>zatřídění zemin dle IGP :</t>
  </si>
  <si>
    <t>lokalita Otradov - jih - zemina tř. 2 - 45%</t>
  </si>
  <si>
    <t>85,54*0,45</t>
  </si>
  <si>
    <t>131251203</t>
  </si>
  <si>
    <t>Hloubení zapažených jam a zářezů strojně s urovnáním dna do předepsaného profilu a spádu v hornině třídy těžitelnosti I skupiny 3 přes 50 do 100 m3</t>
  </si>
  <si>
    <t>879096475</t>
  </si>
  <si>
    <t>lokalita Otradov - jih - zemina tř. 3 - 30%</t>
  </si>
  <si>
    <t>85,54*0,3</t>
  </si>
  <si>
    <t>131351203</t>
  </si>
  <si>
    <t>Hloubení zapažených jam a zářezů strojně s urovnáním dna do předepsaného profilu a spádu v hornině třídy těžitelnosti II skupiny 4 přes 50 do 100 m3</t>
  </si>
  <si>
    <t>-343434897</t>
  </si>
  <si>
    <t>lokalita Otradov - jih - zemina tř. 4 - 20%</t>
  </si>
  <si>
    <t>85,54*0,2</t>
  </si>
  <si>
    <t>131451203</t>
  </si>
  <si>
    <t>Hloubení zapažených jam a zářezů strojně s urovnáním dna do předepsaného profilu a spádu v hornině třídy těžitelnosti II skupiny 5 přes 50 do 100 m3</t>
  </si>
  <si>
    <t>1689249390</t>
  </si>
  <si>
    <t>lokalita Otradov - jih - zemina tř. 5 - 5%</t>
  </si>
  <si>
    <t>85,54*0,05</t>
  </si>
  <si>
    <t>153191111-01</t>
  </si>
  <si>
    <t>Zřízení variabilního pažení výkopu - pažení stěn výkopu, hloubka výkopu 3000 mm, rozměry výkopu 7000x4700 mm, zemina třídy 2.-5., bez výskytu spodní vody. Typ pažení stavební jámy dle výběru zhotovitele. Montáž a demontáž pažení.</t>
  </si>
  <si>
    <t>-1522243273</t>
  </si>
  <si>
    <t>pažení dle výběru zhotovitele :</t>
  </si>
  <si>
    <t>(7+4,7)*2*3</t>
  </si>
  <si>
    <t>863010917</t>
  </si>
  <si>
    <t>64,155</t>
  </si>
  <si>
    <t>1527673300</t>
  </si>
  <si>
    <t>odvoz skládka Doleček, 15 km</t>
  </si>
  <si>
    <t>64,155*5</t>
  </si>
  <si>
    <t>-1274288767</t>
  </si>
  <si>
    <t>21,385</t>
  </si>
  <si>
    <t>-175640177</t>
  </si>
  <si>
    <t>21,385*5</t>
  </si>
  <si>
    <t>-1983925995</t>
  </si>
  <si>
    <t>nakládka přebytečný výkopek, odvoz na skládku</t>
  </si>
  <si>
    <t>85,54</t>
  </si>
  <si>
    <t>188287023</t>
  </si>
  <si>
    <t>85,54*1,9</t>
  </si>
  <si>
    <t>-700301816</t>
  </si>
  <si>
    <t>zásyp redukční šachty, hutnění po vrstvách, těžené kamenivo</t>
  </si>
  <si>
    <t>85,54-(21,9912+2,7+1,058)</t>
  </si>
  <si>
    <t>-79289772</t>
  </si>
  <si>
    <t>59,791*1,9</t>
  </si>
  <si>
    <t>Svislé a kompletní konstrukce</t>
  </si>
  <si>
    <t>38100-1</t>
  </si>
  <si>
    <t>prefabrikovaná ŽB nádrž - obdélníková pravoúhlá nádrž, vnitřní rozměry 4000x1200x1980mm, zákrytová deska, kruhový otvor, přechodová deska.  Stěna a dno tloušťky 200mm, stupadla, poklop D400. Dodávka a montáž - viz PD</t>
  </si>
  <si>
    <t>-2102046582</t>
  </si>
  <si>
    <t>redukční šachta, pravoúhlá se zákrytovou deskou, viz D.1.12 - dodávka a montáž</t>
  </si>
  <si>
    <t>938420908</t>
  </si>
  <si>
    <t>lože pod redukční šachtu, tl. 200 mm</t>
  </si>
  <si>
    <t>5*2,7*0,2</t>
  </si>
  <si>
    <t>452311121</t>
  </si>
  <si>
    <t>Podkladní a zajišťovací konstrukce z betonu prostého v otevřeném výkopu desky pod potrubí, stoky a drobné objekty z betonu tř. C 8/10</t>
  </si>
  <si>
    <t>-675655875</t>
  </si>
  <si>
    <t>podkladní beton redukční šachtu, C8/10 XC2, tl. 100 mm</t>
  </si>
  <si>
    <t>4,6*2,3*0,1</t>
  </si>
  <si>
    <t>452351111</t>
  </si>
  <si>
    <t>Bednění podkladních a zajišťovacích konstrukcí v otevřeném výkopu desek nebo sedlových loží pod potrubí, stoky a drobné objekty zřízení</t>
  </si>
  <si>
    <t>1642486894</t>
  </si>
  <si>
    <t>podkladní beton redukční šachty</t>
  </si>
  <si>
    <t>(4,6+2,3)*2*0,1</t>
  </si>
  <si>
    <t>452351112</t>
  </si>
  <si>
    <t>Bednění podkladních a zajišťovacích konstrukcí v otevřeném výkopu desek nebo sedlových loží pod potrubí, stoky a drobné objekty odstranění</t>
  </si>
  <si>
    <t>-1664276093</t>
  </si>
  <si>
    <t>1,38</t>
  </si>
  <si>
    <t>457311115</t>
  </si>
  <si>
    <t>Vyrovnávací nebo spádový beton včetně úpravy povrchu C 16/20</t>
  </si>
  <si>
    <t>-980066520</t>
  </si>
  <si>
    <t>spádový beton - C16/20 XC2</t>
  </si>
  <si>
    <t>4*1,2*0,1</t>
  </si>
  <si>
    <t>457311115-02</t>
  </si>
  <si>
    <t xml:space="preserve">podlahová jímka - osazení mřížky 500x500 mm, </t>
  </si>
  <si>
    <t>82443407</t>
  </si>
  <si>
    <t>podlahová jímka - mřížka 500x500</t>
  </si>
  <si>
    <t>564831011</t>
  </si>
  <si>
    <t>Podklad ze štěrkodrti ŠD s rozprostřením a zhutněním plochy jednotlivě do 100 m2, po zhutnění tl. 100 mm</t>
  </si>
  <si>
    <t>-77466665</t>
  </si>
  <si>
    <t>provizorní oprava komunikace, tl. 50 mm</t>
  </si>
  <si>
    <t>-1544618695</t>
  </si>
  <si>
    <t xml:space="preserve">využití vybouraného kameniva, tl. 300 mm, 3 vrstvy </t>
  </si>
  <si>
    <t>565136111</t>
  </si>
  <si>
    <t>Asfaltový beton vrstva podkladní ACP 22 (obalované kamenivo hrubozrnné - OKH) s rozprostřením a zhutněním v pruhu šířky přes 1,5 do 3 m, po zhutnění tl. 50 mm</t>
  </si>
  <si>
    <t>-776280793</t>
  </si>
  <si>
    <t>-177190583</t>
  </si>
  <si>
    <t xml:space="preserve">místní komunikace </t>
  </si>
  <si>
    <t>8*4,7</t>
  </si>
  <si>
    <t>-715849710</t>
  </si>
  <si>
    <t>místní komunikace,  tl. 50 mm</t>
  </si>
  <si>
    <t>8912700-1</t>
  </si>
  <si>
    <t xml:space="preserve">Montáž vystrojení redukční šachty - montáž armatur a technologie, osazení na podpěry  </t>
  </si>
  <si>
    <t>-935946541</t>
  </si>
  <si>
    <t>montáž vystrojení redukční šachty, viz D.1.12</t>
  </si>
  <si>
    <t>551287002-2</t>
  </si>
  <si>
    <t xml:space="preserve">litinová tvarovka FF- kus, TP 80/400 </t>
  </si>
  <si>
    <t>850456396</t>
  </si>
  <si>
    <t>551287002-3</t>
  </si>
  <si>
    <t xml:space="preserve">litinová tvarovka T- kus, DN 100/100 </t>
  </si>
  <si>
    <t>1244702208</t>
  </si>
  <si>
    <t>551287002-5</t>
  </si>
  <si>
    <t>litinová tvarovka FF- kus, TP 80/300</t>
  </si>
  <si>
    <t>2026447675</t>
  </si>
  <si>
    <t>551287002-7</t>
  </si>
  <si>
    <t xml:space="preserve">zpětná klapka DN 100_x000D_
</t>
  </si>
  <si>
    <t>1901822087</t>
  </si>
  <si>
    <t>551287002-10</t>
  </si>
  <si>
    <t>podpěry pod potrubí, dílenský výrobek</t>
  </si>
  <si>
    <t>-1949345802</t>
  </si>
  <si>
    <t>podpěry pod potrubí, dílenský výrobek, kotvení přes chem. kotvu do podlahy</t>
  </si>
  <si>
    <t>551287002-13</t>
  </si>
  <si>
    <t>vodoměr DN 80</t>
  </si>
  <si>
    <t>-1770356755</t>
  </si>
  <si>
    <t>551287003-2</t>
  </si>
  <si>
    <t>šoupě DN 100  E2, krátké,  s ručním kolem</t>
  </si>
  <si>
    <t>907600032</t>
  </si>
  <si>
    <t>551287003-5</t>
  </si>
  <si>
    <t xml:space="preserve">litinová tvarovka přírubové koleno Q- kus DN 100/90°_x000D_
</t>
  </si>
  <si>
    <t>-876168167</t>
  </si>
  <si>
    <t>551287003-8</t>
  </si>
  <si>
    <t xml:space="preserve">litinová tvarovka TP 100/800  (FF- kus) </t>
  </si>
  <si>
    <t>2025227724</t>
  </si>
  <si>
    <t>551287004-6</t>
  </si>
  <si>
    <t>ventil pro redukci DN 80</t>
  </si>
  <si>
    <t>-893090572</t>
  </si>
  <si>
    <t>551287004-4</t>
  </si>
  <si>
    <t>lapač nečistot DN 100</t>
  </si>
  <si>
    <t>2120444224</t>
  </si>
  <si>
    <t>551287004-5</t>
  </si>
  <si>
    <t>litinová tvarovka FFR- kus DN 100/80</t>
  </si>
  <si>
    <t>52235970</t>
  </si>
  <si>
    <t>551287004-2</t>
  </si>
  <si>
    <t>montážní vložka DN 80</t>
  </si>
  <si>
    <t>-1104898562</t>
  </si>
  <si>
    <t>551287003-13</t>
  </si>
  <si>
    <t>nerezové trubky DN 100 - obtok, nutno doměřit podle skutečnosti</t>
  </si>
  <si>
    <t>1095723184</t>
  </si>
  <si>
    <t>551287003-14</t>
  </si>
  <si>
    <t>segmentové těsnění DN 100/150, pro styk s pitnou vodou</t>
  </si>
  <si>
    <t>552991314</t>
  </si>
  <si>
    <t>segmentové těsnění DN 100/150,</t>
  </si>
  <si>
    <t>551287003-19</t>
  </si>
  <si>
    <t>spojovací materiál</t>
  </si>
  <si>
    <t>1041323895</t>
  </si>
  <si>
    <t>spojovací materiál a další potřebný materiál</t>
  </si>
  <si>
    <t>892351111-01</t>
  </si>
  <si>
    <t>Tlakové zkoušky vodou na potrubí DN 150 nebo 200, provozní zkouška redukční komory.</t>
  </si>
  <si>
    <t>2029395339</t>
  </si>
  <si>
    <t>tlaková zkouška redukční komora</t>
  </si>
  <si>
    <t>1119256590</t>
  </si>
  <si>
    <t>808538936</t>
  </si>
  <si>
    <t>2*(7+4,7)</t>
  </si>
  <si>
    <t>-1544948253</t>
  </si>
  <si>
    <t>-1140090084</t>
  </si>
  <si>
    <t>živice, zpětné využití při opravě MK</t>
  </si>
  <si>
    <t>45,6*2,2</t>
  </si>
  <si>
    <t>(7*4,7*0,35)*1,9</t>
  </si>
  <si>
    <t>(32,9*0,5+45,6*0,05)*1,9</t>
  </si>
  <si>
    <t>172400927</t>
  </si>
  <si>
    <t>skládka Doleček, 15 km</t>
  </si>
  <si>
    <t>35,587*15</t>
  </si>
  <si>
    <t>35320605</t>
  </si>
  <si>
    <t>35,587</t>
  </si>
  <si>
    <t>-1377339096</t>
  </si>
  <si>
    <t>1011562801</t>
  </si>
  <si>
    <t>40,057</t>
  </si>
  <si>
    <t>-53602368</t>
  </si>
  <si>
    <t>7,748</t>
  </si>
  <si>
    <t>PSV</t>
  </si>
  <si>
    <t>Práce a dodávky PSV</t>
  </si>
  <si>
    <t>711</t>
  </si>
  <si>
    <t>Izolace proti vodě, vlhkosti a plynům</t>
  </si>
  <si>
    <t>711111001</t>
  </si>
  <si>
    <t>Provedení izolace proti zemní vlhkosti natěradly a tmely za studena na ploše vodorovné V nátěrem penetračním</t>
  </si>
  <si>
    <t>-1665976978</t>
  </si>
  <si>
    <t xml:space="preserve">strop </t>
  </si>
  <si>
    <t>4,4*2,1</t>
  </si>
  <si>
    <t>711112001</t>
  </si>
  <si>
    <t>Provedení izolace proti zemní vlhkosti natěradly a tmely za studena na ploše svislé S nátěrem penetračním</t>
  </si>
  <si>
    <t>1701087003</t>
  </si>
  <si>
    <t>(2,1+4,4)*2*2,23</t>
  </si>
  <si>
    <t>11163150</t>
  </si>
  <si>
    <t>lak penetrační asfaltový</t>
  </si>
  <si>
    <t>-329282476</t>
  </si>
  <si>
    <t>P</t>
  </si>
  <si>
    <t>Poznámka k položce:_x000D_
Spotřeba 0,3-0,4kg/m2</t>
  </si>
  <si>
    <t>(28,99+9,24)*0,4*0,001</t>
  </si>
  <si>
    <t>03 - Krouna, řad V, vodovodní přípojky</t>
  </si>
  <si>
    <t>-537221405</t>
  </si>
  <si>
    <t>komunikace SÚS II. tř. odstranění provizorních oprav</t>
  </si>
  <si>
    <t>úseky celkem 47 m2, tl. 40 mm, úseky 36 m2 tl. 50 mm, úseky 42 m2 tl. 60 mm</t>
  </si>
  <si>
    <t>47+36+42</t>
  </si>
  <si>
    <t>MK - asfaltový povrch, délka úseků 9 m, šířka pruhu 1,1 m (překop), tl. 50 mm</t>
  </si>
  <si>
    <t>9*1,1+9*0,6</t>
  </si>
  <si>
    <t>340685688</t>
  </si>
  <si>
    <t>MK - asfalt, délka úseků 9 m, šířka 0,8 m, tl. 350 mm</t>
  </si>
  <si>
    <t>9*0,8</t>
  </si>
  <si>
    <t>113107222</t>
  </si>
  <si>
    <t>Odstranění podkladů nebo krytů strojně plochy jednotlivě přes 200 m2 s přemístěním hmot na skládku na vzdálenost do 20 m nebo s naložením na dopravní prostředek z kameniva hrubého drceného, o tl. vrstvy přes 100 do 200 mm</t>
  </si>
  <si>
    <t>1284652051</t>
  </si>
  <si>
    <t>přípojky -  SÚS II. tř., celkem 31 m2, tl. 130 mm</t>
  </si>
  <si>
    <t>odstranění provizorních oprav - SÚS II. tř., celkem 31 m2 , tl. 130 mm</t>
  </si>
  <si>
    <t>-788611321</t>
  </si>
  <si>
    <t>přípojky -  SÚS II. tř., celkem 23 m2, tl. 220 mm</t>
  </si>
  <si>
    <t>113154232</t>
  </si>
  <si>
    <t>Frézování živičného podkladu nebo krytu  s naložením na dopravní prostředek plochy přes 500 do 1 000 m2 bez překážek v trase pruhu šířky přes 1 m do 2 m, tloušťky vrstvy 40 mm</t>
  </si>
  <si>
    <t>112549336</t>
  </si>
  <si>
    <t>přípojky - úsek SÚS II. tř, celkem 47 m2, tl. 40 mm</t>
  </si>
  <si>
    <t>-1845454819</t>
  </si>
  <si>
    <t>9*1,1</t>
  </si>
  <si>
    <t>přípojky - úsek SÚS II. tř, celkem 36 m2, tl. 50 mm</t>
  </si>
  <si>
    <t>-593131678</t>
  </si>
  <si>
    <t>přípojky - úsek SÚS II. tř, celkem 42 m2, tl. 60 mm</t>
  </si>
  <si>
    <t>1993828743</t>
  </si>
  <si>
    <t>přípojky - křížení plyn</t>
  </si>
  <si>
    <t>5*0,6</t>
  </si>
  <si>
    <t>-529551337</t>
  </si>
  <si>
    <t>přípojky -křížení kabel VO, sdělovací kabel a el. kabel</t>
  </si>
  <si>
    <t>(9+5)*0,6</t>
  </si>
  <si>
    <t>121103111</t>
  </si>
  <si>
    <t>Skrývka zemin schopných zúrodnění  v rovině a ve sklonu do 1:5</t>
  </si>
  <si>
    <t>350507898</t>
  </si>
  <si>
    <t>přípojky - rostlý terén délka úseků 24 m, šířka 0,6 m, tl. 100 mm</t>
  </si>
  <si>
    <t>17*0,6*0,1</t>
  </si>
  <si>
    <t>-20825949</t>
  </si>
  <si>
    <t xml:space="preserve">přípojky -křížení </t>
  </si>
  <si>
    <t>(3+8,6)*1</t>
  </si>
  <si>
    <t>618757142</t>
  </si>
  <si>
    <t>přípojky, lokalita Krouna, celková délka přípojek 49,5 m</t>
  </si>
  <si>
    <t>49,5*1,5*0,6</t>
  </si>
  <si>
    <t>odpočet povrchy</t>
  </si>
  <si>
    <t>-(16,5*0,6*0,5+24*0,6*0,1+9*0,4*0,6)</t>
  </si>
  <si>
    <t>zatřídění zemin dle IGP, zemina tř. 2 - 45%</t>
  </si>
  <si>
    <t>36*0,45</t>
  </si>
  <si>
    <t>325259106</t>
  </si>
  <si>
    <t>zatřídění zemin dle IGP, zemina tř. 3 - 30%</t>
  </si>
  <si>
    <t>36*0,3</t>
  </si>
  <si>
    <t>-2012511032</t>
  </si>
  <si>
    <t>zatřídění zemin dle IGP, zemina tř. 4 - 20%</t>
  </si>
  <si>
    <t>36*0,2</t>
  </si>
  <si>
    <t>-731136941</t>
  </si>
  <si>
    <t>zatřídění zemin dle IGP, zemina tř. 5 - 5%</t>
  </si>
  <si>
    <t>36*0,05</t>
  </si>
  <si>
    <t>-662747396</t>
  </si>
  <si>
    <t>49,5*1,5</t>
  </si>
  <si>
    <t>-1815937942</t>
  </si>
  <si>
    <t>74,25</t>
  </si>
  <si>
    <t>162651112</t>
  </si>
  <si>
    <t>Vodorovné přemístění výkopku nebo sypaniny po suchu na obvyklém dopravním prostředku, bez naložení výkopku, avšak se složením bez rozhrnutí z horniny třídy těžitelnosti I skupiny 1 až 3 na vzdálenost přes 4 000 do 5 000 m</t>
  </si>
  <si>
    <t>-849799637</t>
  </si>
  <si>
    <t>nakládka ke zpětnému zásypu</t>
  </si>
  <si>
    <t>13,968</t>
  </si>
  <si>
    <t>1302822170</t>
  </si>
  <si>
    <t>přemístění skládka Doleček, 15 km</t>
  </si>
  <si>
    <t>27-13,968</t>
  </si>
  <si>
    <t>508453712</t>
  </si>
  <si>
    <t>13,032*5</t>
  </si>
  <si>
    <t>-2066866360</t>
  </si>
  <si>
    <t>7,2+1,8</t>
  </si>
  <si>
    <t>-2139708372</t>
  </si>
  <si>
    <t>přebytečná zemina, skládka Doleček, 15 km</t>
  </si>
  <si>
    <t>9*5</t>
  </si>
  <si>
    <t>167151101</t>
  </si>
  <si>
    <t>Nakládání, skládání a překládání neulehlého výkopku nebo sypaniny strojně nakládání, množství do 100 m3, z horniny třídy těžitelnosti I, skupiny 1 až 3</t>
  </si>
  <si>
    <t>-2135674884</t>
  </si>
  <si>
    <t>uložení zeminy na skládku</t>
  </si>
  <si>
    <t>-1014234657</t>
  </si>
  <si>
    <t>13,032+9</t>
  </si>
  <si>
    <t>1692861590</t>
  </si>
  <si>
    <t>22,032*1,9</t>
  </si>
  <si>
    <t>174101101</t>
  </si>
  <si>
    <t>Zásyp sypaninou z jakékoliv horniny  s uložením výkopku ve vrstvách se zhutněním jam, šachet, rýh nebo kolem objektů v těchto vykopávkách</t>
  </si>
  <si>
    <t>1785074309</t>
  </si>
  <si>
    <t>zásyp zeminou v rostlém terénu, délka úseků 24 m</t>
  </si>
  <si>
    <t>20,16-(24*0,6*0,1+24*0,6*0,33)</t>
  </si>
  <si>
    <t>zásyp štěrkodrť 0-32, komunikace SÚS a MK, úseky celkem 25,5 m</t>
  </si>
  <si>
    <t>15,84-(25,5*0,6*0,1+25,5*0,6*0,33)</t>
  </si>
  <si>
    <t>-693580030</t>
  </si>
  <si>
    <t>9,261*1,9</t>
  </si>
  <si>
    <t>769493014</t>
  </si>
  <si>
    <t>49,5*0,33*0,6</t>
  </si>
  <si>
    <t>995861506</t>
  </si>
  <si>
    <t>9,801*1,9</t>
  </si>
  <si>
    <t>181111111</t>
  </si>
  <si>
    <t>Plošná úprava terénu v zemině skupiny 1 až 4 s urovnáním povrchu bez doplnění ornice souvislé plochy do 500 m2 při nerovnostech terénu přes 50 do 100 mm v rovině nebo na svahu do 1:5</t>
  </si>
  <si>
    <t>2045943791</t>
  </si>
  <si>
    <t>24*0,6</t>
  </si>
  <si>
    <t>181411121</t>
  </si>
  <si>
    <t>Založení trávníku na půdě předem připravené plochy do 1000 m2 výsevem včetně utažení lučního v rovině nebo na svahu do 1:5</t>
  </si>
  <si>
    <t>-1119855731</t>
  </si>
  <si>
    <t>14,4</t>
  </si>
  <si>
    <t>00572470</t>
  </si>
  <si>
    <t>osivo směs travní univerzál</t>
  </si>
  <si>
    <t>kg</t>
  </si>
  <si>
    <t>-177867567</t>
  </si>
  <si>
    <t>14,4*0,025</t>
  </si>
  <si>
    <t>-298664659</t>
  </si>
  <si>
    <t>domovní vodovodní přípojky Krouna, celková délka přípojek 49,5 m, podsyp 100 mm</t>
  </si>
  <si>
    <t>49,5*0,1*0,6</t>
  </si>
  <si>
    <t>1237695265</t>
  </si>
  <si>
    <t>provizorní opravy, celkem 47 m2, tl. 40 mm</t>
  </si>
  <si>
    <t>-486432873</t>
  </si>
  <si>
    <t>provizorní opravy, SÚS, celkem 36 m2, tl. 50 mm</t>
  </si>
  <si>
    <t xml:space="preserve">provizorní opravy MK - asfalt, délka úseků 9 m, šířka 0,8 m, tl. 50 mm </t>
  </si>
  <si>
    <t xml:space="preserve">provizorní opravy MK - asfalt, délka úseků 9 m, šířka 1,1 m, tl. 50 mm </t>
  </si>
  <si>
    <t>2003846112</t>
  </si>
  <si>
    <t>provizorní opravy, SÚS II. tř., celkem 42 m2, tl. 60 mm</t>
  </si>
  <si>
    <t>1951141806</t>
  </si>
  <si>
    <t>SÚS II. tř., celkem 23 m2, tl. 220 mm</t>
  </si>
  <si>
    <t>17589384</t>
  </si>
  <si>
    <t>provizorní opravy, SÚS, celkem 31 m2, tl. 130 mm</t>
  </si>
  <si>
    <t>využití vybouraného materiálu, MK - asfalt, dl. 9m, šířka 0,6 m, 3 vrstvy</t>
  </si>
  <si>
    <t>9*0,6*3</t>
  </si>
  <si>
    <t>1315377602</t>
  </si>
  <si>
    <t>komunikace SÚS II. tř. - celkem 36 m2, tl. 50 mm</t>
  </si>
  <si>
    <t>-1352571960</t>
  </si>
  <si>
    <t>MK - asfalt,  délka úseků celkem 9 m, šířka 0,6 m, tl. 50 mm</t>
  </si>
  <si>
    <t>9*0,6</t>
  </si>
  <si>
    <t>2018476899</t>
  </si>
  <si>
    <t>komunikace SÚS II. tř. - celkem 31 m2, tl. 130 mm</t>
  </si>
  <si>
    <t>-1108468411</t>
  </si>
  <si>
    <t>komunikace SÚS II. tř. - celkem 36 m2</t>
  </si>
  <si>
    <t>MK - asfalt, délka úseků 9 m, šířka 1,1 m</t>
  </si>
  <si>
    <t>-9884177</t>
  </si>
  <si>
    <t>komunikace SÚS II. tř. - celkem 47 m2 a 42 m2</t>
  </si>
  <si>
    <t>47+42</t>
  </si>
  <si>
    <t>878480657</t>
  </si>
  <si>
    <t>komunikace SÚS II. tř. - celkem 47 m2, tl. 40 mm</t>
  </si>
  <si>
    <t>577144111</t>
  </si>
  <si>
    <t>Asfaltový beton vrstva obrusná ACO 11 (ABS)  s rozprostřením a se zhutněním z nemodifikovaného asfaltu v pruhu šířky do 3 m tř. I, po zhutnění tl. 50 mm</t>
  </si>
  <si>
    <t>1770736754</t>
  </si>
  <si>
    <t>MK - délka úseků celkem 9 m, šířka 1,1 m, tl. 50 mm</t>
  </si>
  <si>
    <t>1305471884</t>
  </si>
  <si>
    <t>komunikace SÚS II. tř. - celkem 42 m2, tl. 60 mm</t>
  </si>
  <si>
    <t>871161211</t>
  </si>
  <si>
    <t>Montáž vodovodního potrubí z plastů v otevřeném výkopu z polyetylenu PE 100 svařovaných elektrotvarovkou SDR 11/PN16 D 32 x 3,0 mm</t>
  </si>
  <si>
    <t>1425784586</t>
  </si>
  <si>
    <t>vodovodní přípojky Krouna 55,5 m</t>
  </si>
  <si>
    <t>49,5</t>
  </si>
  <si>
    <t>28613170</t>
  </si>
  <si>
    <t>trubka vodovodní PE100 SDR11 se signalizační vrstvou 32x3,0mm</t>
  </si>
  <si>
    <t>-2104318968</t>
  </si>
  <si>
    <t>49,5*1,1</t>
  </si>
  <si>
    <t>877161101</t>
  </si>
  <si>
    <t>Montáž tvarovek na vodovodním plastovém potrubí z polyetylenu PE 100 elektrotvarovek SDR 11/PN16 spojek, oblouků nebo redukcí d 32</t>
  </si>
  <si>
    <t>67865740</t>
  </si>
  <si>
    <t>9+8</t>
  </si>
  <si>
    <t>28615969</t>
  </si>
  <si>
    <t>elektrospojka SDR11 PE 100 PN16 D 32mm</t>
  </si>
  <si>
    <t>1617608023</t>
  </si>
  <si>
    <t>28615020</t>
  </si>
  <si>
    <t>elektrozáslepka SDR11 PE 100 PN16 D 32mm</t>
  </si>
  <si>
    <t>-1428631930</t>
  </si>
  <si>
    <t>891181912-01</t>
  </si>
  <si>
    <t>přepojení domovní vodovodní přípojky - přepojení stávající přípojky na novou přípojku, dodávka potřebného materiálu a montáž</t>
  </si>
  <si>
    <t>soub</t>
  </si>
  <si>
    <t>25247835</t>
  </si>
  <si>
    <t>přepojení domovní přípojky pro čp.198</t>
  </si>
  <si>
    <t>891279111</t>
  </si>
  <si>
    <t>Montáž vodovodních armatur na potrubí navrtávacích pasů s ventilem Jt 1 MPa, na potrubí z trub litinových, ocelových nebo plastických hmot DN 125</t>
  </si>
  <si>
    <t>-1144536288</t>
  </si>
  <si>
    <t>42273452-01</t>
  </si>
  <si>
    <t>navrtávací odbočkový ventil s prodlouženým hrdlem a upínacím mechanismem, 110/32</t>
  </si>
  <si>
    <t>1347560554</t>
  </si>
  <si>
    <t>navrtávací pás 110/1" - odbočkový ventil s prodlouženým hrdlem</t>
  </si>
  <si>
    <t>892233122</t>
  </si>
  <si>
    <t>Proplach a dezinfekce vodovodního potrubí do DN 70</t>
  </si>
  <si>
    <t>-839218110</t>
  </si>
  <si>
    <t>899401111</t>
  </si>
  <si>
    <t>Osazení poklopů litinových ventilových</t>
  </si>
  <si>
    <t>-956829222</t>
  </si>
  <si>
    <t>56230631</t>
  </si>
  <si>
    <t>poklop uliční ventilkový kulatý plastový PA s litinovým víkem</t>
  </si>
  <si>
    <t>1260408022</t>
  </si>
  <si>
    <t>-2016848064</t>
  </si>
  <si>
    <t>42291054</t>
  </si>
  <si>
    <t>souprava zemní pro navrtávací pas se šoupátkem Rd 2,0m</t>
  </si>
  <si>
    <t>-609734533</t>
  </si>
  <si>
    <t>1938094541</t>
  </si>
  <si>
    <t>vodič uložený nad přípojkami v komunikaci SÚS II. tř.</t>
  </si>
  <si>
    <t>23,5*1,1</t>
  </si>
  <si>
    <t>197750404</t>
  </si>
  <si>
    <t>-1807049060</t>
  </si>
  <si>
    <t>SÚS II. třída :</t>
  </si>
  <si>
    <t>MK - asfalt, celková délka 9 m</t>
  </si>
  <si>
    <t>9*2</t>
  </si>
  <si>
    <t>-1699225086</t>
  </si>
  <si>
    <t>-517384124</t>
  </si>
  <si>
    <t>živice vozovky SÚS</t>
  </si>
  <si>
    <t>(1,88+2,52+1,8)*2,2</t>
  </si>
  <si>
    <t>živice MK, zpětné využití</t>
  </si>
  <si>
    <t>0,495*2,2</t>
  </si>
  <si>
    <t>kamenivo</t>
  </si>
  <si>
    <t>(4,03+5,06+1,89-1,62)*1,9</t>
  </si>
  <si>
    <t>provizorní opravy</t>
  </si>
  <si>
    <t>(6,2+0,495+0,27+4,03)*1,9</t>
  </si>
  <si>
    <t>1158233223</t>
  </si>
  <si>
    <t>živice, odvoz Hlinsko</t>
  </si>
  <si>
    <t>13,64*15</t>
  </si>
  <si>
    <t>kamenivo vozovky, skládka Doleček, 15 km</t>
  </si>
  <si>
    <t>(17,784+20,891)*15</t>
  </si>
  <si>
    <t>-1553477738</t>
  </si>
  <si>
    <t>živice</t>
  </si>
  <si>
    <t>13,64</t>
  </si>
  <si>
    <t>17,784+20,891</t>
  </si>
  <si>
    <t>1741421944</t>
  </si>
  <si>
    <t>38,675</t>
  </si>
  <si>
    <t>-1908702629</t>
  </si>
  <si>
    <t>48,883</t>
  </si>
  <si>
    <t>-868715160</t>
  </si>
  <si>
    <t>6,101</t>
  </si>
  <si>
    <t>04 - Otradov, vodovodní řady</t>
  </si>
  <si>
    <t>111212211</t>
  </si>
  <si>
    <t>Odstranění nevhodných dřevin průměru kmene do 100 mm výšky do 1 m s odstraněním pařezu do 100 m2 v rovině nebo na svahu do 1:5</t>
  </si>
  <si>
    <t>1825496575</t>
  </si>
  <si>
    <t>odstranění náletových dřevin</t>
  </si>
  <si>
    <t>-707027240</t>
  </si>
  <si>
    <t>odstranění provizorních oprav :</t>
  </si>
  <si>
    <t xml:space="preserve">SÚS III. tř. -  </t>
  </si>
  <si>
    <t>3234+2393</t>
  </si>
  <si>
    <t>2497,92+4059,12</t>
  </si>
  <si>
    <t>-31216603</t>
  </si>
  <si>
    <t>komunikace SÚS III. třída :</t>
  </si>
  <si>
    <t>celkem 2 040 m2, tl. 130 mm a celkem 1 688 m2, tl. 200 mm</t>
  </si>
  <si>
    <t>2040+1688</t>
  </si>
  <si>
    <t>odstranění provizorních oprav SÚS III. tř - 2 040 m2, tl. 130 mm</t>
  </si>
  <si>
    <t>2040</t>
  </si>
  <si>
    <t>1011119049</t>
  </si>
  <si>
    <t>MK - štěrk, šířka pruhu 0,8 m, tl. vrstvy 300 mm, délka úseků 365 m</t>
  </si>
  <si>
    <t>365*0,8</t>
  </si>
  <si>
    <t>57050771</t>
  </si>
  <si>
    <t>MK - asfalt, povrchy, délka úseků 3 122,4 m, šířka 0,8 m, tl. 350 mm</t>
  </si>
  <si>
    <t>3122,4*0,8</t>
  </si>
  <si>
    <t>685489404</t>
  </si>
  <si>
    <t>komunikace SÚS III. třída</t>
  </si>
  <si>
    <t>řady celkem 3 234 m2, tl. 40 mm</t>
  </si>
  <si>
    <t>3234</t>
  </si>
  <si>
    <t>-1969150383</t>
  </si>
  <si>
    <t>MK - asfalt, šířka pruhu 1,3 m, tl. vrstvy 50 mm</t>
  </si>
  <si>
    <t>řad V1 - délka úseku 313,0 m</t>
  </si>
  <si>
    <t>313*1,3</t>
  </si>
  <si>
    <t>řad V1-1, délka úseku 142,5 m</t>
  </si>
  <si>
    <t>142,5*1,3</t>
  </si>
  <si>
    <t>řad V1-2, délka úseku 45 m</t>
  </si>
  <si>
    <t>45*1,3</t>
  </si>
  <si>
    <t>řad V1-3, délka úseku 1 m</t>
  </si>
  <si>
    <t>1,0*1,3</t>
  </si>
  <si>
    <t>řad V2, délka úseku 378,5 m</t>
  </si>
  <si>
    <t>378,5*1,3</t>
  </si>
  <si>
    <t>řad V2-1, délka úseku 89 m</t>
  </si>
  <si>
    <t>89*1,3</t>
  </si>
  <si>
    <t>řad V2-2, délka úseku 153,9 m</t>
  </si>
  <si>
    <t>153,9*1,3</t>
  </si>
  <si>
    <t>řad V3, délka úseku 376,5 m</t>
  </si>
  <si>
    <t>376,5*1,3</t>
  </si>
  <si>
    <t>řad V3-1, délka úseku 498,8 m</t>
  </si>
  <si>
    <t>498,8*1,3</t>
  </si>
  <si>
    <t>řad V3-1-1, délka úseku 60,4 m</t>
  </si>
  <si>
    <t>60,4*1,3</t>
  </si>
  <si>
    <t>řad V3-1-2, délka úseku 3,5 m</t>
  </si>
  <si>
    <t>3,5*1,3</t>
  </si>
  <si>
    <t>řad V3-1-3, délka úseku 112,8 m</t>
  </si>
  <si>
    <t>112,8*1,3</t>
  </si>
  <si>
    <t>řad V3-a, délka úseku 105,3 m</t>
  </si>
  <si>
    <t>105,3*1,3</t>
  </si>
  <si>
    <t>řad V4, délka úseku 499,4 m</t>
  </si>
  <si>
    <t>499,4*1,3</t>
  </si>
  <si>
    <t>řad V5, délka úseku 256,2 m</t>
  </si>
  <si>
    <t>256,2*1,3</t>
  </si>
  <si>
    <t>řad V5-1, délka úseku 26 m</t>
  </si>
  <si>
    <t>26*1,3</t>
  </si>
  <si>
    <t>řad V5-2, délka úseku 60,6 m</t>
  </si>
  <si>
    <t>60,6*1,3</t>
  </si>
  <si>
    <t>624904593</t>
  </si>
  <si>
    <t>řady celkem 2 393 m2, tl. 70 mm</t>
  </si>
  <si>
    <t>2393</t>
  </si>
  <si>
    <t>115101201</t>
  </si>
  <si>
    <t>Čerpání vody na dopravní výšku do 10 m s uvažovaným průměrným přítokem do 500 l/min</t>
  </si>
  <si>
    <t>hod</t>
  </si>
  <si>
    <t>-2112366863</t>
  </si>
  <si>
    <t xml:space="preserve">čerpání vody: </t>
  </si>
  <si>
    <t>předpoklad čerpání vody při provádění protlaků</t>
  </si>
  <si>
    <t>6*10*24</t>
  </si>
  <si>
    <t>předpoklad čerpání při výskytu spodní vody ve výkopu</t>
  </si>
  <si>
    <t>300*12</t>
  </si>
  <si>
    <t>115101301</t>
  </si>
  <si>
    <t>Pohotovost záložní čerpací soupravy pro dopravní výšku do 10 m s uvažovaným průměrným přítokem do 500 l/min</t>
  </si>
  <si>
    <t>den</t>
  </si>
  <si>
    <t>-2092987360</t>
  </si>
  <si>
    <t>300</t>
  </si>
  <si>
    <t>-1105403143</t>
  </si>
  <si>
    <t>křížení s plynovým potrubíma kanalizací, přesnou polohu nutno vytyčit před zahájením prací</t>
  </si>
  <si>
    <t>(42+2)*2</t>
  </si>
  <si>
    <t>-522599176</t>
  </si>
  <si>
    <t>(83+49+1)*2</t>
  </si>
  <si>
    <t>-1031906881</t>
  </si>
  <si>
    <t>skrývka zemin - travní porosty, nezpevněný povrch, skrývka 100 mm, lokalita Otradov</t>
  </si>
  <si>
    <t>vodovodní řad V, celková délka 1609,7 m, úsek 365,8 m</t>
  </si>
  <si>
    <t>365,8*0,1*0,8</t>
  </si>
  <si>
    <t>vodovodní řad V1,celková délka 333,7 m, úsek 4,2 m</t>
  </si>
  <si>
    <t>4,2*0,1*0,8</t>
  </si>
  <si>
    <t>vodovodní řad V1-3, celková délka 100,8 m, délka úseku 99,8 m</t>
  </si>
  <si>
    <t>99,8*0,1*0,8</t>
  </si>
  <si>
    <t>vodovodní řad V2, celková délka 403,3 m, délka úseku 7,8 m</t>
  </si>
  <si>
    <t>7,8*0,1*0,8</t>
  </si>
  <si>
    <t>vodovodní řad V2-1, celková délka 127,9 m, délka úseku 38,9 m</t>
  </si>
  <si>
    <t>38,9*0,1*0,8</t>
  </si>
  <si>
    <t>vodovodní řad V3, celková délka 748,5 m, délka úseku 12 m</t>
  </si>
  <si>
    <t>12*0,1*0,8</t>
  </si>
  <si>
    <t>vodovodní řad V3-1, celková délka 519,8 m, délka úseku 19 m</t>
  </si>
  <si>
    <t>19*0,1*0,8</t>
  </si>
  <si>
    <t>vodovodní řad V4, celková délka 512,2 m, délka úseku 5,5 m</t>
  </si>
  <si>
    <t>5,5*0,1*0,8</t>
  </si>
  <si>
    <t>vodovodní řad V4-1, celková délka 64,3 m, délka úseku 47,3 m</t>
  </si>
  <si>
    <t>47,3*0,1*0,8</t>
  </si>
  <si>
    <t>vodovodní řad V5, celková délka 267,7 m, délka úseku 4,5 m</t>
  </si>
  <si>
    <t>4,5*0,1*0,8</t>
  </si>
  <si>
    <t>vodovodní řad V5-1, celková délka 37,0 m, délka úseku 11 m</t>
  </si>
  <si>
    <t>11*0,1*0,8</t>
  </si>
  <si>
    <t>-598503857</t>
  </si>
  <si>
    <t>(88+266)*0,8*1,5</t>
  </si>
  <si>
    <t>629220219</t>
  </si>
  <si>
    <t>řad V - železnice, lokalita Otradov - jih</t>
  </si>
  <si>
    <t>1,5*6,0*3,64+1,5*2,5*2,58</t>
  </si>
  <si>
    <t>řad V1 - Krounka, lokalita Otradov</t>
  </si>
  <si>
    <t>2,72*2,72*3,754+3,68*3,68*4,55</t>
  </si>
  <si>
    <t>řad V2 - Krounka, lokalita Otradov</t>
  </si>
  <si>
    <t>2,72*2,72*4,4+3,68*3,68*5,05</t>
  </si>
  <si>
    <t xml:space="preserve">řad V3 - Krounka, lokalita Otradov </t>
  </si>
  <si>
    <t>2,72*2,72*3,6+3,8*3,68*4,64</t>
  </si>
  <si>
    <t>řad V3-1 - Krounka, lokalita Otradov</t>
  </si>
  <si>
    <t>2,72*2,72*4+3,68*3,68*4,55</t>
  </si>
  <si>
    <t>řad V4-1 - Krounka, lokalita Otradov</t>
  </si>
  <si>
    <t>2,72*2,72*3,5+3,68*3,68*4,15</t>
  </si>
  <si>
    <t>rozdělení dle IGP</t>
  </si>
  <si>
    <t>lokalita Otradov - jih, zemina 2 - 45%</t>
  </si>
  <si>
    <t>42,435*0,45</t>
  </si>
  <si>
    <t>lokalita Otradov, zemina 2 - 15%</t>
  </si>
  <si>
    <t>(89,392+100,942+91,52+91,212+82,095)*0,15</t>
  </si>
  <si>
    <t>zemina 2. třídy celkem</t>
  </si>
  <si>
    <t>19,096+68,274</t>
  </si>
  <si>
    <t>983819740</t>
  </si>
  <si>
    <t>hloubení starovacích a cílových jam pro protlaky :</t>
  </si>
  <si>
    <t>lokalita Otradov - jih, zemina 3 - 30%</t>
  </si>
  <si>
    <t>42,435*0,3</t>
  </si>
  <si>
    <t>lokalita Otradov, zemina 3 - 30%</t>
  </si>
  <si>
    <t>(89,392+100,942+91,52+91,212+82,095)*0,3</t>
  </si>
  <si>
    <t>zemina 3. třídy celkem</t>
  </si>
  <si>
    <t>12,731+136,548</t>
  </si>
  <si>
    <t>382084863</t>
  </si>
  <si>
    <t>lokalita Otradov - jih, zemina 4 - 20%</t>
  </si>
  <si>
    <t>42,435*0,2</t>
  </si>
  <si>
    <t>lokalita Otradov, zemina 4 - 25%</t>
  </si>
  <si>
    <t>(89,392+100,942+91,52+91,212+82,095)*0,25</t>
  </si>
  <si>
    <t>zemina 4. třídy celkem</t>
  </si>
  <si>
    <t>8,487+113,79</t>
  </si>
  <si>
    <t>1092137380</t>
  </si>
  <si>
    <t>lokalita Otradov - jih, zemina 5 - 5%</t>
  </si>
  <si>
    <t>42,435*0,05</t>
  </si>
  <si>
    <t>lokalita Otradov, zemina 5 - 15%</t>
  </si>
  <si>
    <t>zemina 5. třídy celkem</t>
  </si>
  <si>
    <t>2,122+68,274</t>
  </si>
  <si>
    <t>131551203</t>
  </si>
  <si>
    <t>Hloubení zapažených jam a zářezů strojně s urovnáním dna do předepsaného profilu a spádu v hornině třídy těžitelnosti III skupiny 6 přes 50 do 100 m3</t>
  </si>
  <si>
    <t>-1943348976</t>
  </si>
  <si>
    <t>lokalita Otradov - jih, zemina 6 - %</t>
  </si>
  <si>
    <t>42,435*0</t>
  </si>
  <si>
    <t>lokalita Otradov, zemina 6 - 15%</t>
  </si>
  <si>
    <t>zemina 6. třídy celkem</t>
  </si>
  <si>
    <t>68,274</t>
  </si>
  <si>
    <t>765746163</t>
  </si>
  <si>
    <t>lokalita jižně od Otradova :</t>
  </si>
  <si>
    <t>vodovodní řad V, délka úseku 385,3 m, prům. hl. 1,72 m</t>
  </si>
  <si>
    <t>385,3*1,72*0,8</t>
  </si>
  <si>
    <t>lokalita Otradov :</t>
  </si>
  <si>
    <t>vodovodní řad V, délka úseku 1 224,4 m, prům. hl. 1,72 m</t>
  </si>
  <si>
    <t>1224,4*1,72*0,8</t>
  </si>
  <si>
    <t>vodovodní řad V1,celková délka 333,7 m. prům.hl.  1,78 m, Otradov</t>
  </si>
  <si>
    <t>333,7*1,78*0,8</t>
  </si>
  <si>
    <t>vodovodní řad V1-1, celková délka 142,5 m, prům. hloubka 1,8 m, Otradov</t>
  </si>
  <si>
    <t>142,5*1,8*0,8</t>
  </si>
  <si>
    <t>vodovodní řad V1-2, celková délka 45 m, průměrná hloubka 1,72 m, Otradov</t>
  </si>
  <si>
    <t>45*1,72*0,8</t>
  </si>
  <si>
    <t>vodovodní řad V1-3, celková délka 100,8 m, průměrná hloubka 1,75 m, Otradov</t>
  </si>
  <si>
    <t>100,8*1,75*0,8</t>
  </si>
  <si>
    <t>vodovodní řad V2, celková délka 403,3 m, průměrná hloubka 1,75 m, mimo Otradov</t>
  </si>
  <si>
    <t>403,3*1,75*0,8</t>
  </si>
  <si>
    <t>vodovodní řad V2-1, celková délka 127,9 m, průměrná hloubka 1,88 m, Otradov</t>
  </si>
  <si>
    <t>127,9*1,88*0,8</t>
  </si>
  <si>
    <t>vodovodní řad V2-2, celková délka 153,9 m, průměrná hloubka 1,71 m, Otradov</t>
  </si>
  <si>
    <t>153,9*1,71*0,8</t>
  </si>
  <si>
    <t>vodovodní řad V3, celková délka 748,5 m, průměrná hloubka 1,8 m, mimo Otradov</t>
  </si>
  <si>
    <t>748,5*1,8*0,8</t>
  </si>
  <si>
    <t>vodovodní řad V3-1, celková délka 519,8 m, průměrná hloubka 1,7 m, Otradov</t>
  </si>
  <si>
    <t>519,8*1,7*0,8</t>
  </si>
  <si>
    <t>vodovodní řad V3-1-1, celková délka 60,4 m, průměrná hloubka 1,76 m, Otradov</t>
  </si>
  <si>
    <t>60,4*1,76*0,8</t>
  </si>
  <si>
    <t>vodovodní řad V3-1-2, celková délka 29,5m, průměrná hloubka 1,69 m, Otradov</t>
  </si>
  <si>
    <t>29,5*1,69*0,8</t>
  </si>
  <si>
    <t>vodovodní řad V3-1-3, celková délka 112,8 m, průměrná hloubka 1,64 m, Otradov</t>
  </si>
  <si>
    <t>112,8*1,64*0,8</t>
  </si>
  <si>
    <t>vodovodní řad V3-a, celková délka 108,3 m, průměrná hloubka 1,56 m, Otradov</t>
  </si>
  <si>
    <t>108,3*1,56*0,8</t>
  </si>
  <si>
    <t>vodovodní řad V4, celková délka 512,2 m, průměrná hloubka 1,76 m, Otradov</t>
  </si>
  <si>
    <t>512,2*1,76*0,8</t>
  </si>
  <si>
    <t>vodovodní řad V4-1, celková délka 64,3 m, průměrná hloubka 1,72 m, Otradov</t>
  </si>
  <si>
    <t>64,3*1,72*0,8</t>
  </si>
  <si>
    <t>vodovodní řad V5, celková délka 267,7 m, průměrná hloubka 1,76 m, Otradov</t>
  </si>
  <si>
    <t>267,7*1,76*0,8</t>
  </si>
  <si>
    <t>vodovodní řad V5-1, celková délka 37,0 m, průměrná hloubka 1,87 m, Otradov</t>
  </si>
  <si>
    <t>37*1,87*0,8</t>
  </si>
  <si>
    <t>vodovodní řad V5-2, celková délka 60,6 m, průměrná hloubka 1,86 m, Otradov</t>
  </si>
  <si>
    <t>60,6*1,86*0,8</t>
  </si>
  <si>
    <t>lokalita Otradov - jih, povrch rostlý terén</t>
  </si>
  <si>
    <t>530,173-30,824</t>
  </si>
  <si>
    <t>lokalita Otradov - povrchy komunikace SÚS III tř., MK asfalt, MK štěrk, zeleň</t>
  </si>
  <si>
    <t>7060,669-(18,56+1225,3*0,8*0,44+3122,4*0,4+365*0,3)</t>
  </si>
  <si>
    <t>lokalita Otradov - jih, zemina 2 -45 %</t>
  </si>
  <si>
    <t>499,349*0,45</t>
  </si>
  <si>
    <t>5252,343*0,15</t>
  </si>
  <si>
    <t>výkop zemina 2 celkem</t>
  </si>
  <si>
    <t>224,707+787,851</t>
  </si>
  <si>
    <t>-1588840353</t>
  </si>
  <si>
    <t>lokalita Otradov - jih, zemina 3 -30 %</t>
  </si>
  <si>
    <t>499,349*0,3</t>
  </si>
  <si>
    <t>5252,343*0,3</t>
  </si>
  <si>
    <t>výkop zemina 3 celkem</t>
  </si>
  <si>
    <t>149,805+1575,703</t>
  </si>
  <si>
    <t>-1941730317</t>
  </si>
  <si>
    <t>lokalita Otradov - jih, zemina 4 -20 %</t>
  </si>
  <si>
    <t>499,349*0,2</t>
  </si>
  <si>
    <t>5252,343*0,25</t>
  </si>
  <si>
    <t>výkop zemina 4 celkem</t>
  </si>
  <si>
    <t>99,87+1313,086</t>
  </si>
  <si>
    <t>-1602793248</t>
  </si>
  <si>
    <t>lokalita Otradov - jih, zemina 5 -5 %</t>
  </si>
  <si>
    <t>499,349*0,05</t>
  </si>
  <si>
    <t>výkop zemina 5 celkem</t>
  </si>
  <si>
    <t>24,967+787,249</t>
  </si>
  <si>
    <t>132554104</t>
  </si>
  <si>
    <t>Hloubení zapažených rýh šířky do 800 mm strojně s urovnáním dna do předepsaného profilu a spádu v hornině třídy těžitelnosti III skupiny 6 přes 100 m3</t>
  </si>
  <si>
    <t>517419916</t>
  </si>
  <si>
    <t>lokalita Otradov - jih, zemina 6 - 0%</t>
  </si>
  <si>
    <t>499,349*0</t>
  </si>
  <si>
    <t>výkop zemina 6 celkem</t>
  </si>
  <si>
    <t>787,851</t>
  </si>
  <si>
    <t>141721215</t>
  </si>
  <si>
    <t>Řízený zemní protlak délky protlaku do 50 m v hornině třídy těžitelnosti I a II, skupiny 1 až 4 včetně protlačení trub v hloubce do 6 m vnějšího průměru vrtu přes 180 do 225 mm</t>
  </si>
  <si>
    <t>733130169</t>
  </si>
  <si>
    <t>řad V - podchod pod železnicí, délka protlaku 18,6 m, viz D.1.11</t>
  </si>
  <si>
    <t>18,6</t>
  </si>
  <si>
    <t>141721333</t>
  </si>
  <si>
    <t>Řízené šnekové horizontální vrtání s vtlačením potrubí v hloubce do 6 m v hornině třídy těžitelnosti I a II, skupiny 1 až 6 dimenze pro ocelové potrubí délky vrtu do 20 m, průměru do DN 300 mm</t>
  </si>
  <si>
    <t>223287160</t>
  </si>
  <si>
    <t>podchody pod vodotečí :</t>
  </si>
  <si>
    <t>řad V1, V2, V3, V3-1 a V4-1</t>
  </si>
  <si>
    <t>14+17+15,5+14+17</t>
  </si>
  <si>
    <t>55283929</t>
  </si>
  <si>
    <t>trubka ocelová bezešvá hladká jakost 11 353 219x8,0mm</t>
  </si>
  <si>
    <t>1285113233</t>
  </si>
  <si>
    <t>(18,6+14+15,5+14)*1,01</t>
  </si>
  <si>
    <t>55283924</t>
  </si>
  <si>
    <t>trubka ocelová bezešvá hladká jakost 11 353 159x8,0mm</t>
  </si>
  <si>
    <t>882892411</t>
  </si>
  <si>
    <t>řad V4-1</t>
  </si>
  <si>
    <t>17*1,1</t>
  </si>
  <si>
    <t>-1149963</t>
  </si>
  <si>
    <t>vodovodní řad V, délka 1609,7 m, prům. hl. 1,72 m</t>
  </si>
  <si>
    <t>1609,7*1,72</t>
  </si>
  <si>
    <t>vodovodní řad V1,celková délka 333,7 m. prům.hl.  1,78 m</t>
  </si>
  <si>
    <t>333,7*1,78</t>
  </si>
  <si>
    <t>vodovodní řad V1-1, celková délka 142,5 m, prům. hloubka 1,8 m</t>
  </si>
  <si>
    <t>142,5*1,8</t>
  </si>
  <si>
    <t>vodovodní řad V1-2, celková délka 45 m, průměrná hloubka 1,72 m</t>
  </si>
  <si>
    <t>45*1,72</t>
  </si>
  <si>
    <t>vodovodní řad V1-3, celková délka 100,8 m, průměrná hloubka 1,75 m</t>
  </si>
  <si>
    <t>100,8*1,75</t>
  </si>
  <si>
    <t>vodovodní řad V2, celková délka 403,3 m, průměrná hloubka 1,75 m</t>
  </si>
  <si>
    <t>403,3*1,75</t>
  </si>
  <si>
    <t>vodovodní řad V2-1, celková délka 127,9 m, průměrná hloubka 1,88 m</t>
  </si>
  <si>
    <t>127,9*1,88</t>
  </si>
  <si>
    <t>vodovodní řad V2-2, celková délka 153,9 m, průměrná hloubka 1,71 m</t>
  </si>
  <si>
    <t>153,9*1,71</t>
  </si>
  <si>
    <t>vodovodní řad V3, celková délka 748,5 m, průměrná hloubka 1,8 m</t>
  </si>
  <si>
    <t>748,5*1,8</t>
  </si>
  <si>
    <t>vodovodní řad V3-1, celková délka 519,8 m, průměrná hloubka 1,7 m</t>
  </si>
  <si>
    <t>519,8*1,7</t>
  </si>
  <si>
    <t>vodovodní řad V3-1-1, celková délka 60,4 m, průměrná hloubka 1,76 m</t>
  </si>
  <si>
    <t>60,4*1,76</t>
  </si>
  <si>
    <t>vodovodní řad V3-1-2, celková délka 29,5m, průměrná hloubka 1,69 m</t>
  </si>
  <si>
    <t>29,5*1,69</t>
  </si>
  <si>
    <t>vodovodní řad V3-1-3, celková délka 112,8 m, průměrná hloubka 1,64 m</t>
  </si>
  <si>
    <t>112,8*1,64</t>
  </si>
  <si>
    <t>vodovodní řad V3-a, celková délka 108,3 m, průměrná hloubka 1,56 m</t>
  </si>
  <si>
    <t>108,3*1,56</t>
  </si>
  <si>
    <t>vodovodní řad V4, celková délka 512,2 m, průměrná hloubka 1,76 m</t>
  </si>
  <si>
    <t>512,2*1,76</t>
  </si>
  <si>
    <t>vodovodní řad V4-1, celková délka 64,3 m, průměrná hloubka 1,72 m</t>
  </si>
  <si>
    <t>64,3*1,72</t>
  </si>
  <si>
    <t>vodovodní řad V5, celková délka 267,7 m, průměrná hloubka 1,76 m</t>
  </si>
  <si>
    <t>267,7*1,76</t>
  </si>
  <si>
    <t>vodovodní řad V5-1, celková délka 37,0 m, průměrná hloubka 1,87 m</t>
  </si>
  <si>
    <t>37*1,87</t>
  </si>
  <si>
    <t>vodovodní řad V5-2, celková délka 60,6 m, průměrná hloubka 1,86 m</t>
  </si>
  <si>
    <t>60,6*1,86</t>
  </si>
  <si>
    <t>803007019</t>
  </si>
  <si>
    <t>9488,551</t>
  </si>
  <si>
    <t>Zřízení variabilního pažení výkopu - zápory osazeny v předstihu a fixovány do přesné polohy obvodovým nosníkem UPE200, pata zápor bude zabetonována (pod úrovní spodní vody), rozpěry budou přivařeny, pažení dřevěnými trámy SM C16. Dřevěné pažiny budou ponechány ve výkopu, případně demontovány k dalšímu použití.  Ocelové rozpěry budou geodeticky zaměřeny a uříznuty 1,5 m pod terénem.</t>
  </si>
  <si>
    <t>1258313196</t>
  </si>
  <si>
    <t>pažení výkopů pro protlaky, osazení a uříznutí 1,5 mpod terénem, viz D.1.13</t>
  </si>
  <si>
    <t>železniční trať</t>
  </si>
  <si>
    <t>(1,5+6)*2*3,64+(1,5+2,5)*2*2,58</t>
  </si>
  <si>
    <t>vodoteč, Krounka, řad V1</t>
  </si>
  <si>
    <t>2,72*4*3,754+4*3,68*4,55</t>
  </si>
  <si>
    <t>vodoteč, řad V2</t>
  </si>
  <si>
    <t>4*2,72*4,4+4*3,68*5,05</t>
  </si>
  <si>
    <t>vodoteč, řad V3</t>
  </si>
  <si>
    <t>4*2,72*3,6+4*3,68*4,64</t>
  </si>
  <si>
    <t>vodoteč, řad V3-1</t>
  </si>
  <si>
    <t>4*2,72*4+4*3,68*4,55</t>
  </si>
  <si>
    <t>vodoteč, řad V4-1</t>
  </si>
  <si>
    <t>4*2,72*3,5+4*3,68*4,15</t>
  </si>
  <si>
    <t>1391406825</t>
  </si>
  <si>
    <t>zpětný zásyp</t>
  </si>
  <si>
    <t>559,685</t>
  </si>
  <si>
    <t>-399067411</t>
  </si>
  <si>
    <t>přebytečná zemina, odvoz skládka</t>
  </si>
  <si>
    <t>2415,03</t>
  </si>
  <si>
    <t>724677082</t>
  </si>
  <si>
    <t>odvoz skládka 15 km</t>
  </si>
  <si>
    <t>2415,03*5</t>
  </si>
  <si>
    <t>-548732974</t>
  </si>
  <si>
    <t>2417,845</t>
  </si>
  <si>
    <t>-1519302141</t>
  </si>
  <si>
    <t>2417,845*5</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</si>
  <si>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</si>
  <si>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</si>
  <si>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-1750453317</t>
  </si>
  <si>
    <t>856,125</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</si>
  <si>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</si>
  <si>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</si>
  <si>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-388385633</t>
  </si>
  <si>
    <t>856,125*5</t>
  </si>
  <si>
    <t>1904380872</t>
  </si>
  <si>
    <t xml:space="preserve">nakládka ke zpětnému zásypu </t>
  </si>
  <si>
    <t>-1422699579</t>
  </si>
  <si>
    <t>2415,03+2417,845+856,125</t>
  </si>
  <si>
    <t>1648646718</t>
  </si>
  <si>
    <t>5689*1,9</t>
  </si>
  <si>
    <t>-1675410107</t>
  </si>
  <si>
    <t>zásyp zeminou v rostlém terénu</t>
  </si>
  <si>
    <t>807,944-(49,264+389,8*0,8*0,41+148,7*0,8*0,39+77,3*0,8*0,35+3,102)</t>
  </si>
  <si>
    <t>zásyp kamenivem v komunikacích SÚS a MK, štěrkodrť 0-32</t>
  </si>
  <si>
    <t>(6248,685-2169,15)-559,685</t>
  </si>
  <si>
    <t>1461332457</t>
  </si>
  <si>
    <t>zásyp v komunikacích SÚS a místních komunikacích</t>
  </si>
  <si>
    <t>3519,85*1,9</t>
  </si>
  <si>
    <t>1262354545</t>
  </si>
  <si>
    <t>potrubí DN 110, délka úseků 3 095,2 m</t>
  </si>
  <si>
    <t>3095,2*0,41*0,8</t>
  </si>
  <si>
    <t>potrubí DN 90, délka úseků 1 869,8 m</t>
  </si>
  <si>
    <t>1869,8*0,39*0,8</t>
  </si>
  <si>
    <t>potrubí DN 50, délka úseků 472,9 m</t>
  </si>
  <si>
    <t>472,9*0,35*0,8</t>
  </si>
  <si>
    <t>-636576103</t>
  </si>
  <si>
    <t>1731,016*1,9</t>
  </si>
  <si>
    <t>-338388733</t>
  </si>
  <si>
    <t xml:space="preserve">skrývka zemin - travní porosty, nezpevněný povrch, skrývka 100 mm </t>
  </si>
  <si>
    <t>(365,8+4,2+99,8+7,8+38,9+12+19+5,5+47,3+4,5+11)*0,8</t>
  </si>
  <si>
    <t>812889716</t>
  </si>
  <si>
    <t>492,64</t>
  </si>
  <si>
    <t>-891463892</t>
  </si>
  <si>
    <t>492,64*0,025</t>
  </si>
  <si>
    <t>-383801998</t>
  </si>
  <si>
    <t>lože pod potrubí, délka 5 437,9 m, tl. 10 mm</t>
  </si>
  <si>
    <t>5437,9*0,1*0,8</t>
  </si>
  <si>
    <t>1874223210</t>
  </si>
  <si>
    <t>48*0,037+51*0,026</t>
  </si>
  <si>
    <t>1078777037</t>
  </si>
  <si>
    <t>48*0,35</t>
  </si>
  <si>
    <t>51*0,16</t>
  </si>
  <si>
    <t>-1813535158</t>
  </si>
  <si>
    <t>24,96</t>
  </si>
  <si>
    <t>760186216</t>
  </si>
  <si>
    <t>provizorní oprava SÚS III. tř., 3 234 m2, vrstva 40 mm</t>
  </si>
  <si>
    <t>2053904776</t>
  </si>
  <si>
    <t>provizorní oprava komunikací :</t>
  </si>
  <si>
    <t>MK - asfalt, délka úseků 3 122,4 m, šířka 0,8 m a 1,3 m, tl. 50 mm</t>
  </si>
  <si>
    <t>3122,4*1,3</t>
  </si>
  <si>
    <t>564811013</t>
  </si>
  <si>
    <t>Podklad ze štěrkodrti ŠD s rozprostřením a zhutněním plochy jednotlivě do 100 m2, po zhutnění tl. 70 mm</t>
  </si>
  <si>
    <t>1522418294</t>
  </si>
  <si>
    <t>provizorní oprava SÚS III. tř., 2 393 m2, vrstva 70 mm</t>
  </si>
  <si>
    <t>564861011</t>
  </si>
  <si>
    <t>Podklad ze štěrkodrti ŠD s rozprostřením a zhutněním plochy jednotlivě do 100 m2, po zhutnění tl. 200 mm</t>
  </si>
  <si>
    <t>-1031842647</t>
  </si>
  <si>
    <t>komunikace SÚS III. třída - štěrkodrť, celkem 1 688 m2, tl. 200 mm,</t>
  </si>
  <si>
    <t>1688</t>
  </si>
  <si>
    <t>1601083953</t>
  </si>
  <si>
    <t>využití vybouraného kameniva</t>
  </si>
  <si>
    <t>MK - štěrk, celková délka 365 m, šířka 0,8 m, tl. 200 mm, 2 vrstvy</t>
  </si>
  <si>
    <t>365*0,8*2</t>
  </si>
  <si>
    <t>MK - asfalt, celková délka 3 122,4 m, šířka 0,8 m, tl. 300 mm, 3 vrstvy</t>
  </si>
  <si>
    <t>3122,4*0,8*3</t>
  </si>
  <si>
    <t>1892697745</t>
  </si>
  <si>
    <t>MK - asfalt, celková délka 3 122,4 m, šířka 0,8 m, tl. 50 mm</t>
  </si>
  <si>
    <t>565155111</t>
  </si>
  <si>
    <t>Asfaltový beton vrstva podkladní ACP 16 (obalované kamenivo střednězrnné - OKS)  s rozprostřením a zhutněním v pruhu šířky do 3 m, po zhutnění tl. 70 mm</t>
  </si>
  <si>
    <t>-1799349152</t>
  </si>
  <si>
    <t>kumunikace SÚS III. třída - celkem 2 393 m2, tl. 70 mm</t>
  </si>
  <si>
    <t>565224877</t>
  </si>
  <si>
    <t>kumunikace SÚS III. třída - 2 040m2, tl. 130 mm</t>
  </si>
  <si>
    <t>1656831674</t>
  </si>
  <si>
    <t>kumunikace SÚS III. třída - celkem 2 393 m2</t>
  </si>
  <si>
    <t>místní komunikace, celková délka 3 122,4 m, šířka 1,3 m</t>
  </si>
  <si>
    <t>833108814</t>
  </si>
  <si>
    <t>kumunikace SÚS III. třída - celkem 3 234 m2</t>
  </si>
  <si>
    <t>575191111</t>
  </si>
  <si>
    <t>Vsypný makadam VM z kameniva hrubého drceného s rozprostřením, se vsypem z kameniva drceného obaleného asfaltem, po zhutnění tl. 100 mm</t>
  </si>
  <si>
    <t>31990466</t>
  </si>
  <si>
    <t>MK - štěrk, celková délka 365 m, šířka 0,8 m, tl. 100 mm</t>
  </si>
  <si>
    <t>-1257683378</t>
  </si>
  <si>
    <t>kumunikace SÚS III. třída - celkem 3 234 m2, tl 40 mm</t>
  </si>
  <si>
    <t>2057488313</t>
  </si>
  <si>
    <t>místní komunikace, celková délka 3 122,4 m, šířka 1,3 m, tl. 50 mm</t>
  </si>
  <si>
    <t>676754345</t>
  </si>
  <si>
    <t>přídlažba u hydrantového poklopu :</t>
  </si>
  <si>
    <t>vodovodní řad V</t>
  </si>
  <si>
    <t>8*0,5</t>
  </si>
  <si>
    <t>vodovodní řad V1</t>
  </si>
  <si>
    <t>1*0,5</t>
  </si>
  <si>
    <t>vodovodní řad V1-2</t>
  </si>
  <si>
    <t>vodovodní řad V2</t>
  </si>
  <si>
    <t>vodovodní řad V3</t>
  </si>
  <si>
    <t>5*0,5</t>
  </si>
  <si>
    <t>vodovodní řad V3-1</t>
  </si>
  <si>
    <t>3*0,5</t>
  </si>
  <si>
    <t>vodovodní řad V3-1-1</t>
  </si>
  <si>
    <t>vodovodní řad V3-1-2</t>
  </si>
  <si>
    <t>vodovodní řad V3-1-3</t>
  </si>
  <si>
    <t>vodovodní řad V3a</t>
  </si>
  <si>
    <t>vodovodní řad V4</t>
  </si>
  <si>
    <t>vodovodní řad V4-1</t>
  </si>
  <si>
    <t>vodovodní řad V5</t>
  </si>
  <si>
    <t>vodovodní řad V5-1</t>
  </si>
  <si>
    <t>vodovodní řad V5-2</t>
  </si>
  <si>
    <t>-601658046</t>
  </si>
  <si>
    <t>16,5*1,1</t>
  </si>
  <si>
    <t>385000702</t>
  </si>
  <si>
    <t>102,</t>
  </si>
  <si>
    <t>85101008016</t>
  </si>
  <si>
    <t>tvarovka přírubová T- kus DN80/DN80</t>
  </si>
  <si>
    <t>1941747787</t>
  </si>
  <si>
    <t>6+5</t>
  </si>
  <si>
    <t>851010080106</t>
  </si>
  <si>
    <t>2060978908</t>
  </si>
  <si>
    <t>775638331</t>
  </si>
  <si>
    <t>9+2+2+7+3+3+1+1+1+1+1+8+5</t>
  </si>
  <si>
    <t>55253601</t>
  </si>
  <si>
    <t>přechod přírubový,práškový epoxid tl 250µm FFR-kus litinový DN 80/50</t>
  </si>
  <si>
    <t>-2042888966</t>
  </si>
  <si>
    <t>1+1+1+1</t>
  </si>
  <si>
    <t>55252228</t>
  </si>
  <si>
    <t>trouba přírubová TP  DN 80 dl 500mm</t>
  </si>
  <si>
    <t>1349683376</t>
  </si>
  <si>
    <t>9+2+2+7+3+3+1+1+1+1+1+4+1</t>
  </si>
  <si>
    <t>55252231-01</t>
  </si>
  <si>
    <t>trouba přírubová TP DN 80 dl 1300mm</t>
  </si>
  <si>
    <t>1115543202</t>
  </si>
  <si>
    <t>1+1</t>
  </si>
  <si>
    <t>55252231-02</t>
  </si>
  <si>
    <t>trouba přírubová TP DN 80 dl 1600mm</t>
  </si>
  <si>
    <t>-150246867</t>
  </si>
  <si>
    <t>55252231-03</t>
  </si>
  <si>
    <t>trouba přírubová TP DN 80 dl 1800mm</t>
  </si>
  <si>
    <t>1923495933</t>
  </si>
  <si>
    <t>55252231-05</t>
  </si>
  <si>
    <t>trouba přírubová TP DN 80 dl 2000mm</t>
  </si>
  <si>
    <t>-719161099</t>
  </si>
  <si>
    <t>55252231-07</t>
  </si>
  <si>
    <t>trouba přírubová TP DN 80 dl 3500mm</t>
  </si>
  <si>
    <t>791160812</t>
  </si>
  <si>
    <t>770684954</t>
  </si>
  <si>
    <t>645550729</t>
  </si>
  <si>
    <t>11+1+2+1+3+7</t>
  </si>
  <si>
    <t>85101008076</t>
  </si>
  <si>
    <t>tvarovka přírubová T- kus DN100/100</t>
  </si>
  <si>
    <t>-339975671</t>
  </si>
  <si>
    <t>3+2+2+1</t>
  </si>
  <si>
    <t>55254048</t>
  </si>
  <si>
    <t>koleno 90° s patkou přírubové litinové vodovodní N-kus PN10/16 DN 100</t>
  </si>
  <si>
    <t>-1516531890</t>
  </si>
  <si>
    <t>4+4+4+4</t>
  </si>
  <si>
    <t>5512870914</t>
  </si>
  <si>
    <t>přírubový kus redukce FFR DN 100/80</t>
  </si>
  <si>
    <t>1611484759</t>
  </si>
  <si>
    <t>1+1+1+1+1+1</t>
  </si>
  <si>
    <t>871211211</t>
  </si>
  <si>
    <t>Montáž vodovodního potrubí z plastů v otevřeném výkopu z polyetylenu PE 100 svařovaných elektrotvarovkou SDR 11/PN16 D 63 x 5,8 mm</t>
  </si>
  <si>
    <t>-844258816</t>
  </si>
  <si>
    <t>vodovodní řady V3-1-1, V3-1-2, V3-1-3,V3-a,V4-1, V5-1 a V5-2, celková délka 472,9 m</t>
  </si>
  <si>
    <t>472,9</t>
  </si>
  <si>
    <t>28613173</t>
  </si>
  <si>
    <t>trubka vodovodní PE100 SDR11 se signalizační vrstvou 63x5,8mm</t>
  </si>
  <si>
    <t>-44567993</t>
  </si>
  <si>
    <t>472,9*1,1</t>
  </si>
  <si>
    <t>86</t>
  </si>
  <si>
    <t>871241211</t>
  </si>
  <si>
    <t>Montáž vodovodního potrubí z plastů v otevřeném výkopu z polyetylenu PE 100 svařovaných elektrotvarovkou SDR 11/PN16 D 90 x 8,2 mm</t>
  </si>
  <si>
    <t>634105211</t>
  </si>
  <si>
    <t>vodovodní řady V1-1, V1-2, V1-3, V2-1, V2-2, V3-1, V4 a V5, celková délka 1 869,8 m</t>
  </si>
  <si>
    <t>1869,8</t>
  </si>
  <si>
    <t>87</t>
  </si>
  <si>
    <t>28613556</t>
  </si>
  <si>
    <t>potrubí dvouvrstvé PE100 RC SDR11 90x8,2 dl 12m</t>
  </si>
  <si>
    <t>1081617546</t>
  </si>
  <si>
    <t>1869,8*1,1</t>
  </si>
  <si>
    <t>88</t>
  </si>
  <si>
    <t>348966995</t>
  </si>
  <si>
    <t>vodovodní řady V, V1, V2  a V3, celková délka 3 095,2 m</t>
  </si>
  <si>
    <t>3095,2</t>
  </si>
  <si>
    <t>89</t>
  </si>
  <si>
    <t>-1549639640</t>
  </si>
  <si>
    <t>3095,2*1,1</t>
  </si>
  <si>
    <t>90</t>
  </si>
  <si>
    <t>877211101</t>
  </si>
  <si>
    <t>Montáž tvarovek na vodovodním plastovém potrubí z polyetylenu PE 100 elektrotvarovek SDR 11/PN16 spojek, oblouků nebo redukcí d 63</t>
  </si>
  <si>
    <t>1883015409</t>
  </si>
  <si>
    <t>11+1+1</t>
  </si>
  <si>
    <t>6+1+1+1+1</t>
  </si>
  <si>
    <t>1+20+1+2+1</t>
  </si>
  <si>
    <t>vodovodní řad V3-a</t>
  </si>
  <si>
    <t>19+1+2+1</t>
  </si>
  <si>
    <t>8+19+1+2+1</t>
  </si>
  <si>
    <t>1+8+1+2+1</t>
  </si>
  <si>
    <t>vodovodní řad V5-2, celková délka 60,6 m, DN 63</t>
  </si>
  <si>
    <t>1+12+1+1</t>
  </si>
  <si>
    <t>91</t>
  </si>
  <si>
    <t>28615972</t>
  </si>
  <si>
    <t>elektrospojka SDR11 PE 100 PN16 D 63mm</t>
  </si>
  <si>
    <t>-1587363022</t>
  </si>
  <si>
    <t>11+6+20+19+19+8+12</t>
  </si>
  <si>
    <t>92</t>
  </si>
  <si>
    <t>28614895</t>
  </si>
  <si>
    <t>koleno 45° SDR11 PE 100 PN16 D 63mm</t>
  </si>
  <si>
    <t>1166837509</t>
  </si>
  <si>
    <t>1+2</t>
  </si>
  <si>
    <t>93</t>
  </si>
  <si>
    <t>28614895-01</t>
  </si>
  <si>
    <t>koleno 30° SDR11 PE 100 PN16 D 63mm</t>
  </si>
  <si>
    <t>-760737745</t>
  </si>
  <si>
    <t>94</t>
  </si>
  <si>
    <t>28614895-02</t>
  </si>
  <si>
    <t>koleno 22° SDR11 PE 100 PN16 D 63mm</t>
  </si>
  <si>
    <t>2038983006</t>
  </si>
  <si>
    <t>2+2+2</t>
  </si>
  <si>
    <t>95</t>
  </si>
  <si>
    <t>28654319</t>
  </si>
  <si>
    <t>koleno 90° s vnitřním závitem 1 1/2" násuvný spoj d 50</t>
  </si>
  <si>
    <t>-2076043543</t>
  </si>
  <si>
    <t>1+1+1+1+1+1+1</t>
  </si>
  <si>
    <t>96</t>
  </si>
  <si>
    <t>28654213</t>
  </si>
  <si>
    <t>elektrotvarovka vnitřní závit D 63x50mm</t>
  </si>
  <si>
    <t>1667315153</t>
  </si>
  <si>
    <t>97</t>
  </si>
  <si>
    <t>28653133</t>
  </si>
  <si>
    <t>nákružek lemový PE 100 SDR11 63mm</t>
  </si>
  <si>
    <t>-1835761409</t>
  </si>
  <si>
    <t>1+8+1+1</t>
  </si>
  <si>
    <t>98</t>
  </si>
  <si>
    <t>877211123</t>
  </si>
  <si>
    <t>Montáž tvarovek na vodovodním plastovém potrubí z polyetylenu PE 100 elektrotvarovek SDR 11/PN16 - navrtávací šoupě vnější závit 2"-11/2"</t>
  </si>
  <si>
    <t>2093198923</t>
  </si>
  <si>
    <t>řad V3-1-1</t>
  </si>
  <si>
    <t>řad V3-1-2</t>
  </si>
  <si>
    <t>řad V3-1-3</t>
  </si>
  <si>
    <t>řad V3a</t>
  </si>
  <si>
    <t>řad 4-1</t>
  </si>
  <si>
    <t>řad 5-1</t>
  </si>
  <si>
    <t>řad 5-2</t>
  </si>
  <si>
    <t>99</t>
  </si>
  <si>
    <t>28614001</t>
  </si>
  <si>
    <t>šoupě navrtávací vnější závit 2"-11/2"</t>
  </si>
  <si>
    <t>-1115631902</t>
  </si>
  <si>
    <t>100</t>
  </si>
  <si>
    <t>877241101</t>
  </si>
  <si>
    <t>Montáž tvarovek na vodovodním plastovém potrubí z polyetylenu PE 100 elektrotvarovek SDR 11/PN16 spojek, oblouků nebo redukcí d 90</t>
  </si>
  <si>
    <t>-241097791</t>
  </si>
  <si>
    <t>vodovodní řad V1-1</t>
  </si>
  <si>
    <t>2+26+3+3</t>
  </si>
  <si>
    <t>10+6+2+1</t>
  </si>
  <si>
    <t>vodovodní řad V1-3</t>
  </si>
  <si>
    <t>2+19+1+3</t>
  </si>
  <si>
    <t>vodovodní řad V2-1</t>
  </si>
  <si>
    <t>2+24+1+1+2+1</t>
  </si>
  <si>
    <t>vodovodní řad V2-2</t>
  </si>
  <si>
    <t>2+41+4+1</t>
  </si>
  <si>
    <t>17+104+9+1+1+2</t>
  </si>
  <si>
    <t>8+94+1+1+2+1</t>
  </si>
  <si>
    <t>13+57+4+11+2</t>
  </si>
  <si>
    <t>101</t>
  </si>
  <si>
    <t>28615974</t>
  </si>
  <si>
    <t>elektrospojka SDR 11 PE 100 PN 16 D 90mm</t>
  </si>
  <si>
    <t>1835084840</t>
  </si>
  <si>
    <t>94+57+26+6+19+24+41+104</t>
  </si>
  <si>
    <t>102</t>
  </si>
  <si>
    <t>28614897011</t>
  </si>
  <si>
    <t>354399103</t>
  </si>
  <si>
    <t>1+4+3+2+1+1+4+9</t>
  </si>
  <si>
    <t>103</t>
  </si>
  <si>
    <t>28614897013</t>
  </si>
  <si>
    <t>koleno 22° SDR 11 PE 100 RC PN 16 D 90mm</t>
  </si>
  <si>
    <t>-81976387</t>
  </si>
  <si>
    <t>1+11+3+1+3+1+1+1</t>
  </si>
  <si>
    <t>104</t>
  </si>
  <si>
    <t>286149703</t>
  </si>
  <si>
    <t xml:space="preserve">koleno 30°, SDR 11, PE 100 RC, PN 16, d 90_x000D_
</t>
  </si>
  <si>
    <t>1447118583</t>
  </si>
  <si>
    <t>105</t>
  </si>
  <si>
    <t>28614897</t>
  </si>
  <si>
    <t>koleno 45° SDR 11 PE 100 RC PN 16 D 90mm</t>
  </si>
  <si>
    <t>1649032387</t>
  </si>
  <si>
    <t>2+2</t>
  </si>
  <si>
    <t>106</t>
  </si>
  <si>
    <t>28614880</t>
  </si>
  <si>
    <t>koleno 90° SDR 11 PE 100 RC PN 16 D 90mm</t>
  </si>
  <si>
    <t>1229888790</t>
  </si>
  <si>
    <t>1+2+1+2</t>
  </si>
  <si>
    <t>107</t>
  </si>
  <si>
    <t>286286123440</t>
  </si>
  <si>
    <t>lemový nákružek PE 100 SDR 11, d 90</t>
  </si>
  <si>
    <t>-1499522405</t>
  </si>
  <si>
    <t>8+13+2+10+2+2+2+17</t>
  </si>
  <si>
    <t>108</t>
  </si>
  <si>
    <t>-588907717</t>
  </si>
  <si>
    <t xml:space="preserve">vodovodní řad V, </t>
  </si>
  <si>
    <t>20+20+16+3+4+2+1+1+5</t>
  </si>
  <si>
    <t>14+14+3+2+3</t>
  </si>
  <si>
    <t>15+15+5+3+3+2</t>
  </si>
  <si>
    <t>24+24+12+2+1+1</t>
  </si>
  <si>
    <t>109</t>
  </si>
  <si>
    <t>-1258415411</t>
  </si>
  <si>
    <t>20+14+15+24</t>
  </si>
  <si>
    <t>110</t>
  </si>
  <si>
    <t>-1128291587</t>
  </si>
  <si>
    <t>16+3+5+12</t>
  </si>
  <si>
    <t>111</t>
  </si>
  <si>
    <t>28614898013</t>
  </si>
  <si>
    <t>2105469447</t>
  </si>
  <si>
    <t>3+3+2</t>
  </si>
  <si>
    <t>112</t>
  </si>
  <si>
    <t>2861498033</t>
  </si>
  <si>
    <t>-1190701293</t>
  </si>
  <si>
    <t>4+3+1</t>
  </si>
  <si>
    <t>113</t>
  </si>
  <si>
    <t>28614898</t>
  </si>
  <si>
    <t>koleno 45° SDR 11 PE 100 RC PN 16 D 110mm</t>
  </si>
  <si>
    <t>-2074451950</t>
  </si>
  <si>
    <t>114</t>
  </si>
  <si>
    <t>28614898012</t>
  </si>
  <si>
    <t>koleno 60° SDR 11 PE 100 RC PN 16 D 90mm</t>
  </si>
  <si>
    <t>1314951191</t>
  </si>
  <si>
    <t>115</t>
  </si>
  <si>
    <t>28614898014</t>
  </si>
  <si>
    <t>koleno 75° SDR 11 PE 100 RC PN 16 D 90mm</t>
  </si>
  <si>
    <t>1804404710</t>
  </si>
  <si>
    <t>116</t>
  </si>
  <si>
    <t>2861488088</t>
  </si>
  <si>
    <t>422964663</t>
  </si>
  <si>
    <t>5+3+1</t>
  </si>
  <si>
    <t>117</t>
  </si>
  <si>
    <t>286286123840</t>
  </si>
  <si>
    <t>1474430079</t>
  </si>
  <si>
    <t>118</t>
  </si>
  <si>
    <t>617403311</t>
  </si>
  <si>
    <t>119</t>
  </si>
  <si>
    <t>-998020833</t>
  </si>
  <si>
    <t>8+2+2+7+5+10+2+2+2+2+2+8+1+1+1+1</t>
  </si>
  <si>
    <t>120</t>
  </si>
  <si>
    <t>-94124458</t>
  </si>
  <si>
    <t>121</t>
  </si>
  <si>
    <t>-640381745</t>
  </si>
  <si>
    <t>122</t>
  </si>
  <si>
    <t>686754479</t>
  </si>
  <si>
    <t>123</t>
  </si>
  <si>
    <t>1163329136</t>
  </si>
  <si>
    <t>7+3+6+5</t>
  </si>
  <si>
    <t>124</t>
  </si>
  <si>
    <t>891269111</t>
  </si>
  <si>
    <t xml:space="preserve">Montáž vodovodních armatur na potrubí - navrtávacích pasů s ventilem Jt 1 MPa, na potrubí z trub litinových, ocelových nebo plastických hmot DN 80-110, elektrotvarovky sedlové_x000D_
</t>
  </si>
  <si>
    <t>-1404318662</t>
  </si>
  <si>
    <t>1+3</t>
  </si>
  <si>
    <t>125</t>
  </si>
  <si>
    <t>42273450-01</t>
  </si>
  <si>
    <t xml:space="preserve">navrtávací odbočkový ventil PE 100, SDR 11, d110/63, elektrotvarovka sedlová </t>
  </si>
  <si>
    <t>1697272833</t>
  </si>
  <si>
    <t>řad V</t>
  </si>
  <si>
    <t>126</t>
  </si>
  <si>
    <t>42273450-02</t>
  </si>
  <si>
    <t xml:space="preserve">navrtávací odbočkový ventil PE 100, SDR 11, d90/63, elektrotvarovka sedlová </t>
  </si>
  <si>
    <t>-264610195</t>
  </si>
  <si>
    <t>řad V4</t>
  </si>
  <si>
    <t>řad V3-1</t>
  </si>
  <si>
    <t>127</t>
  </si>
  <si>
    <t>Proplach a dezinfekce vodovodního potrubí DN od 40 do 70</t>
  </si>
  <si>
    <t>-1285238593</t>
  </si>
  <si>
    <t>vodovodní řady d63, celková délka 472,9 m</t>
  </si>
  <si>
    <t>128</t>
  </si>
  <si>
    <t>892241111</t>
  </si>
  <si>
    <t>Tlakové zkoušky vodou na potrubí DN do 80, včetně zabezpečení konců</t>
  </si>
  <si>
    <t>880228854</t>
  </si>
  <si>
    <t>129</t>
  </si>
  <si>
    <t>Tlakové zkoušky vodou na potrubí DN 100 nebo 125, včetně zabezpečení konců.</t>
  </si>
  <si>
    <t>1413305773</t>
  </si>
  <si>
    <t>3095,2+1869,8</t>
  </si>
  <si>
    <t>130</t>
  </si>
  <si>
    <t>97264195</t>
  </si>
  <si>
    <t>vodovodní řady d110 a d90, celková délka 4 965,0 m</t>
  </si>
  <si>
    <t>4965</t>
  </si>
  <si>
    <t>131</t>
  </si>
  <si>
    <t>1749920765</t>
  </si>
  <si>
    <t>osazení skruže - ochrana hydrantu, rostlý terén</t>
  </si>
  <si>
    <t>1+1+1+2+1+1+1+1+1</t>
  </si>
  <si>
    <t>132</t>
  </si>
  <si>
    <t>-1950956883</t>
  </si>
  <si>
    <t>133</t>
  </si>
  <si>
    <t>1834345462</t>
  </si>
  <si>
    <t>8+8</t>
  </si>
  <si>
    <t>2+3</t>
  </si>
  <si>
    <t>2+6</t>
  </si>
  <si>
    <t>7+5</t>
  </si>
  <si>
    <t>134</t>
  </si>
  <si>
    <t>42291072</t>
  </si>
  <si>
    <t>souprava zemní pro šoupátka DN 32-65mm Rd 1,5m</t>
  </si>
  <si>
    <t>-526378415</t>
  </si>
  <si>
    <t>135</t>
  </si>
  <si>
    <t>42291073</t>
  </si>
  <si>
    <t>souprava zemní pro šoupátka DN 65-80mm Rd 1,5m</t>
  </si>
  <si>
    <t>1099384432</t>
  </si>
  <si>
    <t>136</t>
  </si>
  <si>
    <t>42291062</t>
  </si>
  <si>
    <t>souprava zemní pro šoupátka DN 100-150mm Rd 1,0m</t>
  </si>
  <si>
    <t>1967222457</t>
  </si>
  <si>
    <t>137</t>
  </si>
  <si>
    <t>-956426933</t>
  </si>
  <si>
    <t>138</t>
  </si>
  <si>
    <t>-639643378</t>
  </si>
  <si>
    <t>139</t>
  </si>
  <si>
    <t>1498251862</t>
  </si>
  <si>
    <t>140</t>
  </si>
  <si>
    <t>-832925358</t>
  </si>
  <si>
    <t>141</t>
  </si>
  <si>
    <t>-2041651480</t>
  </si>
  <si>
    <t>9+2+2+7+3+3+1+1+1+1+1+4+1+1+1+1+2+1+1</t>
  </si>
  <si>
    <t>142</t>
  </si>
  <si>
    <t>2096437455</t>
  </si>
  <si>
    <t>5+3+3+4+1+1+1+1+3+2</t>
  </si>
  <si>
    <t>143</t>
  </si>
  <si>
    <t>420693232</t>
  </si>
  <si>
    <t>vodovodní řady celková délka 5 437,9 m</t>
  </si>
  <si>
    <t>5437,9*1,1</t>
  </si>
  <si>
    <t>144</t>
  </si>
  <si>
    <t>328658562</t>
  </si>
  <si>
    <t>145</t>
  </si>
  <si>
    <t>899911121</t>
  </si>
  <si>
    <t>Kluzné objímky (pojízdná sedla)  pro zasunutí potrubí do chráničky výšky 41 mm vnějšího průměru potrubí do 183 mm</t>
  </si>
  <si>
    <t>1131181309</t>
  </si>
  <si>
    <t>4+4+4+4+4</t>
  </si>
  <si>
    <t>146</t>
  </si>
  <si>
    <t>899911231</t>
  </si>
  <si>
    <t>Kluzné objímky (pojízdná sedla) pro zasunutí potrubí do chráničky výšky 25 mm vnějšího průměru potrubí přes 157 do 183 mm</t>
  </si>
  <si>
    <t>-1466237937</t>
  </si>
  <si>
    <t>147</t>
  </si>
  <si>
    <t>899913123</t>
  </si>
  <si>
    <t>Koncové uzavírací manžety chrániček  DN potrubí x DN chráničky DN 50 x 150</t>
  </si>
  <si>
    <t>1982091052</t>
  </si>
  <si>
    <t>148</t>
  </si>
  <si>
    <t>899913134</t>
  </si>
  <si>
    <t>Koncové uzavírací manžety chrániček DN potrubí x DN chráničky DN 80 x 200</t>
  </si>
  <si>
    <t>1307531035</t>
  </si>
  <si>
    <t>149</t>
  </si>
  <si>
    <t>899913151</t>
  </si>
  <si>
    <t>Koncové uzavírací manžety chrániček DN potrubí x DN chráničky DN 150 x 200</t>
  </si>
  <si>
    <t>-1758009150</t>
  </si>
  <si>
    <t>2+2+2+2</t>
  </si>
  <si>
    <t>150</t>
  </si>
  <si>
    <t>-2003445675</t>
  </si>
  <si>
    <t>SÚS III. - 2 499 m</t>
  </si>
  <si>
    <t>2499</t>
  </si>
  <si>
    <t>místní komunikace - 3 122,4 m, krajnice</t>
  </si>
  <si>
    <t>3122,4</t>
  </si>
  <si>
    <t>151</t>
  </si>
  <si>
    <t>-1961960194</t>
  </si>
  <si>
    <t>152</t>
  </si>
  <si>
    <t>2129301124</t>
  </si>
  <si>
    <t>živice vozovky SÚS :</t>
  </si>
  <si>
    <t>(129,36+167,51)*2,2</t>
  </si>
  <si>
    <t>živice MK, zpětné využití při opravě místních komunikací</t>
  </si>
  <si>
    <t>202,956*2,2</t>
  </si>
  <si>
    <t>(265,2+337,6+874,272+87,6-807,776)*1,9</t>
  </si>
  <si>
    <t>(3234*0,04+2393*0,07+3122,4*0,8*0,05+3122,4*1,3*0,05+2040*0,13)*1,9</t>
  </si>
  <si>
    <t>153</t>
  </si>
  <si>
    <t>-781268134</t>
  </si>
  <si>
    <t>odvoz na skládku</t>
  </si>
  <si>
    <t>živice komunikace SÚS, skládka Hlinsko, 15 km:</t>
  </si>
  <si>
    <t>653,114*15</t>
  </si>
  <si>
    <t>kamenivo z vozovek a z provizorních oprav</t>
  </si>
  <si>
    <t>prov. opr.</t>
  </si>
  <si>
    <t>1690,852*15</t>
  </si>
  <si>
    <t>vozovky, bez zpětného využití</t>
  </si>
  <si>
    <t>1438,102*15</t>
  </si>
  <si>
    <t>154</t>
  </si>
  <si>
    <t>-2045005136</t>
  </si>
  <si>
    <t>653,114+446,503</t>
  </si>
  <si>
    <t>2972,877+807,776</t>
  </si>
  <si>
    <t>1690,852</t>
  </si>
  <si>
    <t>155</t>
  </si>
  <si>
    <t>-1937911016</t>
  </si>
  <si>
    <t>1438,102+1690,852</t>
  </si>
  <si>
    <t>156</t>
  </si>
  <si>
    <t>1474609242</t>
  </si>
  <si>
    <t>6583,718</t>
  </si>
  <si>
    <t>157</t>
  </si>
  <si>
    <t>-2055159398</t>
  </si>
  <si>
    <t>878,839</t>
  </si>
  <si>
    <t>05 - Otradov, vodovodní přípojky</t>
  </si>
  <si>
    <t>113106123</t>
  </si>
  <si>
    <t>Rozebrání dlažeb komunikací pro pěší s přemístěním hmot na skládku na vzdálenost do 3 m nebo s naložením na dopravní prostředek s ložem z kameniva nebo živice a s jakoukoliv výplní spár ručně ze zámkové dlažby</t>
  </si>
  <si>
    <t>-1945691880</t>
  </si>
  <si>
    <t>vodovodoní přípojky, celková délka úseků 4 m</t>
  </si>
  <si>
    <t>4*0,6</t>
  </si>
  <si>
    <t>1223881617</t>
  </si>
  <si>
    <t>SÚS III. tř - plocha 61 m2, tl. 40 mm, plocha 59 m2, tl. 70 mm</t>
  </si>
  <si>
    <t>61+59</t>
  </si>
  <si>
    <t>MK, asfalt - délka úseků 159 m, tl. 50 m</t>
  </si>
  <si>
    <t>159*1,1</t>
  </si>
  <si>
    <t>1487022016</t>
  </si>
  <si>
    <t>SÚS III. tř. -  celkem 40 m2, tl. 200 mm</t>
  </si>
  <si>
    <t>981288245</t>
  </si>
  <si>
    <t>odstranění vrstev komunikací :</t>
  </si>
  <si>
    <t>SÚS III. tř. - úseky 49 m2, tl. 130 mm</t>
  </si>
  <si>
    <t>SÚS III.tř. -úseky 40 m2, tl. 200 mm</t>
  </si>
  <si>
    <t>odstranění provizorních oprav, úseky 49 m2, tl. 130 mm</t>
  </si>
  <si>
    <t>368241099</t>
  </si>
  <si>
    <t>MK , asfalt - délka úseků 159 m, tl. 350 mm</t>
  </si>
  <si>
    <t>159*0,6</t>
  </si>
  <si>
    <t>MK, štěrk - délka úseků 95,4 m, tl. 300 mm</t>
  </si>
  <si>
    <t>95,4*0,6</t>
  </si>
  <si>
    <t>-1816117085</t>
  </si>
  <si>
    <t>přípojky - úsek SÚS III. tř, celkem 61 m2, tl. 40 mm</t>
  </si>
  <si>
    <t>-756403965</t>
  </si>
  <si>
    <t>MK - asfaltový povrch, délka úseků 159 m, šířka pruhu 1,1 m (překop), tl. 50 mm</t>
  </si>
  <si>
    <t>1666826615</t>
  </si>
  <si>
    <t>přípojky - úsek SÚS III. tř, celkem 59 m2, tl. 70 mm</t>
  </si>
  <si>
    <t>432740257</t>
  </si>
  <si>
    <t>přípojky - křížení plyn, kanalizace</t>
  </si>
  <si>
    <t>(61+5+2)*0,6</t>
  </si>
  <si>
    <t>2103922706</t>
  </si>
  <si>
    <t>(5+23+59)*0,6</t>
  </si>
  <si>
    <t>-642375169</t>
  </si>
  <si>
    <t>přípojky - rostlý terén délka úseků 709,3 m, šířka 0,6 m, tl. 100 mm</t>
  </si>
  <si>
    <t>709,3*0,6*0,1</t>
  </si>
  <si>
    <t>-2069112891</t>
  </si>
  <si>
    <t>(40,8+52,2)*1*1,5</t>
  </si>
  <si>
    <t>-1163282137</t>
  </si>
  <si>
    <t>přípojky, lokalita Otradov, celková délka přípojek 1 030,9 m</t>
  </si>
  <si>
    <t>1030,9*1,5*0,6</t>
  </si>
  <si>
    <t>-(63,2*0,6*0,44+709,3*0,6*0,1+4*0,6*0,28+159*0,6*0,4+95,4*0,6*0,3)</t>
  </si>
  <si>
    <t>zatřídění zemin dle IGP</t>
  </si>
  <si>
    <t>zemina tř. 2 - 15%</t>
  </si>
  <si>
    <t>812,563*0,15</t>
  </si>
  <si>
    <t>446908840</t>
  </si>
  <si>
    <t>zemina tř. 3 - 30%</t>
  </si>
  <si>
    <t>812,563*0,3</t>
  </si>
  <si>
    <t>408256050</t>
  </si>
  <si>
    <t>zemina tř. 4 - 25%</t>
  </si>
  <si>
    <t>812,563*0,25</t>
  </si>
  <si>
    <t>912291091</t>
  </si>
  <si>
    <t>zemina tř. 5 - 15%</t>
  </si>
  <si>
    <t>1378479302</t>
  </si>
  <si>
    <t>zemina tř. 6 - 15%</t>
  </si>
  <si>
    <t>232809970</t>
  </si>
  <si>
    <t>1030,9*1,5</t>
  </si>
  <si>
    <t>1330181249</t>
  </si>
  <si>
    <t>1546,35</t>
  </si>
  <si>
    <t>435671884</t>
  </si>
  <si>
    <t>121,884+243,769</t>
  </si>
  <si>
    <t>162651132</t>
  </si>
  <si>
    <t>Vodorovné přemístění výkopku nebo sypaniny po suchu na obvyklém dopravním prostředku, bez naložení výkopku, avšak se složením bez rozhrnutí z horniny třídy těžitelnosti II skupiny 4 a 5 na vzdálenost přes 4 000 do 5 000 m</t>
  </si>
  <si>
    <t>1733838123</t>
  </si>
  <si>
    <t>162351143</t>
  </si>
  <si>
    <t>Vodorovné přemístění výkopku nebo sypaniny po suchu na obvyklém dopravním prostředku, bez naložení výkopku, avšak se složením bez rozhrnutí z horniny třídy těžitelnosti III skupiny 6 a 7 na vzdálenost přes 50 do 500 m</t>
  </si>
  <si>
    <t>1038899276</t>
  </si>
  <si>
    <t>121,884</t>
  </si>
  <si>
    <t>-1427501137</t>
  </si>
  <si>
    <t>203,141+121,884-47</t>
  </si>
  <si>
    <t>2054155946</t>
  </si>
  <si>
    <t>278,025*5</t>
  </si>
  <si>
    <t>-1881260952</t>
  </si>
  <si>
    <t>-820641087</t>
  </si>
  <si>
    <t>121,884*5</t>
  </si>
  <si>
    <t>-1438392087</t>
  </si>
  <si>
    <t>365,653</t>
  </si>
  <si>
    <t>167151102</t>
  </si>
  <si>
    <t>Nakládání, skládání a překládání neulehlého výkopku nebo sypaniny strojně nakládání, množství do 100 m3, z horniny třídy těžitelnosti II, skupiny 4 a 5</t>
  </si>
  <si>
    <t>1516242216</t>
  </si>
  <si>
    <t>nakládka k zpětnému zásypu</t>
  </si>
  <si>
    <t>Uložení sypaniny na skládky</t>
  </si>
  <si>
    <t>-1397351765</t>
  </si>
  <si>
    <t>278,025+121,884</t>
  </si>
  <si>
    <t>-575807607</t>
  </si>
  <si>
    <t>399,909*1,9</t>
  </si>
  <si>
    <t>538641035</t>
  </si>
  <si>
    <t>zásyp zeminou rostlý terén , úseky 709,3 m - odpočet podsyp, obsyp, štěrk</t>
  </si>
  <si>
    <t>709,3*0,6*1,5-(709,3*0,6*0,1+709,3*0,6*0,33+42,558)</t>
  </si>
  <si>
    <t>zásyp v komunikacích - štěrkodrť, délka úseků celkem 321,6 m</t>
  </si>
  <si>
    <t>812,563-(265,9742+412,813)</t>
  </si>
  <si>
    <t>-210969122</t>
  </si>
  <si>
    <t>komunikace, štěrkodrť 0-32</t>
  </si>
  <si>
    <t>133,776*1,9</t>
  </si>
  <si>
    <t>-610464131</t>
  </si>
  <si>
    <t>1030,9*0,33*0,6</t>
  </si>
  <si>
    <t>-464744364</t>
  </si>
  <si>
    <t>204,118*1,9</t>
  </si>
  <si>
    <t>-602498603</t>
  </si>
  <si>
    <t>709,3*0,6</t>
  </si>
  <si>
    <t>250518432</t>
  </si>
  <si>
    <t>425,58</t>
  </si>
  <si>
    <t>1471306174</t>
  </si>
  <si>
    <t>425,58*0,025</t>
  </si>
  <si>
    <t>-1749609191</t>
  </si>
  <si>
    <t>domovní vodovodní přípojky Otradov, celková délka přípojek 1030,9 m, podsyp 100 mm</t>
  </si>
  <si>
    <t>1030,9*0,1*0,6</t>
  </si>
  <si>
    <t>564710001</t>
  </si>
  <si>
    <t>Podklad nebo kryt z kameniva hrubého drceného vel. 8-16 mm s rozprostřením a zhutněním plochy jednotlivě do 100 m2, po zhutnění tl. 50 mm</t>
  </si>
  <si>
    <t>685675763</t>
  </si>
  <si>
    <t>provizorní opravy - MK, asfalt, délka úseků 159 m, tl. 50 mm</t>
  </si>
  <si>
    <t>-1619692534</t>
  </si>
  <si>
    <t>provizorní opravy  - SÚS III. tř. - celkem 61 m2, tl. 40 mm</t>
  </si>
  <si>
    <t>359065952</t>
  </si>
  <si>
    <t>provizorní opravy - MK, asfalt - délka úseků 159 m, tl. 50 m</t>
  </si>
  <si>
    <t>-1046647401</t>
  </si>
  <si>
    <t>provizorní opravy, SÚS III. tř., celkem 59 m2, tl. 70 mm</t>
  </si>
  <si>
    <t>118772803</t>
  </si>
  <si>
    <t>komunikace SÚS III. tř. - celkem 40 m2, tl. 200 mm</t>
  </si>
  <si>
    <t>-1843215583</t>
  </si>
  <si>
    <t>místní komunikace - štěrk, délka 95,4 m, šířka 0,6 m, tl. 200 mm, 2 vrstvy</t>
  </si>
  <si>
    <t>95,4*0,6*2</t>
  </si>
  <si>
    <t>MK - asfalt, délka úseků 159,0 m, šířka 0,6 m, tl. 300 mm, 3 vrstvy</t>
  </si>
  <si>
    <t>159*0,6*3</t>
  </si>
  <si>
    <t>1173013326</t>
  </si>
  <si>
    <t>MK - asfalt, délka úseků 159,0 m, šířka 0,6 m, tl. 50 mm</t>
  </si>
  <si>
    <t>1002513977</t>
  </si>
  <si>
    <t>komunikace SÚS III. tř. - celkem 59 m2, tl. 70 mm</t>
  </si>
  <si>
    <t>567120112</t>
  </si>
  <si>
    <t>Podklad ze směsi stmelené cementem SC bez dilatačních spár, s rozprostřením a zhutněním SC C 1,5/2,0 (SC II), po zhutnění tl. 130 mm</t>
  </si>
  <si>
    <t>555393775</t>
  </si>
  <si>
    <t>komunikace SÚS III. tř. - celkem 49 m2, tl. 130 mm</t>
  </si>
  <si>
    <t>-578166417</t>
  </si>
  <si>
    <t>komunikace SÚS III. tř. - celkem 59 m2</t>
  </si>
  <si>
    <t>MK - asfalt - celkem délka úseků 159 m, šířka 1,1 m</t>
  </si>
  <si>
    <t>1863956349</t>
  </si>
  <si>
    <t>komunikace SÚS III. tř. - celkem 61 m2</t>
  </si>
  <si>
    <t>1597590174</t>
  </si>
  <si>
    <t>místní komunikace - štěrk, délka 95,4 m, šířka 0,6 m, tl. 100 mm</t>
  </si>
  <si>
    <t>95,4*0,6*0,1</t>
  </si>
  <si>
    <t>326467467</t>
  </si>
  <si>
    <t>komunikace SÚS III. tř. - celkem 61 m2, tl. 40 mm</t>
  </si>
  <si>
    <t>506976363</t>
  </si>
  <si>
    <t>MK - asfalt - celkem délka úseků 159 m, šířka 1,1 m, tl. 50 mm</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</si>
  <si>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</si>
  <si>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</si>
  <si>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1810961511</t>
  </si>
  <si>
    <t>vodovodní přípojky, celková délka úseků 4 m, šířka 0,6 m</t>
  </si>
  <si>
    <t>59245213</t>
  </si>
  <si>
    <t>dlažba zámková tvaru I 196x161x80mm přírodní</t>
  </si>
  <si>
    <t>944723567</t>
  </si>
  <si>
    <t>vodovodní přípojky, celková délka úseků 4 m, šířka 0,6 m, nová dlažba 50%</t>
  </si>
  <si>
    <t>4*0,6*0,5*1,1</t>
  </si>
  <si>
    <t>-1867632029</t>
  </si>
  <si>
    <t>vodovodní přípojky Otradov, celková délka veřejná část 1030,9 m</t>
  </si>
  <si>
    <t>1030,9</t>
  </si>
  <si>
    <t>1901782266</t>
  </si>
  <si>
    <t>1030,9*1,1</t>
  </si>
  <si>
    <t>-18515243</t>
  </si>
  <si>
    <t>127+127</t>
  </si>
  <si>
    <t>-1697035265</t>
  </si>
  <si>
    <t>-191314596</t>
  </si>
  <si>
    <t>891239111</t>
  </si>
  <si>
    <t>Montáž vodovodních armatur na potrubí navrtávacích pasů s ventilem Jt 1 MPa, na potrubí z trub litinových, ocelových nebo plastických hmot d63</t>
  </si>
  <si>
    <t>1619543530</t>
  </si>
  <si>
    <t>42271411-01</t>
  </si>
  <si>
    <t>navrtávací odbočkový ventil s prodlouženým hrdlem a upínacím mechanismem 63/32</t>
  </si>
  <si>
    <t>2135279494</t>
  </si>
  <si>
    <t>navrtávací pás 63/32 - odbočkový ventil s prodlouženým hrdlem</t>
  </si>
  <si>
    <t>Montáž vodovodních armatur na potrubí navrtávacích pasů s ventilem Jt 1 MPa, na potrubí z trub litinových, ocelových nebo plastických hmot d90</t>
  </si>
  <si>
    <t>-96947558</t>
  </si>
  <si>
    <t>42273448-01</t>
  </si>
  <si>
    <t>navrtávací odbočkový ventil s prodlouženým hrdlem a upínacím mechanismem, 90/32</t>
  </si>
  <si>
    <t>-1104580863</t>
  </si>
  <si>
    <t>navrtávací pás 90/1" - odbočkový ventil s prodlouženým hrdlem</t>
  </si>
  <si>
    <t>Montáž vodovodních armatur na potrubí navrtávacích pasů s ventilem Jt 1 MPa, na potrubí z trub litinových, ocelových nebo plastických hmot d110</t>
  </si>
  <si>
    <t>610366976</t>
  </si>
  <si>
    <t>224471306</t>
  </si>
  <si>
    <t>1123002646</t>
  </si>
  <si>
    <t>168287559</t>
  </si>
  <si>
    <t>63+49+15</t>
  </si>
  <si>
    <t>-360495077</t>
  </si>
  <si>
    <t>1127420203</t>
  </si>
  <si>
    <t>-1480801093</t>
  </si>
  <si>
    <t>143354109</t>
  </si>
  <si>
    <t>vodič uložený nad přípojkami v komunikaci SÚS III. tř., délka úseků 57,2 m</t>
  </si>
  <si>
    <t>57,2*1,1</t>
  </si>
  <si>
    <t>1893973199</t>
  </si>
  <si>
    <t>1316976641</t>
  </si>
  <si>
    <t xml:space="preserve">ošetření styčných  spár stávajících komunikací </t>
  </si>
  <si>
    <t>SÚS III. třída :</t>
  </si>
  <si>
    <t>místní komunikace - asfalt :</t>
  </si>
  <si>
    <t>159*2</t>
  </si>
  <si>
    <t>919735113</t>
  </si>
  <si>
    <t>Řezání stávajícího živičného krytu nebo podkladu  hloubky přes 100 do 150 mm</t>
  </si>
  <si>
    <t>-1780309797</t>
  </si>
  <si>
    <t xml:space="preserve">řezání  spár stávajících komunikací </t>
  </si>
  <si>
    <t>1587264941</t>
  </si>
  <si>
    <t>(2,44+4,13)*2,2</t>
  </si>
  <si>
    <t>8,745*2,2</t>
  </si>
  <si>
    <t>kamenivo z vozovek</t>
  </si>
  <si>
    <t>(40*0,2+49*0,13+95,4*0,35+57,24*0,3-40,068)*1,9</t>
  </si>
  <si>
    <t>kamenivo provizorní opravy</t>
  </si>
  <si>
    <t>(49*0,13+61*0,04+59*0,07+174,9*0,05)*1,9</t>
  </si>
  <si>
    <t>-1832294057</t>
  </si>
  <si>
    <t xml:space="preserve">živice, skládka Hlinsko, 15 km </t>
  </si>
  <si>
    <t>14,454*15</t>
  </si>
  <si>
    <t>88,444*15</t>
  </si>
  <si>
    <t>-609443134</t>
  </si>
  <si>
    <t>14,454+19,239</t>
  </si>
  <si>
    <t>47,242+41,202</t>
  </si>
  <si>
    <t>-763801899</t>
  </si>
  <si>
    <t>88,444</t>
  </si>
  <si>
    <t>-1779060300</t>
  </si>
  <si>
    <t>144,065</t>
  </si>
  <si>
    <t>717839298</t>
  </si>
  <si>
    <t>16,836</t>
  </si>
  <si>
    <t>VRN - Vedlejší a rozpočtové náklady</t>
  </si>
  <si>
    <t>VRN - Vedlejší rozpočtové náklady</t>
  </si>
  <si>
    <t>Vedlejší rozpočtové náklady</t>
  </si>
  <si>
    <t>Vytyčení prostorové polohy stavebních objektů, vytýčení hranic pozemků, vytýčení obvodu staveniště</t>
  </si>
  <si>
    <t>-1315268262</t>
  </si>
  <si>
    <t xml:space="preserve">Vytyčení stavby (případně pozemků nebo provedení jiných geodetických prací) před zahájením realizace prací osobou odborně způsobilou v oboru </t>
  </si>
  <si>
    <t>Zařízení staveniště včetně všech nákladů spojených s jeho zřízením provozem, zabezpečením a likvidací</t>
  </si>
  <si>
    <t>soubor</t>
  </si>
  <si>
    <t>119727961</t>
  </si>
  <si>
    <t>- zařízení staveniště - zřízení, provoz, likvidace</t>
  </si>
  <si>
    <t>- zajištění místnosti pro TDI včetně vybavení</t>
  </si>
  <si>
    <t>- zajištění napojení zařízení staveniště na sítě, provoz, likvidace</t>
  </si>
  <si>
    <t>- ochrana zařízení staveniště, oplocení, ostraha, likvidace</t>
  </si>
  <si>
    <t>- ochrana životního prostředí v prostoru staveniště</t>
  </si>
  <si>
    <t>- zajištění péče o nepředané objekty a konstrukce stavby</t>
  </si>
  <si>
    <t>- obnova povrchů dotčených provozem zařízení staveniště</t>
  </si>
  <si>
    <t>Projednání a zajištění užívání komunikací -</t>
  </si>
  <si>
    <t>-1248655405</t>
  </si>
  <si>
    <t xml:space="preserve">- předložení a zajištění schválení DIO od příslušných orgánů v rozsahu nezbytně nutném </t>
  </si>
  <si>
    <t>pro řádné a bezpečné provádění stavby, zajištění rozhodnutí, písemného protokolu,</t>
  </si>
  <si>
    <t>zápis v SD</t>
  </si>
  <si>
    <t>- zajištění kompenzačních plateb správci pozemních komunikací - komunikace II. a III. tř</t>
  </si>
  <si>
    <t>- provedení dopravního značení po celou dobu výstavby, vč. úhrady poplatků za zvláštní</t>
  </si>
  <si>
    <t>užívání komunikací,</t>
  </si>
  <si>
    <t>- údržba dopravního značení</t>
  </si>
  <si>
    <t>Inženýrské sítě - zajištění vyjádření o existenci a následné vytyčení sítí, zajištění případné aktualizace vyjádření správců. Zajištění kopání sond pro zjištění existence sítí.</t>
  </si>
  <si>
    <t>1231773705</t>
  </si>
  <si>
    <t>vytyčení sítí - vytyčení, vyjádření správců, protokoly o předání, poplatky</t>
  </si>
  <si>
    <t>Plán zásad organizace výstavby včetně dokumentace technického stavu stávajících nemovitostí a objektů před zahájením prací, sledování vlivů provádění stavby na okolní objekty. Pořízení písemné zprávy, fotodokumentace, video, zákresy.</t>
  </si>
  <si>
    <t>164477952</t>
  </si>
  <si>
    <t>pasportizace stávajících nemovitostí a pozemků a jejich příslušenství</t>
  </si>
  <si>
    <t>fotodokumentace stavu nemovitostí a pozemků před započetím prací</t>
  </si>
  <si>
    <t>fotodokumentace stavu nemovitostí a pozemků v průběhu provádění prací</t>
  </si>
  <si>
    <t>Zajištění informací o stavbě - umístění stavebního povolení na viditelné místo, umístění informačních údajů o dokončené stavbě.</t>
  </si>
  <si>
    <t>-2106046100</t>
  </si>
  <si>
    <t>Vypracování plánu BOZP</t>
  </si>
  <si>
    <t>870034019</t>
  </si>
  <si>
    <t>vypracování plánu BOZP jeho aktualizace a zajištění plnění povinností vyplývajících ze zákona č. 309/2006 Sb., a nařízení vlády č. 591/2006 Sb.</t>
  </si>
  <si>
    <t>Vypracování Havarijních, Provozních, Povodňových, Požárních a jiných řádů a předpisů nutných pro realizaci a předání díla. Vypracování návrhů a jejich projednání a odsouhlasení pracovníky správních orgánů.</t>
  </si>
  <si>
    <t>-2036406320</t>
  </si>
  <si>
    <t>vypracování havarijního plánu a plnění opatření z něj vyplývajících</t>
  </si>
  <si>
    <t>Ochrana životního prostředí v prostoru staveniště - zejména ochrana zeleně rostoucí v prostoru staveniště (ochrana stromů, kořenových systémů), monitoring a případné měření a sledování hlukové hladiny, sledování prašnosti a její snižování, předcházení a případná likvidace havarijních stavů a jejich náledků</t>
  </si>
  <si>
    <t>-918067814</t>
  </si>
  <si>
    <t>Geodetické práce při provádění prací - doměření stavby  pro účely probíhající výstavby (doměření polohopisu, vytyčování lomových bodů v případě změny jejich umístění oproti PD).</t>
  </si>
  <si>
    <t>-905005233</t>
  </si>
  <si>
    <t>provádění geodetických prací v průběhu provádění stavebních prací</t>
  </si>
  <si>
    <t>Geodetické práce po dokončení prací - vyhotovení geometrického zaměření skutečného stavu provedení díla ve 3 vyhotoveních listinné a 1 digitální formě předepsaného formátu, včetně přeložek, přípojek, křížení sítí atd.</t>
  </si>
  <si>
    <t>2128197488</t>
  </si>
  <si>
    <t xml:space="preserve">zaměření skutečného provedení díla zpracované v tištěné a elektronické podobě </t>
  </si>
  <si>
    <t>Dokumentace skutečného provedení stavby - vyhotovení v listinné podobě ( 2x) a digitální na CD (1x) veformátech .doc, .xls, .dwg, .dxf.</t>
  </si>
  <si>
    <t>-925809084</t>
  </si>
  <si>
    <t>provedení dokumentace skutečného provedení díla  ve 3 provedeních :</t>
  </si>
  <si>
    <t>Předání pozemků a komunikací dotčených stavbou</t>
  </si>
  <si>
    <t>982268121</t>
  </si>
  <si>
    <t>zajištění protokolů o předání pozemků dotčených stavbou zpět jejich vlastníkům</t>
  </si>
  <si>
    <t>zajištění uvedení pozemků dotčených prováděním prací do původního stavu</t>
  </si>
  <si>
    <t>Údržba komunikací a zajištění provizorních přejezdů nebo přechodů v průběhu realizace stavby</t>
  </si>
  <si>
    <t>114515651</t>
  </si>
  <si>
    <t>zajištění dopravního značení</t>
  </si>
  <si>
    <t>zajištění provizorních lávek pro pěší</t>
  </si>
  <si>
    <t>zajištění provizorních přejezdů pro vozidla</t>
  </si>
  <si>
    <t>zajištění čistoty komunikací v průběhu provádění stavebních prací</t>
  </si>
  <si>
    <t>Dodatečné práce na vodovodní síti</t>
  </si>
  <si>
    <t>-1571077973</t>
  </si>
  <si>
    <t>zajištění dodávky pitné vody pro odběratele</t>
  </si>
  <si>
    <t>zajištění součinnosti při přepojování vodovodních řadů</t>
  </si>
  <si>
    <t xml:space="preserve">zajištění součinnosti při přepojování vodovodních přípojek </t>
  </si>
  <si>
    <t>zajištění součinnosti při proplachu a desinfekci dokončených vodovodních řadů</t>
  </si>
  <si>
    <t>zajištění součinnosti při kontrole celistvosti vodícího pásku</t>
  </si>
  <si>
    <t>zajištění součinnosti při odebírání kontrolních vzorků z dokončených řadů</t>
  </si>
  <si>
    <t>Zajištění dočasného odnětí v rámci pozemků PUPFL</t>
  </si>
  <si>
    <t>1370059945</t>
  </si>
  <si>
    <t>zajištění žádosti vč. požadovanýchpříloha její podání na příslušný správní orgán</t>
  </si>
  <si>
    <t>zajištění odmínek vyplývajících z rozhodnutí ohledně dočasného vynětí</t>
  </si>
  <si>
    <t>Geometrický plán - vypracování geometrického plánu v rozsahu ustanovení smlouvy o dílo.</t>
  </si>
  <si>
    <t>-799375633</t>
  </si>
  <si>
    <t>geometrický plán - listinná podoba, 3 paré</t>
  </si>
  <si>
    <t>zajištění povolení čerpání a vypouštění podzemní vody po dobu výstavby</t>
  </si>
  <si>
    <t>1071783155</t>
  </si>
  <si>
    <t>oprava objektů poškozených prováděním prací - oprava, znovuzřízení objektů (zídky,oplocení, přechody, potrubí a pod) poškozené nebo zbořené při provádění prací.</t>
  </si>
  <si>
    <t>-1255243618</t>
  </si>
  <si>
    <t xml:space="preserve">Kontrolní a zkušební plán - vypracování kontrolního a zkušebního plánu, provádění předepsaných zkoušek - statické zkoušky hutnění, zkoušky a atesty (tlakové, materiálové, prohlášení o shodě apod), které  jsou nutné k předání a převzetí dokončeného díla. </t>
  </si>
  <si>
    <t>-2128988102</t>
  </si>
  <si>
    <t xml:space="preserve">Součinnost dalších  profesí - zajištění součinnosti dalších profesí, geologa, statika, hydrogeologa při činnstech vyžadujících jejich odborný dohled a posudek. Například při sledování vlivu postupu prací na okolní objekty, rozdělení vytěžené zeminy pro uložení na mezideponii pro zpětné zásypy a odvoz na skládku, sledování množství čerpané vody a sledování vlivu čerpání na okolí. </t>
  </si>
  <si>
    <t>-83773005</t>
  </si>
  <si>
    <t>zajištění součinnosti dalších profesí</t>
  </si>
  <si>
    <t xml:space="preserve">Náklady spojené s kolaudačním řízením </t>
  </si>
  <si>
    <t>1848857927</t>
  </si>
  <si>
    <t>Inženýrská činnost</t>
  </si>
  <si>
    <t>-61042364</t>
  </si>
  <si>
    <t>Provozní vlivy</t>
  </si>
  <si>
    <t>-48161153</t>
  </si>
  <si>
    <t>Územní vlivy</t>
  </si>
  <si>
    <t>-2021902810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</si>
</sst>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22" xfId="0"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5"/>
      <c r="AS2" s="215"/>
      <c r="AT2" s="215"/>
      <c r="AU2" s="215"/>
      <c r="AV2" s="215"/>
      <c r="AW2" s="215"/>
      <c r="AX2" s="215"/>
      <c r="AY2" s="215"/>
      <c r="AZ2" s="215"/>
      <c r="BA2" s="215"/>
      <c r="BB2" s="215"/>
      <c r="BC2" s="215"/>
      <c r="BD2" s="215"/>
      <c r="BE2" s="21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4"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R5" s="20"/>
      <c r="BE5" s="211" t="s">
        <v>15</v>
      </c>
      <c r="BS5" s="17" t="s">
        <v>6</v>
      </c>
    </row>
    <row r="6" spans="1:74" ht="36.950000000000003" customHeight="1">
      <c r="B6" s="20"/>
      <c r="D6" s="26" t="s">
        <v>16</v>
      </c>
      <c r="K6" s="216"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R6" s="20"/>
      <c r="BE6" s="212"/>
      <c r="BS6" s="17" t="s">
        <v>6</v>
      </c>
    </row>
    <row r="7" spans="1:74" ht="12" customHeight="1">
      <c r="B7" s="20"/>
      <c r="D7" s="27" t="s">
        <v>18</v>
      </c>
      <c r="K7" s="25" t="s">
        <v>1</v>
      </c>
      <c r="AK7" s="27" t="s">
        <v>19</v>
      </c>
      <c r="AN7" s="25" t="s">
        <v>1</v>
      </c>
      <c r="AR7" s="20"/>
      <c r="BE7" s="212"/>
      <c r="BS7" s="17" t="s">
        <v>6</v>
      </c>
    </row>
    <row r="8" spans="1:74" ht="12" customHeight="1">
      <c r="B8" s="20"/>
      <c r="D8" s="27" t="s">
        <v>20</v>
      </c>
      <c r="K8" s="25" t="s">
        <v>21</v>
      </c>
      <c r="AK8" s="27" t="s">
        <v>22</v>
      </c>
      <c r="AN8" s="28" t="s">
        <v>23</v>
      </c>
      <c r="AR8" s="20"/>
      <c r="BE8" s="212"/>
      <c r="BS8" s="17" t="s">
        <v>6</v>
      </c>
    </row>
    <row r="9" spans="1:74" ht="14.45" customHeight="1">
      <c r="B9" s="20"/>
      <c r="AR9" s="20"/>
      <c r="BE9" s="212"/>
      <c r="BS9" s="17" t="s">
        <v>6</v>
      </c>
    </row>
    <row r="10" spans="1:74" ht="12" customHeight="1">
      <c r="B10" s="20"/>
      <c r="D10" s="27" t="s">
        <v>24</v>
      </c>
      <c r="AK10" s="27" t="s">
        <v>25</v>
      </c>
      <c r="AN10" s="25" t="s">
        <v>1</v>
      </c>
      <c r="AR10" s="20"/>
      <c r="BE10" s="212"/>
      <c r="BS10" s="17" t="s">
        <v>6</v>
      </c>
    </row>
    <row r="11" spans="1:74" ht="18.399999999999999" customHeight="1">
      <c r="B11" s="20"/>
      <c r="E11" s="25" t="s">
        <v>26</v>
      </c>
      <c r="AK11" s="27" t="s">
        <v>27</v>
      </c>
      <c r="AN11" s="25" t="s">
        <v>1</v>
      </c>
      <c r="AR11" s="20"/>
      <c r="BE11" s="212"/>
      <c r="BS11" s="17" t="s">
        <v>6</v>
      </c>
    </row>
    <row r="12" spans="1:74" ht="6.95" customHeight="1">
      <c r="B12" s="20"/>
      <c r="AR12" s="20"/>
      <c r="BE12" s="212"/>
      <c r="BS12" s="17" t="s">
        <v>6</v>
      </c>
    </row>
    <row r="13" spans="1:74" ht="12" customHeight="1">
      <c r="B13" s="20"/>
      <c r="D13" s="27" t="s">
        <v>28</v>
      </c>
      <c r="AK13" s="27" t="s">
        <v>25</v>
      </c>
      <c r="AN13" s="29" t="s">
        <v>29</v>
      </c>
      <c r="AR13" s="20"/>
      <c r="BE13" s="212"/>
      <c r="BS13" s="17" t="s">
        <v>6</v>
      </c>
    </row>
    <row r="14" spans="1:74" ht="12.75">
      <c r="B14" s="20"/>
      <c r="E14" s="217" t="s">
        <v>29</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7" t="s">
        <v>27</v>
      </c>
      <c r="AN14" s="29" t="s">
        <v>29</v>
      </c>
      <c r="AR14" s="20"/>
      <c r="BE14" s="212"/>
      <c r="BS14" s="17" t="s">
        <v>6</v>
      </c>
    </row>
    <row r="15" spans="1:74" ht="6.95" customHeight="1">
      <c r="B15" s="20"/>
      <c r="AR15" s="20"/>
      <c r="BE15" s="212"/>
      <c r="BS15" s="17" t="s">
        <v>4</v>
      </c>
    </row>
    <row r="16" spans="1:74" ht="12" customHeight="1">
      <c r="B16" s="20"/>
      <c r="D16" s="27" t="s">
        <v>30</v>
      </c>
      <c r="AK16" s="27" t="s">
        <v>25</v>
      </c>
      <c r="AN16" s="25" t="s">
        <v>1</v>
      </c>
      <c r="AR16" s="20"/>
      <c r="BE16" s="212"/>
      <c r="BS16" s="17" t="s">
        <v>4</v>
      </c>
    </row>
    <row r="17" spans="2:71" ht="18.399999999999999" customHeight="1">
      <c r="B17" s="20"/>
      <c r="E17" s="25" t="s">
        <v>31</v>
      </c>
      <c r="AK17" s="27" t="s">
        <v>27</v>
      </c>
      <c r="AN17" s="25" t="s">
        <v>1</v>
      </c>
      <c r="AR17" s="20"/>
      <c r="BE17" s="212"/>
      <c r="BS17" s="17" t="s">
        <v>32</v>
      </c>
    </row>
    <row r="18" spans="2:71" ht="6.95" customHeight="1">
      <c r="B18" s="20"/>
      <c r="AR18" s="20"/>
      <c r="BE18" s="212"/>
      <c r="BS18" s="17" t="s">
        <v>6</v>
      </c>
    </row>
    <row r="19" spans="2:71" ht="12" customHeight="1">
      <c r="B19" s="20"/>
      <c r="D19" s="27" t="s">
        <v>33</v>
      </c>
      <c r="AK19" s="27" t="s">
        <v>25</v>
      </c>
      <c r="AN19" s="25" t="s">
        <v>1</v>
      </c>
      <c r="AR19" s="20"/>
      <c r="BE19" s="212"/>
      <c r="BS19" s="17" t="s">
        <v>6</v>
      </c>
    </row>
    <row r="20" spans="2:71" ht="18.399999999999999" customHeight="1">
      <c r="B20" s="20"/>
      <c r="E20" s="25" t="s">
        <v>26</v>
      </c>
      <c r="AK20" s="27" t="s">
        <v>27</v>
      </c>
      <c r="AN20" s="25" t="s">
        <v>1</v>
      </c>
      <c r="AR20" s="20"/>
      <c r="BE20" s="212"/>
      <c r="BS20" s="17" t="s">
        <v>4</v>
      </c>
    </row>
    <row r="21" spans="2:71" ht="6.95" customHeight="1">
      <c r="B21" s="20"/>
      <c r="AR21" s="20"/>
      <c r="BE21" s="212"/>
    </row>
    <row r="22" spans="2:71" ht="12" customHeight="1">
      <c r="B22" s="20"/>
      <c r="D22" s="27" t="s">
        <v>34</v>
      </c>
      <c r="AR22" s="20"/>
      <c r="BE22" s="212"/>
    </row>
    <row r="23" spans="2:71" ht="16.5" customHeight="1">
      <c r="B23" s="20"/>
      <c r="E23" s="219" t="s">
        <v>1</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R23" s="20"/>
      <c r="BE23" s="212"/>
    </row>
    <row r="24" spans="2:71" ht="6.95" customHeight="1">
      <c r="B24" s="20"/>
      <c r="AR24" s="20"/>
      <c r="BE24" s="21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2"/>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0">
        <f>ROUND(AG94,2)</f>
        <v>0</v>
      </c>
      <c r="AL26" s="221"/>
      <c r="AM26" s="221"/>
      <c r="AN26" s="221"/>
      <c r="AO26" s="221"/>
      <c r="AR26" s="32"/>
      <c r="BE26" s="212"/>
    </row>
    <row r="27" spans="2:71" s="1" customFormat="1" ht="6.95" customHeight="1">
      <c r="B27" s="32"/>
      <c r="AR27" s="32"/>
      <c r="BE27" s="212"/>
    </row>
    <row r="28" spans="2:71" s="1" customFormat="1" ht="12.75">
      <c r="B28" s="32"/>
      <c r="L28" s="222" t="s">
        <v>36</v>
      </c>
      <c r="M28" s="222"/>
      <c r="N28" s="222"/>
      <c r="O28" s="222"/>
      <c r="P28" s="222"/>
      <c r="W28" s="222" t="s">
        <v>37</v>
      </c>
      <c r="X28" s="222"/>
      <c r="Y28" s="222"/>
      <c r="Z28" s="222"/>
      <c r="AA28" s="222"/>
      <c r="AB28" s="222"/>
      <c r="AC28" s="222"/>
      <c r="AD28" s="222"/>
      <c r="AE28" s="222"/>
      <c r="AK28" s="222" t="s">
        <v>38</v>
      </c>
      <c r="AL28" s="222"/>
      <c r="AM28" s="222"/>
      <c r="AN28" s="222"/>
      <c r="AO28" s="222"/>
      <c r="AR28" s="32"/>
      <c r="BE28" s="212"/>
    </row>
    <row r="29" spans="2:71" s="2" customFormat="1" ht="14.45" customHeight="1">
      <c r="B29" s="36"/>
      <c r="D29" s="27" t="s">
        <v>39</v>
      </c>
      <c r="F29" s="27" t="s">
        <v>40</v>
      </c>
      <c r="L29" s="225">
        <v>0.21</v>
      </c>
      <c r="M29" s="224"/>
      <c r="N29" s="224"/>
      <c r="O29" s="224"/>
      <c r="P29" s="224"/>
      <c r="W29" s="223">
        <f>ROUND(AZ94, 2)</f>
        <v>0</v>
      </c>
      <c r="X29" s="224"/>
      <c r="Y29" s="224"/>
      <c r="Z29" s="224"/>
      <c r="AA29" s="224"/>
      <c r="AB29" s="224"/>
      <c r="AC29" s="224"/>
      <c r="AD29" s="224"/>
      <c r="AE29" s="224"/>
      <c r="AK29" s="223">
        <f>ROUND(AV94, 2)</f>
        <v>0</v>
      </c>
      <c r="AL29" s="224"/>
      <c r="AM29" s="224"/>
      <c r="AN29" s="224"/>
      <c r="AO29" s="224"/>
      <c r="AR29" s="36"/>
      <c r="BE29" s="213"/>
    </row>
    <row r="30" spans="2:71" s="2" customFormat="1" ht="14.45" customHeight="1">
      <c r="B30" s="36"/>
      <c r="F30" s="27" t="s">
        <v>41</v>
      </c>
      <c r="L30" s="225">
        <v>0.12</v>
      </c>
      <c r="M30" s="224"/>
      <c r="N30" s="224"/>
      <c r="O30" s="224"/>
      <c r="P30" s="224"/>
      <c r="W30" s="223">
        <f>ROUND(BA94, 2)</f>
        <v>0</v>
      </c>
      <c r="X30" s="224"/>
      <c r="Y30" s="224"/>
      <c r="Z30" s="224"/>
      <c r="AA30" s="224"/>
      <c r="AB30" s="224"/>
      <c r="AC30" s="224"/>
      <c r="AD30" s="224"/>
      <c r="AE30" s="224"/>
      <c r="AK30" s="223">
        <f>ROUND(AW94, 2)</f>
        <v>0</v>
      </c>
      <c r="AL30" s="224"/>
      <c r="AM30" s="224"/>
      <c r="AN30" s="224"/>
      <c r="AO30" s="224"/>
      <c r="AR30" s="36"/>
      <c r="BE30" s="213"/>
    </row>
    <row r="31" spans="2:71" s="2" customFormat="1" ht="14.45" hidden="1" customHeight="1">
      <c r="B31" s="36"/>
      <c r="F31" s="27" t="s">
        <v>42</v>
      </c>
      <c r="L31" s="225">
        <v>0.21</v>
      </c>
      <c r="M31" s="224"/>
      <c r="N31" s="224"/>
      <c r="O31" s="224"/>
      <c r="P31" s="224"/>
      <c r="W31" s="223">
        <f>ROUND(BB94, 2)</f>
        <v>0</v>
      </c>
      <c r="X31" s="224"/>
      <c r="Y31" s="224"/>
      <c r="Z31" s="224"/>
      <c r="AA31" s="224"/>
      <c r="AB31" s="224"/>
      <c r="AC31" s="224"/>
      <c r="AD31" s="224"/>
      <c r="AE31" s="224"/>
      <c r="AK31" s="223">
        <v>0</v>
      </c>
      <c r="AL31" s="224"/>
      <c r="AM31" s="224"/>
      <c r="AN31" s="224"/>
      <c r="AO31" s="224"/>
      <c r="AR31" s="36"/>
      <c r="BE31" s="213"/>
    </row>
    <row r="32" spans="2:71" s="2" customFormat="1" ht="14.45" hidden="1" customHeight="1">
      <c r="B32" s="36"/>
      <c r="F32" s="27" t="s">
        <v>43</v>
      </c>
      <c r="L32" s="225">
        <v>0.12</v>
      </c>
      <c r="M32" s="224"/>
      <c r="N32" s="224"/>
      <c r="O32" s="224"/>
      <c r="P32" s="224"/>
      <c r="W32" s="223">
        <f>ROUND(BC94, 2)</f>
        <v>0</v>
      </c>
      <c r="X32" s="224"/>
      <c r="Y32" s="224"/>
      <c r="Z32" s="224"/>
      <c r="AA32" s="224"/>
      <c r="AB32" s="224"/>
      <c r="AC32" s="224"/>
      <c r="AD32" s="224"/>
      <c r="AE32" s="224"/>
      <c r="AK32" s="223">
        <v>0</v>
      </c>
      <c r="AL32" s="224"/>
      <c r="AM32" s="224"/>
      <c r="AN32" s="224"/>
      <c r="AO32" s="224"/>
      <c r="AR32" s="36"/>
      <c r="BE32" s="213"/>
    </row>
    <row r="33" spans="2:57" s="2" customFormat="1" ht="14.45" hidden="1" customHeight="1">
      <c r="B33" s="36"/>
      <c r="F33" s="27" t="s">
        <v>44</v>
      </c>
      <c r="L33" s="225">
        <v>0</v>
      </c>
      <c r="M33" s="224"/>
      <c r="N33" s="224"/>
      <c r="O33" s="224"/>
      <c r="P33" s="224"/>
      <c r="W33" s="223">
        <f>ROUND(BD94, 2)</f>
        <v>0</v>
      </c>
      <c r="X33" s="224"/>
      <c r="Y33" s="224"/>
      <c r="Z33" s="224"/>
      <c r="AA33" s="224"/>
      <c r="AB33" s="224"/>
      <c r="AC33" s="224"/>
      <c r="AD33" s="224"/>
      <c r="AE33" s="224"/>
      <c r="AK33" s="223">
        <v>0</v>
      </c>
      <c r="AL33" s="224"/>
      <c r="AM33" s="224"/>
      <c r="AN33" s="224"/>
      <c r="AO33" s="224"/>
      <c r="AR33" s="36"/>
      <c r="BE33" s="213"/>
    </row>
    <row r="34" spans="2:57" s="1" customFormat="1" ht="6.95" customHeight="1">
      <c r="B34" s="32"/>
      <c r="AR34" s="32"/>
      <c r="BE34" s="212"/>
    </row>
    <row r="35" spans="2:57"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29" t="s">
        <v>47</v>
      </c>
      <c r="Y35" s="227"/>
      <c r="Z35" s="227"/>
      <c r="AA35" s="227"/>
      <c r="AB35" s="227"/>
      <c r="AC35" s="39"/>
      <c r="AD35" s="39"/>
      <c r="AE35" s="39"/>
      <c r="AF35" s="39"/>
      <c r="AG35" s="39"/>
      <c r="AH35" s="39"/>
      <c r="AI35" s="39"/>
      <c r="AJ35" s="39"/>
      <c r="AK35" s="226">
        <f>SUM(AK26:AK33)</f>
        <v>0</v>
      </c>
      <c r="AL35" s="227"/>
      <c r="AM35" s="227"/>
      <c r="AN35" s="227"/>
      <c r="AO35" s="228"/>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48</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49</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50</v>
      </c>
      <c r="E60" s="34"/>
      <c r="F60" s="34"/>
      <c r="G60" s="34"/>
      <c r="H60" s="34"/>
      <c r="I60" s="34"/>
      <c r="J60" s="34"/>
      <c r="K60" s="34"/>
      <c r="L60" s="34"/>
      <c r="M60" s="34"/>
      <c r="N60" s="34"/>
      <c r="O60" s="34"/>
      <c r="P60" s="34"/>
      <c r="Q60" s="34"/>
      <c r="R60" s="34"/>
      <c r="S60" s="34"/>
      <c r="T60" s="34"/>
      <c r="U60" s="34"/>
      <c r="V60" s="43" t="s">
        <v>51</v>
      </c>
      <c r="W60" s="34"/>
      <c r="X60" s="34"/>
      <c r="Y60" s="34"/>
      <c r="Z60" s="34"/>
      <c r="AA60" s="34"/>
      <c r="AB60" s="34"/>
      <c r="AC60" s="34"/>
      <c r="AD60" s="34"/>
      <c r="AE60" s="34"/>
      <c r="AF60" s="34"/>
      <c r="AG60" s="34"/>
      <c r="AH60" s="43" t="s">
        <v>50</v>
      </c>
      <c r="AI60" s="34"/>
      <c r="AJ60" s="34"/>
      <c r="AK60" s="34"/>
      <c r="AL60" s="34"/>
      <c r="AM60" s="43" t="s">
        <v>51</v>
      </c>
      <c r="AN60" s="34"/>
      <c r="AO60" s="34"/>
      <c r="AR60" s="32"/>
    </row>
    <row r="61" spans="2:44" ht="11.25">
      <c r="B61" s="20"/>
      <c r="AR61" s="20"/>
    </row>
    <row r="62" spans="2:44" ht="11.25">
      <c r="B62" s="20"/>
      <c r="AR62" s="20"/>
    </row>
    <row r="63" spans="2:44" ht="11.25">
      <c r="B63" s="20"/>
      <c r="AR63" s="20"/>
    </row>
    <row r="64" spans="2:44" s="1" customFormat="1" ht="12.75">
      <c r="B64" s="32"/>
      <c r="D64" s="41" t="s">
        <v>52</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53</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50</v>
      </c>
      <c r="E75" s="34"/>
      <c r="F75" s="34"/>
      <c r="G75" s="34"/>
      <c r="H75" s="34"/>
      <c r="I75" s="34"/>
      <c r="J75" s="34"/>
      <c r="K75" s="34"/>
      <c r="L75" s="34"/>
      <c r="M75" s="34"/>
      <c r="N75" s="34"/>
      <c r="O75" s="34"/>
      <c r="P75" s="34"/>
      <c r="Q75" s="34"/>
      <c r="R75" s="34"/>
      <c r="S75" s="34"/>
      <c r="T75" s="34"/>
      <c r="U75" s="34"/>
      <c r="V75" s="43" t="s">
        <v>51</v>
      </c>
      <c r="W75" s="34"/>
      <c r="X75" s="34"/>
      <c r="Y75" s="34"/>
      <c r="Z75" s="34"/>
      <c r="AA75" s="34"/>
      <c r="AB75" s="34"/>
      <c r="AC75" s="34"/>
      <c r="AD75" s="34"/>
      <c r="AE75" s="34"/>
      <c r="AF75" s="34"/>
      <c r="AG75" s="34"/>
      <c r="AH75" s="43" t="s">
        <v>50</v>
      </c>
      <c r="AI75" s="34"/>
      <c r="AJ75" s="34"/>
      <c r="AK75" s="34"/>
      <c r="AL75" s="34"/>
      <c r="AM75" s="43" t="s">
        <v>51</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54</v>
      </c>
      <c r="AR82" s="32"/>
    </row>
    <row r="83" spans="1:91" s="1" customFormat="1" ht="6.95" customHeight="1">
      <c r="B83" s="32"/>
      <c r="AR83" s="32"/>
    </row>
    <row r="84" spans="1:91" s="3" customFormat="1" ht="12" customHeight="1">
      <c r="B84" s="48"/>
      <c r="C84" s="27" t="s">
        <v>13</v>
      </c>
      <c r="L84" s="3" t="str">
        <f>K5</f>
        <v>2420006</v>
      </c>
      <c r="AR84" s="48"/>
    </row>
    <row r="85" spans="1:91" s="4" customFormat="1" ht="36.950000000000003" customHeight="1">
      <c r="B85" s="49"/>
      <c r="C85" s="50" t="s">
        <v>16</v>
      </c>
      <c r="L85" s="192" t="str">
        <f>K6</f>
        <v>Vodovod Otradov</v>
      </c>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R85" s="49"/>
    </row>
    <row r="86" spans="1:91" s="1" customFormat="1" ht="6.95" customHeight="1">
      <c r="B86" s="32"/>
      <c r="AR86" s="32"/>
    </row>
    <row r="87" spans="1:91" s="1" customFormat="1" ht="12" customHeight="1">
      <c r="B87" s="32"/>
      <c r="C87" s="27" t="s">
        <v>20</v>
      </c>
      <c r="L87" s="51" t="str">
        <f>IF(K8="","",K8)</f>
        <v>Otradov</v>
      </c>
      <c r="AI87" s="27" t="s">
        <v>22</v>
      </c>
      <c r="AM87" s="194" t="str">
        <f>IF(AN8= "","",AN8)</f>
        <v>30. 8. 2024</v>
      </c>
      <c r="AN87" s="194"/>
      <c r="AR87" s="32"/>
    </row>
    <row r="88" spans="1:91" s="1" customFormat="1" ht="6.95" customHeight="1">
      <c r="B88" s="32"/>
      <c r="AR88" s="32"/>
    </row>
    <row r="89" spans="1:91" s="1" customFormat="1" ht="40.15" customHeight="1">
      <c r="B89" s="32"/>
      <c r="C89" s="27" t="s">
        <v>24</v>
      </c>
      <c r="L89" s="3" t="str">
        <f>IF(E11= "","",E11)</f>
        <v xml:space="preserve"> </v>
      </c>
      <c r="AI89" s="27" t="s">
        <v>30</v>
      </c>
      <c r="AM89" s="195" t="str">
        <f>IF(E17="","",E17)</f>
        <v>VS Chrudim, a.s., Novoměstská 625, 53701 Chrudim</v>
      </c>
      <c r="AN89" s="196"/>
      <c r="AO89" s="196"/>
      <c r="AP89" s="196"/>
      <c r="AR89" s="32"/>
      <c r="AS89" s="197" t="s">
        <v>55</v>
      </c>
      <c r="AT89" s="19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195" t="str">
        <f>IF(E20="","",E20)</f>
        <v xml:space="preserve"> </v>
      </c>
      <c r="AN90" s="196"/>
      <c r="AO90" s="196"/>
      <c r="AP90" s="196"/>
      <c r="AR90" s="32"/>
      <c r="AS90" s="199"/>
      <c r="AT90" s="200"/>
      <c r="BD90" s="56"/>
    </row>
    <row r="91" spans="1:91" s="1" customFormat="1" ht="10.9" customHeight="1">
      <c r="B91" s="32"/>
      <c r="AR91" s="32"/>
      <c r="AS91" s="199"/>
      <c r="AT91" s="200"/>
      <c r="BD91" s="56"/>
    </row>
    <row r="92" spans="1:91" s="1" customFormat="1" ht="29.25" customHeight="1">
      <c r="B92" s="32"/>
      <c r="C92" s="201" t="s">
        <v>56</v>
      </c>
      <c r="D92" s="202"/>
      <c r="E92" s="202"/>
      <c r="F92" s="202"/>
      <c r="G92" s="202"/>
      <c r="H92" s="57"/>
      <c r="I92" s="204" t="s">
        <v>57</v>
      </c>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3" t="s">
        <v>58</v>
      </c>
      <c r="AH92" s="202"/>
      <c r="AI92" s="202"/>
      <c r="AJ92" s="202"/>
      <c r="AK92" s="202"/>
      <c r="AL92" s="202"/>
      <c r="AM92" s="202"/>
      <c r="AN92" s="204" t="s">
        <v>59</v>
      </c>
      <c r="AO92" s="202"/>
      <c r="AP92" s="205"/>
      <c r="AQ92" s="58" t="s">
        <v>60</v>
      </c>
      <c r="AR92" s="32"/>
      <c r="AS92" s="59" t="s">
        <v>61</v>
      </c>
      <c r="AT92" s="60" t="s">
        <v>62</v>
      </c>
      <c r="AU92" s="60" t="s">
        <v>63</v>
      </c>
      <c r="AV92" s="60" t="s">
        <v>64</v>
      </c>
      <c r="AW92" s="60" t="s">
        <v>65</v>
      </c>
      <c r="AX92" s="60" t="s">
        <v>66</v>
      </c>
      <c r="AY92" s="60" t="s">
        <v>67</v>
      </c>
      <c r="AZ92" s="60" t="s">
        <v>68</v>
      </c>
      <c r="BA92" s="60" t="s">
        <v>69</v>
      </c>
      <c r="BB92" s="60" t="s">
        <v>70</v>
      </c>
      <c r="BC92" s="60" t="s">
        <v>71</v>
      </c>
      <c r="BD92" s="61" t="s">
        <v>72</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09">
        <f>ROUND(SUM(AG95:AG100),2)</f>
        <v>0</v>
      </c>
      <c r="AH94" s="209"/>
      <c r="AI94" s="209"/>
      <c r="AJ94" s="209"/>
      <c r="AK94" s="209"/>
      <c r="AL94" s="209"/>
      <c r="AM94" s="209"/>
      <c r="AN94" s="210">
        <f t="shared" ref="AN94:AN100" si="0">SUM(AG94,AT94)</f>
        <v>0</v>
      </c>
      <c r="AO94" s="210"/>
      <c r="AP94" s="210"/>
      <c r="AQ94" s="67" t="s">
        <v>1</v>
      </c>
      <c r="AR94" s="63"/>
      <c r="AS94" s="68">
        <f>ROUND(SUM(AS95:AS100),2)</f>
        <v>0</v>
      </c>
      <c r="AT94" s="69">
        <f t="shared" ref="AT94:AT100" si="1">ROUND(SUM(AV94:AW94),2)</f>
        <v>0</v>
      </c>
      <c r="AU94" s="70">
        <f>ROUND(SUM(AU95:AU100),5)</f>
        <v>0</v>
      </c>
      <c r="AV94" s="69">
        <f>ROUND(AZ94*L29,2)</f>
        <v>0</v>
      </c>
      <c r="AW94" s="69">
        <f>ROUND(BA94*L30,2)</f>
        <v>0</v>
      </c>
      <c r="AX94" s="69">
        <f>ROUND(BB94*L29,2)</f>
        <v>0</v>
      </c>
      <c r="AY94" s="69">
        <f>ROUND(BC94*L30,2)</f>
        <v>0</v>
      </c>
      <c r="AZ94" s="69">
        <f>ROUND(SUM(AZ95:AZ100),2)</f>
        <v>0</v>
      </c>
      <c r="BA94" s="69">
        <f>ROUND(SUM(BA95:BA100),2)</f>
        <v>0</v>
      </c>
      <c r="BB94" s="69">
        <f>ROUND(SUM(BB95:BB100),2)</f>
        <v>0</v>
      </c>
      <c r="BC94" s="69">
        <f>ROUND(SUM(BC95:BC100),2)</f>
        <v>0</v>
      </c>
      <c r="BD94" s="71">
        <f>ROUND(SUM(BD95:BD100),2)</f>
        <v>0</v>
      </c>
      <c r="BS94" s="72" t="s">
        <v>74</v>
      </c>
      <c r="BT94" s="72" t="s">
        <v>75</v>
      </c>
      <c r="BU94" s="73" t="s">
        <v>76</v>
      </c>
      <c r="BV94" s="72" t="s">
        <v>77</v>
      </c>
      <c r="BW94" s="72" t="s">
        <v>5</v>
      </c>
      <c r="BX94" s="72" t="s">
        <v>78</v>
      </c>
      <c r="CL94" s="72" t="s">
        <v>1</v>
      </c>
    </row>
    <row r="95" spans="1:91" s="6" customFormat="1" ht="16.5" customHeight="1">
      <c r="A95" s="74" t="s">
        <v>79</v>
      </c>
      <c r="B95" s="75"/>
      <c r="C95" s="76"/>
      <c r="D95" s="206" t="s">
        <v>80</v>
      </c>
      <c r="E95" s="206"/>
      <c r="F95" s="206"/>
      <c r="G95" s="206"/>
      <c r="H95" s="206"/>
      <c r="I95" s="77"/>
      <c r="J95" s="206" t="s">
        <v>81</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7">
        <f>'01 - Krouna, řad V, km 0,...'!J30</f>
        <v>0</v>
      </c>
      <c r="AH95" s="208"/>
      <c r="AI95" s="208"/>
      <c r="AJ95" s="208"/>
      <c r="AK95" s="208"/>
      <c r="AL95" s="208"/>
      <c r="AM95" s="208"/>
      <c r="AN95" s="207">
        <f t="shared" si="0"/>
        <v>0</v>
      </c>
      <c r="AO95" s="208"/>
      <c r="AP95" s="208"/>
      <c r="AQ95" s="78" t="s">
        <v>82</v>
      </c>
      <c r="AR95" s="75"/>
      <c r="AS95" s="79">
        <v>0</v>
      </c>
      <c r="AT95" s="80">
        <f t="shared" si="1"/>
        <v>0</v>
      </c>
      <c r="AU95" s="81">
        <f>'01 - Krouna, řad V, km 0,...'!P124</f>
        <v>0</v>
      </c>
      <c r="AV95" s="80">
        <f>'01 - Krouna, řad V, km 0,...'!J33</f>
        <v>0</v>
      </c>
      <c r="AW95" s="80">
        <f>'01 - Krouna, řad V, km 0,...'!J34</f>
        <v>0</v>
      </c>
      <c r="AX95" s="80">
        <f>'01 - Krouna, řad V, km 0,...'!J35</f>
        <v>0</v>
      </c>
      <c r="AY95" s="80">
        <f>'01 - Krouna, řad V, km 0,...'!J36</f>
        <v>0</v>
      </c>
      <c r="AZ95" s="80">
        <f>'01 - Krouna, řad V, km 0,...'!F33</f>
        <v>0</v>
      </c>
      <c r="BA95" s="80">
        <f>'01 - Krouna, řad V, km 0,...'!F34</f>
        <v>0</v>
      </c>
      <c r="BB95" s="80">
        <f>'01 - Krouna, řad V, km 0,...'!F35</f>
        <v>0</v>
      </c>
      <c r="BC95" s="80">
        <f>'01 - Krouna, řad V, km 0,...'!F36</f>
        <v>0</v>
      </c>
      <c r="BD95" s="82">
        <f>'01 - Krouna, řad V, km 0,...'!F37</f>
        <v>0</v>
      </c>
      <c r="BT95" s="83" t="s">
        <v>83</v>
      </c>
      <c r="BV95" s="83" t="s">
        <v>77</v>
      </c>
      <c r="BW95" s="83" t="s">
        <v>84</v>
      </c>
      <c r="BX95" s="83" t="s">
        <v>5</v>
      </c>
      <c r="CL95" s="83" t="s">
        <v>1</v>
      </c>
      <c r="CM95" s="83" t="s">
        <v>85</v>
      </c>
    </row>
    <row r="96" spans="1:91" s="6" customFormat="1" ht="16.5" customHeight="1">
      <c r="A96" s="74" t="s">
        <v>79</v>
      </c>
      <c r="B96" s="75"/>
      <c r="C96" s="76"/>
      <c r="D96" s="206" t="s">
        <v>86</v>
      </c>
      <c r="E96" s="206"/>
      <c r="F96" s="206"/>
      <c r="G96" s="206"/>
      <c r="H96" s="206"/>
      <c r="I96" s="77"/>
      <c r="J96" s="206" t="s">
        <v>87</v>
      </c>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7">
        <f>'02 - Krouna, redukční šachta'!J30</f>
        <v>0</v>
      </c>
      <c r="AH96" s="208"/>
      <c r="AI96" s="208"/>
      <c r="AJ96" s="208"/>
      <c r="AK96" s="208"/>
      <c r="AL96" s="208"/>
      <c r="AM96" s="208"/>
      <c r="AN96" s="207">
        <f t="shared" si="0"/>
        <v>0</v>
      </c>
      <c r="AO96" s="208"/>
      <c r="AP96" s="208"/>
      <c r="AQ96" s="78" t="s">
        <v>82</v>
      </c>
      <c r="AR96" s="75"/>
      <c r="AS96" s="79">
        <v>0</v>
      </c>
      <c r="AT96" s="80">
        <f t="shared" si="1"/>
        <v>0</v>
      </c>
      <c r="AU96" s="81">
        <f>'02 - Krouna, redukční šachta'!P127</f>
        <v>0</v>
      </c>
      <c r="AV96" s="80">
        <f>'02 - Krouna, redukční šachta'!J33</f>
        <v>0</v>
      </c>
      <c r="AW96" s="80">
        <f>'02 - Krouna, redukční šachta'!J34</f>
        <v>0</v>
      </c>
      <c r="AX96" s="80">
        <f>'02 - Krouna, redukční šachta'!J35</f>
        <v>0</v>
      </c>
      <c r="AY96" s="80">
        <f>'02 - Krouna, redukční šachta'!J36</f>
        <v>0</v>
      </c>
      <c r="AZ96" s="80">
        <f>'02 - Krouna, redukční šachta'!F33</f>
        <v>0</v>
      </c>
      <c r="BA96" s="80">
        <f>'02 - Krouna, redukční šachta'!F34</f>
        <v>0</v>
      </c>
      <c r="BB96" s="80">
        <f>'02 - Krouna, redukční šachta'!F35</f>
        <v>0</v>
      </c>
      <c r="BC96" s="80">
        <f>'02 - Krouna, redukční šachta'!F36</f>
        <v>0</v>
      </c>
      <c r="BD96" s="82">
        <f>'02 - Krouna, redukční šachta'!F37</f>
        <v>0</v>
      </c>
      <c r="BT96" s="83" t="s">
        <v>83</v>
      </c>
      <c r="BV96" s="83" t="s">
        <v>77</v>
      </c>
      <c r="BW96" s="83" t="s">
        <v>88</v>
      </c>
      <c r="BX96" s="83" t="s">
        <v>5</v>
      </c>
      <c r="CL96" s="83" t="s">
        <v>1</v>
      </c>
      <c r="CM96" s="83" t="s">
        <v>85</v>
      </c>
    </row>
    <row r="97" spans="1:91" s="6" customFormat="1" ht="16.5" customHeight="1">
      <c r="A97" s="74" t="s">
        <v>79</v>
      </c>
      <c r="B97" s="75"/>
      <c r="C97" s="76"/>
      <c r="D97" s="206" t="s">
        <v>89</v>
      </c>
      <c r="E97" s="206"/>
      <c r="F97" s="206"/>
      <c r="G97" s="206"/>
      <c r="H97" s="206"/>
      <c r="I97" s="77"/>
      <c r="J97" s="206" t="s">
        <v>90</v>
      </c>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7">
        <f>'03 - Krouna, řad V, vodov...'!J30</f>
        <v>0</v>
      </c>
      <c r="AH97" s="208"/>
      <c r="AI97" s="208"/>
      <c r="AJ97" s="208"/>
      <c r="AK97" s="208"/>
      <c r="AL97" s="208"/>
      <c r="AM97" s="208"/>
      <c r="AN97" s="207">
        <f t="shared" si="0"/>
        <v>0</v>
      </c>
      <c r="AO97" s="208"/>
      <c r="AP97" s="208"/>
      <c r="AQ97" s="78" t="s">
        <v>82</v>
      </c>
      <c r="AR97" s="75"/>
      <c r="AS97" s="79">
        <v>0</v>
      </c>
      <c r="AT97" s="80">
        <f t="shared" si="1"/>
        <v>0</v>
      </c>
      <c r="AU97" s="81">
        <f>'03 - Krouna, řad V, vodov...'!P124</f>
        <v>0</v>
      </c>
      <c r="AV97" s="80">
        <f>'03 - Krouna, řad V, vodov...'!J33</f>
        <v>0</v>
      </c>
      <c r="AW97" s="80">
        <f>'03 - Krouna, řad V, vodov...'!J34</f>
        <v>0</v>
      </c>
      <c r="AX97" s="80">
        <f>'03 - Krouna, řad V, vodov...'!J35</f>
        <v>0</v>
      </c>
      <c r="AY97" s="80">
        <f>'03 - Krouna, řad V, vodov...'!J36</f>
        <v>0</v>
      </c>
      <c r="AZ97" s="80">
        <f>'03 - Krouna, řad V, vodov...'!F33</f>
        <v>0</v>
      </c>
      <c r="BA97" s="80">
        <f>'03 - Krouna, řad V, vodov...'!F34</f>
        <v>0</v>
      </c>
      <c r="BB97" s="80">
        <f>'03 - Krouna, řad V, vodov...'!F35</f>
        <v>0</v>
      </c>
      <c r="BC97" s="80">
        <f>'03 - Krouna, řad V, vodov...'!F36</f>
        <v>0</v>
      </c>
      <c r="BD97" s="82">
        <f>'03 - Krouna, řad V, vodov...'!F37</f>
        <v>0</v>
      </c>
      <c r="BT97" s="83" t="s">
        <v>83</v>
      </c>
      <c r="BV97" s="83" t="s">
        <v>77</v>
      </c>
      <c r="BW97" s="83" t="s">
        <v>91</v>
      </c>
      <c r="BX97" s="83" t="s">
        <v>5</v>
      </c>
      <c r="CL97" s="83" t="s">
        <v>1</v>
      </c>
      <c r="CM97" s="83" t="s">
        <v>85</v>
      </c>
    </row>
    <row r="98" spans="1:91" s="6" customFormat="1" ht="16.5" customHeight="1">
      <c r="A98" s="74" t="s">
        <v>79</v>
      </c>
      <c r="B98" s="75"/>
      <c r="C98" s="76"/>
      <c r="D98" s="206" t="s">
        <v>92</v>
      </c>
      <c r="E98" s="206"/>
      <c r="F98" s="206"/>
      <c r="G98" s="206"/>
      <c r="H98" s="206"/>
      <c r="I98" s="77"/>
      <c r="J98" s="206" t="s">
        <v>93</v>
      </c>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7">
        <f>'04 - Otradov, vodovodní řady'!J30</f>
        <v>0</v>
      </c>
      <c r="AH98" s="208"/>
      <c r="AI98" s="208"/>
      <c r="AJ98" s="208"/>
      <c r="AK98" s="208"/>
      <c r="AL98" s="208"/>
      <c r="AM98" s="208"/>
      <c r="AN98" s="207">
        <f t="shared" si="0"/>
        <v>0</v>
      </c>
      <c r="AO98" s="208"/>
      <c r="AP98" s="208"/>
      <c r="AQ98" s="78" t="s">
        <v>82</v>
      </c>
      <c r="AR98" s="75"/>
      <c r="AS98" s="79">
        <v>0</v>
      </c>
      <c r="AT98" s="80">
        <f t="shared" si="1"/>
        <v>0</v>
      </c>
      <c r="AU98" s="81">
        <f>'04 - Otradov, vodovodní řady'!P124</f>
        <v>0</v>
      </c>
      <c r="AV98" s="80">
        <f>'04 - Otradov, vodovodní řady'!J33</f>
        <v>0</v>
      </c>
      <c r="AW98" s="80">
        <f>'04 - Otradov, vodovodní řady'!J34</f>
        <v>0</v>
      </c>
      <c r="AX98" s="80">
        <f>'04 - Otradov, vodovodní řady'!J35</f>
        <v>0</v>
      </c>
      <c r="AY98" s="80">
        <f>'04 - Otradov, vodovodní řady'!J36</f>
        <v>0</v>
      </c>
      <c r="AZ98" s="80">
        <f>'04 - Otradov, vodovodní řady'!F33</f>
        <v>0</v>
      </c>
      <c r="BA98" s="80">
        <f>'04 - Otradov, vodovodní řady'!F34</f>
        <v>0</v>
      </c>
      <c r="BB98" s="80">
        <f>'04 - Otradov, vodovodní řady'!F35</f>
        <v>0</v>
      </c>
      <c r="BC98" s="80">
        <f>'04 - Otradov, vodovodní řady'!F36</f>
        <v>0</v>
      </c>
      <c r="BD98" s="82">
        <f>'04 - Otradov, vodovodní řady'!F37</f>
        <v>0</v>
      </c>
      <c r="BT98" s="83" t="s">
        <v>83</v>
      </c>
      <c r="BV98" s="83" t="s">
        <v>77</v>
      </c>
      <c r="BW98" s="83" t="s">
        <v>94</v>
      </c>
      <c r="BX98" s="83" t="s">
        <v>5</v>
      </c>
      <c r="CL98" s="83" t="s">
        <v>1</v>
      </c>
      <c r="CM98" s="83" t="s">
        <v>85</v>
      </c>
    </row>
    <row r="99" spans="1:91" s="6" customFormat="1" ht="16.5" customHeight="1">
      <c r="A99" s="74" t="s">
        <v>79</v>
      </c>
      <c r="B99" s="75"/>
      <c r="C99" s="76"/>
      <c r="D99" s="206" t="s">
        <v>95</v>
      </c>
      <c r="E99" s="206"/>
      <c r="F99" s="206"/>
      <c r="G99" s="206"/>
      <c r="H99" s="206"/>
      <c r="I99" s="77"/>
      <c r="J99" s="206" t="s">
        <v>96</v>
      </c>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7">
        <f>'05 - Otradov, vodovodní p...'!J30</f>
        <v>0</v>
      </c>
      <c r="AH99" s="208"/>
      <c r="AI99" s="208"/>
      <c r="AJ99" s="208"/>
      <c r="AK99" s="208"/>
      <c r="AL99" s="208"/>
      <c r="AM99" s="208"/>
      <c r="AN99" s="207">
        <f t="shared" si="0"/>
        <v>0</v>
      </c>
      <c r="AO99" s="208"/>
      <c r="AP99" s="208"/>
      <c r="AQ99" s="78" t="s">
        <v>82</v>
      </c>
      <c r="AR99" s="75"/>
      <c r="AS99" s="79">
        <v>0</v>
      </c>
      <c r="AT99" s="80">
        <f t="shared" si="1"/>
        <v>0</v>
      </c>
      <c r="AU99" s="81">
        <f>'05 - Otradov, vodovodní p...'!P124</f>
        <v>0</v>
      </c>
      <c r="AV99" s="80">
        <f>'05 - Otradov, vodovodní p...'!J33</f>
        <v>0</v>
      </c>
      <c r="AW99" s="80">
        <f>'05 - Otradov, vodovodní p...'!J34</f>
        <v>0</v>
      </c>
      <c r="AX99" s="80">
        <f>'05 - Otradov, vodovodní p...'!J35</f>
        <v>0</v>
      </c>
      <c r="AY99" s="80">
        <f>'05 - Otradov, vodovodní p...'!J36</f>
        <v>0</v>
      </c>
      <c r="AZ99" s="80">
        <f>'05 - Otradov, vodovodní p...'!F33</f>
        <v>0</v>
      </c>
      <c r="BA99" s="80">
        <f>'05 - Otradov, vodovodní p...'!F34</f>
        <v>0</v>
      </c>
      <c r="BB99" s="80">
        <f>'05 - Otradov, vodovodní p...'!F35</f>
        <v>0</v>
      </c>
      <c r="BC99" s="80">
        <f>'05 - Otradov, vodovodní p...'!F36</f>
        <v>0</v>
      </c>
      <c r="BD99" s="82">
        <f>'05 - Otradov, vodovodní p...'!F37</f>
        <v>0</v>
      </c>
      <c r="BT99" s="83" t="s">
        <v>83</v>
      </c>
      <c r="BV99" s="83" t="s">
        <v>77</v>
      </c>
      <c r="BW99" s="83" t="s">
        <v>97</v>
      </c>
      <c r="BX99" s="83" t="s">
        <v>5</v>
      </c>
      <c r="CL99" s="83" t="s">
        <v>1</v>
      </c>
      <c r="CM99" s="83" t="s">
        <v>85</v>
      </c>
    </row>
    <row r="100" spans="1:91" s="6" customFormat="1" ht="16.5" customHeight="1">
      <c r="A100" s="74" t="s">
        <v>79</v>
      </c>
      <c r="B100" s="75"/>
      <c r="C100" s="76"/>
      <c r="D100" s="206" t="s">
        <v>98</v>
      </c>
      <c r="E100" s="206"/>
      <c r="F100" s="206"/>
      <c r="G100" s="206"/>
      <c r="H100" s="206"/>
      <c r="I100" s="77"/>
      <c r="J100" s="206" t="s">
        <v>99</v>
      </c>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7">
        <f>'VRN - Vedlejší a rozpočto...'!J30</f>
        <v>0</v>
      </c>
      <c r="AH100" s="208"/>
      <c r="AI100" s="208"/>
      <c r="AJ100" s="208"/>
      <c r="AK100" s="208"/>
      <c r="AL100" s="208"/>
      <c r="AM100" s="208"/>
      <c r="AN100" s="207">
        <f t="shared" si="0"/>
        <v>0</v>
      </c>
      <c r="AO100" s="208"/>
      <c r="AP100" s="208"/>
      <c r="AQ100" s="78" t="s">
        <v>100</v>
      </c>
      <c r="AR100" s="75"/>
      <c r="AS100" s="84">
        <v>0</v>
      </c>
      <c r="AT100" s="85">
        <f t="shared" si="1"/>
        <v>0</v>
      </c>
      <c r="AU100" s="86">
        <f>'VRN - Vedlejší a rozpočto...'!P117</f>
        <v>0</v>
      </c>
      <c r="AV100" s="85">
        <f>'VRN - Vedlejší a rozpočto...'!J33</f>
        <v>0</v>
      </c>
      <c r="AW100" s="85">
        <f>'VRN - Vedlejší a rozpočto...'!J34</f>
        <v>0</v>
      </c>
      <c r="AX100" s="85">
        <f>'VRN - Vedlejší a rozpočto...'!J35</f>
        <v>0</v>
      </c>
      <c r="AY100" s="85">
        <f>'VRN - Vedlejší a rozpočto...'!J36</f>
        <v>0</v>
      </c>
      <c r="AZ100" s="85">
        <f>'VRN - Vedlejší a rozpočto...'!F33</f>
        <v>0</v>
      </c>
      <c r="BA100" s="85">
        <f>'VRN - Vedlejší a rozpočto...'!F34</f>
        <v>0</v>
      </c>
      <c r="BB100" s="85">
        <f>'VRN - Vedlejší a rozpočto...'!F35</f>
        <v>0</v>
      </c>
      <c r="BC100" s="85">
        <f>'VRN - Vedlejší a rozpočto...'!F36</f>
        <v>0</v>
      </c>
      <c r="BD100" s="87">
        <f>'VRN - Vedlejší a rozpočto...'!F37</f>
        <v>0</v>
      </c>
      <c r="BT100" s="83" t="s">
        <v>83</v>
      </c>
      <c r="BV100" s="83" t="s">
        <v>77</v>
      </c>
      <c r="BW100" s="83" t="s">
        <v>101</v>
      </c>
      <c r="BX100" s="83" t="s">
        <v>5</v>
      </c>
      <c r="CL100" s="83" t="s">
        <v>1</v>
      </c>
      <c r="CM100" s="83" t="s">
        <v>85</v>
      </c>
    </row>
    <row r="101" spans="1:91" s="1" customFormat="1" ht="30" customHeight="1">
      <c r="B101" s="32"/>
      <c r="AR101" s="32"/>
    </row>
    <row r="102" spans="1:91" s="1" customFormat="1" ht="6.95" customHeight="1">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32"/>
    </row>
  </sheetData>
  <sheetProtection algorithmName="SHA-512" hashValue="vcqW/aP6H2qm6yGIW2+Q2yC+tHEyQcKUsEZfoIs7eaQVSJAIC4O4WbZe2xBPGbXDIN+mouJFbPB4KMGs1FEYZg==" saltValue="q14nxnjTBhr+5RLm+auE6uZrGgRoiR5Kenh4Ydh37Gu4sXfSPhNBSn0l+H4qwVaac35+szmyDAnIjVHsV5loOg=="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01 - Krouna, řad V, km 0,...'!C2" display="/" xr:uid="{00000000-0004-0000-0000-000000000000}"/>
    <hyperlink ref="A96" location="'02 - Krouna, redukční šachta'!C2" display="/" xr:uid="{00000000-0004-0000-0000-000001000000}"/>
    <hyperlink ref="A97" location="'03 - Krouna, řad V, vodov...'!C2" display="/" xr:uid="{00000000-0004-0000-0000-000002000000}"/>
    <hyperlink ref="A98" location="'04 - Otradov, vodovodní řady'!C2" display="/" xr:uid="{00000000-0004-0000-0000-000003000000}"/>
    <hyperlink ref="A99" location="'05 - Otradov, vodovodní p...'!C2" display="/" xr:uid="{00000000-0004-0000-0000-000004000000}"/>
    <hyperlink ref="A100" location="'VRN - Vedlejší a rozpočto...'!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84</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104</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ROUND((SUM(BE124:BE421)),  2)</f>
        <v>0</v>
      </c>
      <c r="I33" s="92">
        <v>0.21</v>
      </c>
      <c r="J33" s="91">
        <f>ROUND(((SUM(BE124:BE421))*I33),  2)</f>
        <v>0</v>
      </c>
      <c r="L33" s="32"/>
    </row>
    <row r="34" spans="2:12" s="1" customFormat="1" ht="14.45" customHeight="1">
      <c r="B34" s="32"/>
      <c r="E34" s="27" t="s">
        <v>41</v>
      </c>
      <c r="F34" s="91">
        <f>ROUND((SUM(BF124:BF421)),  2)</f>
        <v>0</v>
      </c>
      <c r="I34" s="92">
        <v>0.12</v>
      </c>
      <c r="J34" s="91">
        <f>ROUND(((SUM(BF124:BF421))*I34),  2)</f>
        <v>0</v>
      </c>
      <c r="L34" s="32"/>
    </row>
    <row r="35" spans="2:12" s="1" customFormat="1" ht="14.45" hidden="1" customHeight="1">
      <c r="B35" s="32"/>
      <c r="E35" s="27" t="s">
        <v>42</v>
      </c>
      <c r="F35" s="91">
        <f>ROUND((SUM(BG124:BG421)),  2)</f>
        <v>0</v>
      </c>
      <c r="I35" s="92">
        <v>0.21</v>
      </c>
      <c r="J35" s="91">
        <f>0</f>
        <v>0</v>
      </c>
      <c r="L35" s="32"/>
    </row>
    <row r="36" spans="2:12" s="1" customFormat="1" ht="14.45" hidden="1" customHeight="1">
      <c r="B36" s="32"/>
      <c r="E36" s="27" t="s">
        <v>43</v>
      </c>
      <c r="F36" s="91">
        <f>ROUND((SUM(BH124:BH421)),  2)</f>
        <v>0</v>
      </c>
      <c r="I36" s="92">
        <v>0.12</v>
      </c>
      <c r="J36" s="91">
        <f>0</f>
        <v>0</v>
      </c>
      <c r="L36" s="32"/>
    </row>
    <row r="37" spans="2:12" s="1" customFormat="1" ht="14.45" hidden="1" customHeight="1">
      <c r="B37" s="32"/>
      <c r="E37" s="27" t="s">
        <v>44</v>
      </c>
      <c r="F37" s="91">
        <f>ROUND((SUM(BI124:BI421)),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01 - Krouna, řad V, km 0,0-0,3529</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J124</f>
        <v>0</v>
      </c>
      <c r="L96" s="32"/>
      <c r="AU96" s="17" t="s">
        <v>109</v>
      </c>
    </row>
    <row r="97" spans="2:12" s="8" customFormat="1" ht="24.95" customHeight="1">
      <c r="B97" s="104"/>
      <c r="D97" s="105" t="s">
        <v>110</v>
      </c>
      <c r="E97" s="106"/>
      <c r="F97" s="106"/>
      <c r="G97" s="106"/>
      <c r="H97" s="106"/>
      <c r="I97" s="106"/>
      <c r="J97" s="107">
        <f>J125</f>
        <v>0</v>
      </c>
      <c r="L97" s="104"/>
    </row>
    <row r="98" spans="2:12" s="9" customFormat="1" ht="19.899999999999999" customHeight="1">
      <c r="B98" s="108"/>
      <c r="D98" s="109" t="s">
        <v>111</v>
      </c>
      <c r="E98" s="110"/>
      <c r="F98" s="110"/>
      <c r="G98" s="110"/>
      <c r="H98" s="110"/>
      <c r="I98" s="110"/>
      <c r="J98" s="111">
        <f>J126</f>
        <v>0</v>
      </c>
      <c r="L98" s="108"/>
    </row>
    <row r="99" spans="2:12" s="9" customFormat="1" ht="19.899999999999999" customHeight="1">
      <c r="B99" s="108"/>
      <c r="D99" s="109" t="s">
        <v>112</v>
      </c>
      <c r="E99" s="110"/>
      <c r="F99" s="110"/>
      <c r="G99" s="110"/>
      <c r="H99" s="110"/>
      <c r="I99" s="110"/>
      <c r="J99" s="111">
        <f>J236</f>
        <v>0</v>
      </c>
      <c r="L99" s="108"/>
    </row>
    <row r="100" spans="2:12" s="9" customFormat="1" ht="19.899999999999999" customHeight="1">
      <c r="B100" s="108"/>
      <c r="D100" s="109" t="s">
        <v>113</v>
      </c>
      <c r="E100" s="110"/>
      <c r="F100" s="110"/>
      <c r="G100" s="110"/>
      <c r="H100" s="110"/>
      <c r="I100" s="110"/>
      <c r="J100" s="111">
        <f>J251</f>
        <v>0</v>
      </c>
      <c r="L100" s="108"/>
    </row>
    <row r="101" spans="2:12" s="9" customFormat="1" ht="19.899999999999999" customHeight="1">
      <c r="B101" s="108"/>
      <c r="D101" s="109" t="s">
        <v>114</v>
      </c>
      <c r="E101" s="110"/>
      <c r="F101" s="110"/>
      <c r="G101" s="110"/>
      <c r="H101" s="110"/>
      <c r="I101" s="110"/>
      <c r="J101" s="111">
        <f>J307</f>
        <v>0</v>
      </c>
      <c r="L101" s="108"/>
    </row>
    <row r="102" spans="2:12" s="9" customFormat="1" ht="19.899999999999999" customHeight="1">
      <c r="B102" s="108"/>
      <c r="D102" s="109" t="s">
        <v>115</v>
      </c>
      <c r="E102" s="110"/>
      <c r="F102" s="110"/>
      <c r="G102" s="110"/>
      <c r="H102" s="110"/>
      <c r="I102" s="110"/>
      <c r="J102" s="111">
        <f>J377</f>
        <v>0</v>
      </c>
      <c r="L102" s="108"/>
    </row>
    <row r="103" spans="2:12" s="9" customFormat="1" ht="19.899999999999999" customHeight="1">
      <c r="B103" s="108"/>
      <c r="D103" s="109" t="s">
        <v>116</v>
      </c>
      <c r="E103" s="110"/>
      <c r="F103" s="110"/>
      <c r="G103" s="110"/>
      <c r="H103" s="110"/>
      <c r="I103" s="110"/>
      <c r="J103" s="111">
        <f>J384</f>
        <v>0</v>
      </c>
      <c r="L103" s="108"/>
    </row>
    <row r="104" spans="2:12" s="9" customFormat="1" ht="19.899999999999999" customHeight="1">
      <c r="B104" s="108"/>
      <c r="D104" s="109" t="s">
        <v>117</v>
      </c>
      <c r="E104" s="110"/>
      <c r="F104" s="110"/>
      <c r="G104" s="110"/>
      <c r="H104" s="110"/>
      <c r="I104" s="110"/>
      <c r="J104" s="111">
        <f>J417</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118</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30" t="str">
        <f>E7</f>
        <v>Vodovod Otradov</v>
      </c>
      <c r="F114" s="231"/>
      <c r="G114" s="231"/>
      <c r="H114" s="231"/>
      <c r="L114" s="32"/>
    </row>
    <row r="115" spans="2:65" s="1" customFormat="1" ht="12" customHeight="1">
      <c r="B115" s="32"/>
      <c r="C115" s="27" t="s">
        <v>103</v>
      </c>
      <c r="L115" s="32"/>
    </row>
    <row r="116" spans="2:65" s="1" customFormat="1" ht="16.5" customHeight="1">
      <c r="B116" s="32"/>
      <c r="E116" s="192" t="str">
        <f>E9</f>
        <v>01 - Krouna, řad V, km 0,0-0,3529</v>
      </c>
      <c r="F116" s="232"/>
      <c r="G116" s="232"/>
      <c r="H116" s="232"/>
      <c r="L116" s="32"/>
    </row>
    <row r="117" spans="2:65" s="1" customFormat="1" ht="6.95" customHeight="1">
      <c r="B117" s="32"/>
      <c r="L117" s="32"/>
    </row>
    <row r="118" spans="2:65" s="1" customFormat="1" ht="12" customHeight="1">
      <c r="B118" s="32"/>
      <c r="C118" s="27" t="s">
        <v>20</v>
      </c>
      <c r="F118" s="25" t="str">
        <f>F12</f>
        <v>Otradov</v>
      </c>
      <c r="I118" s="27" t="s">
        <v>22</v>
      </c>
      <c r="J118" s="52" t="str">
        <f>IF(J12="","",J12)</f>
        <v>30. 8. 2024</v>
      </c>
      <c r="L118" s="32"/>
    </row>
    <row r="119" spans="2:65" s="1" customFormat="1" ht="6.95" customHeight="1">
      <c r="B119" s="32"/>
      <c r="L119" s="32"/>
    </row>
    <row r="120" spans="2:65" s="1" customFormat="1" ht="40.15" customHeight="1">
      <c r="B120" s="32"/>
      <c r="C120" s="27" t="s">
        <v>24</v>
      </c>
      <c r="F120" s="25" t="str">
        <f>E15</f>
        <v xml:space="preserve"> </v>
      </c>
      <c r="I120" s="27" t="s">
        <v>30</v>
      </c>
      <c r="J120" s="30" t="str">
        <f>E21</f>
        <v>VS Chrudim, a.s., Novoměstská 625, 53701 Chrudim</v>
      </c>
      <c r="L120" s="32"/>
    </row>
    <row r="121" spans="2:65" s="1" customFormat="1" ht="15.2" customHeight="1">
      <c r="B121" s="32"/>
      <c r="C121" s="27" t="s">
        <v>28</v>
      </c>
      <c r="F121" s="25" t="str">
        <f>IF(E18="","",E18)</f>
        <v>Vyplň údaj</v>
      </c>
      <c r="I121" s="27" t="s">
        <v>33</v>
      </c>
      <c r="J121" s="30" t="str">
        <f>E24</f>
        <v xml:space="preserve"> </v>
      </c>
      <c r="L121" s="32"/>
    </row>
    <row r="122" spans="2:65" s="1" customFormat="1" ht="10.35" customHeight="1">
      <c r="B122" s="32"/>
      <c r="L122" s="32"/>
    </row>
    <row r="123" spans="2:65" s="10" customFormat="1" ht="29.25" customHeight="1">
      <c r="B123" s="112"/>
      <c r="C123" s="113" t="s">
        <v>119</v>
      </c>
      <c r="D123" s="114" t="s">
        <v>60</v>
      </c>
      <c r="E123" s="114" t="s">
        <v>56</v>
      </c>
      <c r="F123" s="114" t="s">
        <v>57</v>
      </c>
      <c r="G123" s="114" t="s">
        <v>120</v>
      </c>
      <c r="H123" s="114" t="s">
        <v>121</v>
      </c>
      <c r="I123" s="114" t="s">
        <v>122</v>
      </c>
      <c r="J123" s="115" t="s">
        <v>107</v>
      </c>
      <c r="K123" s="116" t="s">
        <v>123</v>
      </c>
      <c r="L123" s="112"/>
      <c r="M123" s="59" t="s">
        <v>1</v>
      </c>
      <c r="N123" s="60" t="s">
        <v>39</v>
      </c>
      <c r="O123" s="60" t="s">
        <v>124</v>
      </c>
      <c r="P123" s="60" t="s">
        <v>125</v>
      </c>
      <c r="Q123" s="60" t="s">
        <v>126</v>
      </c>
      <c r="R123" s="60" t="s">
        <v>127</v>
      </c>
      <c r="S123" s="60" t="s">
        <v>128</v>
      </c>
      <c r="T123" s="61" t="s">
        <v>129</v>
      </c>
    </row>
    <row r="124" spans="2:65" s="1" customFormat="1" ht="22.9" customHeight="1">
      <c r="B124" s="32"/>
      <c r="C124" s="64" t="s">
        <v>130</v>
      </c>
      <c r="J124" s="117">
        <f>BK124</f>
        <v>0</v>
      </c>
      <c r="L124" s="32"/>
      <c r="M124" s="62"/>
      <c r="N124" s="53"/>
      <c r="O124" s="53"/>
      <c r="P124" s="118">
        <f>P125</f>
        <v>0</v>
      </c>
      <c r="Q124" s="53"/>
      <c r="R124" s="118">
        <f>R125</f>
        <v>1467.8702316199999</v>
      </c>
      <c r="S124" s="53"/>
      <c r="T124" s="119">
        <f>T125</f>
        <v>791.64884000000006</v>
      </c>
      <c r="AT124" s="17" t="s">
        <v>74</v>
      </c>
      <c r="AU124" s="17" t="s">
        <v>109</v>
      </c>
      <c r="BK124" s="120">
        <f>BK125</f>
        <v>0</v>
      </c>
    </row>
    <row r="125" spans="2:65" s="11" customFormat="1" ht="25.9" customHeight="1">
      <c r="B125" s="121"/>
      <c r="D125" s="122" t="s">
        <v>74</v>
      </c>
      <c r="E125" s="123" t="s">
        <v>131</v>
      </c>
      <c r="F125" s="123" t="s">
        <v>132</v>
      </c>
      <c r="I125" s="124"/>
      <c r="J125" s="125">
        <f>BK125</f>
        <v>0</v>
      </c>
      <c r="L125" s="121"/>
      <c r="M125" s="126"/>
      <c r="P125" s="127">
        <f>P126+P236+P251+P307+P377+P384+P417</f>
        <v>0</v>
      </c>
      <c r="R125" s="127">
        <f>R126+R236+R251+R307+R377+R384+R417</f>
        <v>1467.8702316199999</v>
      </c>
      <c r="T125" s="128">
        <f>T126+T236+T251+T307+T377+T384+T417</f>
        <v>791.64884000000006</v>
      </c>
      <c r="AR125" s="122" t="s">
        <v>83</v>
      </c>
      <c r="AT125" s="129" t="s">
        <v>74</v>
      </c>
      <c r="AU125" s="129" t="s">
        <v>75</v>
      </c>
      <c r="AY125" s="122" t="s">
        <v>133</v>
      </c>
      <c r="BK125" s="130">
        <f>BK126+BK236+BK251+BK307+BK377+BK384+BK417</f>
        <v>0</v>
      </c>
    </row>
    <row r="126" spans="2:65" s="11" customFormat="1" ht="22.9" customHeight="1">
      <c r="B126" s="121"/>
      <c r="D126" s="122" t="s">
        <v>74</v>
      </c>
      <c r="E126" s="131" t="s">
        <v>83</v>
      </c>
      <c r="F126" s="131" t="s">
        <v>134</v>
      </c>
      <c r="I126" s="124"/>
      <c r="J126" s="132">
        <f>BK126</f>
        <v>0</v>
      </c>
      <c r="L126" s="121"/>
      <c r="M126" s="126"/>
      <c r="P126" s="127">
        <f>SUM(P127:P235)</f>
        <v>0</v>
      </c>
      <c r="R126" s="127">
        <f>SUM(R127:R235)</f>
        <v>625.64114303999997</v>
      </c>
      <c r="T126" s="128">
        <f>SUM(T127:T235)</f>
        <v>790.85400000000004</v>
      </c>
      <c r="AR126" s="122" t="s">
        <v>83</v>
      </c>
      <c r="AT126" s="129" t="s">
        <v>74</v>
      </c>
      <c r="AU126" s="129" t="s">
        <v>83</v>
      </c>
      <c r="AY126" s="122" t="s">
        <v>133</v>
      </c>
      <c r="BK126" s="130">
        <f>SUM(BK127:BK235)</f>
        <v>0</v>
      </c>
    </row>
    <row r="127" spans="2:65" s="1" customFormat="1" ht="33" customHeight="1">
      <c r="B127" s="32"/>
      <c r="C127" s="133" t="s">
        <v>83</v>
      </c>
      <c r="D127" s="133" t="s">
        <v>135</v>
      </c>
      <c r="E127" s="134" t="s">
        <v>136</v>
      </c>
      <c r="F127" s="135" t="s">
        <v>137</v>
      </c>
      <c r="G127" s="136" t="s">
        <v>138</v>
      </c>
      <c r="H127" s="137">
        <v>1200</v>
      </c>
      <c r="I127" s="138"/>
      <c r="J127" s="139">
        <f>ROUND(I127*H127,2)</f>
        <v>0</v>
      </c>
      <c r="K127" s="140"/>
      <c r="L127" s="32"/>
      <c r="M127" s="141" t="s">
        <v>1</v>
      </c>
      <c r="N127" s="142" t="s">
        <v>40</v>
      </c>
      <c r="P127" s="143">
        <f>O127*H127</f>
        <v>0</v>
      </c>
      <c r="Q127" s="143">
        <v>0</v>
      </c>
      <c r="R127" s="143">
        <f>Q127*H127</f>
        <v>0</v>
      </c>
      <c r="S127" s="143">
        <v>0.18</v>
      </c>
      <c r="T127" s="144">
        <f>S127*H127</f>
        <v>216</v>
      </c>
      <c r="AR127" s="145" t="s">
        <v>139</v>
      </c>
      <c r="AT127" s="145" t="s">
        <v>135</v>
      </c>
      <c r="AU127" s="145" t="s">
        <v>85</v>
      </c>
      <c r="AY127" s="17" t="s">
        <v>133</v>
      </c>
      <c r="BE127" s="146">
        <f>IF(N127="základní",J127,0)</f>
        <v>0</v>
      </c>
      <c r="BF127" s="146">
        <f>IF(N127="snížená",J127,0)</f>
        <v>0</v>
      </c>
      <c r="BG127" s="146">
        <f>IF(N127="zákl. přenesená",J127,0)</f>
        <v>0</v>
      </c>
      <c r="BH127" s="146">
        <f>IF(N127="sníž. přenesená",J127,0)</f>
        <v>0</v>
      </c>
      <c r="BI127" s="146">
        <f>IF(N127="nulová",J127,0)</f>
        <v>0</v>
      </c>
      <c r="BJ127" s="17" t="s">
        <v>83</v>
      </c>
      <c r="BK127" s="146">
        <f>ROUND(I127*H127,2)</f>
        <v>0</v>
      </c>
      <c r="BL127" s="17" t="s">
        <v>139</v>
      </c>
      <c r="BM127" s="145" t="s">
        <v>140</v>
      </c>
    </row>
    <row r="128" spans="2:65" s="12" customFormat="1" ht="11.25">
      <c r="B128" s="147"/>
      <c r="D128" s="148" t="s">
        <v>141</v>
      </c>
      <c r="E128" s="149" t="s">
        <v>1</v>
      </c>
      <c r="F128" s="150" t="s">
        <v>142</v>
      </c>
      <c r="H128" s="149" t="s">
        <v>1</v>
      </c>
      <c r="I128" s="151"/>
      <c r="L128" s="147"/>
      <c r="M128" s="152"/>
      <c r="T128" s="153"/>
      <c r="AT128" s="149" t="s">
        <v>141</v>
      </c>
      <c r="AU128" s="149" t="s">
        <v>85</v>
      </c>
      <c r="AV128" s="12" t="s">
        <v>83</v>
      </c>
      <c r="AW128" s="12" t="s">
        <v>32</v>
      </c>
      <c r="AX128" s="12" t="s">
        <v>75</v>
      </c>
      <c r="AY128" s="149" t="s">
        <v>133</v>
      </c>
    </row>
    <row r="129" spans="2:65" s="12" customFormat="1" ht="11.25">
      <c r="B129" s="147"/>
      <c r="D129" s="148" t="s">
        <v>141</v>
      </c>
      <c r="E129" s="149" t="s">
        <v>1</v>
      </c>
      <c r="F129" s="150" t="s">
        <v>143</v>
      </c>
      <c r="H129" s="149" t="s">
        <v>1</v>
      </c>
      <c r="I129" s="151"/>
      <c r="L129" s="147"/>
      <c r="M129" s="152"/>
      <c r="T129" s="153"/>
      <c r="AT129" s="149" t="s">
        <v>141</v>
      </c>
      <c r="AU129" s="149" t="s">
        <v>85</v>
      </c>
      <c r="AV129" s="12" t="s">
        <v>83</v>
      </c>
      <c r="AW129" s="12" t="s">
        <v>32</v>
      </c>
      <c r="AX129" s="12" t="s">
        <v>75</v>
      </c>
      <c r="AY129" s="149" t="s">
        <v>133</v>
      </c>
    </row>
    <row r="130" spans="2:65" s="13" customFormat="1" ht="11.25">
      <c r="B130" s="154"/>
      <c r="D130" s="148" t="s">
        <v>141</v>
      </c>
      <c r="E130" s="155" t="s">
        <v>1</v>
      </c>
      <c r="F130" s="156" t="s">
        <v>144</v>
      </c>
      <c r="H130" s="157">
        <v>1200</v>
      </c>
      <c r="I130" s="158"/>
      <c r="L130" s="154"/>
      <c r="M130" s="159"/>
      <c r="T130" s="160"/>
      <c r="AT130" s="155" t="s">
        <v>141</v>
      </c>
      <c r="AU130" s="155" t="s">
        <v>85</v>
      </c>
      <c r="AV130" s="13" t="s">
        <v>85</v>
      </c>
      <c r="AW130" s="13" t="s">
        <v>32</v>
      </c>
      <c r="AX130" s="13" t="s">
        <v>83</v>
      </c>
      <c r="AY130" s="155" t="s">
        <v>133</v>
      </c>
    </row>
    <row r="131" spans="2:65" s="1" customFormat="1" ht="37.9" customHeight="1">
      <c r="B131" s="32"/>
      <c r="C131" s="133" t="s">
        <v>85</v>
      </c>
      <c r="D131" s="133" t="s">
        <v>135</v>
      </c>
      <c r="E131" s="134" t="s">
        <v>145</v>
      </c>
      <c r="F131" s="135" t="s">
        <v>146</v>
      </c>
      <c r="G131" s="136" t="s">
        <v>138</v>
      </c>
      <c r="H131" s="137">
        <v>618</v>
      </c>
      <c r="I131" s="138"/>
      <c r="J131" s="139">
        <f>ROUND(I131*H131,2)</f>
        <v>0</v>
      </c>
      <c r="K131" s="140"/>
      <c r="L131" s="32"/>
      <c r="M131" s="141" t="s">
        <v>1</v>
      </c>
      <c r="N131" s="142" t="s">
        <v>40</v>
      </c>
      <c r="P131" s="143">
        <f>O131*H131</f>
        <v>0</v>
      </c>
      <c r="Q131" s="143">
        <v>0</v>
      </c>
      <c r="R131" s="143">
        <f>Q131*H131</f>
        <v>0</v>
      </c>
      <c r="S131" s="143">
        <v>0.3</v>
      </c>
      <c r="T131" s="144">
        <f>S131*H131</f>
        <v>185.4</v>
      </c>
      <c r="AR131" s="145" t="s">
        <v>139</v>
      </c>
      <c r="AT131" s="145" t="s">
        <v>135</v>
      </c>
      <c r="AU131" s="145" t="s">
        <v>85</v>
      </c>
      <c r="AY131" s="17" t="s">
        <v>133</v>
      </c>
      <c r="BE131" s="146">
        <f>IF(N131="základní",J131,0)</f>
        <v>0</v>
      </c>
      <c r="BF131" s="146">
        <f>IF(N131="snížená",J131,0)</f>
        <v>0</v>
      </c>
      <c r="BG131" s="146">
        <f>IF(N131="zákl. přenesená",J131,0)</f>
        <v>0</v>
      </c>
      <c r="BH131" s="146">
        <f>IF(N131="sníž. přenesená",J131,0)</f>
        <v>0</v>
      </c>
      <c r="BI131" s="146">
        <f>IF(N131="nulová",J131,0)</f>
        <v>0</v>
      </c>
      <c r="BJ131" s="17" t="s">
        <v>83</v>
      </c>
      <c r="BK131" s="146">
        <f>ROUND(I131*H131,2)</f>
        <v>0</v>
      </c>
      <c r="BL131" s="17" t="s">
        <v>139</v>
      </c>
      <c r="BM131" s="145" t="s">
        <v>147</v>
      </c>
    </row>
    <row r="132" spans="2:65" s="12" customFormat="1" ht="11.25">
      <c r="B132" s="147"/>
      <c r="D132" s="148" t="s">
        <v>141</v>
      </c>
      <c r="E132" s="149" t="s">
        <v>1</v>
      </c>
      <c r="F132" s="150" t="s">
        <v>148</v>
      </c>
      <c r="H132" s="149" t="s">
        <v>1</v>
      </c>
      <c r="I132" s="151"/>
      <c r="L132" s="147"/>
      <c r="M132" s="152"/>
      <c r="T132" s="153"/>
      <c r="AT132" s="149" t="s">
        <v>141</v>
      </c>
      <c r="AU132" s="149" t="s">
        <v>85</v>
      </c>
      <c r="AV132" s="12" t="s">
        <v>83</v>
      </c>
      <c r="AW132" s="12" t="s">
        <v>32</v>
      </c>
      <c r="AX132" s="12" t="s">
        <v>75</v>
      </c>
      <c r="AY132" s="149" t="s">
        <v>133</v>
      </c>
    </row>
    <row r="133" spans="2:65" s="12" customFormat="1" ht="11.25">
      <c r="B133" s="147"/>
      <c r="D133" s="148" t="s">
        <v>141</v>
      </c>
      <c r="E133" s="149" t="s">
        <v>1</v>
      </c>
      <c r="F133" s="150" t="s">
        <v>149</v>
      </c>
      <c r="H133" s="149" t="s">
        <v>1</v>
      </c>
      <c r="I133" s="151"/>
      <c r="L133" s="147"/>
      <c r="M133" s="152"/>
      <c r="T133" s="153"/>
      <c r="AT133" s="149" t="s">
        <v>141</v>
      </c>
      <c r="AU133" s="149" t="s">
        <v>85</v>
      </c>
      <c r="AV133" s="12" t="s">
        <v>83</v>
      </c>
      <c r="AW133" s="12" t="s">
        <v>32</v>
      </c>
      <c r="AX133" s="12" t="s">
        <v>75</v>
      </c>
      <c r="AY133" s="149" t="s">
        <v>133</v>
      </c>
    </row>
    <row r="134" spans="2:65" s="13" customFormat="1" ht="11.25">
      <c r="B134" s="154"/>
      <c r="D134" s="148" t="s">
        <v>141</v>
      </c>
      <c r="E134" s="155" t="s">
        <v>1</v>
      </c>
      <c r="F134" s="156" t="s">
        <v>150</v>
      </c>
      <c r="H134" s="157">
        <v>309</v>
      </c>
      <c r="I134" s="158"/>
      <c r="L134" s="154"/>
      <c r="M134" s="159"/>
      <c r="T134" s="160"/>
      <c r="AT134" s="155" t="s">
        <v>141</v>
      </c>
      <c r="AU134" s="155" t="s">
        <v>85</v>
      </c>
      <c r="AV134" s="13" t="s">
        <v>85</v>
      </c>
      <c r="AW134" s="13" t="s">
        <v>32</v>
      </c>
      <c r="AX134" s="13" t="s">
        <v>75</v>
      </c>
      <c r="AY134" s="155" t="s">
        <v>133</v>
      </c>
    </row>
    <row r="135" spans="2:65" s="12" customFormat="1" ht="11.25">
      <c r="B135" s="147"/>
      <c r="D135" s="148" t="s">
        <v>141</v>
      </c>
      <c r="E135" s="149" t="s">
        <v>1</v>
      </c>
      <c r="F135" s="150" t="s">
        <v>151</v>
      </c>
      <c r="H135" s="149" t="s">
        <v>1</v>
      </c>
      <c r="I135" s="151"/>
      <c r="L135" s="147"/>
      <c r="M135" s="152"/>
      <c r="T135" s="153"/>
      <c r="AT135" s="149" t="s">
        <v>141</v>
      </c>
      <c r="AU135" s="149" t="s">
        <v>85</v>
      </c>
      <c r="AV135" s="12" t="s">
        <v>83</v>
      </c>
      <c r="AW135" s="12" t="s">
        <v>32</v>
      </c>
      <c r="AX135" s="12" t="s">
        <v>75</v>
      </c>
      <c r="AY135" s="149" t="s">
        <v>133</v>
      </c>
    </row>
    <row r="136" spans="2:65" s="13" customFormat="1" ht="11.25">
      <c r="B136" s="154"/>
      <c r="D136" s="148" t="s">
        <v>141</v>
      </c>
      <c r="E136" s="155" t="s">
        <v>1</v>
      </c>
      <c r="F136" s="156" t="s">
        <v>150</v>
      </c>
      <c r="H136" s="157">
        <v>309</v>
      </c>
      <c r="I136" s="158"/>
      <c r="L136" s="154"/>
      <c r="M136" s="159"/>
      <c r="T136" s="160"/>
      <c r="AT136" s="155" t="s">
        <v>141</v>
      </c>
      <c r="AU136" s="155" t="s">
        <v>85</v>
      </c>
      <c r="AV136" s="13" t="s">
        <v>85</v>
      </c>
      <c r="AW136" s="13" t="s">
        <v>32</v>
      </c>
      <c r="AX136" s="13" t="s">
        <v>75</v>
      </c>
      <c r="AY136" s="155" t="s">
        <v>133</v>
      </c>
    </row>
    <row r="137" spans="2:65" s="14" customFormat="1" ht="11.25">
      <c r="B137" s="161"/>
      <c r="D137" s="148" t="s">
        <v>141</v>
      </c>
      <c r="E137" s="162" t="s">
        <v>1</v>
      </c>
      <c r="F137" s="163" t="s">
        <v>152</v>
      </c>
      <c r="H137" s="164">
        <v>618</v>
      </c>
      <c r="I137" s="165"/>
      <c r="L137" s="161"/>
      <c r="M137" s="166"/>
      <c r="T137" s="167"/>
      <c r="AT137" s="162" t="s">
        <v>141</v>
      </c>
      <c r="AU137" s="162" t="s">
        <v>85</v>
      </c>
      <c r="AV137" s="14" t="s">
        <v>139</v>
      </c>
      <c r="AW137" s="14" t="s">
        <v>32</v>
      </c>
      <c r="AX137" s="14" t="s">
        <v>83</v>
      </c>
      <c r="AY137" s="162" t="s">
        <v>133</v>
      </c>
    </row>
    <row r="138" spans="2:65" s="1" customFormat="1" ht="37.9" customHeight="1">
      <c r="B138" s="32"/>
      <c r="C138" s="133" t="s">
        <v>153</v>
      </c>
      <c r="D138" s="133" t="s">
        <v>135</v>
      </c>
      <c r="E138" s="134" t="s">
        <v>154</v>
      </c>
      <c r="F138" s="135" t="s">
        <v>155</v>
      </c>
      <c r="G138" s="136" t="s">
        <v>138</v>
      </c>
      <c r="H138" s="137">
        <v>268</v>
      </c>
      <c r="I138" s="138"/>
      <c r="J138" s="139">
        <f>ROUND(I138*H138,2)</f>
        <v>0</v>
      </c>
      <c r="K138" s="140"/>
      <c r="L138" s="32"/>
      <c r="M138" s="141" t="s">
        <v>1</v>
      </c>
      <c r="N138" s="142" t="s">
        <v>40</v>
      </c>
      <c r="P138" s="143">
        <f>O138*H138</f>
        <v>0</v>
      </c>
      <c r="Q138" s="143">
        <v>0</v>
      </c>
      <c r="R138" s="143">
        <f>Q138*H138</f>
        <v>0</v>
      </c>
      <c r="S138" s="143">
        <v>0.44</v>
      </c>
      <c r="T138" s="144">
        <f>S138*H138</f>
        <v>117.92</v>
      </c>
      <c r="AR138" s="145" t="s">
        <v>139</v>
      </c>
      <c r="AT138" s="145" t="s">
        <v>135</v>
      </c>
      <c r="AU138" s="145" t="s">
        <v>85</v>
      </c>
      <c r="AY138" s="17" t="s">
        <v>133</v>
      </c>
      <c r="BE138" s="146">
        <f>IF(N138="základní",J138,0)</f>
        <v>0</v>
      </c>
      <c r="BF138" s="146">
        <f>IF(N138="snížená",J138,0)</f>
        <v>0</v>
      </c>
      <c r="BG138" s="146">
        <f>IF(N138="zákl. přenesená",J138,0)</f>
        <v>0</v>
      </c>
      <c r="BH138" s="146">
        <f>IF(N138="sníž. přenesená",J138,0)</f>
        <v>0</v>
      </c>
      <c r="BI138" s="146">
        <f>IF(N138="nulová",J138,0)</f>
        <v>0</v>
      </c>
      <c r="BJ138" s="17" t="s">
        <v>83</v>
      </c>
      <c r="BK138" s="146">
        <f>ROUND(I138*H138,2)</f>
        <v>0</v>
      </c>
      <c r="BL138" s="17" t="s">
        <v>139</v>
      </c>
      <c r="BM138" s="145" t="s">
        <v>156</v>
      </c>
    </row>
    <row r="139" spans="2:65" s="12" customFormat="1" ht="11.25">
      <c r="B139" s="147"/>
      <c r="D139" s="148" t="s">
        <v>141</v>
      </c>
      <c r="E139" s="149" t="s">
        <v>1</v>
      </c>
      <c r="F139" s="150" t="s">
        <v>148</v>
      </c>
      <c r="H139" s="149" t="s">
        <v>1</v>
      </c>
      <c r="I139" s="151"/>
      <c r="L139" s="147"/>
      <c r="M139" s="152"/>
      <c r="T139" s="153"/>
      <c r="AT139" s="149" t="s">
        <v>141</v>
      </c>
      <c r="AU139" s="149" t="s">
        <v>85</v>
      </c>
      <c r="AV139" s="12" t="s">
        <v>83</v>
      </c>
      <c r="AW139" s="12" t="s">
        <v>32</v>
      </c>
      <c r="AX139" s="12" t="s">
        <v>75</v>
      </c>
      <c r="AY139" s="149" t="s">
        <v>133</v>
      </c>
    </row>
    <row r="140" spans="2:65" s="12" customFormat="1" ht="11.25">
      <c r="B140" s="147"/>
      <c r="D140" s="148" t="s">
        <v>141</v>
      </c>
      <c r="E140" s="149" t="s">
        <v>1</v>
      </c>
      <c r="F140" s="150" t="s">
        <v>157</v>
      </c>
      <c r="H140" s="149" t="s">
        <v>1</v>
      </c>
      <c r="I140" s="151"/>
      <c r="L140" s="147"/>
      <c r="M140" s="152"/>
      <c r="T140" s="153"/>
      <c r="AT140" s="149" t="s">
        <v>141</v>
      </c>
      <c r="AU140" s="149" t="s">
        <v>85</v>
      </c>
      <c r="AV140" s="12" t="s">
        <v>83</v>
      </c>
      <c r="AW140" s="12" t="s">
        <v>32</v>
      </c>
      <c r="AX140" s="12" t="s">
        <v>75</v>
      </c>
      <c r="AY140" s="149" t="s">
        <v>133</v>
      </c>
    </row>
    <row r="141" spans="2:65" s="13" customFormat="1" ht="11.25">
      <c r="B141" s="154"/>
      <c r="D141" s="148" t="s">
        <v>141</v>
      </c>
      <c r="E141" s="155" t="s">
        <v>1</v>
      </c>
      <c r="F141" s="156" t="s">
        <v>158</v>
      </c>
      <c r="H141" s="157">
        <v>268</v>
      </c>
      <c r="I141" s="158"/>
      <c r="L141" s="154"/>
      <c r="M141" s="159"/>
      <c r="T141" s="160"/>
      <c r="AT141" s="155" t="s">
        <v>141</v>
      </c>
      <c r="AU141" s="155" t="s">
        <v>85</v>
      </c>
      <c r="AV141" s="13" t="s">
        <v>85</v>
      </c>
      <c r="AW141" s="13" t="s">
        <v>32</v>
      </c>
      <c r="AX141" s="13" t="s">
        <v>83</v>
      </c>
      <c r="AY141" s="155" t="s">
        <v>133</v>
      </c>
    </row>
    <row r="142" spans="2:65" s="1" customFormat="1" ht="37.9" customHeight="1">
      <c r="B142" s="32"/>
      <c r="C142" s="133" t="s">
        <v>139</v>
      </c>
      <c r="D142" s="133" t="s">
        <v>135</v>
      </c>
      <c r="E142" s="134" t="s">
        <v>159</v>
      </c>
      <c r="F142" s="135" t="s">
        <v>160</v>
      </c>
      <c r="G142" s="136" t="s">
        <v>138</v>
      </c>
      <c r="H142" s="137">
        <v>128</v>
      </c>
      <c r="I142" s="138"/>
      <c r="J142" s="139">
        <f>ROUND(I142*H142,2)</f>
        <v>0</v>
      </c>
      <c r="K142" s="140"/>
      <c r="L142" s="32"/>
      <c r="M142" s="141" t="s">
        <v>1</v>
      </c>
      <c r="N142" s="142" t="s">
        <v>40</v>
      </c>
      <c r="P142" s="143">
        <f>O142*H142</f>
        <v>0</v>
      </c>
      <c r="Q142" s="143">
        <v>0</v>
      </c>
      <c r="R142" s="143">
        <f>Q142*H142</f>
        <v>0</v>
      </c>
      <c r="S142" s="143">
        <v>0.57999999999999996</v>
      </c>
      <c r="T142" s="144">
        <f>S142*H142</f>
        <v>74.239999999999995</v>
      </c>
      <c r="AR142" s="145" t="s">
        <v>139</v>
      </c>
      <c r="AT142" s="145" t="s">
        <v>135</v>
      </c>
      <c r="AU142" s="145" t="s">
        <v>85</v>
      </c>
      <c r="AY142" s="17" t="s">
        <v>133</v>
      </c>
      <c r="BE142" s="146">
        <f>IF(N142="základní",J142,0)</f>
        <v>0</v>
      </c>
      <c r="BF142" s="146">
        <f>IF(N142="snížená",J142,0)</f>
        <v>0</v>
      </c>
      <c r="BG142" s="146">
        <f>IF(N142="zákl. přenesená",J142,0)</f>
        <v>0</v>
      </c>
      <c r="BH142" s="146">
        <f>IF(N142="sníž. přenesená",J142,0)</f>
        <v>0</v>
      </c>
      <c r="BI142" s="146">
        <f>IF(N142="nulová",J142,0)</f>
        <v>0</v>
      </c>
      <c r="BJ142" s="17" t="s">
        <v>83</v>
      </c>
      <c r="BK142" s="146">
        <f>ROUND(I142*H142,2)</f>
        <v>0</v>
      </c>
      <c r="BL142" s="17" t="s">
        <v>139</v>
      </c>
      <c r="BM142" s="145" t="s">
        <v>161</v>
      </c>
    </row>
    <row r="143" spans="2:65" s="12" customFormat="1" ht="11.25">
      <c r="B143" s="147"/>
      <c r="D143" s="148" t="s">
        <v>141</v>
      </c>
      <c r="E143" s="149" t="s">
        <v>1</v>
      </c>
      <c r="F143" s="150" t="s">
        <v>162</v>
      </c>
      <c r="H143" s="149" t="s">
        <v>1</v>
      </c>
      <c r="I143" s="151"/>
      <c r="L143" s="147"/>
      <c r="M143" s="152"/>
      <c r="T143" s="153"/>
      <c r="AT143" s="149" t="s">
        <v>141</v>
      </c>
      <c r="AU143" s="149" t="s">
        <v>85</v>
      </c>
      <c r="AV143" s="12" t="s">
        <v>83</v>
      </c>
      <c r="AW143" s="12" t="s">
        <v>32</v>
      </c>
      <c r="AX143" s="12" t="s">
        <v>75</v>
      </c>
      <c r="AY143" s="149" t="s">
        <v>133</v>
      </c>
    </row>
    <row r="144" spans="2:65" s="13" customFormat="1" ht="11.25">
      <c r="B144" s="154"/>
      <c r="D144" s="148" t="s">
        <v>141</v>
      </c>
      <c r="E144" s="155" t="s">
        <v>1</v>
      </c>
      <c r="F144" s="156" t="s">
        <v>163</v>
      </c>
      <c r="H144" s="157">
        <v>128</v>
      </c>
      <c r="I144" s="158"/>
      <c r="L144" s="154"/>
      <c r="M144" s="159"/>
      <c r="T144" s="160"/>
      <c r="AT144" s="155" t="s">
        <v>141</v>
      </c>
      <c r="AU144" s="155" t="s">
        <v>85</v>
      </c>
      <c r="AV144" s="13" t="s">
        <v>85</v>
      </c>
      <c r="AW144" s="13" t="s">
        <v>32</v>
      </c>
      <c r="AX144" s="13" t="s">
        <v>83</v>
      </c>
      <c r="AY144" s="155" t="s">
        <v>133</v>
      </c>
    </row>
    <row r="145" spans="2:65" s="1" customFormat="1" ht="24.2" customHeight="1">
      <c r="B145" s="32"/>
      <c r="C145" s="133" t="s">
        <v>164</v>
      </c>
      <c r="D145" s="133" t="s">
        <v>135</v>
      </c>
      <c r="E145" s="134" t="s">
        <v>165</v>
      </c>
      <c r="F145" s="135" t="s">
        <v>166</v>
      </c>
      <c r="G145" s="136" t="s">
        <v>138</v>
      </c>
      <c r="H145" s="137">
        <v>447</v>
      </c>
      <c r="I145" s="138"/>
      <c r="J145" s="139">
        <f>ROUND(I145*H145,2)</f>
        <v>0</v>
      </c>
      <c r="K145" s="140"/>
      <c r="L145" s="32"/>
      <c r="M145" s="141" t="s">
        <v>1</v>
      </c>
      <c r="N145" s="142" t="s">
        <v>40</v>
      </c>
      <c r="P145" s="143">
        <f>O145*H145</f>
        <v>0</v>
      </c>
      <c r="Q145" s="143">
        <v>4.0000000000000003E-5</v>
      </c>
      <c r="R145" s="143">
        <f>Q145*H145</f>
        <v>1.788E-2</v>
      </c>
      <c r="S145" s="143">
        <v>9.1999999999999998E-2</v>
      </c>
      <c r="T145" s="144">
        <f>S145*H145</f>
        <v>41.124000000000002</v>
      </c>
      <c r="AR145" s="145" t="s">
        <v>139</v>
      </c>
      <c r="AT145" s="145" t="s">
        <v>135</v>
      </c>
      <c r="AU145" s="145" t="s">
        <v>85</v>
      </c>
      <c r="AY145" s="17" t="s">
        <v>133</v>
      </c>
      <c r="BE145" s="146">
        <f>IF(N145="základní",J145,0)</f>
        <v>0</v>
      </c>
      <c r="BF145" s="146">
        <f>IF(N145="snížená",J145,0)</f>
        <v>0</v>
      </c>
      <c r="BG145" s="146">
        <f>IF(N145="zákl. přenesená",J145,0)</f>
        <v>0</v>
      </c>
      <c r="BH145" s="146">
        <f>IF(N145="sníž. přenesená",J145,0)</f>
        <v>0</v>
      </c>
      <c r="BI145" s="146">
        <f>IF(N145="nulová",J145,0)</f>
        <v>0</v>
      </c>
      <c r="BJ145" s="17" t="s">
        <v>83</v>
      </c>
      <c r="BK145" s="146">
        <f>ROUND(I145*H145,2)</f>
        <v>0</v>
      </c>
      <c r="BL145" s="17" t="s">
        <v>139</v>
      </c>
      <c r="BM145" s="145" t="s">
        <v>167</v>
      </c>
    </row>
    <row r="146" spans="2:65" s="12" customFormat="1" ht="11.25">
      <c r="B146" s="147"/>
      <c r="D146" s="148" t="s">
        <v>141</v>
      </c>
      <c r="E146" s="149" t="s">
        <v>1</v>
      </c>
      <c r="F146" s="150" t="s">
        <v>148</v>
      </c>
      <c r="H146" s="149" t="s">
        <v>1</v>
      </c>
      <c r="I146" s="151"/>
      <c r="L146" s="147"/>
      <c r="M146" s="152"/>
      <c r="T146" s="153"/>
      <c r="AT146" s="149" t="s">
        <v>141</v>
      </c>
      <c r="AU146" s="149" t="s">
        <v>85</v>
      </c>
      <c r="AV146" s="12" t="s">
        <v>83</v>
      </c>
      <c r="AW146" s="12" t="s">
        <v>32</v>
      </c>
      <c r="AX146" s="12" t="s">
        <v>75</v>
      </c>
      <c r="AY146" s="149" t="s">
        <v>133</v>
      </c>
    </row>
    <row r="147" spans="2:65" s="12" customFormat="1" ht="11.25">
      <c r="B147" s="147"/>
      <c r="D147" s="148" t="s">
        <v>141</v>
      </c>
      <c r="E147" s="149" t="s">
        <v>1</v>
      </c>
      <c r="F147" s="150" t="s">
        <v>168</v>
      </c>
      <c r="H147" s="149" t="s">
        <v>1</v>
      </c>
      <c r="I147" s="151"/>
      <c r="L147" s="147"/>
      <c r="M147" s="152"/>
      <c r="T147" s="153"/>
      <c r="AT147" s="149" t="s">
        <v>141</v>
      </c>
      <c r="AU147" s="149" t="s">
        <v>85</v>
      </c>
      <c r="AV147" s="12" t="s">
        <v>83</v>
      </c>
      <c r="AW147" s="12" t="s">
        <v>32</v>
      </c>
      <c r="AX147" s="12" t="s">
        <v>75</v>
      </c>
      <c r="AY147" s="149" t="s">
        <v>133</v>
      </c>
    </row>
    <row r="148" spans="2:65" s="13" customFormat="1" ht="11.25">
      <c r="B148" s="154"/>
      <c r="D148" s="148" t="s">
        <v>141</v>
      </c>
      <c r="E148" s="155" t="s">
        <v>1</v>
      </c>
      <c r="F148" s="156" t="s">
        <v>169</v>
      </c>
      <c r="H148" s="157">
        <v>447</v>
      </c>
      <c r="I148" s="158"/>
      <c r="L148" s="154"/>
      <c r="M148" s="159"/>
      <c r="T148" s="160"/>
      <c r="AT148" s="155" t="s">
        <v>141</v>
      </c>
      <c r="AU148" s="155" t="s">
        <v>85</v>
      </c>
      <c r="AV148" s="13" t="s">
        <v>85</v>
      </c>
      <c r="AW148" s="13" t="s">
        <v>32</v>
      </c>
      <c r="AX148" s="13" t="s">
        <v>83</v>
      </c>
      <c r="AY148" s="155" t="s">
        <v>133</v>
      </c>
    </row>
    <row r="149" spans="2:65" s="1" customFormat="1" ht="24.2" customHeight="1">
      <c r="B149" s="32"/>
      <c r="C149" s="133" t="s">
        <v>170</v>
      </c>
      <c r="D149" s="133" t="s">
        <v>135</v>
      </c>
      <c r="E149" s="134" t="s">
        <v>171</v>
      </c>
      <c r="F149" s="135" t="s">
        <v>172</v>
      </c>
      <c r="G149" s="136" t="s">
        <v>138</v>
      </c>
      <c r="H149" s="137">
        <v>564</v>
      </c>
      <c r="I149" s="138"/>
      <c r="J149" s="139">
        <f>ROUND(I149*H149,2)</f>
        <v>0</v>
      </c>
      <c r="K149" s="140"/>
      <c r="L149" s="32"/>
      <c r="M149" s="141" t="s">
        <v>1</v>
      </c>
      <c r="N149" s="142" t="s">
        <v>40</v>
      </c>
      <c r="P149" s="143">
        <f>O149*H149</f>
        <v>0</v>
      </c>
      <c r="Q149" s="143">
        <v>6.9999999999999994E-5</v>
      </c>
      <c r="R149" s="143">
        <f>Q149*H149</f>
        <v>3.9479999999999994E-2</v>
      </c>
      <c r="S149" s="143">
        <v>0.115</v>
      </c>
      <c r="T149" s="144">
        <f>S149*H149</f>
        <v>64.86</v>
      </c>
      <c r="AR149" s="145" t="s">
        <v>139</v>
      </c>
      <c r="AT149" s="145" t="s">
        <v>135</v>
      </c>
      <c r="AU149" s="145" t="s">
        <v>85</v>
      </c>
      <c r="AY149" s="17" t="s">
        <v>133</v>
      </c>
      <c r="BE149" s="146">
        <f>IF(N149="základní",J149,0)</f>
        <v>0</v>
      </c>
      <c r="BF149" s="146">
        <f>IF(N149="snížená",J149,0)</f>
        <v>0</v>
      </c>
      <c r="BG149" s="146">
        <f>IF(N149="zákl. přenesená",J149,0)</f>
        <v>0</v>
      </c>
      <c r="BH149" s="146">
        <f>IF(N149="sníž. přenesená",J149,0)</f>
        <v>0</v>
      </c>
      <c r="BI149" s="146">
        <f>IF(N149="nulová",J149,0)</f>
        <v>0</v>
      </c>
      <c r="BJ149" s="17" t="s">
        <v>83</v>
      </c>
      <c r="BK149" s="146">
        <f>ROUND(I149*H149,2)</f>
        <v>0</v>
      </c>
      <c r="BL149" s="17" t="s">
        <v>139</v>
      </c>
      <c r="BM149" s="145" t="s">
        <v>173</v>
      </c>
    </row>
    <row r="150" spans="2:65" s="12" customFormat="1" ht="11.25">
      <c r="B150" s="147"/>
      <c r="D150" s="148" t="s">
        <v>141</v>
      </c>
      <c r="E150" s="149" t="s">
        <v>1</v>
      </c>
      <c r="F150" s="150" t="s">
        <v>148</v>
      </c>
      <c r="H150" s="149" t="s">
        <v>1</v>
      </c>
      <c r="I150" s="151"/>
      <c r="L150" s="147"/>
      <c r="M150" s="152"/>
      <c r="T150" s="153"/>
      <c r="AT150" s="149" t="s">
        <v>141</v>
      </c>
      <c r="AU150" s="149" t="s">
        <v>85</v>
      </c>
      <c r="AV150" s="12" t="s">
        <v>83</v>
      </c>
      <c r="AW150" s="12" t="s">
        <v>32</v>
      </c>
      <c r="AX150" s="12" t="s">
        <v>75</v>
      </c>
      <c r="AY150" s="149" t="s">
        <v>133</v>
      </c>
    </row>
    <row r="151" spans="2:65" s="12" customFormat="1" ht="11.25">
      <c r="B151" s="147"/>
      <c r="D151" s="148" t="s">
        <v>141</v>
      </c>
      <c r="E151" s="149" t="s">
        <v>1</v>
      </c>
      <c r="F151" s="150" t="s">
        <v>174</v>
      </c>
      <c r="H151" s="149" t="s">
        <v>1</v>
      </c>
      <c r="I151" s="151"/>
      <c r="L151" s="147"/>
      <c r="M151" s="152"/>
      <c r="T151" s="153"/>
      <c r="AT151" s="149" t="s">
        <v>141</v>
      </c>
      <c r="AU151" s="149" t="s">
        <v>85</v>
      </c>
      <c r="AV151" s="12" t="s">
        <v>83</v>
      </c>
      <c r="AW151" s="12" t="s">
        <v>32</v>
      </c>
      <c r="AX151" s="12" t="s">
        <v>75</v>
      </c>
      <c r="AY151" s="149" t="s">
        <v>133</v>
      </c>
    </row>
    <row r="152" spans="2:65" s="13" customFormat="1" ht="11.25">
      <c r="B152" s="154"/>
      <c r="D152" s="148" t="s">
        <v>141</v>
      </c>
      <c r="E152" s="155" t="s">
        <v>1</v>
      </c>
      <c r="F152" s="156" t="s">
        <v>175</v>
      </c>
      <c r="H152" s="157">
        <v>356</v>
      </c>
      <c r="I152" s="158"/>
      <c r="L152" s="154"/>
      <c r="M152" s="159"/>
      <c r="T152" s="160"/>
      <c r="AT152" s="155" t="s">
        <v>141</v>
      </c>
      <c r="AU152" s="155" t="s">
        <v>85</v>
      </c>
      <c r="AV152" s="13" t="s">
        <v>85</v>
      </c>
      <c r="AW152" s="13" t="s">
        <v>32</v>
      </c>
      <c r="AX152" s="13" t="s">
        <v>75</v>
      </c>
      <c r="AY152" s="155" t="s">
        <v>133</v>
      </c>
    </row>
    <row r="153" spans="2:65" s="12" customFormat="1" ht="11.25">
      <c r="B153" s="147"/>
      <c r="D153" s="148" t="s">
        <v>141</v>
      </c>
      <c r="E153" s="149" t="s">
        <v>1</v>
      </c>
      <c r="F153" s="150" t="s">
        <v>176</v>
      </c>
      <c r="H153" s="149" t="s">
        <v>1</v>
      </c>
      <c r="I153" s="151"/>
      <c r="L153" s="147"/>
      <c r="M153" s="152"/>
      <c r="T153" s="153"/>
      <c r="AT153" s="149" t="s">
        <v>141</v>
      </c>
      <c r="AU153" s="149" t="s">
        <v>85</v>
      </c>
      <c r="AV153" s="12" t="s">
        <v>83</v>
      </c>
      <c r="AW153" s="12" t="s">
        <v>32</v>
      </c>
      <c r="AX153" s="12" t="s">
        <v>75</v>
      </c>
      <c r="AY153" s="149" t="s">
        <v>133</v>
      </c>
    </row>
    <row r="154" spans="2:65" s="13" customFormat="1" ht="11.25">
      <c r="B154" s="154"/>
      <c r="D154" s="148" t="s">
        <v>141</v>
      </c>
      <c r="E154" s="155" t="s">
        <v>1</v>
      </c>
      <c r="F154" s="156" t="s">
        <v>177</v>
      </c>
      <c r="H154" s="157">
        <v>208</v>
      </c>
      <c r="I154" s="158"/>
      <c r="L154" s="154"/>
      <c r="M154" s="159"/>
      <c r="T154" s="160"/>
      <c r="AT154" s="155" t="s">
        <v>141</v>
      </c>
      <c r="AU154" s="155" t="s">
        <v>85</v>
      </c>
      <c r="AV154" s="13" t="s">
        <v>85</v>
      </c>
      <c r="AW154" s="13" t="s">
        <v>32</v>
      </c>
      <c r="AX154" s="13" t="s">
        <v>75</v>
      </c>
      <c r="AY154" s="155" t="s">
        <v>133</v>
      </c>
    </row>
    <row r="155" spans="2:65" s="14" customFormat="1" ht="11.25">
      <c r="B155" s="161"/>
      <c r="D155" s="148" t="s">
        <v>141</v>
      </c>
      <c r="E155" s="162" t="s">
        <v>1</v>
      </c>
      <c r="F155" s="163" t="s">
        <v>152</v>
      </c>
      <c r="H155" s="164">
        <v>564</v>
      </c>
      <c r="I155" s="165"/>
      <c r="L155" s="161"/>
      <c r="M155" s="166"/>
      <c r="T155" s="167"/>
      <c r="AT155" s="162" t="s">
        <v>141</v>
      </c>
      <c r="AU155" s="162" t="s">
        <v>85</v>
      </c>
      <c r="AV155" s="14" t="s">
        <v>139</v>
      </c>
      <c r="AW155" s="14" t="s">
        <v>32</v>
      </c>
      <c r="AX155" s="14" t="s">
        <v>83</v>
      </c>
      <c r="AY155" s="162" t="s">
        <v>133</v>
      </c>
    </row>
    <row r="156" spans="2:65" s="1" customFormat="1" ht="24.2" customHeight="1">
      <c r="B156" s="32"/>
      <c r="C156" s="133" t="s">
        <v>178</v>
      </c>
      <c r="D156" s="133" t="s">
        <v>135</v>
      </c>
      <c r="E156" s="134" t="s">
        <v>179</v>
      </c>
      <c r="F156" s="135" t="s">
        <v>180</v>
      </c>
      <c r="G156" s="136" t="s">
        <v>138</v>
      </c>
      <c r="H156" s="137">
        <v>397</v>
      </c>
      <c r="I156" s="138"/>
      <c r="J156" s="139">
        <f>ROUND(I156*H156,2)</f>
        <v>0</v>
      </c>
      <c r="K156" s="140"/>
      <c r="L156" s="32"/>
      <c r="M156" s="141" t="s">
        <v>1</v>
      </c>
      <c r="N156" s="142" t="s">
        <v>40</v>
      </c>
      <c r="P156" s="143">
        <f>O156*H156</f>
        <v>0</v>
      </c>
      <c r="Q156" s="143">
        <v>1.2999999999999999E-4</v>
      </c>
      <c r="R156" s="143">
        <f>Q156*H156</f>
        <v>5.1609999999999996E-2</v>
      </c>
      <c r="S156" s="143">
        <v>0.23</v>
      </c>
      <c r="T156" s="144">
        <f>S156*H156</f>
        <v>91.31</v>
      </c>
      <c r="AR156" s="145" t="s">
        <v>139</v>
      </c>
      <c r="AT156" s="145" t="s">
        <v>135</v>
      </c>
      <c r="AU156" s="145" t="s">
        <v>85</v>
      </c>
      <c r="AY156" s="17" t="s">
        <v>133</v>
      </c>
      <c r="BE156" s="146">
        <f>IF(N156="základní",J156,0)</f>
        <v>0</v>
      </c>
      <c r="BF156" s="146">
        <f>IF(N156="snížená",J156,0)</f>
        <v>0</v>
      </c>
      <c r="BG156" s="146">
        <f>IF(N156="zákl. přenesená",J156,0)</f>
        <v>0</v>
      </c>
      <c r="BH156" s="146">
        <f>IF(N156="sníž. přenesená",J156,0)</f>
        <v>0</v>
      </c>
      <c r="BI156" s="146">
        <f>IF(N156="nulová",J156,0)</f>
        <v>0</v>
      </c>
      <c r="BJ156" s="17" t="s">
        <v>83</v>
      </c>
      <c r="BK156" s="146">
        <f>ROUND(I156*H156,2)</f>
        <v>0</v>
      </c>
      <c r="BL156" s="17" t="s">
        <v>139</v>
      </c>
      <c r="BM156" s="145" t="s">
        <v>181</v>
      </c>
    </row>
    <row r="157" spans="2:65" s="12" customFormat="1" ht="11.25">
      <c r="B157" s="147"/>
      <c r="D157" s="148" t="s">
        <v>141</v>
      </c>
      <c r="E157" s="149" t="s">
        <v>1</v>
      </c>
      <c r="F157" s="150" t="s">
        <v>148</v>
      </c>
      <c r="H157" s="149" t="s">
        <v>1</v>
      </c>
      <c r="I157" s="151"/>
      <c r="L157" s="147"/>
      <c r="M157" s="152"/>
      <c r="T157" s="153"/>
      <c r="AT157" s="149" t="s">
        <v>141</v>
      </c>
      <c r="AU157" s="149" t="s">
        <v>85</v>
      </c>
      <c r="AV157" s="12" t="s">
        <v>83</v>
      </c>
      <c r="AW157" s="12" t="s">
        <v>32</v>
      </c>
      <c r="AX157" s="12" t="s">
        <v>75</v>
      </c>
      <c r="AY157" s="149" t="s">
        <v>133</v>
      </c>
    </row>
    <row r="158" spans="2:65" s="12" customFormat="1" ht="11.25">
      <c r="B158" s="147"/>
      <c r="D158" s="148" t="s">
        <v>141</v>
      </c>
      <c r="E158" s="149" t="s">
        <v>1</v>
      </c>
      <c r="F158" s="150" t="s">
        <v>182</v>
      </c>
      <c r="H158" s="149" t="s">
        <v>1</v>
      </c>
      <c r="I158" s="151"/>
      <c r="L158" s="147"/>
      <c r="M158" s="152"/>
      <c r="T158" s="153"/>
      <c r="AT158" s="149" t="s">
        <v>141</v>
      </c>
      <c r="AU158" s="149" t="s">
        <v>85</v>
      </c>
      <c r="AV158" s="12" t="s">
        <v>83</v>
      </c>
      <c r="AW158" s="12" t="s">
        <v>32</v>
      </c>
      <c r="AX158" s="12" t="s">
        <v>75</v>
      </c>
      <c r="AY158" s="149" t="s">
        <v>133</v>
      </c>
    </row>
    <row r="159" spans="2:65" s="13" customFormat="1" ht="11.25">
      <c r="B159" s="154"/>
      <c r="D159" s="148" t="s">
        <v>141</v>
      </c>
      <c r="E159" s="155" t="s">
        <v>1</v>
      </c>
      <c r="F159" s="156" t="s">
        <v>183</v>
      </c>
      <c r="H159" s="157">
        <v>397</v>
      </c>
      <c r="I159" s="158"/>
      <c r="L159" s="154"/>
      <c r="M159" s="159"/>
      <c r="T159" s="160"/>
      <c r="AT159" s="155" t="s">
        <v>141</v>
      </c>
      <c r="AU159" s="155" t="s">
        <v>85</v>
      </c>
      <c r="AV159" s="13" t="s">
        <v>85</v>
      </c>
      <c r="AW159" s="13" t="s">
        <v>32</v>
      </c>
      <c r="AX159" s="13" t="s">
        <v>83</v>
      </c>
      <c r="AY159" s="155" t="s">
        <v>133</v>
      </c>
    </row>
    <row r="160" spans="2:65" s="1" customFormat="1" ht="49.15" customHeight="1">
      <c r="B160" s="32"/>
      <c r="C160" s="133" t="s">
        <v>184</v>
      </c>
      <c r="D160" s="133" t="s">
        <v>135</v>
      </c>
      <c r="E160" s="134" t="s">
        <v>185</v>
      </c>
      <c r="F160" s="135" t="s">
        <v>186</v>
      </c>
      <c r="G160" s="136" t="s">
        <v>187</v>
      </c>
      <c r="H160" s="137">
        <v>14</v>
      </c>
      <c r="I160" s="138"/>
      <c r="J160" s="139">
        <f>ROUND(I160*H160,2)</f>
        <v>0</v>
      </c>
      <c r="K160" s="140"/>
      <c r="L160" s="32"/>
      <c r="M160" s="141" t="s">
        <v>1</v>
      </c>
      <c r="N160" s="142" t="s">
        <v>40</v>
      </c>
      <c r="P160" s="143">
        <f>O160*H160</f>
        <v>0</v>
      </c>
      <c r="Q160" s="143">
        <v>8.6800000000000002E-3</v>
      </c>
      <c r="R160" s="143">
        <f>Q160*H160</f>
        <v>0.12152</v>
      </c>
      <c r="S160" s="143">
        <v>0</v>
      </c>
      <c r="T160" s="144">
        <f>S160*H160</f>
        <v>0</v>
      </c>
      <c r="AR160" s="145" t="s">
        <v>139</v>
      </c>
      <c r="AT160" s="145" t="s">
        <v>135</v>
      </c>
      <c r="AU160" s="145" t="s">
        <v>85</v>
      </c>
      <c r="AY160" s="17" t="s">
        <v>133</v>
      </c>
      <c r="BE160" s="146">
        <f>IF(N160="základní",J160,0)</f>
        <v>0</v>
      </c>
      <c r="BF160" s="146">
        <f>IF(N160="snížená",J160,0)</f>
        <v>0</v>
      </c>
      <c r="BG160" s="146">
        <f>IF(N160="zákl. přenesená",J160,0)</f>
        <v>0</v>
      </c>
      <c r="BH160" s="146">
        <f>IF(N160="sníž. přenesená",J160,0)</f>
        <v>0</v>
      </c>
      <c r="BI160" s="146">
        <f>IF(N160="nulová",J160,0)</f>
        <v>0</v>
      </c>
      <c r="BJ160" s="17" t="s">
        <v>83</v>
      </c>
      <c r="BK160" s="146">
        <f>ROUND(I160*H160,2)</f>
        <v>0</v>
      </c>
      <c r="BL160" s="17" t="s">
        <v>139</v>
      </c>
      <c r="BM160" s="145" t="s">
        <v>188</v>
      </c>
    </row>
    <row r="161" spans="2:65" s="12" customFormat="1" ht="11.25">
      <c r="B161" s="147"/>
      <c r="D161" s="148" t="s">
        <v>141</v>
      </c>
      <c r="E161" s="149" t="s">
        <v>1</v>
      </c>
      <c r="F161" s="150" t="s">
        <v>189</v>
      </c>
      <c r="H161" s="149" t="s">
        <v>1</v>
      </c>
      <c r="I161" s="151"/>
      <c r="L161" s="147"/>
      <c r="M161" s="152"/>
      <c r="T161" s="153"/>
      <c r="AT161" s="149" t="s">
        <v>141</v>
      </c>
      <c r="AU161" s="149" t="s">
        <v>85</v>
      </c>
      <c r="AV161" s="12" t="s">
        <v>83</v>
      </c>
      <c r="AW161" s="12" t="s">
        <v>32</v>
      </c>
      <c r="AX161" s="12" t="s">
        <v>75</v>
      </c>
      <c r="AY161" s="149" t="s">
        <v>133</v>
      </c>
    </row>
    <row r="162" spans="2:65" s="13" customFormat="1" ht="11.25">
      <c r="B162" s="154"/>
      <c r="D162" s="148" t="s">
        <v>141</v>
      </c>
      <c r="E162" s="155" t="s">
        <v>1</v>
      </c>
      <c r="F162" s="156" t="s">
        <v>190</v>
      </c>
      <c r="H162" s="157">
        <v>14</v>
      </c>
      <c r="I162" s="158"/>
      <c r="L162" s="154"/>
      <c r="M162" s="159"/>
      <c r="T162" s="160"/>
      <c r="AT162" s="155" t="s">
        <v>141</v>
      </c>
      <c r="AU162" s="155" t="s">
        <v>85</v>
      </c>
      <c r="AV162" s="13" t="s">
        <v>85</v>
      </c>
      <c r="AW162" s="13" t="s">
        <v>32</v>
      </c>
      <c r="AX162" s="13" t="s">
        <v>83</v>
      </c>
      <c r="AY162" s="155" t="s">
        <v>133</v>
      </c>
    </row>
    <row r="163" spans="2:65" s="1" customFormat="1" ht="49.15" customHeight="1">
      <c r="B163" s="32"/>
      <c r="C163" s="133" t="s">
        <v>191</v>
      </c>
      <c r="D163" s="133" t="s">
        <v>135</v>
      </c>
      <c r="E163" s="134" t="s">
        <v>192</v>
      </c>
      <c r="F163" s="135" t="s">
        <v>193</v>
      </c>
      <c r="G163" s="136" t="s">
        <v>187</v>
      </c>
      <c r="H163" s="137">
        <v>14</v>
      </c>
      <c r="I163" s="138"/>
      <c r="J163" s="139">
        <f>ROUND(I163*H163,2)</f>
        <v>0</v>
      </c>
      <c r="K163" s="140"/>
      <c r="L163" s="32"/>
      <c r="M163" s="141" t="s">
        <v>1</v>
      </c>
      <c r="N163" s="142" t="s">
        <v>40</v>
      </c>
      <c r="P163" s="143">
        <f>O163*H163</f>
        <v>0</v>
      </c>
      <c r="Q163" s="143">
        <v>3.6900000000000002E-2</v>
      </c>
      <c r="R163" s="143">
        <f>Q163*H163</f>
        <v>0.51660000000000006</v>
      </c>
      <c r="S163" s="143">
        <v>0</v>
      </c>
      <c r="T163" s="144">
        <f>S163*H163</f>
        <v>0</v>
      </c>
      <c r="AR163" s="145" t="s">
        <v>139</v>
      </c>
      <c r="AT163" s="145" t="s">
        <v>135</v>
      </c>
      <c r="AU163" s="145" t="s">
        <v>85</v>
      </c>
      <c r="AY163" s="17" t="s">
        <v>133</v>
      </c>
      <c r="BE163" s="146">
        <f>IF(N163="základní",J163,0)</f>
        <v>0</v>
      </c>
      <c r="BF163" s="146">
        <f>IF(N163="snížená",J163,0)</f>
        <v>0</v>
      </c>
      <c r="BG163" s="146">
        <f>IF(N163="zákl. přenesená",J163,0)</f>
        <v>0</v>
      </c>
      <c r="BH163" s="146">
        <f>IF(N163="sníž. přenesená",J163,0)</f>
        <v>0</v>
      </c>
      <c r="BI163" s="146">
        <f>IF(N163="nulová",J163,0)</f>
        <v>0</v>
      </c>
      <c r="BJ163" s="17" t="s">
        <v>83</v>
      </c>
      <c r="BK163" s="146">
        <f>ROUND(I163*H163,2)</f>
        <v>0</v>
      </c>
      <c r="BL163" s="17" t="s">
        <v>139</v>
      </c>
      <c r="BM163" s="145" t="s">
        <v>194</v>
      </c>
    </row>
    <row r="164" spans="2:65" s="12" customFormat="1" ht="11.25">
      <c r="B164" s="147"/>
      <c r="D164" s="148" t="s">
        <v>141</v>
      </c>
      <c r="E164" s="149" t="s">
        <v>1</v>
      </c>
      <c r="F164" s="150" t="s">
        <v>195</v>
      </c>
      <c r="H164" s="149" t="s">
        <v>1</v>
      </c>
      <c r="I164" s="151"/>
      <c r="L164" s="147"/>
      <c r="M164" s="152"/>
      <c r="T164" s="153"/>
      <c r="AT164" s="149" t="s">
        <v>141</v>
      </c>
      <c r="AU164" s="149" t="s">
        <v>85</v>
      </c>
      <c r="AV164" s="12" t="s">
        <v>83</v>
      </c>
      <c r="AW164" s="12" t="s">
        <v>32</v>
      </c>
      <c r="AX164" s="12" t="s">
        <v>75</v>
      </c>
      <c r="AY164" s="149" t="s">
        <v>133</v>
      </c>
    </row>
    <row r="165" spans="2:65" s="13" customFormat="1" ht="11.25">
      <c r="B165" s="154"/>
      <c r="D165" s="148" t="s">
        <v>141</v>
      </c>
      <c r="E165" s="155" t="s">
        <v>1</v>
      </c>
      <c r="F165" s="156" t="s">
        <v>196</v>
      </c>
      <c r="H165" s="157">
        <v>14</v>
      </c>
      <c r="I165" s="158"/>
      <c r="L165" s="154"/>
      <c r="M165" s="159"/>
      <c r="T165" s="160"/>
      <c r="AT165" s="155" t="s">
        <v>141</v>
      </c>
      <c r="AU165" s="155" t="s">
        <v>85</v>
      </c>
      <c r="AV165" s="13" t="s">
        <v>85</v>
      </c>
      <c r="AW165" s="13" t="s">
        <v>32</v>
      </c>
      <c r="AX165" s="13" t="s">
        <v>83</v>
      </c>
      <c r="AY165" s="155" t="s">
        <v>133</v>
      </c>
    </row>
    <row r="166" spans="2:65" s="1" customFormat="1" ht="24.2" customHeight="1">
      <c r="B166" s="32"/>
      <c r="C166" s="133" t="s">
        <v>197</v>
      </c>
      <c r="D166" s="133" t="s">
        <v>135</v>
      </c>
      <c r="E166" s="134" t="s">
        <v>198</v>
      </c>
      <c r="F166" s="135" t="s">
        <v>199</v>
      </c>
      <c r="G166" s="136" t="s">
        <v>200</v>
      </c>
      <c r="H166" s="137">
        <v>33.6</v>
      </c>
      <c r="I166" s="138"/>
      <c r="J166" s="139">
        <f>ROUND(I166*H166,2)</f>
        <v>0</v>
      </c>
      <c r="K166" s="140"/>
      <c r="L166" s="32"/>
      <c r="M166" s="141" t="s">
        <v>1</v>
      </c>
      <c r="N166" s="142" t="s">
        <v>40</v>
      </c>
      <c r="P166" s="143">
        <f>O166*H166</f>
        <v>0</v>
      </c>
      <c r="Q166" s="143">
        <v>0</v>
      </c>
      <c r="R166" s="143">
        <f>Q166*H166</f>
        <v>0</v>
      </c>
      <c r="S166" s="143">
        <v>0</v>
      </c>
      <c r="T166" s="144">
        <f>S166*H166</f>
        <v>0</v>
      </c>
      <c r="AR166" s="145" t="s">
        <v>139</v>
      </c>
      <c r="AT166" s="145" t="s">
        <v>135</v>
      </c>
      <c r="AU166" s="145" t="s">
        <v>85</v>
      </c>
      <c r="AY166" s="17" t="s">
        <v>133</v>
      </c>
      <c r="BE166" s="146">
        <f>IF(N166="základní",J166,0)</f>
        <v>0</v>
      </c>
      <c r="BF166" s="146">
        <f>IF(N166="snížená",J166,0)</f>
        <v>0</v>
      </c>
      <c r="BG166" s="146">
        <f>IF(N166="zákl. přenesená",J166,0)</f>
        <v>0</v>
      </c>
      <c r="BH166" s="146">
        <f>IF(N166="sníž. přenesená",J166,0)</f>
        <v>0</v>
      </c>
      <c r="BI166" s="146">
        <f>IF(N166="nulová",J166,0)</f>
        <v>0</v>
      </c>
      <c r="BJ166" s="17" t="s">
        <v>83</v>
      </c>
      <c r="BK166" s="146">
        <f>ROUND(I166*H166,2)</f>
        <v>0</v>
      </c>
      <c r="BL166" s="17" t="s">
        <v>139</v>
      </c>
      <c r="BM166" s="145" t="s">
        <v>201</v>
      </c>
    </row>
    <row r="167" spans="2:65" s="13" customFormat="1" ht="11.25">
      <c r="B167" s="154"/>
      <c r="D167" s="148" t="s">
        <v>141</v>
      </c>
      <c r="E167" s="155" t="s">
        <v>1</v>
      </c>
      <c r="F167" s="156" t="s">
        <v>202</v>
      </c>
      <c r="H167" s="157">
        <v>33.6</v>
      </c>
      <c r="I167" s="158"/>
      <c r="L167" s="154"/>
      <c r="M167" s="159"/>
      <c r="T167" s="160"/>
      <c r="AT167" s="155" t="s">
        <v>141</v>
      </c>
      <c r="AU167" s="155" t="s">
        <v>85</v>
      </c>
      <c r="AV167" s="13" t="s">
        <v>85</v>
      </c>
      <c r="AW167" s="13" t="s">
        <v>32</v>
      </c>
      <c r="AX167" s="13" t="s">
        <v>83</v>
      </c>
      <c r="AY167" s="155" t="s">
        <v>133</v>
      </c>
    </row>
    <row r="168" spans="2:65" s="1" customFormat="1" ht="24.2" customHeight="1">
      <c r="B168" s="32"/>
      <c r="C168" s="133" t="s">
        <v>203</v>
      </c>
      <c r="D168" s="133" t="s">
        <v>135</v>
      </c>
      <c r="E168" s="134" t="s">
        <v>204</v>
      </c>
      <c r="F168" s="135" t="s">
        <v>205</v>
      </c>
      <c r="G168" s="136" t="s">
        <v>200</v>
      </c>
      <c r="H168" s="137">
        <v>160.73599999999999</v>
      </c>
      <c r="I168" s="138"/>
      <c r="J168" s="139">
        <f>ROUND(I168*H168,2)</f>
        <v>0</v>
      </c>
      <c r="K168" s="140"/>
      <c r="L168" s="32"/>
      <c r="M168" s="141" t="s">
        <v>1</v>
      </c>
      <c r="N168" s="142" t="s">
        <v>40</v>
      </c>
      <c r="P168" s="143">
        <f>O168*H168</f>
        <v>0</v>
      </c>
      <c r="Q168" s="143">
        <v>0</v>
      </c>
      <c r="R168" s="143">
        <f>Q168*H168</f>
        <v>0</v>
      </c>
      <c r="S168" s="143">
        <v>0</v>
      </c>
      <c r="T168" s="144">
        <f>S168*H168</f>
        <v>0</v>
      </c>
      <c r="AR168" s="145" t="s">
        <v>139</v>
      </c>
      <c r="AT168" s="145" t="s">
        <v>135</v>
      </c>
      <c r="AU168" s="145" t="s">
        <v>85</v>
      </c>
      <c r="AY168" s="17" t="s">
        <v>133</v>
      </c>
      <c r="BE168" s="146">
        <f>IF(N168="základní",J168,0)</f>
        <v>0</v>
      </c>
      <c r="BF168" s="146">
        <f>IF(N168="snížená",J168,0)</f>
        <v>0</v>
      </c>
      <c r="BG168" s="146">
        <f>IF(N168="zákl. přenesená",J168,0)</f>
        <v>0</v>
      </c>
      <c r="BH168" s="146">
        <f>IF(N168="sníž. přenesená",J168,0)</f>
        <v>0</v>
      </c>
      <c r="BI168" s="146">
        <f>IF(N168="nulová",J168,0)</f>
        <v>0</v>
      </c>
      <c r="BJ168" s="17" t="s">
        <v>83</v>
      </c>
      <c r="BK168" s="146">
        <f>ROUND(I168*H168,2)</f>
        <v>0</v>
      </c>
      <c r="BL168" s="17" t="s">
        <v>139</v>
      </c>
      <c r="BM168" s="145" t="s">
        <v>206</v>
      </c>
    </row>
    <row r="169" spans="2:65" s="12" customFormat="1" ht="11.25">
      <c r="B169" s="147"/>
      <c r="D169" s="148" t="s">
        <v>141</v>
      </c>
      <c r="E169" s="149" t="s">
        <v>1</v>
      </c>
      <c r="F169" s="150" t="s">
        <v>207</v>
      </c>
      <c r="H169" s="149" t="s">
        <v>1</v>
      </c>
      <c r="I169" s="151"/>
      <c r="L169" s="147"/>
      <c r="M169" s="152"/>
      <c r="T169" s="153"/>
      <c r="AT169" s="149" t="s">
        <v>141</v>
      </c>
      <c r="AU169" s="149" t="s">
        <v>85</v>
      </c>
      <c r="AV169" s="12" t="s">
        <v>83</v>
      </c>
      <c r="AW169" s="12" t="s">
        <v>32</v>
      </c>
      <c r="AX169" s="12" t="s">
        <v>75</v>
      </c>
      <c r="AY169" s="149" t="s">
        <v>133</v>
      </c>
    </row>
    <row r="170" spans="2:65" s="13" customFormat="1" ht="11.25">
      <c r="B170" s="154"/>
      <c r="D170" s="148" t="s">
        <v>141</v>
      </c>
      <c r="E170" s="155" t="s">
        <v>1</v>
      </c>
      <c r="F170" s="156" t="s">
        <v>208</v>
      </c>
      <c r="H170" s="157">
        <v>485.59</v>
      </c>
      <c r="I170" s="158"/>
      <c r="L170" s="154"/>
      <c r="M170" s="159"/>
      <c r="T170" s="160"/>
      <c r="AT170" s="155" t="s">
        <v>141</v>
      </c>
      <c r="AU170" s="155" t="s">
        <v>85</v>
      </c>
      <c r="AV170" s="13" t="s">
        <v>85</v>
      </c>
      <c r="AW170" s="13" t="s">
        <v>32</v>
      </c>
      <c r="AX170" s="13" t="s">
        <v>75</v>
      </c>
      <c r="AY170" s="155" t="s">
        <v>133</v>
      </c>
    </row>
    <row r="171" spans="2:65" s="12" customFormat="1" ht="11.25">
      <c r="B171" s="147"/>
      <c r="D171" s="148" t="s">
        <v>141</v>
      </c>
      <c r="E171" s="149" t="s">
        <v>1</v>
      </c>
      <c r="F171" s="150" t="s">
        <v>209</v>
      </c>
      <c r="H171" s="149" t="s">
        <v>1</v>
      </c>
      <c r="I171" s="151"/>
      <c r="L171" s="147"/>
      <c r="M171" s="152"/>
      <c r="T171" s="153"/>
      <c r="AT171" s="149" t="s">
        <v>141</v>
      </c>
      <c r="AU171" s="149" t="s">
        <v>85</v>
      </c>
      <c r="AV171" s="12" t="s">
        <v>83</v>
      </c>
      <c r="AW171" s="12" t="s">
        <v>32</v>
      </c>
      <c r="AX171" s="12" t="s">
        <v>75</v>
      </c>
      <c r="AY171" s="149" t="s">
        <v>133</v>
      </c>
    </row>
    <row r="172" spans="2:65" s="13" customFormat="1" ht="11.25">
      <c r="B172" s="154"/>
      <c r="D172" s="148" t="s">
        <v>141</v>
      </c>
      <c r="E172" s="155" t="s">
        <v>1</v>
      </c>
      <c r="F172" s="156" t="s">
        <v>210</v>
      </c>
      <c r="H172" s="157">
        <v>-128.4</v>
      </c>
      <c r="I172" s="158"/>
      <c r="L172" s="154"/>
      <c r="M172" s="159"/>
      <c r="T172" s="160"/>
      <c r="AT172" s="155" t="s">
        <v>141</v>
      </c>
      <c r="AU172" s="155" t="s">
        <v>85</v>
      </c>
      <c r="AV172" s="13" t="s">
        <v>85</v>
      </c>
      <c r="AW172" s="13" t="s">
        <v>32</v>
      </c>
      <c r="AX172" s="13" t="s">
        <v>75</v>
      </c>
      <c r="AY172" s="155" t="s">
        <v>133</v>
      </c>
    </row>
    <row r="173" spans="2:65" s="15" customFormat="1" ht="11.25">
      <c r="B173" s="168"/>
      <c r="D173" s="148" t="s">
        <v>141</v>
      </c>
      <c r="E173" s="169" t="s">
        <v>1</v>
      </c>
      <c r="F173" s="170" t="s">
        <v>211</v>
      </c>
      <c r="H173" s="171">
        <v>357.18999999999994</v>
      </c>
      <c r="I173" s="172"/>
      <c r="L173" s="168"/>
      <c r="M173" s="173"/>
      <c r="T173" s="174"/>
      <c r="AT173" s="169" t="s">
        <v>141</v>
      </c>
      <c r="AU173" s="169" t="s">
        <v>85</v>
      </c>
      <c r="AV173" s="15" t="s">
        <v>153</v>
      </c>
      <c r="AW173" s="15" t="s">
        <v>32</v>
      </c>
      <c r="AX173" s="15" t="s">
        <v>75</v>
      </c>
      <c r="AY173" s="169" t="s">
        <v>133</v>
      </c>
    </row>
    <row r="174" spans="2:65" s="12" customFormat="1" ht="11.25">
      <c r="B174" s="147"/>
      <c r="D174" s="148" t="s">
        <v>141</v>
      </c>
      <c r="E174" s="149" t="s">
        <v>1</v>
      </c>
      <c r="F174" s="150" t="s">
        <v>212</v>
      </c>
      <c r="H174" s="149" t="s">
        <v>1</v>
      </c>
      <c r="I174" s="151"/>
      <c r="L174" s="147"/>
      <c r="M174" s="152"/>
      <c r="T174" s="153"/>
      <c r="AT174" s="149" t="s">
        <v>141</v>
      </c>
      <c r="AU174" s="149" t="s">
        <v>85</v>
      </c>
      <c r="AV174" s="12" t="s">
        <v>83</v>
      </c>
      <c r="AW174" s="12" t="s">
        <v>32</v>
      </c>
      <c r="AX174" s="12" t="s">
        <v>75</v>
      </c>
      <c r="AY174" s="149" t="s">
        <v>133</v>
      </c>
    </row>
    <row r="175" spans="2:65" s="13" customFormat="1" ht="11.25">
      <c r="B175" s="154"/>
      <c r="D175" s="148" t="s">
        <v>141</v>
      </c>
      <c r="E175" s="155" t="s">
        <v>1</v>
      </c>
      <c r="F175" s="156" t="s">
        <v>213</v>
      </c>
      <c r="H175" s="157">
        <v>160.73599999999999</v>
      </c>
      <c r="I175" s="158"/>
      <c r="L175" s="154"/>
      <c r="M175" s="159"/>
      <c r="T175" s="160"/>
      <c r="AT175" s="155" t="s">
        <v>141</v>
      </c>
      <c r="AU175" s="155" t="s">
        <v>85</v>
      </c>
      <c r="AV175" s="13" t="s">
        <v>85</v>
      </c>
      <c r="AW175" s="13" t="s">
        <v>32</v>
      </c>
      <c r="AX175" s="13" t="s">
        <v>83</v>
      </c>
      <c r="AY175" s="155" t="s">
        <v>133</v>
      </c>
    </row>
    <row r="176" spans="2:65" s="1" customFormat="1" ht="24.2" customHeight="1">
      <c r="B176" s="32"/>
      <c r="C176" s="133" t="s">
        <v>8</v>
      </c>
      <c r="D176" s="133" t="s">
        <v>135</v>
      </c>
      <c r="E176" s="134" t="s">
        <v>214</v>
      </c>
      <c r="F176" s="135" t="s">
        <v>215</v>
      </c>
      <c r="G176" s="136" t="s">
        <v>200</v>
      </c>
      <c r="H176" s="137">
        <v>107.157</v>
      </c>
      <c r="I176" s="138"/>
      <c r="J176" s="139">
        <f>ROUND(I176*H176,2)</f>
        <v>0</v>
      </c>
      <c r="K176" s="140"/>
      <c r="L176" s="32"/>
      <c r="M176" s="141" t="s">
        <v>1</v>
      </c>
      <c r="N176" s="142" t="s">
        <v>40</v>
      </c>
      <c r="P176" s="143">
        <f>O176*H176</f>
        <v>0</v>
      </c>
      <c r="Q176" s="143">
        <v>0</v>
      </c>
      <c r="R176" s="143">
        <f>Q176*H176</f>
        <v>0</v>
      </c>
      <c r="S176" s="143">
        <v>0</v>
      </c>
      <c r="T176" s="144">
        <f>S176*H176</f>
        <v>0</v>
      </c>
      <c r="AR176" s="145" t="s">
        <v>139</v>
      </c>
      <c r="AT176" s="145" t="s">
        <v>135</v>
      </c>
      <c r="AU176" s="145" t="s">
        <v>85</v>
      </c>
      <c r="AY176" s="17" t="s">
        <v>133</v>
      </c>
      <c r="BE176" s="146">
        <f>IF(N176="základní",J176,0)</f>
        <v>0</v>
      </c>
      <c r="BF176" s="146">
        <f>IF(N176="snížená",J176,0)</f>
        <v>0</v>
      </c>
      <c r="BG176" s="146">
        <f>IF(N176="zákl. přenesená",J176,0)</f>
        <v>0</v>
      </c>
      <c r="BH176" s="146">
        <f>IF(N176="sníž. přenesená",J176,0)</f>
        <v>0</v>
      </c>
      <c r="BI176" s="146">
        <f>IF(N176="nulová",J176,0)</f>
        <v>0</v>
      </c>
      <c r="BJ176" s="17" t="s">
        <v>83</v>
      </c>
      <c r="BK176" s="146">
        <f>ROUND(I176*H176,2)</f>
        <v>0</v>
      </c>
      <c r="BL176" s="17" t="s">
        <v>139</v>
      </c>
      <c r="BM176" s="145" t="s">
        <v>216</v>
      </c>
    </row>
    <row r="177" spans="2:65" s="12" customFormat="1" ht="11.25">
      <c r="B177" s="147"/>
      <c r="D177" s="148" t="s">
        <v>141</v>
      </c>
      <c r="E177" s="149" t="s">
        <v>1</v>
      </c>
      <c r="F177" s="150" t="s">
        <v>207</v>
      </c>
      <c r="H177" s="149" t="s">
        <v>1</v>
      </c>
      <c r="I177" s="151"/>
      <c r="L177" s="147"/>
      <c r="M177" s="152"/>
      <c r="T177" s="153"/>
      <c r="AT177" s="149" t="s">
        <v>141</v>
      </c>
      <c r="AU177" s="149" t="s">
        <v>85</v>
      </c>
      <c r="AV177" s="12" t="s">
        <v>83</v>
      </c>
      <c r="AW177" s="12" t="s">
        <v>32</v>
      </c>
      <c r="AX177" s="12" t="s">
        <v>75</v>
      </c>
      <c r="AY177" s="149" t="s">
        <v>133</v>
      </c>
    </row>
    <row r="178" spans="2:65" s="13" customFormat="1" ht="11.25">
      <c r="B178" s="154"/>
      <c r="D178" s="148" t="s">
        <v>141</v>
      </c>
      <c r="E178" s="155" t="s">
        <v>1</v>
      </c>
      <c r="F178" s="156" t="s">
        <v>208</v>
      </c>
      <c r="H178" s="157">
        <v>485.59</v>
      </c>
      <c r="I178" s="158"/>
      <c r="L178" s="154"/>
      <c r="M178" s="159"/>
      <c r="T178" s="160"/>
      <c r="AT178" s="155" t="s">
        <v>141</v>
      </c>
      <c r="AU178" s="155" t="s">
        <v>85</v>
      </c>
      <c r="AV178" s="13" t="s">
        <v>85</v>
      </c>
      <c r="AW178" s="13" t="s">
        <v>32</v>
      </c>
      <c r="AX178" s="13" t="s">
        <v>75</v>
      </c>
      <c r="AY178" s="155" t="s">
        <v>133</v>
      </c>
    </row>
    <row r="179" spans="2:65" s="12" customFormat="1" ht="11.25">
      <c r="B179" s="147"/>
      <c r="D179" s="148" t="s">
        <v>141</v>
      </c>
      <c r="E179" s="149" t="s">
        <v>1</v>
      </c>
      <c r="F179" s="150" t="s">
        <v>209</v>
      </c>
      <c r="H179" s="149" t="s">
        <v>1</v>
      </c>
      <c r="I179" s="151"/>
      <c r="L179" s="147"/>
      <c r="M179" s="152"/>
      <c r="T179" s="153"/>
      <c r="AT179" s="149" t="s">
        <v>141</v>
      </c>
      <c r="AU179" s="149" t="s">
        <v>85</v>
      </c>
      <c r="AV179" s="12" t="s">
        <v>83</v>
      </c>
      <c r="AW179" s="12" t="s">
        <v>32</v>
      </c>
      <c r="AX179" s="12" t="s">
        <v>75</v>
      </c>
      <c r="AY179" s="149" t="s">
        <v>133</v>
      </c>
    </row>
    <row r="180" spans="2:65" s="13" customFormat="1" ht="11.25">
      <c r="B180" s="154"/>
      <c r="D180" s="148" t="s">
        <v>141</v>
      </c>
      <c r="E180" s="155" t="s">
        <v>1</v>
      </c>
      <c r="F180" s="156" t="s">
        <v>210</v>
      </c>
      <c r="H180" s="157">
        <v>-128.4</v>
      </c>
      <c r="I180" s="158"/>
      <c r="L180" s="154"/>
      <c r="M180" s="159"/>
      <c r="T180" s="160"/>
      <c r="AT180" s="155" t="s">
        <v>141</v>
      </c>
      <c r="AU180" s="155" t="s">
        <v>85</v>
      </c>
      <c r="AV180" s="13" t="s">
        <v>85</v>
      </c>
      <c r="AW180" s="13" t="s">
        <v>32</v>
      </c>
      <c r="AX180" s="13" t="s">
        <v>75</v>
      </c>
      <c r="AY180" s="155" t="s">
        <v>133</v>
      </c>
    </row>
    <row r="181" spans="2:65" s="15" customFormat="1" ht="11.25">
      <c r="B181" s="168"/>
      <c r="D181" s="148" t="s">
        <v>141</v>
      </c>
      <c r="E181" s="169" t="s">
        <v>1</v>
      </c>
      <c r="F181" s="170" t="s">
        <v>211</v>
      </c>
      <c r="H181" s="171">
        <v>357.18999999999994</v>
      </c>
      <c r="I181" s="172"/>
      <c r="L181" s="168"/>
      <c r="M181" s="173"/>
      <c r="T181" s="174"/>
      <c r="AT181" s="169" t="s">
        <v>141</v>
      </c>
      <c r="AU181" s="169" t="s">
        <v>85</v>
      </c>
      <c r="AV181" s="15" t="s">
        <v>153</v>
      </c>
      <c r="AW181" s="15" t="s">
        <v>32</v>
      </c>
      <c r="AX181" s="15" t="s">
        <v>75</v>
      </c>
      <c r="AY181" s="169" t="s">
        <v>133</v>
      </c>
    </row>
    <row r="182" spans="2:65" s="12" customFormat="1" ht="11.25">
      <c r="B182" s="147"/>
      <c r="D182" s="148" t="s">
        <v>141</v>
      </c>
      <c r="E182" s="149" t="s">
        <v>1</v>
      </c>
      <c r="F182" s="150" t="s">
        <v>217</v>
      </c>
      <c r="H182" s="149" t="s">
        <v>1</v>
      </c>
      <c r="I182" s="151"/>
      <c r="L182" s="147"/>
      <c r="M182" s="152"/>
      <c r="T182" s="153"/>
      <c r="AT182" s="149" t="s">
        <v>141</v>
      </c>
      <c r="AU182" s="149" t="s">
        <v>85</v>
      </c>
      <c r="AV182" s="12" t="s">
        <v>83</v>
      </c>
      <c r="AW182" s="12" t="s">
        <v>32</v>
      </c>
      <c r="AX182" s="12" t="s">
        <v>75</v>
      </c>
      <c r="AY182" s="149" t="s">
        <v>133</v>
      </c>
    </row>
    <row r="183" spans="2:65" s="13" customFormat="1" ht="11.25">
      <c r="B183" s="154"/>
      <c r="D183" s="148" t="s">
        <v>141</v>
      </c>
      <c r="E183" s="155" t="s">
        <v>1</v>
      </c>
      <c r="F183" s="156" t="s">
        <v>218</v>
      </c>
      <c r="H183" s="157">
        <v>107.157</v>
      </c>
      <c r="I183" s="158"/>
      <c r="L183" s="154"/>
      <c r="M183" s="159"/>
      <c r="T183" s="160"/>
      <c r="AT183" s="155" t="s">
        <v>141</v>
      </c>
      <c r="AU183" s="155" t="s">
        <v>85</v>
      </c>
      <c r="AV183" s="13" t="s">
        <v>85</v>
      </c>
      <c r="AW183" s="13" t="s">
        <v>32</v>
      </c>
      <c r="AX183" s="13" t="s">
        <v>83</v>
      </c>
      <c r="AY183" s="155" t="s">
        <v>133</v>
      </c>
    </row>
    <row r="184" spans="2:65" s="1" customFormat="1" ht="24.2" customHeight="1">
      <c r="B184" s="32"/>
      <c r="C184" s="133" t="s">
        <v>219</v>
      </c>
      <c r="D184" s="133" t="s">
        <v>135</v>
      </c>
      <c r="E184" s="134" t="s">
        <v>220</v>
      </c>
      <c r="F184" s="135" t="s">
        <v>221</v>
      </c>
      <c r="G184" s="136" t="s">
        <v>200</v>
      </c>
      <c r="H184" s="137">
        <v>71.438000000000002</v>
      </c>
      <c r="I184" s="138"/>
      <c r="J184" s="139">
        <f>ROUND(I184*H184,2)</f>
        <v>0</v>
      </c>
      <c r="K184" s="140"/>
      <c r="L184" s="32"/>
      <c r="M184" s="141" t="s">
        <v>1</v>
      </c>
      <c r="N184" s="142" t="s">
        <v>40</v>
      </c>
      <c r="P184" s="143">
        <f>O184*H184</f>
        <v>0</v>
      </c>
      <c r="Q184" s="143">
        <v>0</v>
      </c>
      <c r="R184" s="143">
        <f>Q184*H184</f>
        <v>0</v>
      </c>
      <c r="S184" s="143">
        <v>0</v>
      </c>
      <c r="T184" s="144">
        <f>S184*H184</f>
        <v>0</v>
      </c>
      <c r="AR184" s="145" t="s">
        <v>139</v>
      </c>
      <c r="AT184" s="145" t="s">
        <v>135</v>
      </c>
      <c r="AU184" s="145" t="s">
        <v>85</v>
      </c>
      <c r="AY184" s="17" t="s">
        <v>133</v>
      </c>
      <c r="BE184" s="146">
        <f>IF(N184="základní",J184,0)</f>
        <v>0</v>
      </c>
      <c r="BF184" s="146">
        <f>IF(N184="snížená",J184,0)</f>
        <v>0</v>
      </c>
      <c r="BG184" s="146">
        <f>IF(N184="zákl. přenesená",J184,0)</f>
        <v>0</v>
      </c>
      <c r="BH184" s="146">
        <f>IF(N184="sníž. přenesená",J184,0)</f>
        <v>0</v>
      </c>
      <c r="BI184" s="146">
        <f>IF(N184="nulová",J184,0)</f>
        <v>0</v>
      </c>
      <c r="BJ184" s="17" t="s">
        <v>83</v>
      </c>
      <c r="BK184" s="146">
        <f>ROUND(I184*H184,2)</f>
        <v>0</v>
      </c>
      <c r="BL184" s="17" t="s">
        <v>139</v>
      </c>
      <c r="BM184" s="145" t="s">
        <v>222</v>
      </c>
    </row>
    <row r="185" spans="2:65" s="12" customFormat="1" ht="11.25">
      <c r="B185" s="147"/>
      <c r="D185" s="148" t="s">
        <v>141</v>
      </c>
      <c r="E185" s="149" t="s">
        <v>1</v>
      </c>
      <c r="F185" s="150" t="s">
        <v>207</v>
      </c>
      <c r="H185" s="149" t="s">
        <v>1</v>
      </c>
      <c r="I185" s="151"/>
      <c r="L185" s="147"/>
      <c r="M185" s="152"/>
      <c r="T185" s="153"/>
      <c r="AT185" s="149" t="s">
        <v>141</v>
      </c>
      <c r="AU185" s="149" t="s">
        <v>85</v>
      </c>
      <c r="AV185" s="12" t="s">
        <v>83</v>
      </c>
      <c r="AW185" s="12" t="s">
        <v>32</v>
      </c>
      <c r="AX185" s="12" t="s">
        <v>75</v>
      </c>
      <c r="AY185" s="149" t="s">
        <v>133</v>
      </c>
    </row>
    <row r="186" spans="2:65" s="13" customFormat="1" ht="11.25">
      <c r="B186" s="154"/>
      <c r="D186" s="148" t="s">
        <v>141</v>
      </c>
      <c r="E186" s="155" t="s">
        <v>1</v>
      </c>
      <c r="F186" s="156" t="s">
        <v>208</v>
      </c>
      <c r="H186" s="157">
        <v>485.59</v>
      </c>
      <c r="I186" s="158"/>
      <c r="L186" s="154"/>
      <c r="M186" s="159"/>
      <c r="T186" s="160"/>
      <c r="AT186" s="155" t="s">
        <v>141</v>
      </c>
      <c r="AU186" s="155" t="s">
        <v>85</v>
      </c>
      <c r="AV186" s="13" t="s">
        <v>85</v>
      </c>
      <c r="AW186" s="13" t="s">
        <v>32</v>
      </c>
      <c r="AX186" s="13" t="s">
        <v>75</v>
      </c>
      <c r="AY186" s="155" t="s">
        <v>133</v>
      </c>
    </row>
    <row r="187" spans="2:65" s="12" customFormat="1" ht="11.25">
      <c r="B187" s="147"/>
      <c r="D187" s="148" t="s">
        <v>141</v>
      </c>
      <c r="E187" s="149" t="s">
        <v>1</v>
      </c>
      <c r="F187" s="150" t="s">
        <v>209</v>
      </c>
      <c r="H187" s="149" t="s">
        <v>1</v>
      </c>
      <c r="I187" s="151"/>
      <c r="L187" s="147"/>
      <c r="M187" s="152"/>
      <c r="T187" s="153"/>
      <c r="AT187" s="149" t="s">
        <v>141</v>
      </c>
      <c r="AU187" s="149" t="s">
        <v>85</v>
      </c>
      <c r="AV187" s="12" t="s">
        <v>83</v>
      </c>
      <c r="AW187" s="12" t="s">
        <v>32</v>
      </c>
      <c r="AX187" s="12" t="s">
        <v>75</v>
      </c>
      <c r="AY187" s="149" t="s">
        <v>133</v>
      </c>
    </row>
    <row r="188" spans="2:65" s="13" customFormat="1" ht="11.25">
      <c r="B188" s="154"/>
      <c r="D188" s="148" t="s">
        <v>141</v>
      </c>
      <c r="E188" s="155" t="s">
        <v>1</v>
      </c>
      <c r="F188" s="156" t="s">
        <v>210</v>
      </c>
      <c r="H188" s="157">
        <v>-128.4</v>
      </c>
      <c r="I188" s="158"/>
      <c r="L188" s="154"/>
      <c r="M188" s="159"/>
      <c r="T188" s="160"/>
      <c r="AT188" s="155" t="s">
        <v>141</v>
      </c>
      <c r="AU188" s="155" t="s">
        <v>85</v>
      </c>
      <c r="AV188" s="13" t="s">
        <v>85</v>
      </c>
      <c r="AW188" s="13" t="s">
        <v>32</v>
      </c>
      <c r="AX188" s="13" t="s">
        <v>75</v>
      </c>
      <c r="AY188" s="155" t="s">
        <v>133</v>
      </c>
    </row>
    <row r="189" spans="2:65" s="15" customFormat="1" ht="11.25">
      <c r="B189" s="168"/>
      <c r="D189" s="148" t="s">
        <v>141</v>
      </c>
      <c r="E189" s="169" t="s">
        <v>1</v>
      </c>
      <c r="F189" s="170" t="s">
        <v>211</v>
      </c>
      <c r="H189" s="171">
        <v>357.18999999999994</v>
      </c>
      <c r="I189" s="172"/>
      <c r="L189" s="168"/>
      <c r="M189" s="173"/>
      <c r="T189" s="174"/>
      <c r="AT189" s="169" t="s">
        <v>141</v>
      </c>
      <c r="AU189" s="169" t="s">
        <v>85</v>
      </c>
      <c r="AV189" s="15" t="s">
        <v>153</v>
      </c>
      <c r="AW189" s="15" t="s">
        <v>32</v>
      </c>
      <c r="AX189" s="15" t="s">
        <v>75</v>
      </c>
      <c r="AY189" s="169" t="s">
        <v>133</v>
      </c>
    </row>
    <row r="190" spans="2:65" s="12" customFormat="1" ht="11.25">
      <c r="B190" s="147"/>
      <c r="D190" s="148" t="s">
        <v>141</v>
      </c>
      <c r="E190" s="149" t="s">
        <v>1</v>
      </c>
      <c r="F190" s="150" t="s">
        <v>223</v>
      </c>
      <c r="H190" s="149" t="s">
        <v>1</v>
      </c>
      <c r="I190" s="151"/>
      <c r="L190" s="147"/>
      <c r="M190" s="152"/>
      <c r="T190" s="153"/>
      <c r="AT190" s="149" t="s">
        <v>141</v>
      </c>
      <c r="AU190" s="149" t="s">
        <v>85</v>
      </c>
      <c r="AV190" s="12" t="s">
        <v>83</v>
      </c>
      <c r="AW190" s="12" t="s">
        <v>32</v>
      </c>
      <c r="AX190" s="12" t="s">
        <v>75</v>
      </c>
      <c r="AY190" s="149" t="s">
        <v>133</v>
      </c>
    </row>
    <row r="191" spans="2:65" s="13" customFormat="1" ht="11.25">
      <c r="B191" s="154"/>
      <c r="D191" s="148" t="s">
        <v>141</v>
      </c>
      <c r="E191" s="155" t="s">
        <v>1</v>
      </c>
      <c r="F191" s="156" t="s">
        <v>224</v>
      </c>
      <c r="H191" s="157">
        <v>71.438000000000002</v>
      </c>
      <c r="I191" s="158"/>
      <c r="L191" s="154"/>
      <c r="M191" s="159"/>
      <c r="T191" s="160"/>
      <c r="AT191" s="155" t="s">
        <v>141</v>
      </c>
      <c r="AU191" s="155" t="s">
        <v>85</v>
      </c>
      <c r="AV191" s="13" t="s">
        <v>85</v>
      </c>
      <c r="AW191" s="13" t="s">
        <v>32</v>
      </c>
      <c r="AX191" s="13" t="s">
        <v>83</v>
      </c>
      <c r="AY191" s="155" t="s">
        <v>133</v>
      </c>
    </row>
    <row r="192" spans="2:65" s="1" customFormat="1" ht="24.2" customHeight="1">
      <c r="B192" s="32"/>
      <c r="C192" s="133" t="s">
        <v>225</v>
      </c>
      <c r="D192" s="133" t="s">
        <v>135</v>
      </c>
      <c r="E192" s="134" t="s">
        <v>226</v>
      </c>
      <c r="F192" s="135" t="s">
        <v>227</v>
      </c>
      <c r="G192" s="136" t="s">
        <v>200</v>
      </c>
      <c r="H192" s="137">
        <v>17.86</v>
      </c>
      <c r="I192" s="138"/>
      <c r="J192" s="139">
        <f>ROUND(I192*H192,2)</f>
        <v>0</v>
      </c>
      <c r="K192" s="140"/>
      <c r="L192" s="32"/>
      <c r="M192" s="141" t="s">
        <v>1</v>
      </c>
      <c r="N192" s="142" t="s">
        <v>40</v>
      </c>
      <c r="P192" s="143">
        <f>O192*H192</f>
        <v>0</v>
      </c>
      <c r="Q192" s="143">
        <v>0</v>
      </c>
      <c r="R192" s="143">
        <f>Q192*H192</f>
        <v>0</v>
      </c>
      <c r="S192" s="143">
        <v>0</v>
      </c>
      <c r="T192" s="144">
        <f>S192*H192</f>
        <v>0</v>
      </c>
      <c r="AR192" s="145" t="s">
        <v>139</v>
      </c>
      <c r="AT192" s="145" t="s">
        <v>135</v>
      </c>
      <c r="AU192" s="145" t="s">
        <v>85</v>
      </c>
      <c r="AY192" s="17" t="s">
        <v>133</v>
      </c>
      <c r="BE192" s="146">
        <f>IF(N192="základní",J192,0)</f>
        <v>0</v>
      </c>
      <c r="BF192" s="146">
        <f>IF(N192="snížená",J192,0)</f>
        <v>0</v>
      </c>
      <c r="BG192" s="146">
        <f>IF(N192="zákl. přenesená",J192,0)</f>
        <v>0</v>
      </c>
      <c r="BH192" s="146">
        <f>IF(N192="sníž. přenesená",J192,0)</f>
        <v>0</v>
      </c>
      <c r="BI192" s="146">
        <f>IF(N192="nulová",J192,0)</f>
        <v>0</v>
      </c>
      <c r="BJ192" s="17" t="s">
        <v>83</v>
      </c>
      <c r="BK192" s="146">
        <f>ROUND(I192*H192,2)</f>
        <v>0</v>
      </c>
      <c r="BL192" s="17" t="s">
        <v>139</v>
      </c>
      <c r="BM192" s="145" t="s">
        <v>228</v>
      </c>
    </row>
    <row r="193" spans="2:65" s="12" customFormat="1" ht="11.25">
      <c r="B193" s="147"/>
      <c r="D193" s="148" t="s">
        <v>141</v>
      </c>
      <c r="E193" s="149" t="s">
        <v>1</v>
      </c>
      <c r="F193" s="150" t="s">
        <v>207</v>
      </c>
      <c r="H193" s="149" t="s">
        <v>1</v>
      </c>
      <c r="I193" s="151"/>
      <c r="L193" s="147"/>
      <c r="M193" s="152"/>
      <c r="T193" s="153"/>
      <c r="AT193" s="149" t="s">
        <v>141</v>
      </c>
      <c r="AU193" s="149" t="s">
        <v>85</v>
      </c>
      <c r="AV193" s="12" t="s">
        <v>83</v>
      </c>
      <c r="AW193" s="12" t="s">
        <v>32</v>
      </c>
      <c r="AX193" s="12" t="s">
        <v>75</v>
      </c>
      <c r="AY193" s="149" t="s">
        <v>133</v>
      </c>
    </row>
    <row r="194" spans="2:65" s="13" customFormat="1" ht="11.25">
      <c r="B194" s="154"/>
      <c r="D194" s="148" t="s">
        <v>141</v>
      </c>
      <c r="E194" s="155" t="s">
        <v>1</v>
      </c>
      <c r="F194" s="156" t="s">
        <v>208</v>
      </c>
      <c r="H194" s="157">
        <v>485.59</v>
      </c>
      <c r="I194" s="158"/>
      <c r="L194" s="154"/>
      <c r="M194" s="159"/>
      <c r="T194" s="160"/>
      <c r="AT194" s="155" t="s">
        <v>141</v>
      </c>
      <c r="AU194" s="155" t="s">
        <v>85</v>
      </c>
      <c r="AV194" s="13" t="s">
        <v>85</v>
      </c>
      <c r="AW194" s="13" t="s">
        <v>32</v>
      </c>
      <c r="AX194" s="13" t="s">
        <v>75</v>
      </c>
      <c r="AY194" s="155" t="s">
        <v>133</v>
      </c>
    </row>
    <row r="195" spans="2:65" s="12" customFormat="1" ht="11.25">
      <c r="B195" s="147"/>
      <c r="D195" s="148" t="s">
        <v>141</v>
      </c>
      <c r="E195" s="149" t="s">
        <v>1</v>
      </c>
      <c r="F195" s="150" t="s">
        <v>209</v>
      </c>
      <c r="H195" s="149" t="s">
        <v>1</v>
      </c>
      <c r="I195" s="151"/>
      <c r="L195" s="147"/>
      <c r="M195" s="152"/>
      <c r="T195" s="153"/>
      <c r="AT195" s="149" t="s">
        <v>141</v>
      </c>
      <c r="AU195" s="149" t="s">
        <v>85</v>
      </c>
      <c r="AV195" s="12" t="s">
        <v>83</v>
      </c>
      <c r="AW195" s="12" t="s">
        <v>32</v>
      </c>
      <c r="AX195" s="12" t="s">
        <v>75</v>
      </c>
      <c r="AY195" s="149" t="s">
        <v>133</v>
      </c>
    </row>
    <row r="196" spans="2:65" s="13" customFormat="1" ht="11.25">
      <c r="B196" s="154"/>
      <c r="D196" s="148" t="s">
        <v>141</v>
      </c>
      <c r="E196" s="155" t="s">
        <v>1</v>
      </c>
      <c r="F196" s="156" t="s">
        <v>210</v>
      </c>
      <c r="H196" s="157">
        <v>-128.4</v>
      </c>
      <c r="I196" s="158"/>
      <c r="L196" s="154"/>
      <c r="M196" s="159"/>
      <c r="T196" s="160"/>
      <c r="AT196" s="155" t="s">
        <v>141</v>
      </c>
      <c r="AU196" s="155" t="s">
        <v>85</v>
      </c>
      <c r="AV196" s="13" t="s">
        <v>85</v>
      </c>
      <c r="AW196" s="13" t="s">
        <v>32</v>
      </c>
      <c r="AX196" s="13" t="s">
        <v>75</v>
      </c>
      <c r="AY196" s="155" t="s">
        <v>133</v>
      </c>
    </row>
    <row r="197" spans="2:65" s="15" customFormat="1" ht="11.25">
      <c r="B197" s="168"/>
      <c r="D197" s="148" t="s">
        <v>141</v>
      </c>
      <c r="E197" s="169" t="s">
        <v>1</v>
      </c>
      <c r="F197" s="170" t="s">
        <v>211</v>
      </c>
      <c r="H197" s="171">
        <v>357.18999999999994</v>
      </c>
      <c r="I197" s="172"/>
      <c r="L197" s="168"/>
      <c r="M197" s="173"/>
      <c r="T197" s="174"/>
      <c r="AT197" s="169" t="s">
        <v>141</v>
      </c>
      <c r="AU197" s="169" t="s">
        <v>85</v>
      </c>
      <c r="AV197" s="15" t="s">
        <v>153</v>
      </c>
      <c r="AW197" s="15" t="s">
        <v>32</v>
      </c>
      <c r="AX197" s="15" t="s">
        <v>75</v>
      </c>
      <c r="AY197" s="169" t="s">
        <v>133</v>
      </c>
    </row>
    <row r="198" spans="2:65" s="12" customFormat="1" ht="11.25">
      <c r="B198" s="147"/>
      <c r="D198" s="148" t="s">
        <v>141</v>
      </c>
      <c r="E198" s="149" t="s">
        <v>1</v>
      </c>
      <c r="F198" s="150" t="s">
        <v>229</v>
      </c>
      <c r="H198" s="149" t="s">
        <v>1</v>
      </c>
      <c r="I198" s="151"/>
      <c r="L198" s="147"/>
      <c r="M198" s="152"/>
      <c r="T198" s="153"/>
      <c r="AT198" s="149" t="s">
        <v>141</v>
      </c>
      <c r="AU198" s="149" t="s">
        <v>85</v>
      </c>
      <c r="AV198" s="12" t="s">
        <v>83</v>
      </c>
      <c r="AW198" s="12" t="s">
        <v>32</v>
      </c>
      <c r="AX198" s="12" t="s">
        <v>75</v>
      </c>
      <c r="AY198" s="149" t="s">
        <v>133</v>
      </c>
    </row>
    <row r="199" spans="2:65" s="13" customFormat="1" ht="11.25">
      <c r="B199" s="154"/>
      <c r="D199" s="148" t="s">
        <v>141</v>
      </c>
      <c r="E199" s="155" t="s">
        <v>1</v>
      </c>
      <c r="F199" s="156" t="s">
        <v>230</v>
      </c>
      <c r="H199" s="157">
        <v>17.86</v>
      </c>
      <c r="I199" s="158"/>
      <c r="L199" s="154"/>
      <c r="M199" s="159"/>
      <c r="T199" s="160"/>
      <c r="AT199" s="155" t="s">
        <v>141</v>
      </c>
      <c r="AU199" s="155" t="s">
        <v>85</v>
      </c>
      <c r="AV199" s="13" t="s">
        <v>85</v>
      </c>
      <c r="AW199" s="13" t="s">
        <v>32</v>
      </c>
      <c r="AX199" s="13" t="s">
        <v>83</v>
      </c>
      <c r="AY199" s="155" t="s">
        <v>133</v>
      </c>
    </row>
    <row r="200" spans="2:65" s="1" customFormat="1" ht="24.2" customHeight="1">
      <c r="B200" s="32"/>
      <c r="C200" s="133" t="s">
        <v>231</v>
      </c>
      <c r="D200" s="133" t="s">
        <v>135</v>
      </c>
      <c r="E200" s="134" t="s">
        <v>232</v>
      </c>
      <c r="F200" s="135" t="s">
        <v>233</v>
      </c>
      <c r="G200" s="136" t="s">
        <v>138</v>
      </c>
      <c r="H200" s="137">
        <v>606.98800000000006</v>
      </c>
      <c r="I200" s="138"/>
      <c r="J200" s="139">
        <f>ROUND(I200*H200,2)</f>
        <v>0</v>
      </c>
      <c r="K200" s="140"/>
      <c r="L200" s="32"/>
      <c r="M200" s="141" t="s">
        <v>1</v>
      </c>
      <c r="N200" s="142" t="s">
        <v>40</v>
      </c>
      <c r="P200" s="143">
        <f>O200*H200</f>
        <v>0</v>
      </c>
      <c r="Q200" s="143">
        <v>5.8E-4</v>
      </c>
      <c r="R200" s="143">
        <f>Q200*H200</f>
        <v>0.35205304000000004</v>
      </c>
      <c r="S200" s="143">
        <v>0</v>
      </c>
      <c r="T200" s="144">
        <f>S200*H200</f>
        <v>0</v>
      </c>
      <c r="AR200" s="145" t="s">
        <v>139</v>
      </c>
      <c r="AT200" s="145" t="s">
        <v>135</v>
      </c>
      <c r="AU200" s="145" t="s">
        <v>85</v>
      </c>
      <c r="AY200" s="17" t="s">
        <v>133</v>
      </c>
      <c r="BE200" s="146">
        <f>IF(N200="základní",J200,0)</f>
        <v>0</v>
      </c>
      <c r="BF200" s="146">
        <f>IF(N200="snížená",J200,0)</f>
        <v>0</v>
      </c>
      <c r="BG200" s="146">
        <f>IF(N200="zákl. přenesená",J200,0)</f>
        <v>0</v>
      </c>
      <c r="BH200" s="146">
        <f>IF(N200="sníž. přenesená",J200,0)</f>
        <v>0</v>
      </c>
      <c r="BI200" s="146">
        <f>IF(N200="nulová",J200,0)</f>
        <v>0</v>
      </c>
      <c r="BJ200" s="17" t="s">
        <v>83</v>
      </c>
      <c r="BK200" s="146">
        <f>ROUND(I200*H200,2)</f>
        <v>0</v>
      </c>
      <c r="BL200" s="17" t="s">
        <v>139</v>
      </c>
      <c r="BM200" s="145" t="s">
        <v>234</v>
      </c>
    </row>
    <row r="201" spans="2:65" s="12" customFormat="1" ht="11.25">
      <c r="B201" s="147"/>
      <c r="D201" s="148" t="s">
        <v>141</v>
      </c>
      <c r="E201" s="149" t="s">
        <v>1</v>
      </c>
      <c r="F201" s="150" t="s">
        <v>235</v>
      </c>
      <c r="H201" s="149" t="s">
        <v>1</v>
      </c>
      <c r="I201" s="151"/>
      <c r="L201" s="147"/>
      <c r="M201" s="152"/>
      <c r="T201" s="153"/>
      <c r="AT201" s="149" t="s">
        <v>141</v>
      </c>
      <c r="AU201" s="149" t="s">
        <v>85</v>
      </c>
      <c r="AV201" s="12" t="s">
        <v>83</v>
      </c>
      <c r="AW201" s="12" t="s">
        <v>32</v>
      </c>
      <c r="AX201" s="12" t="s">
        <v>75</v>
      </c>
      <c r="AY201" s="149" t="s">
        <v>133</v>
      </c>
    </row>
    <row r="202" spans="2:65" s="12" customFormat="1" ht="11.25">
      <c r="B202" s="147"/>
      <c r="D202" s="148" t="s">
        <v>141</v>
      </c>
      <c r="E202" s="149" t="s">
        <v>1</v>
      </c>
      <c r="F202" s="150" t="s">
        <v>236</v>
      </c>
      <c r="H202" s="149" t="s">
        <v>1</v>
      </c>
      <c r="I202" s="151"/>
      <c r="L202" s="147"/>
      <c r="M202" s="152"/>
      <c r="T202" s="153"/>
      <c r="AT202" s="149" t="s">
        <v>141</v>
      </c>
      <c r="AU202" s="149" t="s">
        <v>85</v>
      </c>
      <c r="AV202" s="12" t="s">
        <v>83</v>
      </c>
      <c r="AW202" s="12" t="s">
        <v>32</v>
      </c>
      <c r="AX202" s="12" t="s">
        <v>75</v>
      </c>
      <c r="AY202" s="149" t="s">
        <v>133</v>
      </c>
    </row>
    <row r="203" spans="2:65" s="13" customFormat="1" ht="11.25">
      <c r="B203" s="154"/>
      <c r="D203" s="148" t="s">
        <v>141</v>
      </c>
      <c r="E203" s="155" t="s">
        <v>1</v>
      </c>
      <c r="F203" s="156" t="s">
        <v>237</v>
      </c>
      <c r="H203" s="157">
        <v>606.98800000000006</v>
      </c>
      <c r="I203" s="158"/>
      <c r="L203" s="154"/>
      <c r="M203" s="159"/>
      <c r="T203" s="160"/>
      <c r="AT203" s="155" t="s">
        <v>141</v>
      </c>
      <c r="AU203" s="155" t="s">
        <v>85</v>
      </c>
      <c r="AV203" s="13" t="s">
        <v>85</v>
      </c>
      <c r="AW203" s="13" t="s">
        <v>32</v>
      </c>
      <c r="AX203" s="13" t="s">
        <v>83</v>
      </c>
      <c r="AY203" s="155" t="s">
        <v>133</v>
      </c>
    </row>
    <row r="204" spans="2:65" s="1" customFormat="1" ht="24.2" customHeight="1">
      <c r="B204" s="32"/>
      <c r="C204" s="133" t="s">
        <v>238</v>
      </c>
      <c r="D204" s="133" t="s">
        <v>135</v>
      </c>
      <c r="E204" s="134" t="s">
        <v>239</v>
      </c>
      <c r="F204" s="135" t="s">
        <v>240</v>
      </c>
      <c r="G204" s="136" t="s">
        <v>138</v>
      </c>
      <c r="H204" s="137">
        <v>606.98800000000006</v>
      </c>
      <c r="I204" s="138"/>
      <c r="J204" s="139">
        <f>ROUND(I204*H204,2)</f>
        <v>0</v>
      </c>
      <c r="K204" s="140"/>
      <c r="L204" s="32"/>
      <c r="M204" s="141" t="s">
        <v>1</v>
      </c>
      <c r="N204" s="142" t="s">
        <v>40</v>
      </c>
      <c r="P204" s="143">
        <f>O204*H204</f>
        <v>0</v>
      </c>
      <c r="Q204" s="143">
        <v>0</v>
      </c>
      <c r="R204" s="143">
        <f>Q204*H204</f>
        <v>0</v>
      </c>
      <c r="S204" s="143">
        <v>0</v>
      </c>
      <c r="T204" s="144">
        <f>S204*H204</f>
        <v>0</v>
      </c>
      <c r="AR204" s="145" t="s">
        <v>139</v>
      </c>
      <c r="AT204" s="145" t="s">
        <v>135</v>
      </c>
      <c r="AU204" s="145" t="s">
        <v>85</v>
      </c>
      <c r="AY204" s="17" t="s">
        <v>133</v>
      </c>
      <c r="BE204" s="146">
        <f>IF(N204="základní",J204,0)</f>
        <v>0</v>
      </c>
      <c r="BF204" s="146">
        <f>IF(N204="snížená",J204,0)</f>
        <v>0</v>
      </c>
      <c r="BG204" s="146">
        <f>IF(N204="zákl. přenesená",J204,0)</f>
        <v>0</v>
      </c>
      <c r="BH204" s="146">
        <f>IF(N204="sníž. přenesená",J204,0)</f>
        <v>0</v>
      </c>
      <c r="BI204" s="146">
        <f>IF(N204="nulová",J204,0)</f>
        <v>0</v>
      </c>
      <c r="BJ204" s="17" t="s">
        <v>83</v>
      </c>
      <c r="BK204" s="146">
        <f>ROUND(I204*H204,2)</f>
        <v>0</v>
      </c>
      <c r="BL204" s="17" t="s">
        <v>139</v>
      </c>
      <c r="BM204" s="145" t="s">
        <v>241</v>
      </c>
    </row>
    <row r="205" spans="2:65" s="13" customFormat="1" ht="11.25">
      <c r="B205" s="154"/>
      <c r="D205" s="148" t="s">
        <v>141</v>
      </c>
      <c r="E205" s="155" t="s">
        <v>1</v>
      </c>
      <c r="F205" s="156" t="s">
        <v>242</v>
      </c>
      <c r="H205" s="157">
        <v>606.98800000000006</v>
      </c>
      <c r="I205" s="158"/>
      <c r="L205" s="154"/>
      <c r="M205" s="159"/>
      <c r="T205" s="160"/>
      <c r="AT205" s="155" t="s">
        <v>141</v>
      </c>
      <c r="AU205" s="155" t="s">
        <v>85</v>
      </c>
      <c r="AV205" s="13" t="s">
        <v>85</v>
      </c>
      <c r="AW205" s="13" t="s">
        <v>32</v>
      </c>
      <c r="AX205" s="13" t="s">
        <v>83</v>
      </c>
      <c r="AY205" s="155" t="s">
        <v>133</v>
      </c>
    </row>
    <row r="206" spans="2:65" s="1" customFormat="1" ht="37.9" customHeight="1">
      <c r="B206" s="32"/>
      <c r="C206" s="133" t="s">
        <v>243</v>
      </c>
      <c r="D206" s="133" t="s">
        <v>135</v>
      </c>
      <c r="E206" s="134" t="s">
        <v>244</v>
      </c>
      <c r="F206" s="135" t="s">
        <v>245</v>
      </c>
      <c r="G206" s="136" t="s">
        <v>200</v>
      </c>
      <c r="H206" s="137">
        <v>267.89299999999997</v>
      </c>
      <c r="I206" s="138"/>
      <c r="J206" s="139">
        <f>ROUND(I206*H206,2)</f>
        <v>0</v>
      </c>
      <c r="K206" s="140"/>
      <c r="L206" s="32"/>
      <c r="M206" s="141" t="s">
        <v>1</v>
      </c>
      <c r="N206" s="142" t="s">
        <v>40</v>
      </c>
      <c r="P206" s="143">
        <f>O206*H206</f>
        <v>0</v>
      </c>
      <c r="Q206" s="143">
        <v>0</v>
      </c>
      <c r="R206" s="143">
        <f>Q206*H206</f>
        <v>0</v>
      </c>
      <c r="S206" s="143">
        <v>0</v>
      </c>
      <c r="T206" s="144">
        <f>S206*H206</f>
        <v>0</v>
      </c>
      <c r="AR206" s="145" t="s">
        <v>139</v>
      </c>
      <c r="AT206" s="145" t="s">
        <v>135</v>
      </c>
      <c r="AU206" s="145" t="s">
        <v>85</v>
      </c>
      <c r="AY206" s="17" t="s">
        <v>133</v>
      </c>
      <c r="BE206" s="146">
        <f>IF(N206="základní",J206,0)</f>
        <v>0</v>
      </c>
      <c r="BF206" s="146">
        <f>IF(N206="snížená",J206,0)</f>
        <v>0</v>
      </c>
      <c r="BG206" s="146">
        <f>IF(N206="zákl. přenesená",J206,0)</f>
        <v>0</v>
      </c>
      <c r="BH206" s="146">
        <f>IF(N206="sníž. přenesená",J206,0)</f>
        <v>0</v>
      </c>
      <c r="BI206" s="146">
        <f>IF(N206="nulová",J206,0)</f>
        <v>0</v>
      </c>
      <c r="BJ206" s="17" t="s">
        <v>83</v>
      </c>
      <c r="BK206" s="146">
        <f>ROUND(I206*H206,2)</f>
        <v>0</v>
      </c>
      <c r="BL206" s="17" t="s">
        <v>139</v>
      </c>
      <c r="BM206" s="145" t="s">
        <v>246</v>
      </c>
    </row>
    <row r="207" spans="2:65" s="12" customFormat="1" ht="11.25">
      <c r="B207" s="147"/>
      <c r="D207" s="148" t="s">
        <v>141</v>
      </c>
      <c r="E207" s="149" t="s">
        <v>1</v>
      </c>
      <c r="F207" s="150" t="s">
        <v>247</v>
      </c>
      <c r="H207" s="149" t="s">
        <v>1</v>
      </c>
      <c r="I207" s="151"/>
      <c r="L207" s="147"/>
      <c r="M207" s="152"/>
      <c r="T207" s="153"/>
      <c r="AT207" s="149" t="s">
        <v>141</v>
      </c>
      <c r="AU207" s="149" t="s">
        <v>85</v>
      </c>
      <c r="AV207" s="12" t="s">
        <v>83</v>
      </c>
      <c r="AW207" s="12" t="s">
        <v>32</v>
      </c>
      <c r="AX207" s="12" t="s">
        <v>75</v>
      </c>
      <c r="AY207" s="149" t="s">
        <v>133</v>
      </c>
    </row>
    <row r="208" spans="2:65" s="13" customFormat="1" ht="11.25">
      <c r="B208" s="154"/>
      <c r="D208" s="148" t="s">
        <v>141</v>
      </c>
      <c r="E208" s="155" t="s">
        <v>1</v>
      </c>
      <c r="F208" s="156" t="s">
        <v>248</v>
      </c>
      <c r="H208" s="157">
        <v>267.89299999999997</v>
      </c>
      <c r="I208" s="158"/>
      <c r="L208" s="154"/>
      <c r="M208" s="159"/>
      <c r="T208" s="160"/>
      <c r="AT208" s="155" t="s">
        <v>141</v>
      </c>
      <c r="AU208" s="155" t="s">
        <v>85</v>
      </c>
      <c r="AV208" s="13" t="s">
        <v>85</v>
      </c>
      <c r="AW208" s="13" t="s">
        <v>32</v>
      </c>
      <c r="AX208" s="13" t="s">
        <v>83</v>
      </c>
      <c r="AY208" s="155" t="s">
        <v>133</v>
      </c>
    </row>
    <row r="209" spans="2:65" s="1" customFormat="1" ht="37.9" customHeight="1">
      <c r="B209" s="32"/>
      <c r="C209" s="133" t="s">
        <v>249</v>
      </c>
      <c r="D209" s="133" t="s">
        <v>135</v>
      </c>
      <c r="E209" s="134" t="s">
        <v>250</v>
      </c>
      <c r="F209" s="135" t="s">
        <v>251</v>
      </c>
      <c r="G209" s="136" t="s">
        <v>200</v>
      </c>
      <c r="H209" s="137">
        <v>1339.4649999999999</v>
      </c>
      <c r="I209" s="138"/>
      <c r="J209" s="139">
        <f>ROUND(I209*H209,2)</f>
        <v>0</v>
      </c>
      <c r="K209" s="140"/>
      <c r="L209" s="32"/>
      <c r="M209" s="141" t="s">
        <v>1</v>
      </c>
      <c r="N209" s="142" t="s">
        <v>40</v>
      </c>
      <c r="P209" s="143">
        <f>O209*H209</f>
        <v>0</v>
      </c>
      <c r="Q209" s="143">
        <v>0</v>
      </c>
      <c r="R209" s="143">
        <f>Q209*H209</f>
        <v>0</v>
      </c>
      <c r="S209" s="143">
        <v>0</v>
      </c>
      <c r="T209" s="144">
        <f>S209*H209</f>
        <v>0</v>
      </c>
      <c r="AR209" s="145" t="s">
        <v>139</v>
      </c>
      <c r="AT209" s="145" t="s">
        <v>135</v>
      </c>
      <c r="AU209" s="145" t="s">
        <v>85</v>
      </c>
      <c r="AY209" s="17" t="s">
        <v>133</v>
      </c>
      <c r="BE209" s="146">
        <f>IF(N209="základní",J209,0)</f>
        <v>0</v>
      </c>
      <c r="BF209" s="146">
        <f>IF(N209="snížená",J209,0)</f>
        <v>0</v>
      </c>
      <c r="BG209" s="146">
        <f>IF(N209="zákl. přenesená",J209,0)</f>
        <v>0</v>
      </c>
      <c r="BH209" s="146">
        <f>IF(N209="sníž. přenesená",J209,0)</f>
        <v>0</v>
      </c>
      <c r="BI209" s="146">
        <f>IF(N209="nulová",J209,0)</f>
        <v>0</v>
      </c>
      <c r="BJ209" s="17" t="s">
        <v>83</v>
      </c>
      <c r="BK209" s="146">
        <f>ROUND(I209*H209,2)</f>
        <v>0</v>
      </c>
      <c r="BL209" s="17" t="s">
        <v>139</v>
      </c>
      <c r="BM209" s="145" t="s">
        <v>252</v>
      </c>
    </row>
    <row r="210" spans="2:65" s="12" customFormat="1" ht="11.25">
      <c r="B210" s="147"/>
      <c r="D210" s="148" t="s">
        <v>141</v>
      </c>
      <c r="E210" s="149" t="s">
        <v>1</v>
      </c>
      <c r="F210" s="150" t="s">
        <v>253</v>
      </c>
      <c r="H210" s="149" t="s">
        <v>1</v>
      </c>
      <c r="I210" s="151"/>
      <c r="L210" s="147"/>
      <c r="M210" s="152"/>
      <c r="T210" s="153"/>
      <c r="AT210" s="149" t="s">
        <v>141</v>
      </c>
      <c r="AU210" s="149" t="s">
        <v>85</v>
      </c>
      <c r="AV210" s="12" t="s">
        <v>83</v>
      </c>
      <c r="AW210" s="12" t="s">
        <v>32</v>
      </c>
      <c r="AX210" s="12" t="s">
        <v>75</v>
      </c>
      <c r="AY210" s="149" t="s">
        <v>133</v>
      </c>
    </row>
    <row r="211" spans="2:65" s="13" customFormat="1" ht="11.25">
      <c r="B211" s="154"/>
      <c r="D211" s="148" t="s">
        <v>141</v>
      </c>
      <c r="E211" s="155" t="s">
        <v>1</v>
      </c>
      <c r="F211" s="156" t="s">
        <v>254</v>
      </c>
      <c r="H211" s="157">
        <v>1339.4649999999999</v>
      </c>
      <c r="I211" s="158"/>
      <c r="L211" s="154"/>
      <c r="M211" s="159"/>
      <c r="T211" s="160"/>
      <c r="AT211" s="155" t="s">
        <v>141</v>
      </c>
      <c r="AU211" s="155" t="s">
        <v>85</v>
      </c>
      <c r="AV211" s="13" t="s">
        <v>85</v>
      </c>
      <c r="AW211" s="13" t="s">
        <v>32</v>
      </c>
      <c r="AX211" s="13" t="s">
        <v>83</v>
      </c>
      <c r="AY211" s="155" t="s">
        <v>133</v>
      </c>
    </row>
    <row r="212" spans="2:65" s="1" customFormat="1" ht="37.9" customHeight="1">
      <c r="B212" s="32"/>
      <c r="C212" s="133" t="s">
        <v>255</v>
      </c>
      <c r="D212" s="133" t="s">
        <v>135</v>
      </c>
      <c r="E212" s="134" t="s">
        <v>256</v>
      </c>
      <c r="F212" s="135" t="s">
        <v>257</v>
      </c>
      <c r="G212" s="136" t="s">
        <v>200</v>
      </c>
      <c r="H212" s="137">
        <v>89.298000000000002</v>
      </c>
      <c r="I212" s="138"/>
      <c r="J212" s="139">
        <f>ROUND(I212*H212,2)</f>
        <v>0</v>
      </c>
      <c r="K212" s="140"/>
      <c r="L212" s="32"/>
      <c r="M212" s="141" t="s">
        <v>1</v>
      </c>
      <c r="N212" s="142" t="s">
        <v>40</v>
      </c>
      <c r="P212" s="143">
        <f>O212*H212</f>
        <v>0</v>
      </c>
      <c r="Q212" s="143">
        <v>0</v>
      </c>
      <c r="R212" s="143">
        <f>Q212*H212</f>
        <v>0</v>
      </c>
      <c r="S212" s="143">
        <v>0</v>
      </c>
      <c r="T212" s="144">
        <f>S212*H212</f>
        <v>0</v>
      </c>
      <c r="AR212" s="145" t="s">
        <v>139</v>
      </c>
      <c r="AT212" s="145" t="s">
        <v>135</v>
      </c>
      <c r="AU212" s="145" t="s">
        <v>85</v>
      </c>
      <c r="AY212" s="17" t="s">
        <v>133</v>
      </c>
      <c r="BE212" s="146">
        <f>IF(N212="základní",J212,0)</f>
        <v>0</v>
      </c>
      <c r="BF212" s="146">
        <f>IF(N212="snížená",J212,0)</f>
        <v>0</v>
      </c>
      <c r="BG212" s="146">
        <f>IF(N212="zákl. přenesená",J212,0)</f>
        <v>0</v>
      </c>
      <c r="BH212" s="146">
        <f>IF(N212="sníž. přenesená",J212,0)</f>
        <v>0</v>
      </c>
      <c r="BI212" s="146">
        <f>IF(N212="nulová",J212,0)</f>
        <v>0</v>
      </c>
      <c r="BJ212" s="17" t="s">
        <v>83</v>
      </c>
      <c r="BK212" s="146">
        <f>ROUND(I212*H212,2)</f>
        <v>0</v>
      </c>
      <c r="BL212" s="17" t="s">
        <v>139</v>
      </c>
      <c r="BM212" s="145" t="s">
        <v>258</v>
      </c>
    </row>
    <row r="213" spans="2:65" s="12" customFormat="1" ht="11.25">
      <c r="B213" s="147"/>
      <c r="D213" s="148" t="s">
        <v>141</v>
      </c>
      <c r="E213" s="149" t="s">
        <v>1</v>
      </c>
      <c r="F213" s="150" t="s">
        <v>253</v>
      </c>
      <c r="H213" s="149" t="s">
        <v>1</v>
      </c>
      <c r="I213" s="151"/>
      <c r="L213" s="147"/>
      <c r="M213" s="152"/>
      <c r="T213" s="153"/>
      <c r="AT213" s="149" t="s">
        <v>141</v>
      </c>
      <c r="AU213" s="149" t="s">
        <v>85</v>
      </c>
      <c r="AV213" s="12" t="s">
        <v>83</v>
      </c>
      <c r="AW213" s="12" t="s">
        <v>32</v>
      </c>
      <c r="AX213" s="12" t="s">
        <v>75</v>
      </c>
      <c r="AY213" s="149" t="s">
        <v>133</v>
      </c>
    </row>
    <row r="214" spans="2:65" s="13" customFormat="1" ht="11.25">
      <c r="B214" s="154"/>
      <c r="D214" s="148" t="s">
        <v>141</v>
      </c>
      <c r="E214" s="155" t="s">
        <v>1</v>
      </c>
      <c r="F214" s="156" t="s">
        <v>259</v>
      </c>
      <c r="H214" s="157">
        <v>89.298000000000002</v>
      </c>
      <c r="I214" s="158"/>
      <c r="L214" s="154"/>
      <c r="M214" s="159"/>
      <c r="T214" s="160"/>
      <c r="AT214" s="155" t="s">
        <v>141</v>
      </c>
      <c r="AU214" s="155" t="s">
        <v>85</v>
      </c>
      <c r="AV214" s="13" t="s">
        <v>85</v>
      </c>
      <c r="AW214" s="13" t="s">
        <v>32</v>
      </c>
      <c r="AX214" s="13" t="s">
        <v>83</v>
      </c>
      <c r="AY214" s="155" t="s">
        <v>133</v>
      </c>
    </row>
    <row r="215" spans="2:65" s="1" customFormat="1" ht="37.9" customHeight="1">
      <c r="B215" s="32"/>
      <c r="C215" s="133" t="s">
        <v>260</v>
      </c>
      <c r="D215" s="133" t="s">
        <v>135</v>
      </c>
      <c r="E215" s="134" t="s">
        <v>261</v>
      </c>
      <c r="F215" s="135" t="s">
        <v>262</v>
      </c>
      <c r="G215" s="136" t="s">
        <v>200</v>
      </c>
      <c r="H215" s="137">
        <v>446.49</v>
      </c>
      <c r="I215" s="138"/>
      <c r="J215" s="139">
        <f>ROUND(I215*H215,2)</f>
        <v>0</v>
      </c>
      <c r="K215" s="140"/>
      <c r="L215" s="32"/>
      <c r="M215" s="141" t="s">
        <v>1</v>
      </c>
      <c r="N215" s="142" t="s">
        <v>40</v>
      </c>
      <c r="P215" s="143">
        <f>O215*H215</f>
        <v>0</v>
      </c>
      <c r="Q215" s="143">
        <v>0</v>
      </c>
      <c r="R215" s="143">
        <f>Q215*H215</f>
        <v>0</v>
      </c>
      <c r="S215" s="143">
        <v>0</v>
      </c>
      <c r="T215" s="144">
        <f>S215*H215</f>
        <v>0</v>
      </c>
      <c r="AR215" s="145" t="s">
        <v>139</v>
      </c>
      <c r="AT215" s="145" t="s">
        <v>135</v>
      </c>
      <c r="AU215" s="145" t="s">
        <v>85</v>
      </c>
      <c r="AY215" s="17" t="s">
        <v>133</v>
      </c>
      <c r="BE215" s="146">
        <f>IF(N215="základní",J215,0)</f>
        <v>0</v>
      </c>
      <c r="BF215" s="146">
        <f>IF(N215="snížená",J215,0)</f>
        <v>0</v>
      </c>
      <c r="BG215" s="146">
        <f>IF(N215="zákl. přenesená",J215,0)</f>
        <v>0</v>
      </c>
      <c r="BH215" s="146">
        <f>IF(N215="sníž. přenesená",J215,0)</f>
        <v>0</v>
      </c>
      <c r="BI215" s="146">
        <f>IF(N215="nulová",J215,0)</f>
        <v>0</v>
      </c>
      <c r="BJ215" s="17" t="s">
        <v>83</v>
      </c>
      <c r="BK215" s="146">
        <f>ROUND(I215*H215,2)</f>
        <v>0</v>
      </c>
      <c r="BL215" s="17" t="s">
        <v>139</v>
      </c>
      <c r="BM215" s="145" t="s">
        <v>263</v>
      </c>
    </row>
    <row r="216" spans="2:65" s="12" customFormat="1" ht="11.25">
      <c r="B216" s="147"/>
      <c r="D216" s="148" t="s">
        <v>141</v>
      </c>
      <c r="E216" s="149" t="s">
        <v>1</v>
      </c>
      <c r="F216" s="150" t="s">
        <v>253</v>
      </c>
      <c r="H216" s="149" t="s">
        <v>1</v>
      </c>
      <c r="I216" s="151"/>
      <c r="L216" s="147"/>
      <c r="M216" s="152"/>
      <c r="T216" s="153"/>
      <c r="AT216" s="149" t="s">
        <v>141</v>
      </c>
      <c r="AU216" s="149" t="s">
        <v>85</v>
      </c>
      <c r="AV216" s="12" t="s">
        <v>83</v>
      </c>
      <c r="AW216" s="12" t="s">
        <v>32</v>
      </c>
      <c r="AX216" s="12" t="s">
        <v>75</v>
      </c>
      <c r="AY216" s="149" t="s">
        <v>133</v>
      </c>
    </row>
    <row r="217" spans="2:65" s="13" customFormat="1" ht="11.25">
      <c r="B217" s="154"/>
      <c r="D217" s="148" t="s">
        <v>141</v>
      </c>
      <c r="E217" s="155" t="s">
        <v>1</v>
      </c>
      <c r="F217" s="156" t="s">
        <v>264</v>
      </c>
      <c r="H217" s="157">
        <v>446.49</v>
      </c>
      <c r="I217" s="158"/>
      <c r="L217" s="154"/>
      <c r="M217" s="159"/>
      <c r="T217" s="160"/>
      <c r="AT217" s="155" t="s">
        <v>141</v>
      </c>
      <c r="AU217" s="155" t="s">
        <v>85</v>
      </c>
      <c r="AV217" s="13" t="s">
        <v>85</v>
      </c>
      <c r="AW217" s="13" t="s">
        <v>32</v>
      </c>
      <c r="AX217" s="13" t="s">
        <v>83</v>
      </c>
      <c r="AY217" s="155" t="s">
        <v>133</v>
      </c>
    </row>
    <row r="218" spans="2:65" s="1" customFormat="1" ht="16.5" customHeight="1">
      <c r="B218" s="32"/>
      <c r="C218" s="133" t="s">
        <v>7</v>
      </c>
      <c r="D218" s="133" t="s">
        <v>135</v>
      </c>
      <c r="E218" s="134" t="s">
        <v>265</v>
      </c>
      <c r="F218" s="135" t="s">
        <v>266</v>
      </c>
      <c r="G218" s="136" t="s">
        <v>200</v>
      </c>
      <c r="H218" s="137">
        <v>357.19099999999997</v>
      </c>
      <c r="I218" s="138"/>
      <c r="J218" s="139">
        <f>ROUND(I218*H218,2)</f>
        <v>0</v>
      </c>
      <c r="K218" s="140"/>
      <c r="L218" s="32"/>
      <c r="M218" s="141" t="s">
        <v>1</v>
      </c>
      <c r="N218" s="142" t="s">
        <v>40</v>
      </c>
      <c r="P218" s="143">
        <f>O218*H218</f>
        <v>0</v>
      </c>
      <c r="Q218" s="143">
        <v>0</v>
      </c>
      <c r="R218" s="143">
        <f>Q218*H218</f>
        <v>0</v>
      </c>
      <c r="S218" s="143">
        <v>0</v>
      </c>
      <c r="T218" s="144">
        <f>S218*H218</f>
        <v>0</v>
      </c>
      <c r="AR218" s="145" t="s">
        <v>139</v>
      </c>
      <c r="AT218" s="145" t="s">
        <v>135</v>
      </c>
      <c r="AU218" s="145" t="s">
        <v>85</v>
      </c>
      <c r="AY218" s="17" t="s">
        <v>133</v>
      </c>
      <c r="BE218" s="146">
        <f>IF(N218="základní",J218,0)</f>
        <v>0</v>
      </c>
      <c r="BF218" s="146">
        <f>IF(N218="snížená",J218,0)</f>
        <v>0</v>
      </c>
      <c r="BG218" s="146">
        <f>IF(N218="zákl. přenesená",J218,0)</f>
        <v>0</v>
      </c>
      <c r="BH218" s="146">
        <f>IF(N218="sníž. přenesená",J218,0)</f>
        <v>0</v>
      </c>
      <c r="BI218" s="146">
        <f>IF(N218="nulová",J218,0)</f>
        <v>0</v>
      </c>
      <c r="BJ218" s="17" t="s">
        <v>83</v>
      </c>
      <c r="BK218" s="146">
        <f>ROUND(I218*H218,2)</f>
        <v>0</v>
      </c>
      <c r="BL218" s="17" t="s">
        <v>139</v>
      </c>
      <c r="BM218" s="145" t="s">
        <v>267</v>
      </c>
    </row>
    <row r="219" spans="2:65" s="12" customFormat="1" ht="11.25">
      <c r="B219" s="147"/>
      <c r="D219" s="148" t="s">
        <v>141</v>
      </c>
      <c r="E219" s="149" t="s">
        <v>1</v>
      </c>
      <c r="F219" s="150" t="s">
        <v>268</v>
      </c>
      <c r="H219" s="149" t="s">
        <v>1</v>
      </c>
      <c r="I219" s="151"/>
      <c r="L219" s="147"/>
      <c r="M219" s="152"/>
      <c r="T219" s="153"/>
      <c r="AT219" s="149" t="s">
        <v>141</v>
      </c>
      <c r="AU219" s="149" t="s">
        <v>85</v>
      </c>
      <c r="AV219" s="12" t="s">
        <v>83</v>
      </c>
      <c r="AW219" s="12" t="s">
        <v>32</v>
      </c>
      <c r="AX219" s="12" t="s">
        <v>75</v>
      </c>
      <c r="AY219" s="149" t="s">
        <v>133</v>
      </c>
    </row>
    <row r="220" spans="2:65" s="13" customFormat="1" ht="11.25">
      <c r="B220" s="154"/>
      <c r="D220" s="148" t="s">
        <v>141</v>
      </c>
      <c r="E220" s="155" t="s">
        <v>1</v>
      </c>
      <c r="F220" s="156" t="s">
        <v>269</v>
      </c>
      <c r="H220" s="157">
        <v>357.19099999999997</v>
      </c>
      <c r="I220" s="158"/>
      <c r="L220" s="154"/>
      <c r="M220" s="159"/>
      <c r="T220" s="160"/>
      <c r="AT220" s="155" t="s">
        <v>141</v>
      </c>
      <c r="AU220" s="155" t="s">
        <v>85</v>
      </c>
      <c r="AV220" s="13" t="s">
        <v>85</v>
      </c>
      <c r="AW220" s="13" t="s">
        <v>32</v>
      </c>
      <c r="AX220" s="13" t="s">
        <v>83</v>
      </c>
      <c r="AY220" s="155" t="s">
        <v>133</v>
      </c>
    </row>
    <row r="221" spans="2:65" s="1" customFormat="1" ht="24.2" customHeight="1">
      <c r="B221" s="32"/>
      <c r="C221" s="133" t="s">
        <v>270</v>
      </c>
      <c r="D221" s="133" t="s">
        <v>135</v>
      </c>
      <c r="E221" s="134" t="s">
        <v>271</v>
      </c>
      <c r="F221" s="135" t="s">
        <v>272</v>
      </c>
      <c r="G221" s="136" t="s">
        <v>273</v>
      </c>
      <c r="H221" s="137">
        <v>678.66300000000001</v>
      </c>
      <c r="I221" s="138"/>
      <c r="J221" s="139">
        <f>ROUND(I221*H221,2)</f>
        <v>0</v>
      </c>
      <c r="K221" s="140"/>
      <c r="L221" s="32"/>
      <c r="M221" s="141" t="s">
        <v>1</v>
      </c>
      <c r="N221" s="142" t="s">
        <v>40</v>
      </c>
      <c r="P221" s="143">
        <f>O221*H221</f>
        <v>0</v>
      </c>
      <c r="Q221" s="143">
        <v>0</v>
      </c>
      <c r="R221" s="143">
        <f>Q221*H221</f>
        <v>0</v>
      </c>
      <c r="S221" s="143">
        <v>0</v>
      </c>
      <c r="T221" s="144">
        <f>S221*H221</f>
        <v>0</v>
      </c>
      <c r="AR221" s="145" t="s">
        <v>139</v>
      </c>
      <c r="AT221" s="145" t="s">
        <v>135</v>
      </c>
      <c r="AU221" s="145" t="s">
        <v>85</v>
      </c>
      <c r="AY221" s="17" t="s">
        <v>133</v>
      </c>
      <c r="BE221" s="146">
        <f>IF(N221="základní",J221,0)</f>
        <v>0</v>
      </c>
      <c r="BF221" s="146">
        <f>IF(N221="snížená",J221,0)</f>
        <v>0</v>
      </c>
      <c r="BG221" s="146">
        <f>IF(N221="zákl. přenesená",J221,0)</f>
        <v>0</v>
      </c>
      <c r="BH221" s="146">
        <f>IF(N221="sníž. přenesená",J221,0)</f>
        <v>0</v>
      </c>
      <c r="BI221" s="146">
        <f>IF(N221="nulová",J221,0)</f>
        <v>0</v>
      </c>
      <c r="BJ221" s="17" t="s">
        <v>83</v>
      </c>
      <c r="BK221" s="146">
        <f>ROUND(I221*H221,2)</f>
        <v>0</v>
      </c>
      <c r="BL221" s="17" t="s">
        <v>139</v>
      </c>
      <c r="BM221" s="145" t="s">
        <v>274</v>
      </c>
    </row>
    <row r="222" spans="2:65" s="12" customFormat="1" ht="11.25">
      <c r="B222" s="147"/>
      <c r="D222" s="148" t="s">
        <v>141</v>
      </c>
      <c r="E222" s="149" t="s">
        <v>1</v>
      </c>
      <c r="F222" s="150" t="s">
        <v>275</v>
      </c>
      <c r="H222" s="149" t="s">
        <v>1</v>
      </c>
      <c r="I222" s="151"/>
      <c r="L222" s="147"/>
      <c r="M222" s="152"/>
      <c r="T222" s="153"/>
      <c r="AT222" s="149" t="s">
        <v>141</v>
      </c>
      <c r="AU222" s="149" t="s">
        <v>85</v>
      </c>
      <c r="AV222" s="12" t="s">
        <v>83</v>
      </c>
      <c r="AW222" s="12" t="s">
        <v>32</v>
      </c>
      <c r="AX222" s="12" t="s">
        <v>75</v>
      </c>
      <c r="AY222" s="149" t="s">
        <v>133</v>
      </c>
    </row>
    <row r="223" spans="2:65" s="13" customFormat="1" ht="11.25">
      <c r="B223" s="154"/>
      <c r="D223" s="148" t="s">
        <v>141</v>
      </c>
      <c r="E223" s="155" t="s">
        <v>1</v>
      </c>
      <c r="F223" s="156" t="s">
        <v>276</v>
      </c>
      <c r="H223" s="157">
        <v>678.66300000000001</v>
      </c>
      <c r="I223" s="158"/>
      <c r="L223" s="154"/>
      <c r="M223" s="159"/>
      <c r="T223" s="160"/>
      <c r="AT223" s="155" t="s">
        <v>141</v>
      </c>
      <c r="AU223" s="155" t="s">
        <v>85</v>
      </c>
      <c r="AV223" s="13" t="s">
        <v>85</v>
      </c>
      <c r="AW223" s="13" t="s">
        <v>32</v>
      </c>
      <c r="AX223" s="13" t="s">
        <v>83</v>
      </c>
      <c r="AY223" s="155" t="s">
        <v>133</v>
      </c>
    </row>
    <row r="224" spans="2:65" s="1" customFormat="1" ht="24.2" customHeight="1">
      <c r="B224" s="32"/>
      <c r="C224" s="133" t="s">
        <v>277</v>
      </c>
      <c r="D224" s="133" t="s">
        <v>135</v>
      </c>
      <c r="E224" s="134" t="s">
        <v>278</v>
      </c>
      <c r="F224" s="135" t="s">
        <v>279</v>
      </c>
      <c r="G224" s="136" t="s">
        <v>200</v>
      </c>
      <c r="H224" s="137">
        <v>212.95500000000001</v>
      </c>
      <c r="I224" s="138"/>
      <c r="J224" s="139">
        <f>ROUND(I224*H224,2)</f>
        <v>0</v>
      </c>
      <c r="K224" s="140"/>
      <c r="L224" s="32"/>
      <c r="M224" s="141" t="s">
        <v>1</v>
      </c>
      <c r="N224" s="142" t="s">
        <v>40</v>
      </c>
      <c r="P224" s="143">
        <f>O224*H224</f>
        <v>0</v>
      </c>
      <c r="Q224" s="143">
        <v>0</v>
      </c>
      <c r="R224" s="143">
        <f>Q224*H224</f>
        <v>0</v>
      </c>
      <c r="S224" s="143">
        <v>0</v>
      </c>
      <c r="T224" s="144">
        <f>S224*H224</f>
        <v>0</v>
      </c>
      <c r="AR224" s="145" t="s">
        <v>139</v>
      </c>
      <c r="AT224" s="145" t="s">
        <v>135</v>
      </c>
      <c r="AU224" s="145" t="s">
        <v>85</v>
      </c>
      <c r="AY224" s="17" t="s">
        <v>133</v>
      </c>
      <c r="BE224" s="146">
        <f>IF(N224="základní",J224,0)</f>
        <v>0</v>
      </c>
      <c r="BF224" s="146">
        <f>IF(N224="snížená",J224,0)</f>
        <v>0</v>
      </c>
      <c r="BG224" s="146">
        <f>IF(N224="zákl. přenesená",J224,0)</f>
        <v>0</v>
      </c>
      <c r="BH224" s="146">
        <f>IF(N224="sníž. přenesená",J224,0)</f>
        <v>0</v>
      </c>
      <c r="BI224" s="146">
        <f>IF(N224="nulová",J224,0)</f>
        <v>0</v>
      </c>
      <c r="BJ224" s="17" t="s">
        <v>83</v>
      </c>
      <c r="BK224" s="146">
        <f>ROUND(I224*H224,2)</f>
        <v>0</v>
      </c>
      <c r="BL224" s="17" t="s">
        <v>139</v>
      </c>
      <c r="BM224" s="145" t="s">
        <v>280</v>
      </c>
    </row>
    <row r="225" spans="2:65" s="12" customFormat="1" ht="11.25">
      <c r="B225" s="147"/>
      <c r="D225" s="148" t="s">
        <v>141</v>
      </c>
      <c r="E225" s="149" t="s">
        <v>1</v>
      </c>
      <c r="F225" s="150" t="s">
        <v>281</v>
      </c>
      <c r="H225" s="149" t="s">
        <v>1</v>
      </c>
      <c r="I225" s="151"/>
      <c r="L225" s="147"/>
      <c r="M225" s="152"/>
      <c r="T225" s="153"/>
      <c r="AT225" s="149" t="s">
        <v>141</v>
      </c>
      <c r="AU225" s="149" t="s">
        <v>85</v>
      </c>
      <c r="AV225" s="12" t="s">
        <v>83</v>
      </c>
      <c r="AW225" s="12" t="s">
        <v>32</v>
      </c>
      <c r="AX225" s="12" t="s">
        <v>75</v>
      </c>
      <c r="AY225" s="149" t="s">
        <v>133</v>
      </c>
    </row>
    <row r="226" spans="2:65" s="13" customFormat="1" ht="11.25">
      <c r="B226" s="154"/>
      <c r="D226" s="148" t="s">
        <v>141</v>
      </c>
      <c r="E226" s="155" t="s">
        <v>1</v>
      </c>
      <c r="F226" s="156" t="s">
        <v>282</v>
      </c>
      <c r="H226" s="157">
        <v>212.95500000000001</v>
      </c>
      <c r="I226" s="158"/>
      <c r="L226" s="154"/>
      <c r="M226" s="159"/>
      <c r="T226" s="160"/>
      <c r="AT226" s="155" t="s">
        <v>141</v>
      </c>
      <c r="AU226" s="155" t="s">
        <v>85</v>
      </c>
      <c r="AV226" s="13" t="s">
        <v>85</v>
      </c>
      <c r="AW226" s="13" t="s">
        <v>32</v>
      </c>
      <c r="AX226" s="13" t="s">
        <v>83</v>
      </c>
      <c r="AY226" s="155" t="s">
        <v>133</v>
      </c>
    </row>
    <row r="227" spans="2:65" s="1" customFormat="1" ht="16.5" customHeight="1">
      <c r="B227" s="32"/>
      <c r="C227" s="175" t="s">
        <v>283</v>
      </c>
      <c r="D227" s="175" t="s">
        <v>284</v>
      </c>
      <c r="E227" s="176" t="s">
        <v>285</v>
      </c>
      <c r="F227" s="177" t="s">
        <v>286</v>
      </c>
      <c r="G227" s="178" t="s">
        <v>273</v>
      </c>
      <c r="H227" s="179">
        <v>404.61500000000001</v>
      </c>
      <c r="I227" s="180"/>
      <c r="J227" s="181">
        <f>ROUND(I227*H227,2)</f>
        <v>0</v>
      </c>
      <c r="K227" s="182"/>
      <c r="L227" s="183"/>
      <c r="M227" s="184" t="s">
        <v>1</v>
      </c>
      <c r="N227" s="185" t="s">
        <v>40</v>
      </c>
      <c r="P227" s="143">
        <f>O227*H227</f>
        <v>0</v>
      </c>
      <c r="Q227" s="143">
        <v>1</v>
      </c>
      <c r="R227" s="143">
        <f>Q227*H227</f>
        <v>404.61500000000001</v>
      </c>
      <c r="S227" s="143">
        <v>0</v>
      </c>
      <c r="T227" s="144">
        <f>S227*H227</f>
        <v>0</v>
      </c>
      <c r="AR227" s="145" t="s">
        <v>184</v>
      </c>
      <c r="AT227" s="145" t="s">
        <v>284</v>
      </c>
      <c r="AU227" s="145" t="s">
        <v>85</v>
      </c>
      <c r="AY227" s="17" t="s">
        <v>133</v>
      </c>
      <c r="BE227" s="146">
        <f>IF(N227="základní",J227,0)</f>
        <v>0</v>
      </c>
      <c r="BF227" s="146">
        <f>IF(N227="snížená",J227,0)</f>
        <v>0</v>
      </c>
      <c r="BG227" s="146">
        <f>IF(N227="zákl. přenesená",J227,0)</f>
        <v>0</v>
      </c>
      <c r="BH227" s="146">
        <f>IF(N227="sníž. přenesená",J227,0)</f>
        <v>0</v>
      </c>
      <c r="BI227" s="146">
        <f>IF(N227="nulová",J227,0)</f>
        <v>0</v>
      </c>
      <c r="BJ227" s="17" t="s">
        <v>83</v>
      </c>
      <c r="BK227" s="146">
        <f>ROUND(I227*H227,2)</f>
        <v>0</v>
      </c>
      <c r="BL227" s="17" t="s">
        <v>139</v>
      </c>
      <c r="BM227" s="145" t="s">
        <v>287</v>
      </c>
    </row>
    <row r="228" spans="2:65" s="12" customFormat="1" ht="11.25">
      <c r="B228" s="147"/>
      <c r="D228" s="148" t="s">
        <v>141</v>
      </c>
      <c r="E228" s="149" t="s">
        <v>1</v>
      </c>
      <c r="F228" s="150" t="s">
        <v>288</v>
      </c>
      <c r="H228" s="149" t="s">
        <v>1</v>
      </c>
      <c r="I228" s="151"/>
      <c r="L228" s="147"/>
      <c r="M228" s="152"/>
      <c r="T228" s="153"/>
      <c r="AT228" s="149" t="s">
        <v>141</v>
      </c>
      <c r="AU228" s="149" t="s">
        <v>85</v>
      </c>
      <c r="AV228" s="12" t="s">
        <v>83</v>
      </c>
      <c r="AW228" s="12" t="s">
        <v>32</v>
      </c>
      <c r="AX228" s="12" t="s">
        <v>75</v>
      </c>
      <c r="AY228" s="149" t="s">
        <v>133</v>
      </c>
    </row>
    <row r="229" spans="2:65" s="13" customFormat="1" ht="11.25">
      <c r="B229" s="154"/>
      <c r="D229" s="148" t="s">
        <v>141</v>
      </c>
      <c r="E229" s="155" t="s">
        <v>1</v>
      </c>
      <c r="F229" s="156" t="s">
        <v>289</v>
      </c>
      <c r="H229" s="157">
        <v>404.61500000000001</v>
      </c>
      <c r="I229" s="158"/>
      <c r="L229" s="154"/>
      <c r="M229" s="159"/>
      <c r="T229" s="160"/>
      <c r="AT229" s="155" t="s">
        <v>141</v>
      </c>
      <c r="AU229" s="155" t="s">
        <v>85</v>
      </c>
      <c r="AV229" s="13" t="s">
        <v>85</v>
      </c>
      <c r="AW229" s="13" t="s">
        <v>32</v>
      </c>
      <c r="AX229" s="13" t="s">
        <v>83</v>
      </c>
      <c r="AY229" s="155" t="s">
        <v>133</v>
      </c>
    </row>
    <row r="230" spans="2:65" s="1" customFormat="1" ht="33" customHeight="1">
      <c r="B230" s="32"/>
      <c r="C230" s="133" t="s">
        <v>290</v>
      </c>
      <c r="D230" s="133" t="s">
        <v>135</v>
      </c>
      <c r="E230" s="134" t="s">
        <v>291</v>
      </c>
      <c r="F230" s="135" t="s">
        <v>292</v>
      </c>
      <c r="G230" s="136" t="s">
        <v>200</v>
      </c>
      <c r="H230" s="137">
        <v>115.751</v>
      </c>
      <c r="I230" s="138"/>
      <c r="J230" s="139">
        <f>ROUND(I230*H230,2)</f>
        <v>0</v>
      </c>
      <c r="K230" s="140"/>
      <c r="L230" s="32"/>
      <c r="M230" s="141" t="s">
        <v>1</v>
      </c>
      <c r="N230" s="142" t="s">
        <v>40</v>
      </c>
      <c r="P230" s="143">
        <f>O230*H230</f>
        <v>0</v>
      </c>
      <c r="Q230" s="143">
        <v>0</v>
      </c>
      <c r="R230" s="143">
        <f>Q230*H230</f>
        <v>0</v>
      </c>
      <c r="S230" s="143">
        <v>0</v>
      </c>
      <c r="T230" s="144">
        <f>S230*H230</f>
        <v>0</v>
      </c>
      <c r="AR230" s="145" t="s">
        <v>139</v>
      </c>
      <c r="AT230" s="145" t="s">
        <v>135</v>
      </c>
      <c r="AU230" s="145" t="s">
        <v>85</v>
      </c>
      <c r="AY230" s="17" t="s">
        <v>133</v>
      </c>
      <c r="BE230" s="146">
        <f>IF(N230="základní",J230,0)</f>
        <v>0</v>
      </c>
      <c r="BF230" s="146">
        <f>IF(N230="snížená",J230,0)</f>
        <v>0</v>
      </c>
      <c r="BG230" s="146">
        <f>IF(N230="zákl. přenesená",J230,0)</f>
        <v>0</v>
      </c>
      <c r="BH230" s="146">
        <f>IF(N230="sníž. přenesená",J230,0)</f>
        <v>0</v>
      </c>
      <c r="BI230" s="146">
        <f>IF(N230="nulová",J230,0)</f>
        <v>0</v>
      </c>
      <c r="BJ230" s="17" t="s">
        <v>83</v>
      </c>
      <c r="BK230" s="146">
        <f>ROUND(I230*H230,2)</f>
        <v>0</v>
      </c>
      <c r="BL230" s="17" t="s">
        <v>139</v>
      </c>
      <c r="BM230" s="145" t="s">
        <v>293</v>
      </c>
    </row>
    <row r="231" spans="2:65" s="12" customFormat="1" ht="11.25">
      <c r="B231" s="147"/>
      <c r="D231" s="148" t="s">
        <v>141</v>
      </c>
      <c r="E231" s="149" t="s">
        <v>1</v>
      </c>
      <c r="F231" s="150" t="s">
        <v>294</v>
      </c>
      <c r="H231" s="149" t="s">
        <v>1</v>
      </c>
      <c r="I231" s="151"/>
      <c r="L231" s="147"/>
      <c r="M231" s="152"/>
      <c r="T231" s="153"/>
      <c r="AT231" s="149" t="s">
        <v>141</v>
      </c>
      <c r="AU231" s="149" t="s">
        <v>85</v>
      </c>
      <c r="AV231" s="12" t="s">
        <v>83</v>
      </c>
      <c r="AW231" s="12" t="s">
        <v>32</v>
      </c>
      <c r="AX231" s="12" t="s">
        <v>75</v>
      </c>
      <c r="AY231" s="149" t="s">
        <v>133</v>
      </c>
    </row>
    <row r="232" spans="2:65" s="12" customFormat="1" ht="11.25">
      <c r="B232" s="147"/>
      <c r="D232" s="148" t="s">
        <v>141</v>
      </c>
      <c r="E232" s="149" t="s">
        <v>1</v>
      </c>
      <c r="F232" s="150" t="s">
        <v>295</v>
      </c>
      <c r="H232" s="149" t="s">
        <v>1</v>
      </c>
      <c r="I232" s="151"/>
      <c r="L232" s="147"/>
      <c r="M232" s="152"/>
      <c r="T232" s="153"/>
      <c r="AT232" s="149" t="s">
        <v>141</v>
      </c>
      <c r="AU232" s="149" t="s">
        <v>85</v>
      </c>
      <c r="AV232" s="12" t="s">
        <v>83</v>
      </c>
      <c r="AW232" s="12" t="s">
        <v>32</v>
      </c>
      <c r="AX232" s="12" t="s">
        <v>75</v>
      </c>
      <c r="AY232" s="149" t="s">
        <v>133</v>
      </c>
    </row>
    <row r="233" spans="2:65" s="13" customFormat="1" ht="11.25">
      <c r="B233" s="154"/>
      <c r="D233" s="148" t="s">
        <v>141</v>
      </c>
      <c r="E233" s="155" t="s">
        <v>1</v>
      </c>
      <c r="F233" s="156" t="s">
        <v>296</v>
      </c>
      <c r="H233" s="157">
        <v>115.751</v>
      </c>
      <c r="I233" s="158"/>
      <c r="L233" s="154"/>
      <c r="M233" s="159"/>
      <c r="T233" s="160"/>
      <c r="AT233" s="155" t="s">
        <v>141</v>
      </c>
      <c r="AU233" s="155" t="s">
        <v>85</v>
      </c>
      <c r="AV233" s="13" t="s">
        <v>85</v>
      </c>
      <c r="AW233" s="13" t="s">
        <v>32</v>
      </c>
      <c r="AX233" s="13" t="s">
        <v>83</v>
      </c>
      <c r="AY233" s="155" t="s">
        <v>133</v>
      </c>
    </row>
    <row r="234" spans="2:65" s="1" customFormat="1" ht="16.5" customHeight="1">
      <c r="B234" s="32"/>
      <c r="C234" s="175" t="s">
        <v>297</v>
      </c>
      <c r="D234" s="175" t="s">
        <v>284</v>
      </c>
      <c r="E234" s="176" t="s">
        <v>298</v>
      </c>
      <c r="F234" s="177" t="s">
        <v>299</v>
      </c>
      <c r="G234" s="178" t="s">
        <v>273</v>
      </c>
      <c r="H234" s="179">
        <v>219.92699999999999</v>
      </c>
      <c r="I234" s="180"/>
      <c r="J234" s="181">
        <f>ROUND(I234*H234,2)</f>
        <v>0</v>
      </c>
      <c r="K234" s="182"/>
      <c r="L234" s="183"/>
      <c r="M234" s="184" t="s">
        <v>1</v>
      </c>
      <c r="N234" s="185" t="s">
        <v>40</v>
      </c>
      <c r="P234" s="143">
        <f>O234*H234</f>
        <v>0</v>
      </c>
      <c r="Q234" s="143">
        <v>1</v>
      </c>
      <c r="R234" s="143">
        <f>Q234*H234</f>
        <v>219.92699999999999</v>
      </c>
      <c r="S234" s="143">
        <v>0</v>
      </c>
      <c r="T234" s="144">
        <f>S234*H234</f>
        <v>0</v>
      </c>
      <c r="AR234" s="145" t="s">
        <v>184</v>
      </c>
      <c r="AT234" s="145" t="s">
        <v>284</v>
      </c>
      <c r="AU234" s="145" t="s">
        <v>85</v>
      </c>
      <c r="AY234" s="17" t="s">
        <v>133</v>
      </c>
      <c r="BE234" s="146">
        <f>IF(N234="základní",J234,0)</f>
        <v>0</v>
      </c>
      <c r="BF234" s="146">
        <f>IF(N234="snížená",J234,0)</f>
        <v>0</v>
      </c>
      <c r="BG234" s="146">
        <f>IF(N234="zákl. přenesená",J234,0)</f>
        <v>0</v>
      </c>
      <c r="BH234" s="146">
        <f>IF(N234="sníž. přenesená",J234,0)</f>
        <v>0</v>
      </c>
      <c r="BI234" s="146">
        <f>IF(N234="nulová",J234,0)</f>
        <v>0</v>
      </c>
      <c r="BJ234" s="17" t="s">
        <v>83</v>
      </c>
      <c r="BK234" s="146">
        <f>ROUND(I234*H234,2)</f>
        <v>0</v>
      </c>
      <c r="BL234" s="17" t="s">
        <v>139</v>
      </c>
      <c r="BM234" s="145" t="s">
        <v>300</v>
      </c>
    </row>
    <row r="235" spans="2:65" s="13" customFormat="1" ht="11.25">
      <c r="B235" s="154"/>
      <c r="D235" s="148" t="s">
        <v>141</v>
      </c>
      <c r="E235" s="155" t="s">
        <v>1</v>
      </c>
      <c r="F235" s="156" t="s">
        <v>301</v>
      </c>
      <c r="H235" s="157">
        <v>219.92699999999999</v>
      </c>
      <c r="I235" s="158"/>
      <c r="L235" s="154"/>
      <c r="M235" s="159"/>
      <c r="T235" s="160"/>
      <c r="AT235" s="155" t="s">
        <v>141</v>
      </c>
      <c r="AU235" s="155" t="s">
        <v>85</v>
      </c>
      <c r="AV235" s="13" t="s">
        <v>85</v>
      </c>
      <c r="AW235" s="13" t="s">
        <v>32</v>
      </c>
      <c r="AX235" s="13" t="s">
        <v>83</v>
      </c>
      <c r="AY235" s="155" t="s">
        <v>133</v>
      </c>
    </row>
    <row r="236" spans="2:65" s="11" customFormat="1" ht="22.9" customHeight="1">
      <c r="B236" s="121"/>
      <c r="D236" s="122" t="s">
        <v>74</v>
      </c>
      <c r="E236" s="131" t="s">
        <v>139</v>
      </c>
      <c r="F236" s="131" t="s">
        <v>302</v>
      </c>
      <c r="I236" s="124"/>
      <c r="J236" s="132">
        <f>BK236</f>
        <v>0</v>
      </c>
      <c r="L236" s="121"/>
      <c r="M236" s="126"/>
      <c r="P236" s="127">
        <f>SUM(P237:P250)</f>
        <v>0</v>
      </c>
      <c r="R236" s="127">
        <f>SUM(R237:R250)</f>
        <v>53.987166880000004</v>
      </c>
      <c r="T236" s="128">
        <f>SUM(T237:T250)</f>
        <v>0</v>
      </c>
      <c r="AR236" s="122" t="s">
        <v>83</v>
      </c>
      <c r="AT236" s="129" t="s">
        <v>74</v>
      </c>
      <c r="AU236" s="129" t="s">
        <v>83</v>
      </c>
      <c r="AY236" s="122" t="s">
        <v>133</v>
      </c>
      <c r="BK236" s="130">
        <f>SUM(BK237:BK250)</f>
        <v>0</v>
      </c>
    </row>
    <row r="237" spans="2:65" s="1" customFormat="1" ht="16.5" customHeight="1">
      <c r="B237" s="32"/>
      <c r="C237" s="133" t="s">
        <v>303</v>
      </c>
      <c r="D237" s="133" t="s">
        <v>135</v>
      </c>
      <c r="E237" s="134" t="s">
        <v>304</v>
      </c>
      <c r="F237" s="135" t="s">
        <v>305</v>
      </c>
      <c r="G237" s="136" t="s">
        <v>200</v>
      </c>
      <c r="H237" s="137">
        <v>28.231999999999999</v>
      </c>
      <c r="I237" s="138"/>
      <c r="J237" s="139">
        <f>ROUND(I237*H237,2)</f>
        <v>0</v>
      </c>
      <c r="K237" s="140"/>
      <c r="L237" s="32"/>
      <c r="M237" s="141" t="s">
        <v>1</v>
      </c>
      <c r="N237" s="142" t="s">
        <v>40</v>
      </c>
      <c r="P237" s="143">
        <f>O237*H237</f>
        <v>0</v>
      </c>
      <c r="Q237" s="143">
        <v>1.8907700000000001</v>
      </c>
      <c r="R237" s="143">
        <f>Q237*H237</f>
        <v>53.380218640000002</v>
      </c>
      <c r="S237" s="143">
        <v>0</v>
      </c>
      <c r="T237" s="144">
        <f>S237*H237</f>
        <v>0</v>
      </c>
      <c r="AR237" s="145" t="s">
        <v>139</v>
      </c>
      <c r="AT237" s="145" t="s">
        <v>135</v>
      </c>
      <c r="AU237" s="145" t="s">
        <v>85</v>
      </c>
      <c r="AY237" s="17" t="s">
        <v>133</v>
      </c>
      <c r="BE237" s="146">
        <f>IF(N237="základní",J237,0)</f>
        <v>0</v>
      </c>
      <c r="BF237" s="146">
        <f>IF(N237="snížená",J237,0)</f>
        <v>0</v>
      </c>
      <c r="BG237" s="146">
        <f>IF(N237="zákl. přenesená",J237,0)</f>
        <v>0</v>
      </c>
      <c r="BH237" s="146">
        <f>IF(N237="sníž. přenesená",J237,0)</f>
        <v>0</v>
      </c>
      <c r="BI237" s="146">
        <f>IF(N237="nulová",J237,0)</f>
        <v>0</v>
      </c>
      <c r="BJ237" s="17" t="s">
        <v>83</v>
      </c>
      <c r="BK237" s="146">
        <f>ROUND(I237*H237,2)</f>
        <v>0</v>
      </c>
      <c r="BL237" s="17" t="s">
        <v>139</v>
      </c>
      <c r="BM237" s="145" t="s">
        <v>306</v>
      </c>
    </row>
    <row r="238" spans="2:65" s="12" customFormat="1" ht="11.25">
      <c r="B238" s="147"/>
      <c r="D238" s="148" t="s">
        <v>141</v>
      </c>
      <c r="E238" s="149" t="s">
        <v>1</v>
      </c>
      <c r="F238" s="150" t="s">
        <v>307</v>
      </c>
      <c r="H238" s="149" t="s">
        <v>1</v>
      </c>
      <c r="I238" s="151"/>
      <c r="L238" s="147"/>
      <c r="M238" s="152"/>
      <c r="T238" s="153"/>
      <c r="AT238" s="149" t="s">
        <v>141</v>
      </c>
      <c r="AU238" s="149" t="s">
        <v>85</v>
      </c>
      <c r="AV238" s="12" t="s">
        <v>83</v>
      </c>
      <c r="AW238" s="12" t="s">
        <v>32</v>
      </c>
      <c r="AX238" s="12" t="s">
        <v>75</v>
      </c>
      <c r="AY238" s="149" t="s">
        <v>133</v>
      </c>
    </row>
    <row r="239" spans="2:65" s="13" customFormat="1" ht="11.25">
      <c r="B239" s="154"/>
      <c r="D239" s="148" t="s">
        <v>141</v>
      </c>
      <c r="E239" s="155" t="s">
        <v>1</v>
      </c>
      <c r="F239" s="156" t="s">
        <v>308</v>
      </c>
      <c r="H239" s="157">
        <v>28.231999999999999</v>
      </c>
      <c r="I239" s="158"/>
      <c r="L239" s="154"/>
      <c r="M239" s="159"/>
      <c r="T239" s="160"/>
      <c r="AT239" s="155" t="s">
        <v>141</v>
      </c>
      <c r="AU239" s="155" t="s">
        <v>85</v>
      </c>
      <c r="AV239" s="13" t="s">
        <v>85</v>
      </c>
      <c r="AW239" s="13" t="s">
        <v>32</v>
      </c>
      <c r="AX239" s="13" t="s">
        <v>83</v>
      </c>
      <c r="AY239" s="155" t="s">
        <v>133</v>
      </c>
    </row>
    <row r="240" spans="2:65" s="1" customFormat="1" ht="21.75" customHeight="1">
      <c r="B240" s="32"/>
      <c r="C240" s="133" t="s">
        <v>309</v>
      </c>
      <c r="D240" s="133" t="s">
        <v>135</v>
      </c>
      <c r="E240" s="134" t="s">
        <v>310</v>
      </c>
      <c r="F240" s="135" t="s">
        <v>311</v>
      </c>
      <c r="G240" s="136" t="s">
        <v>200</v>
      </c>
      <c r="H240" s="137">
        <v>0.252</v>
      </c>
      <c r="I240" s="138"/>
      <c r="J240" s="139">
        <f>ROUND(I240*H240,2)</f>
        <v>0</v>
      </c>
      <c r="K240" s="140"/>
      <c r="L240" s="32"/>
      <c r="M240" s="141" t="s">
        <v>1</v>
      </c>
      <c r="N240" s="142" t="s">
        <v>40</v>
      </c>
      <c r="P240" s="143">
        <f>O240*H240</f>
        <v>0</v>
      </c>
      <c r="Q240" s="143">
        <v>2.3010199999999998</v>
      </c>
      <c r="R240" s="143">
        <f>Q240*H240</f>
        <v>0.57985703999999993</v>
      </c>
      <c r="S240" s="143">
        <v>0</v>
      </c>
      <c r="T240" s="144">
        <f>S240*H240</f>
        <v>0</v>
      </c>
      <c r="AR240" s="145" t="s">
        <v>139</v>
      </c>
      <c r="AT240" s="145" t="s">
        <v>135</v>
      </c>
      <c r="AU240" s="145" t="s">
        <v>85</v>
      </c>
      <c r="AY240" s="17" t="s">
        <v>133</v>
      </c>
      <c r="BE240" s="146">
        <f>IF(N240="základní",J240,0)</f>
        <v>0</v>
      </c>
      <c r="BF240" s="146">
        <f>IF(N240="snížená",J240,0)</f>
        <v>0</v>
      </c>
      <c r="BG240" s="146">
        <f>IF(N240="zákl. přenesená",J240,0)</f>
        <v>0</v>
      </c>
      <c r="BH240" s="146">
        <f>IF(N240="sníž. přenesená",J240,0)</f>
        <v>0</v>
      </c>
      <c r="BI240" s="146">
        <f>IF(N240="nulová",J240,0)</f>
        <v>0</v>
      </c>
      <c r="BJ240" s="17" t="s">
        <v>83</v>
      </c>
      <c r="BK240" s="146">
        <f>ROUND(I240*H240,2)</f>
        <v>0</v>
      </c>
      <c r="BL240" s="17" t="s">
        <v>139</v>
      </c>
      <c r="BM240" s="145" t="s">
        <v>312</v>
      </c>
    </row>
    <row r="241" spans="2:65" s="12" customFormat="1" ht="11.25">
      <c r="B241" s="147"/>
      <c r="D241" s="148" t="s">
        <v>141</v>
      </c>
      <c r="E241" s="149" t="s">
        <v>1</v>
      </c>
      <c r="F241" s="150" t="s">
        <v>313</v>
      </c>
      <c r="H241" s="149" t="s">
        <v>1</v>
      </c>
      <c r="I241" s="151"/>
      <c r="L241" s="147"/>
      <c r="M241" s="152"/>
      <c r="T241" s="153"/>
      <c r="AT241" s="149" t="s">
        <v>141</v>
      </c>
      <c r="AU241" s="149" t="s">
        <v>85</v>
      </c>
      <c r="AV241" s="12" t="s">
        <v>83</v>
      </c>
      <c r="AW241" s="12" t="s">
        <v>32</v>
      </c>
      <c r="AX241" s="12" t="s">
        <v>75</v>
      </c>
      <c r="AY241" s="149" t="s">
        <v>133</v>
      </c>
    </row>
    <row r="242" spans="2:65" s="13" customFormat="1" ht="11.25">
      <c r="B242" s="154"/>
      <c r="D242" s="148" t="s">
        <v>141</v>
      </c>
      <c r="E242" s="155" t="s">
        <v>1</v>
      </c>
      <c r="F242" s="156" t="s">
        <v>314</v>
      </c>
      <c r="H242" s="157">
        <v>0.252</v>
      </c>
      <c r="I242" s="158"/>
      <c r="L242" s="154"/>
      <c r="M242" s="159"/>
      <c r="T242" s="160"/>
      <c r="AT242" s="155" t="s">
        <v>141</v>
      </c>
      <c r="AU242" s="155" t="s">
        <v>85</v>
      </c>
      <c r="AV242" s="13" t="s">
        <v>85</v>
      </c>
      <c r="AW242" s="13" t="s">
        <v>32</v>
      </c>
      <c r="AX242" s="13" t="s">
        <v>83</v>
      </c>
      <c r="AY242" s="155" t="s">
        <v>133</v>
      </c>
    </row>
    <row r="243" spans="2:65" s="1" customFormat="1" ht="16.5" customHeight="1">
      <c r="B243" s="32"/>
      <c r="C243" s="133" t="s">
        <v>315</v>
      </c>
      <c r="D243" s="133" t="s">
        <v>135</v>
      </c>
      <c r="E243" s="134" t="s">
        <v>316</v>
      </c>
      <c r="F243" s="135" t="s">
        <v>317</v>
      </c>
      <c r="G243" s="136" t="s">
        <v>138</v>
      </c>
      <c r="H243" s="137">
        <v>2.04</v>
      </c>
      <c r="I243" s="138"/>
      <c r="J243" s="139">
        <f>ROUND(I243*H243,2)</f>
        <v>0</v>
      </c>
      <c r="K243" s="140"/>
      <c r="L243" s="32"/>
      <c r="M243" s="141" t="s">
        <v>1</v>
      </c>
      <c r="N243" s="142" t="s">
        <v>40</v>
      </c>
      <c r="P243" s="143">
        <f>O243*H243</f>
        <v>0</v>
      </c>
      <c r="Q243" s="143">
        <v>1.328E-2</v>
      </c>
      <c r="R243" s="143">
        <f>Q243*H243</f>
        <v>2.7091199999999999E-2</v>
      </c>
      <c r="S243" s="143">
        <v>0</v>
      </c>
      <c r="T243" s="144">
        <f>S243*H243</f>
        <v>0</v>
      </c>
      <c r="AR243" s="145" t="s">
        <v>139</v>
      </c>
      <c r="AT243" s="145" t="s">
        <v>135</v>
      </c>
      <c r="AU243" s="145" t="s">
        <v>85</v>
      </c>
      <c r="AY243" s="17" t="s">
        <v>133</v>
      </c>
      <c r="BE243" s="146">
        <f>IF(N243="základní",J243,0)</f>
        <v>0</v>
      </c>
      <c r="BF243" s="146">
        <f>IF(N243="snížená",J243,0)</f>
        <v>0</v>
      </c>
      <c r="BG243" s="146">
        <f>IF(N243="zákl. přenesená",J243,0)</f>
        <v>0</v>
      </c>
      <c r="BH243" s="146">
        <f>IF(N243="sníž. přenesená",J243,0)</f>
        <v>0</v>
      </c>
      <c r="BI243" s="146">
        <f>IF(N243="nulová",J243,0)</f>
        <v>0</v>
      </c>
      <c r="BJ243" s="17" t="s">
        <v>83</v>
      </c>
      <c r="BK243" s="146">
        <f>ROUND(I243*H243,2)</f>
        <v>0</v>
      </c>
      <c r="BL243" s="17" t="s">
        <v>139</v>
      </c>
      <c r="BM243" s="145" t="s">
        <v>318</v>
      </c>
    </row>
    <row r="244" spans="2:65" s="12" customFormat="1" ht="11.25">
      <c r="B244" s="147"/>
      <c r="D244" s="148" t="s">
        <v>141</v>
      </c>
      <c r="E244" s="149" t="s">
        <v>1</v>
      </c>
      <c r="F244" s="150" t="s">
        <v>319</v>
      </c>
      <c r="H244" s="149" t="s">
        <v>1</v>
      </c>
      <c r="I244" s="151"/>
      <c r="L244" s="147"/>
      <c r="M244" s="152"/>
      <c r="T244" s="153"/>
      <c r="AT244" s="149" t="s">
        <v>141</v>
      </c>
      <c r="AU244" s="149" t="s">
        <v>85</v>
      </c>
      <c r="AV244" s="12" t="s">
        <v>83</v>
      </c>
      <c r="AW244" s="12" t="s">
        <v>32</v>
      </c>
      <c r="AX244" s="12" t="s">
        <v>75</v>
      </c>
      <c r="AY244" s="149" t="s">
        <v>133</v>
      </c>
    </row>
    <row r="245" spans="2:65" s="13" customFormat="1" ht="11.25">
      <c r="B245" s="154"/>
      <c r="D245" s="148" t="s">
        <v>141</v>
      </c>
      <c r="E245" s="155" t="s">
        <v>1</v>
      </c>
      <c r="F245" s="156" t="s">
        <v>320</v>
      </c>
      <c r="H245" s="157">
        <v>1.4</v>
      </c>
      <c r="I245" s="158"/>
      <c r="L245" s="154"/>
      <c r="M245" s="159"/>
      <c r="T245" s="160"/>
      <c r="AT245" s="155" t="s">
        <v>141</v>
      </c>
      <c r="AU245" s="155" t="s">
        <v>85</v>
      </c>
      <c r="AV245" s="13" t="s">
        <v>85</v>
      </c>
      <c r="AW245" s="13" t="s">
        <v>32</v>
      </c>
      <c r="AX245" s="13" t="s">
        <v>75</v>
      </c>
      <c r="AY245" s="155" t="s">
        <v>133</v>
      </c>
    </row>
    <row r="246" spans="2:65" s="12" customFormat="1" ht="11.25">
      <c r="B246" s="147"/>
      <c r="D246" s="148" t="s">
        <v>141</v>
      </c>
      <c r="E246" s="149" t="s">
        <v>1</v>
      </c>
      <c r="F246" s="150" t="s">
        <v>321</v>
      </c>
      <c r="H246" s="149" t="s">
        <v>1</v>
      </c>
      <c r="I246" s="151"/>
      <c r="L246" s="147"/>
      <c r="M246" s="152"/>
      <c r="T246" s="153"/>
      <c r="AT246" s="149" t="s">
        <v>141</v>
      </c>
      <c r="AU246" s="149" t="s">
        <v>85</v>
      </c>
      <c r="AV246" s="12" t="s">
        <v>83</v>
      </c>
      <c r="AW246" s="12" t="s">
        <v>32</v>
      </c>
      <c r="AX246" s="12" t="s">
        <v>75</v>
      </c>
      <c r="AY246" s="149" t="s">
        <v>133</v>
      </c>
    </row>
    <row r="247" spans="2:65" s="13" customFormat="1" ht="11.25">
      <c r="B247" s="154"/>
      <c r="D247" s="148" t="s">
        <v>141</v>
      </c>
      <c r="E247" s="155" t="s">
        <v>1</v>
      </c>
      <c r="F247" s="156" t="s">
        <v>322</v>
      </c>
      <c r="H247" s="157">
        <v>0.64</v>
      </c>
      <c r="I247" s="158"/>
      <c r="L247" s="154"/>
      <c r="M247" s="159"/>
      <c r="T247" s="160"/>
      <c r="AT247" s="155" t="s">
        <v>141</v>
      </c>
      <c r="AU247" s="155" t="s">
        <v>85</v>
      </c>
      <c r="AV247" s="13" t="s">
        <v>85</v>
      </c>
      <c r="AW247" s="13" t="s">
        <v>32</v>
      </c>
      <c r="AX247" s="13" t="s">
        <v>75</v>
      </c>
      <c r="AY247" s="155" t="s">
        <v>133</v>
      </c>
    </row>
    <row r="248" spans="2:65" s="14" customFormat="1" ht="11.25">
      <c r="B248" s="161"/>
      <c r="D248" s="148" t="s">
        <v>141</v>
      </c>
      <c r="E248" s="162" t="s">
        <v>1</v>
      </c>
      <c r="F248" s="163" t="s">
        <v>152</v>
      </c>
      <c r="H248" s="164">
        <v>2.04</v>
      </c>
      <c r="I248" s="165"/>
      <c r="L248" s="161"/>
      <c r="M248" s="166"/>
      <c r="T248" s="167"/>
      <c r="AT248" s="162" t="s">
        <v>141</v>
      </c>
      <c r="AU248" s="162" t="s">
        <v>85</v>
      </c>
      <c r="AV248" s="14" t="s">
        <v>139</v>
      </c>
      <c r="AW248" s="14" t="s">
        <v>32</v>
      </c>
      <c r="AX248" s="14" t="s">
        <v>83</v>
      </c>
      <c r="AY248" s="162" t="s">
        <v>133</v>
      </c>
    </row>
    <row r="249" spans="2:65" s="1" customFormat="1" ht="16.5" customHeight="1">
      <c r="B249" s="32"/>
      <c r="C249" s="133" t="s">
        <v>323</v>
      </c>
      <c r="D249" s="133" t="s">
        <v>135</v>
      </c>
      <c r="E249" s="134" t="s">
        <v>324</v>
      </c>
      <c r="F249" s="135" t="s">
        <v>325</v>
      </c>
      <c r="G249" s="136" t="s">
        <v>138</v>
      </c>
      <c r="H249" s="137">
        <v>2.04</v>
      </c>
      <c r="I249" s="138"/>
      <c r="J249" s="139">
        <f>ROUND(I249*H249,2)</f>
        <v>0</v>
      </c>
      <c r="K249" s="140"/>
      <c r="L249" s="32"/>
      <c r="M249" s="141" t="s">
        <v>1</v>
      </c>
      <c r="N249" s="142" t="s">
        <v>40</v>
      </c>
      <c r="P249" s="143">
        <f>O249*H249</f>
        <v>0</v>
      </c>
      <c r="Q249" s="143">
        <v>0</v>
      </c>
      <c r="R249" s="143">
        <f>Q249*H249</f>
        <v>0</v>
      </c>
      <c r="S249" s="143">
        <v>0</v>
      </c>
      <c r="T249" s="144">
        <f>S249*H249</f>
        <v>0</v>
      </c>
      <c r="AR249" s="145" t="s">
        <v>139</v>
      </c>
      <c r="AT249" s="145" t="s">
        <v>135</v>
      </c>
      <c r="AU249" s="145" t="s">
        <v>85</v>
      </c>
      <c r="AY249" s="17" t="s">
        <v>133</v>
      </c>
      <c r="BE249" s="146">
        <f>IF(N249="základní",J249,0)</f>
        <v>0</v>
      </c>
      <c r="BF249" s="146">
        <f>IF(N249="snížená",J249,0)</f>
        <v>0</v>
      </c>
      <c r="BG249" s="146">
        <f>IF(N249="zákl. přenesená",J249,0)</f>
        <v>0</v>
      </c>
      <c r="BH249" s="146">
        <f>IF(N249="sníž. přenesená",J249,0)</f>
        <v>0</v>
      </c>
      <c r="BI249" s="146">
        <f>IF(N249="nulová",J249,0)</f>
        <v>0</v>
      </c>
      <c r="BJ249" s="17" t="s">
        <v>83</v>
      </c>
      <c r="BK249" s="146">
        <f>ROUND(I249*H249,2)</f>
        <v>0</v>
      </c>
      <c r="BL249" s="17" t="s">
        <v>139</v>
      </c>
      <c r="BM249" s="145" t="s">
        <v>326</v>
      </c>
    </row>
    <row r="250" spans="2:65" s="13" customFormat="1" ht="11.25">
      <c r="B250" s="154"/>
      <c r="D250" s="148" t="s">
        <v>141</v>
      </c>
      <c r="E250" s="155" t="s">
        <v>1</v>
      </c>
      <c r="F250" s="156" t="s">
        <v>327</v>
      </c>
      <c r="H250" s="157">
        <v>2.04</v>
      </c>
      <c r="I250" s="158"/>
      <c r="L250" s="154"/>
      <c r="M250" s="159"/>
      <c r="T250" s="160"/>
      <c r="AT250" s="155" t="s">
        <v>141</v>
      </c>
      <c r="AU250" s="155" t="s">
        <v>85</v>
      </c>
      <c r="AV250" s="13" t="s">
        <v>85</v>
      </c>
      <c r="AW250" s="13" t="s">
        <v>32</v>
      </c>
      <c r="AX250" s="13" t="s">
        <v>83</v>
      </c>
      <c r="AY250" s="155" t="s">
        <v>133</v>
      </c>
    </row>
    <row r="251" spans="2:65" s="11" customFormat="1" ht="22.9" customHeight="1">
      <c r="B251" s="121"/>
      <c r="D251" s="122" t="s">
        <v>74</v>
      </c>
      <c r="E251" s="131" t="s">
        <v>164</v>
      </c>
      <c r="F251" s="131" t="s">
        <v>328</v>
      </c>
      <c r="I251" s="124"/>
      <c r="J251" s="132">
        <f>BK251</f>
        <v>0</v>
      </c>
      <c r="L251" s="121"/>
      <c r="M251" s="126"/>
      <c r="P251" s="127">
        <f>SUM(P252:P306)</f>
        <v>0</v>
      </c>
      <c r="R251" s="127">
        <f>SUM(R252:R306)</f>
        <v>783.43442000000005</v>
      </c>
      <c r="T251" s="128">
        <f>SUM(T252:T306)</f>
        <v>0</v>
      </c>
      <c r="AR251" s="122" t="s">
        <v>83</v>
      </c>
      <c r="AT251" s="129" t="s">
        <v>74</v>
      </c>
      <c r="AU251" s="129" t="s">
        <v>83</v>
      </c>
      <c r="AY251" s="122" t="s">
        <v>133</v>
      </c>
      <c r="BK251" s="130">
        <f>SUM(BK252:BK306)</f>
        <v>0</v>
      </c>
    </row>
    <row r="252" spans="2:65" s="1" customFormat="1" ht="21.75" customHeight="1">
      <c r="B252" s="32"/>
      <c r="C252" s="133" t="s">
        <v>329</v>
      </c>
      <c r="D252" s="133" t="s">
        <v>135</v>
      </c>
      <c r="E252" s="134" t="s">
        <v>330</v>
      </c>
      <c r="F252" s="135" t="s">
        <v>331</v>
      </c>
      <c r="G252" s="136" t="s">
        <v>138</v>
      </c>
      <c r="H252" s="137">
        <v>447</v>
      </c>
      <c r="I252" s="138"/>
      <c r="J252" s="139">
        <f>ROUND(I252*H252,2)</f>
        <v>0</v>
      </c>
      <c r="K252" s="140"/>
      <c r="L252" s="32"/>
      <c r="M252" s="141" t="s">
        <v>1</v>
      </c>
      <c r="N252" s="142" t="s">
        <v>40</v>
      </c>
      <c r="P252" s="143">
        <f>O252*H252</f>
        <v>0</v>
      </c>
      <c r="Q252" s="143">
        <v>9.1999999999999998E-2</v>
      </c>
      <c r="R252" s="143">
        <f>Q252*H252</f>
        <v>41.124000000000002</v>
      </c>
      <c r="S252" s="143">
        <v>0</v>
      </c>
      <c r="T252" s="144">
        <f>S252*H252</f>
        <v>0</v>
      </c>
      <c r="AR252" s="145" t="s">
        <v>139</v>
      </c>
      <c r="AT252" s="145" t="s">
        <v>135</v>
      </c>
      <c r="AU252" s="145" t="s">
        <v>85</v>
      </c>
      <c r="AY252" s="17" t="s">
        <v>133</v>
      </c>
      <c r="BE252" s="146">
        <f>IF(N252="základní",J252,0)</f>
        <v>0</v>
      </c>
      <c r="BF252" s="146">
        <f>IF(N252="snížená",J252,0)</f>
        <v>0</v>
      </c>
      <c r="BG252" s="146">
        <f>IF(N252="zákl. přenesená",J252,0)</f>
        <v>0</v>
      </c>
      <c r="BH252" s="146">
        <f>IF(N252="sníž. přenesená",J252,0)</f>
        <v>0</v>
      </c>
      <c r="BI252" s="146">
        <f>IF(N252="nulová",J252,0)</f>
        <v>0</v>
      </c>
      <c r="BJ252" s="17" t="s">
        <v>83</v>
      </c>
      <c r="BK252" s="146">
        <f>ROUND(I252*H252,2)</f>
        <v>0</v>
      </c>
      <c r="BL252" s="17" t="s">
        <v>139</v>
      </c>
      <c r="BM252" s="145" t="s">
        <v>332</v>
      </c>
    </row>
    <row r="253" spans="2:65" s="12" customFormat="1" ht="11.25">
      <c r="B253" s="147"/>
      <c r="D253" s="148" t="s">
        <v>141</v>
      </c>
      <c r="E253" s="149" t="s">
        <v>1</v>
      </c>
      <c r="F253" s="150" t="s">
        <v>333</v>
      </c>
      <c r="H253" s="149" t="s">
        <v>1</v>
      </c>
      <c r="I253" s="151"/>
      <c r="L253" s="147"/>
      <c r="M253" s="152"/>
      <c r="T253" s="153"/>
      <c r="AT253" s="149" t="s">
        <v>141</v>
      </c>
      <c r="AU253" s="149" t="s">
        <v>85</v>
      </c>
      <c r="AV253" s="12" t="s">
        <v>83</v>
      </c>
      <c r="AW253" s="12" t="s">
        <v>32</v>
      </c>
      <c r="AX253" s="12" t="s">
        <v>75</v>
      </c>
      <c r="AY253" s="149" t="s">
        <v>133</v>
      </c>
    </row>
    <row r="254" spans="2:65" s="13" customFormat="1" ht="11.25">
      <c r="B254" s="154"/>
      <c r="D254" s="148" t="s">
        <v>141</v>
      </c>
      <c r="E254" s="155" t="s">
        <v>1</v>
      </c>
      <c r="F254" s="156" t="s">
        <v>169</v>
      </c>
      <c r="H254" s="157">
        <v>447</v>
      </c>
      <c r="I254" s="158"/>
      <c r="L254" s="154"/>
      <c r="M254" s="159"/>
      <c r="T254" s="160"/>
      <c r="AT254" s="155" t="s">
        <v>141</v>
      </c>
      <c r="AU254" s="155" t="s">
        <v>85</v>
      </c>
      <c r="AV254" s="13" t="s">
        <v>85</v>
      </c>
      <c r="AW254" s="13" t="s">
        <v>32</v>
      </c>
      <c r="AX254" s="13" t="s">
        <v>83</v>
      </c>
      <c r="AY254" s="155" t="s">
        <v>133</v>
      </c>
    </row>
    <row r="255" spans="2:65" s="1" customFormat="1" ht="21.75" customHeight="1">
      <c r="B255" s="32"/>
      <c r="C255" s="133" t="s">
        <v>334</v>
      </c>
      <c r="D255" s="133" t="s">
        <v>135</v>
      </c>
      <c r="E255" s="134" t="s">
        <v>335</v>
      </c>
      <c r="F255" s="135" t="s">
        <v>336</v>
      </c>
      <c r="G255" s="136" t="s">
        <v>138</v>
      </c>
      <c r="H255" s="137">
        <v>692</v>
      </c>
      <c r="I255" s="138"/>
      <c r="J255" s="139">
        <f>ROUND(I255*H255,2)</f>
        <v>0</v>
      </c>
      <c r="K255" s="140"/>
      <c r="L255" s="32"/>
      <c r="M255" s="141" t="s">
        <v>1</v>
      </c>
      <c r="N255" s="142" t="s">
        <v>40</v>
      </c>
      <c r="P255" s="143">
        <f>O255*H255</f>
        <v>0</v>
      </c>
      <c r="Q255" s="143">
        <v>0.115</v>
      </c>
      <c r="R255" s="143">
        <f>Q255*H255</f>
        <v>79.58</v>
      </c>
      <c r="S255" s="143">
        <v>0</v>
      </c>
      <c r="T255" s="144">
        <f>S255*H255</f>
        <v>0</v>
      </c>
      <c r="AR255" s="145" t="s">
        <v>139</v>
      </c>
      <c r="AT255" s="145" t="s">
        <v>135</v>
      </c>
      <c r="AU255" s="145" t="s">
        <v>85</v>
      </c>
      <c r="AY255" s="17" t="s">
        <v>133</v>
      </c>
      <c r="BE255" s="146">
        <f>IF(N255="základní",J255,0)</f>
        <v>0</v>
      </c>
      <c r="BF255" s="146">
        <f>IF(N255="snížená",J255,0)</f>
        <v>0</v>
      </c>
      <c r="BG255" s="146">
        <f>IF(N255="zákl. přenesená",J255,0)</f>
        <v>0</v>
      </c>
      <c r="BH255" s="146">
        <f>IF(N255="sníž. přenesená",J255,0)</f>
        <v>0</v>
      </c>
      <c r="BI255" s="146">
        <f>IF(N255="nulová",J255,0)</f>
        <v>0</v>
      </c>
      <c r="BJ255" s="17" t="s">
        <v>83</v>
      </c>
      <c r="BK255" s="146">
        <f>ROUND(I255*H255,2)</f>
        <v>0</v>
      </c>
      <c r="BL255" s="17" t="s">
        <v>139</v>
      </c>
      <c r="BM255" s="145" t="s">
        <v>337</v>
      </c>
    </row>
    <row r="256" spans="2:65" s="12" customFormat="1" ht="11.25">
      <c r="B256" s="147"/>
      <c r="D256" s="148" t="s">
        <v>141</v>
      </c>
      <c r="E256" s="149" t="s">
        <v>1</v>
      </c>
      <c r="F256" s="150" t="s">
        <v>338</v>
      </c>
      <c r="H256" s="149" t="s">
        <v>1</v>
      </c>
      <c r="I256" s="151"/>
      <c r="L256" s="147"/>
      <c r="M256" s="152"/>
      <c r="T256" s="153"/>
      <c r="AT256" s="149" t="s">
        <v>141</v>
      </c>
      <c r="AU256" s="149" t="s">
        <v>85</v>
      </c>
      <c r="AV256" s="12" t="s">
        <v>83</v>
      </c>
      <c r="AW256" s="12" t="s">
        <v>32</v>
      </c>
      <c r="AX256" s="12" t="s">
        <v>75</v>
      </c>
      <c r="AY256" s="149" t="s">
        <v>133</v>
      </c>
    </row>
    <row r="257" spans="2:65" s="13" customFormat="1" ht="11.25">
      <c r="B257" s="154"/>
      <c r="D257" s="148" t="s">
        <v>141</v>
      </c>
      <c r="E257" s="155" t="s">
        <v>1</v>
      </c>
      <c r="F257" s="156" t="s">
        <v>175</v>
      </c>
      <c r="H257" s="157">
        <v>356</v>
      </c>
      <c r="I257" s="158"/>
      <c r="L257" s="154"/>
      <c r="M257" s="159"/>
      <c r="T257" s="160"/>
      <c r="AT257" s="155" t="s">
        <v>141</v>
      </c>
      <c r="AU257" s="155" t="s">
        <v>85</v>
      </c>
      <c r="AV257" s="13" t="s">
        <v>85</v>
      </c>
      <c r="AW257" s="13" t="s">
        <v>32</v>
      </c>
      <c r="AX257" s="13" t="s">
        <v>75</v>
      </c>
      <c r="AY257" s="155" t="s">
        <v>133</v>
      </c>
    </row>
    <row r="258" spans="2:65" s="12" customFormat="1" ht="11.25">
      <c r="B258" s="147"/>
      <c r="D258" s="148" t="s">
        <v>141</v>
      </c>
      <c r="E258" s="149" t="s">
        <v>1</v>
      </c>
      <c r="F258" s="150" t="s">
        <v>339</v>
      </c>
      <c r="H258" s="149" t="s">
        <v>1</v>
      </c>
      <c r="I258" s="151"/>
      <c r="L258" s="147"/>
      <c r="M258" s="152"/>
      <c r="T258" s="153"/>
      <c r="AT258" s="149" t="s">
        <v>141</v>
      </c>
      <c r="AU258" s="149" t="s">
        <v>85</v>
      </c>
      <c r="AV258" s="12" t="s">
        <v>83</v>
      </c>
      <c r="AW258" s="12" t="s">
        <v>32</v>
      </c>
      <c r="AX258" s="12" t="s">
        <v>75</v>
      </c>
      <c r="AY258" s="149" t="s">
        <v>133</v>
      </c>
    </row>
    <row r="259" spans="2:65" s="13" customFormat="1" ht="11.25">
      <c r="B259" s="154"/>
      <c r="D259" s="148" t="s">
        <v>141</v>
      </c>
      <c r="E259" s="155" t="s">
        <v>1</v>
      </c>
      <c r="F259" s="156" t="s">
        <v>163</v>
      </c>
      <c r="H259" s="157">
        <v>128</v>
      </c>
      <c r="I259" s="158"/>
      <c r="L259" s="154"/>
      <c r="M259" s="159"/>
      <c r="T259" s="160"/>
      <c r="AT259" s="155" t="s">
        <v>141</v>
      </c>
      <c r="AU259" s="155" t="s">
        <v>85</v>
      </c>
      <c r="AV259" s="13" t="s">
        <v>85</v>
      </c>
      <c r="AW259" s="13" t="s">
        <v>32</v>
      </c>
      <c r="AX259" s="13" t="s">
        <v>75</v>
      </c>
      <c r="AY259" s="155" t="s">
        <v>133</v>
      </c>
    </row>
    <row r="260" spans="2:65" s="12" customFormat="1" ht="11.25">
      <c r="B260" s="147"/>
      <c r="D260" s="148" t="s">
        <v>141</v>
      </c>
      <c r="E260" s="149" t="s">
        <v>1</v>
      </c>
      <c r="F260" s="150" t="s">
        <v>340</v>
      </c>
      <c r="H260" s="149" t="s">
        <v>1</v>
      </c>
      <c r="I260" s="151"/>
      <c r="L260" s="147"/>
      <c r="M260" s="152"/>
      <c r="T260" s="153"/>
      <c r="AT260" s="149" t="s">
        <v>141</v>
      </c>
      <c r="AU260" s="149" t="s">
        <v>85</v>
      </c>
      <c r="AV260" s="12" t="s">
        <v>83</v>
      </c>
      <c r="AW260" s="12" t="s">
        <v>32</v>
      </c>
      <c r="AX260" s="12" t="s">
        <v>75</v>
      </c>
      <c r="AY260" s="149" t="s">
        <v>133</v>
      </c>
    </row>
    <row r="261" spans="2:65" s="13" customFormat="1" ht="11.25">
      <c r="B261" s="154"/>
      <c r="D261" s="148" t="s">
        <v>141</v>
      </c>
      <c r="E261" s="155" t="s">
        <v>1</v>
      </c>
      <c r="F261" s="156" t="s">
        <v>177</v>
      </c>
      <c r="H261" s="157">
        <v>208</v>
      </c>
      <c r="I261" s="158"/>
      <c r="L261" s="154"/>
      <c r="M261" s="159"/>
      <c r="T261" s="160"/>
      <c r="AT261" s="155" t="s">
        <v>141</v>
      </c>
      <c r="AU261" s="155" t="s">
        <v>85</v>
      </c>
      <c r="AV261" s="13" t="s">
        <v>85</v>
      </c>
      <c r="AW261" s="13" t="s">
        <v>32</v>
      </c>
      <c r="AX261" s="13" t="s">
        <v>75</v>
      </c>
      <c r="AY261" s="155" t="s">
        <v>133</v>
      </c>
    </row>
    <row r="262" spans="2:65" s="14" customFormat="1" ht="11.25">
      <c r="B262" s="161"/>
      <c r="D262" s="148" t="s">
        <v>141</v>
      </c>
      <c r="E262" s="162" t="s">
        <v>1</v>
      </c>
      <c r="F262" s="163" t="s">
        <v>152</v>
      </c>
      <c r="H262" s="164">
        <v>692</v>
      </c>
      <c r="I262" s="165"/>
      <c r="L262" s="161"/>
      <c r="M262" s="166"/>
      <c r="T262" s="167"/>
      <c r="AT262" s="162" t="s">
        <v>141</v>
      </c>
      <c r="AU262" s="162" t="s">
        <v>85</v>
      </c>
      <c r="AV262" s="14" t="s">
        <v>139</v>
      </c>
      <c r="AW262" s="14" t="s">
        <v>32</v>
      </c>
      <c r="AX262" s="14" t="s">
        <v>83</v>
      </c>
      <c r="AY262" s="162" t="s">
        <v>133</v>
      </c>
    </row>
    <row r="263" spans="2:65" s="1" customFormat="1" ht="21.75" customHeight="1">
      <c r="B263" s="32"/>
      <c r="C263" s="133" t="s">
        <v>341</v>
      </c>
      <c r="D263" s="133" t="s">
        <v>135</v>
      </c>
      <c r="E263" s="134" t="s">
        <v>342</v>
      </c>
      <c r="F263" s="135" t="s">
        <v>343</v>
      </c>
      <c r="G263" s="136" t="s">
        <v>138</v>
      </c>
      <c r="H263" s="137">
        <v>397</v>
      </c>
      <c r="I263" s="138"/>
      <c r="J263" s="139">
        <f>ROUND(I263*H263,2)</f>
        <v>0</v>
      </c>
      <c r="K263" s="140"/>
      <c r="L263" s="32"/>
      <c r="M263" s="141" t="s">
        <v>1</v>
      </c>
      <c r="N263" s="142" t="s">
        <v>40</v>
      </c>
      <c r="P263" s="143">
        <f>O263*H263</f>
        <v>0</v>
      </c>
      <c r="Q263" s="143">
        <v>0.13800000000000001</v>
      </c>
      <c r="R263" s="143">
        <f>Q263*H263</f>
        <v>54.786000000000001</v>
      </c>
      <c r="S263" s="143">
        <v>0</v>
      </c>
      <c r="T263" s="144">
        <f>S263*H263</f>
        <v>0</v>
      </c>
      <c r="AR263" s="145" t="s">
        <v>139</v>
      </c>
      <c r="AT263" s="145" t="s">
        <v>135</v>
      </c>
      <c r="AU263" s="145" t="s">
        <v>85</v>
      </c>
      <c r="AY263" s="17" t="s">
        <v>133</v>
      </c>
      <c r="BE263" s="146">
        <f>IF(N263="základní",J263,0)</f>
        <v>0</v>
      </c>
      <c r="BF263" s="146">
        <f>IF(N263="snížená",J263,0)</f>
        <v>0</v>
      </c>
      <c r="BG263" s="146">
        <f>IF(N263="zákl. přenesená",J263,0)</f>
        <v>0</v>
      </c>
      <c r="BH263" s="146">
        <f>IF(N263="sníž. přenesená",J263,0)</f>
        <v>0</v>
      </c>
      <c r="BI263" s="146">
        <f>IF(N263="nulová",J263,0)</f>
        <v>0</v>
      </c>
      <c r="BJ263" s="17" t="s">
        <v>83</v>
      </c>
      <c r="BK263" s="146">
        <f>ROUND(I263*H263,2)</f>
        <v>0</v>
      </c>
      <c r="BL263" s="17" t="s">
        <v>139</v>
      </c>
      <c r="BM263" s="145" t="s">
        <v>344</v>
      </c>
    </row>
    <row r="264" spans="2:65" s="12" customFormat="1" ht="11.25">
      <c r="B264" s="147"/>
      <c r="D264" s="148" t="s">
        <v>141</v>
      </c>
      <c r="E264" s="149" t="s">
        <v>1</v>
      </c>
      <c r="F264" s="150" t="s">
        <v>345</v>
      </c>
      <c r="H264" s="149" t="s">
        <v>1</v>
      </c>
      <c r="I264" s="151"/>
      <c r="L264" s="147"/>
      <c r="M264" s="152"/>
      <c r="T264" s="153"/>
      <c r="AT264" s="149" t="s">
        <v>141</v>
      </c>
      <c r="AU264" s="149" t="s">
        <v>85</v>
      </c>
      <c r="AV264" s="12" t="s">
        <v>83</v>
      </c>
      <c r="AW264" s="12" t="s">
        <v>32</v>
      </c>
      <c r="AX264" s="12" t="s">
        <v>75</v>
      </c>
      <c r="AY264" s="149" t="s">
        <v>133</v>
      </c>
    </row>
    <row r="265" spans="2:65" s="13" customFormat="1" ht="11.25">
      <c r="B265" s="154"/>
      <c r="D265" s="148" t="s">
        <v>141</v>
      </c>
      <c r="E265" s="155" t="s">
        <v>1</v>
      </c>
      <c r="F265" s="156" t="s">
        <v>183</v>
      </c>
      <c r="H265" s="157">
        <v>397</v>
      </c>
      <c r="I265" s="158"/>
      <c r="L265" s="154"/>
      <c r="M265" s="159"/>
      <c r="T265" s="160"/>
      <c r="AT265" s="155" t="s">
        <v>141</v>
      </c>
      <c r="AU265" s="155" t="s">
        <v>85</v>
      </c>
      <c r="AV265" s="13" t="s">
        <v>85</v>
      </c>
      <c r="AW265" s="13" t="s">
        <v>32</v>
      </c>
      <c r="AX265" s="13" t="s">
        <v>83</v>
      </c>
      <c r="AY265" s="155" t="s">
        <v>133</v>
      </c>
    </row>
    <row r="266" spans="2:65" s="1" customFormat="1" ht="21.75" customHeight="1">
      <c r="B266" s="32"/>
      <c r="C266" s="133" t="s">
        <v>346</v>
      </c>
      <c r="D266" s="133" t="s">
        <v>135</v>
      </c>
      <c r="E266" s="134" t="s">
        <v>347</v>
      </c>
      <c r="F266" s="135" t="s">
        <v>348</v>
      </c>
      <c r="G266" s="136" t="s">
        <v>138</v>
      </c>
      <c r="H266" s="137">
        <v>268</v>
      </c>
      <c r="I266" s="138"/>
      <c r="J266" s="139">
        <f>ROUND(I266*H266,2)</f>
        <v>0</v>
      </c>
      <c r="K266" s="140"/>
      <c r="L266" s="32"/>
      <c r="M266" s="141" t="s">
        <v>1</v>
      </c>
      <c r="N266" s="142" t="s">
        <v>40</v>
      </c>
      <c r="P266" s="143">
        <f>O266*H266</f>
        <v>0</v>
      </c>
      <c r="Q266" s="143">
        <v>0.50600000000000001</v>
      </c>
      <c r="R266" s="143">
        <f>Q266*H266</f>
        <v>135.608</v>
      </c>
      <c r="S266" s="143">
        <v>0</v>
      </c>
      <c r="T266" s="144">
        <f>S266*H266</f>
        <v>0</v>
      </c>
      <c r="AR266" s="145" t="s">
        <v>139</v>
      </c>
      <c r="AT266" s="145" t="s">
        <v>135</v>
      </c>
      <c r="AU266" s="145" t="s">
        <v>85</v>
      </c>
      <c r="AY266" s="17" t="s">
        <v>133</v>
      </c>
      <c r="BE266" s="146">
        <f>IF(N266="základní",J266,0)</f>
        <v>0</v>
      </c>
      <c r="BF266" s="146">
        <f>IF(N266="snížená",J266,0)</f>
        <v>0</v>
      </c>
      <c r="BG266" s="146">
        <f>IF(N266="zákl. přenesená",J266,0)</f>
        <v>0</v>
      </c>
      <c r="BH266" s="146">
        <f>IF(N266="sníž. přenesená",J266,0)</f>
        <v>0</v>
      </c>
      <c r="BI266" s="146">
        <f>IF(N266="nulová",J266,0)</f>
        <v>0</v>
      </c>
      <c r="BJ266" s="17" t="s">
        <v>83</v>
      </c>
      <c r="BK266" s="146">
        <f>ROUND(I266*H266,2)</f>
        <v>0</v>
      </c>
      <c r="BL266" s="17" t="s">
        <v>139</v>
      </c>
      <c r="BM266" s="145" t="s">
        <v>349</v>
      </c>
    </row>
    <row r="267" spans="2:65" s="12" customFormat="1" ht="11.25">
      <c r="B267" s="147"/>
      <c r="D267" s="148" t="s">
        <v>141</v>
      </c>
      <c r="E267" s="149" t="s">
        <v>1</v>
      </c>
      <c r="F267" s="150" t="s">
        <v>350</v>
      </c>
      <c r="H267" s="149" t="s">
        <v>1</v>
      </c>
      <c r="I267" s="151"/>
      <c r="L267" s="147"/>
      <c r="M267" s="152"/>
      <c r="T267" s="153"/>
      <c r="AT267" s="149" t="s">
        <v>141</v>
      </c>
      <c r="AU267" s="149" t="s">
        <v>85</v>
      </c>
      <c r="AV267" s="12" t="s">
        <v>83</v>
      </c>
      <c r="AW267" s="12" t="s">
        <v>32</v>
      </c>
      <c r="AX267" s="12" t="s">
        <v>75</v>
      </c>
      <c r="AY267" s="149" t="s">
        <v>133</v>
      </c>
    </row>
    <row r="268" spans="2:65" s="13" customFormat="1" ht="11.25">
      <c r="B268" s="154"/>
      <c r="D268" s="148" t="s">
        <v>141</v>
      </c>
      <c r="E268" s="155" t="s">
        <v>1</v>
      </c>
      <c r="F268" s="156" t="s">
        <v>158</v>
      </c>
      <c r="H268" s="157">
        <v>268</v>
      </c>
      <c r="I268" s="158"/>
      <c r="L268" s="154"/>
      <c r="M268" s="159"/>
      <c r="T268" s="160"/>
      <c r="AT268" s="155" t="s">
        <v>141</v>
      </c>
      <c r="AU268" s="155" t="s">
        <v>85</v>
      </c>
      <c r="AV268" s="13" t="s">
        <v>85</v>
      </c>
      <c r="AW268" s="13" t="s">
        <v>32</v>
      </c>
      <c r="AX268" s="13" t="s">
        <v>83</v>
      </c>
      <c r="AY268" s="155" t="s">
        <v>133</v>
      </c>
    </row>
    <row r="269" spans="2:65" s="1" customFormat="1" ht="21.75" customHeight="1">
      <c r="B269" s="32"/>
      <c r="C269" s="133" t="s">
        <v>351</v>
      </c>
      <c r="D269" s="133" t="s">
        <v>135</v>
      </c>
      <c r="E269" s="134" t="s">
        <v>352</v>
      </c>
      <c r="F269" s="135" t="s">
        <v>353</v>
      </c>
      <c r="G269" s="136" t="s">
        <v>138</v>
      </c>
      <c r="H269" s="137">
        <v>693</v>
      </c>
      <c r="I269" s="138"/>
      <c r="J269" s="139">
        <f>ROUND(I269*H269,2)</f>
        <v>0</v>
      </c>
      <c r="K269" s="140"/>
      <c r="L269" s="32"/>
      <c r="M269" s="141" t="s">
        <v>1</v>
      </c>
      <c r="N269" s="142" t="s">
        <v>40</v>
      </c>
      <c r="P269" s="143">
        <f>O269*H269</f>
        <v>0</v>
      </c>
      <c r="Q269" s="143">
        <v>0.24</v>
      </c>
      <c r="R269" s="143">
        <f>Q269*H269</f>
        <v>166.32</v>
      </c>
      <c r="S269" s="143">
        <v>0</v>
      </c>
      <c r="T269" s="144">
        <f>S269*H269</f>
        <v>0</v>
      </c>
      <c r="AR269" s="145" t="s">
        <v>139</v>
      </c>
      <c r="AT269" s="145" t="s">
        <v>135</v>
      </c>
      <c r="AU269" s="145" t="s">
        <v>85</v>
      </c>
      <c r="AY269" s="17" t="s">
        <v>133</v>
      </c>
      <c r="BE269" s="146">
        <f>IF(N269="základní",J269,0)</f>
        <v>0</v>
      </c>
      <c r="BF269" s="146">
        <f>IF(N269="snížená",J269,0)</f>
        <v>0</v>
      </c>
      <c r="BG269" s="146">
        <f>IF(N269="zákl. přenesená",J269,0)</f>
        <v>0</v>
      </c>
      <c r="BH269" s="146">
        <f>IF(N269="sníž. přenesená",J269,0)</f>
        <v>0</v>
      </c>
      <c r="BI269" s="146">
        <f>IF(N269="nulová",J269,0)</f>
        <v>0</v>
      </c>
      <c r="BJ269" s="17" t="s">
        <v>83</v>
      </c>
      <c r="BK269" s="146">
        <f>ROUND(I269*H269,2)</f>
        <v>0</v>
      </c>
      <c r="BL269" s="17" t="s">
        <v>139</v>
      </c>
      <c r="BM269" s="145" t="s">
        <v>354</v>
      </c>
    </row>
    <row r="270" spans="2:65" s="12" customFormat="1" ht="11.25">
      <c r="B270" s="147"/>
      <c r="D270" s="148" t="s">
        <v>141</v>
      </c>
      <c r="E270" s="149" t="s">
        <v>1</v>
      </c>
      <c r="F270" s="150" t="s">
        <v>355</v>
      </c>
      <c r="H270" s="149" t="s">
        <v>1</v>
      </c>
      <c r="I270" s="151"/>
      <c r="L270" s="147"/>
      <c r="M270" s="152"/>
      <c r="T270" s="153"/>
      <c r="AT270" s="149" t="s">
        <v>141</v>
      </c>
      <c r="AU270" s="149" t="s">
        <v>85</v>
      </c>
      <c r="AV270" s="12" t="s">
        <v>83</v>
      </c>
      <c r="AW270" s="12" t="s">
        <v>32</v>
      </c>
      <c r="AX270" s="12" t="s">
        <v>75</v>
      </c>
      <c r="AY270" s="149" t="s">
        <v>133</v>
      </c>
    </row>
    <row r="271" spans="2:65" s="13" customFormat="1" ht="11.25">
      <c r="B271" s="154"/>
      <c r="D271" s="148" t="s">
        <v>141</v>
      </c>
      <c r="E271" s="155" t="s">
        <v>1</v>
      </c>
      <c r="F271" s="156" t="s">
        <v>150</v>
      </c>
      <c r="H271" s="157">
        <v>309</v>
      </c>
      <c r="I271" s="158"/>
      <c r="L271" s="154"/>
      <c r="M271" s="159"/>
      <c r="T271" s="160"/>
      <c r="AT271" s="155" t="s">
        <v>141</v>
      </c>
      <c r="AU271" s="155" t="s">
        <v>85</v>
      </c>
      <c r="AV271" s="13" t="s">
        <v>85</v>
      </c>
      <c r="AW271" s="13" t="s">
        <v>32</v>
      </c>
      <c r="AX271" s="13" t="s">
        <v>75</v>
      </c>
      <c r="AY271" s="155" t="s">
        <v>133</v>
      </c>
    </row>
    <row r="272" spans="2:65" s="12" customFormat="1" ht="11.25">
      <c r="B272" s="147"/>
      <c r="D272" s="148" t="s">
        <v>141</v>
      </c>
      <c r="E272" s="149" t="s">
        <v>1</v>
      </c>
      <c r="F272" s="150" t="s">
        <v>356</v>
      </c>
      <c r="H272" s="149" t="s">
        <v>1</v>
      </c>
      <c r="I272" s="151"/>
      <c r="L272" s="147"/>
      <c r="M272" s="152"/>
      <c r="T272" s="153"/>
      <c r="AT272" s="149" t="s">
        <v>141</v>
      </c>
      <c r="AU272" s="149" t="s">
        <v>85</v>
      </c>
      <c r="AV272" s="12" t="s">
        <v>83</v>
      </c>
      <c r="AW272" s="12" t="s">
        <v>32</v>
      </c>
      <c r="AX272" s="12" t="s">
        <v>75</v>
      </c>
      <c r="AY272" s="149" t="s">
        <v>133</v>
      </c>
    </row>
    <row r="273" spans="2:65" s="13" customFormat="1" ht="11.25">
      <c r="B273" s="154"/>
      <c r="D273" s="148" t="s">
        <v>141</v>
      </c>
      <c r="E273" s="155" t="s">
        <v>1</v>
      </c>
      <c r="F273" s="156" t="s">
        <v>357</v>
      </c>
      <c r="H273" s="157">
        <v>384</v>
      </c>
      <c r="I273" s="158"/>
      <c r="L273" s="154"/>
      <c r="M273" s="159"/>
      <c r="T273" s="160"/>
      <c r="AT273" s="155" t="s">
        <v>141</v>
      </c>
      <c r="AU273" s="155" t="s">
        <v>85</v>
      </c>
      <c r="AV273" s="13" t="s">
        <v>85</v>
      </c>
      <c r="AW273" s="13" t="s">
        <v>32</v>
      </c>
      <c r="AX273" s="13" t="s">
        <v>75</v>
      </c>
      <c r="AY273" s="155" t="s">
        <v>133</v>
      </c>
    </row>
    <row r="274" spans="2:65" s="14" customFormat="1" ht="11.25">
      <c r="B274" s="161"/>
      <c r="D274" s="148" t="s">
        <v>141</v>
      </c>
      <c r="E274" s="162" t="s">
        <v>1</v>
      </c>
      <c r="F274" s="163" t="s">
        <v>152</v>
      </c>
      <c r="H274" s="164">
        <v>693</v>
      </c>
      <c r="I274" s="165"/>
      <c r="L274" s="161"/>
      <c r="M274" s="166"/>
      <c r="T274" s="167"/>
      <c r="AT274" s="162" t="s">
        <v>141</v>
      </c>
      <c r="AU274" s="162" t="s">
        <v>85</v>
      </c>
      <c r="AV274" s="14" t="s">
        <v>139</v>
      </c>
      <c r="AW274" s="14" t="s">
        <v>32</v>
      </c>
      <c r="AX274" s="14" t="s">
        <v>83</v>
      </c>
      <c r="AY274" s="162" t="s">
        <v>133</v>
      </c>
    </row>
    <row r="275" spans="2:65" s="1" customFormat="1" ht="24.2" customHeight="1">
      <c r="B275" s="32"/>
      <c r="C275" s="133" t="s">
        <v>358</v>
      </c>
      <c r="D275" s="133" t="s">
        <v>135</v>
      </c>
      <c r="E275" s="134" t="s">
        <v>359</v>
      </c>
      <c r="F275" s="135" t="s">
        <v>360</v>
      </c>
      <c r="G275" s="136" t="s">
        <v>138</v>
      </c>
      <c r="H275" s="137">
        <v>356</v>
      </c>
      <c r="I275" s="138"/>
      <c r="J275" s="139">
        <f>ROUND(I275*H275,2)</f>
        <v>0</v>
      </c>
      <c r="K275" s="140"/>
      <c r="L275" s="32"/>
      <c r="M275" s="141" t="s">
        <v>1</v>
      </c>
      <c r="N275" s="142" t="s">
        <v>40</v>
      </c>
      <c r="P275" s="143">
        <f>O275*H275</f>
        <v>0</v>
      </c>
      <c r="Q275" s="143">
        <v>0.13188</v>
      </c>
      <c r="R275" s="143">
        <f>Q275*H275</f>
        <v>46.949280000000002</v>
      </c>
      <c r="S275" s="143">
        <v>0</v>
      </c>
      <c r="T275" s="144">
        <f>S275*H275</f>
        <v>0</v>
      </c>
      <c r="AR275" s="145" t="s">
        <v>139</v>
      </c>
      <c r="AT275" s="145" t="s">
        <v>135</v>
      </c>
      <c r="AU275" s="145" t="s">
        <v>85</v>
      </c>
      <c r="AY275" s="17" t="s">
        <v>133</v>
      </c>
      <c r="BE275" s="146">
        <f>IF(N275="základní",J275,0)</f>
        <v>0</v>
      </c>
      <c r="BF275" s="146">
        <f>IF(N275="snížená",J275,0)</f>
        <v>0</v>
      </c>
      <c r="BG275" s="146">
        <f>IF(N275="zákl. přenesená",J275,0)</f>
        <v>0</v>
      </c>
      <c r="BH275" s="146">
        <f>IF(N275="sníž. přenesená",J275,0)</f>
        <v>0</v>
      </c>
      <c r="BI275" s="146">
        <f>IF(N275="nulová",J275,0)</f>
        <v>0</v>
      </c>
      <c r="BJ275" s="17" t="s">
        <v>83</v>
      </c>
      <c r="BK275" s="146">
        <f>ROUND(I275*H275,2)</f>
        <v>0</v>
      </c>
      <c r="BL275" s="17" t="s">
        <v>139</v>
      </c>
      <c r="BM275" s="145" t="s">
        <v>361</v>
      </c>
    </row>
    <row r="276" spans="2:65" s="12" customFormat="1" ht="11.25">
      <c r="B276" s="147"/>
      <c r="D276" s="148" t="s">
        <v>141</v>
      </c>
      <c r="E276" s="149" t="s">
        <v>1</v>
      </c>
      <c r="F276" s="150" t="s">
        <v>362</v>
      </c>
      <c r="H276" s="149" t="s">
        <v>1</v>
      </c>
      <c r="I276" s="151"/>
      <c r="L276" s="147"/>
      <c r="M276" s="152"/>
      <c r="T276" s="153"/>
      <c r="AT276" s="149" t="s">
        <v>141</v>
      </c>
      <c r="AU276" s="149" t="s">
        <v>85</v>
      </c>
      <c r="AV276" s="12" t="s">
        <v>83</v>
      </c>
      <c r="AW276" s="12" t="s">
        <v>32</v>
      </c>
      <c r="AX276" s="12" t="s">
        <v>75</v>
      </c>
      <c r="AY276" s="149" t="s">
        <v>133</v>
      </c>
    </row>
    <row r="277" spans="2:65" s="13" customFormat="1" ht="11.25">
      <c r="B277" s="154"/>
      <c r="D277" s="148" t="s">
        <v>141</v>
      </c>
      <c r="E277" s="155" t="s">
        <v>1</v>
      </c>
      <c r="F277" s="156" t="s">
        <v>175</v>
      </c>
      <c r="H277" s="157">
        <v>356</v>
      </c>
      <c r="I277" s="158"/>
      <c r="L277" s="154"/>
      <c r="M277" s="159"/>
      <c r="T277" s="160"/>
      <c r="AT277" s="155" t="s">
        <v>141</v>
      </c>
      <c r="AU277" s="155" t="s">
        <v>85</v>
      </c>
      <c r="AV277" s="13" t="s">
        <v>85</v>
      </c>
      <c r="AW277" s="13" t="s">
        <v>32</v>
      </c>
      <c r="AX277" s="13" t="s">
        <v>83</v>
      </c>
      <c r="AY277" s="155" t="s">
        <v>133</v>
      </c>
    </row>
    <row r="278" spans="2:65" s="1" customFormat="1" ht="24.2" customHeight="1">
      <c r="B278" s="32"/>
      <c r="C278" s="133" t="s">
        <v>363</v>
      </c>
      <c r="D278" s="133" t="s">
        <v>135</v>
      </c>
      <c r="E278" s="134" t="s">
        <v>364</v>
      </c>
      <c r="F278" s="135" t="s">
        <v>365</v>
      </c>
      <c r="G278" s="136" t="s">
        <v>138</v>
      </c>
      <c r="H278" s="137">
        <v>128</v>
      </c>
      <c r="I278" s="138"/>
      <c r="J278" s="139">
        <f>ROUND(I278*H278,2)</f>
        <v>0</v>
      </c>
      <c r="K278" s="140"/>
      <c r="L278" s="32"/>
      <c r="M278" s="141" t="s">
        <v>1</v>
      </c>
      <c r="N278" s="142" t="s">
        <v>40</v>
      </c>
      <c r="P278" s="143">
        <f>O278*H278</f>
        <v>0</v>
      </c>
      <c r="Q278" s="143">
        <v>0.13188</v>
      </c>
      <c r="R278" s="143">
        <f>Q278*H278</f>
        <v>16.88064</v>
      </c>
      <c r="S278" s="143">
        <v>0</v>
      </c>
      <c r="T278" s="144">
        <f>S278*H278</f>
        <v>0</v>
      </c>
      <c r="AR278" s="145" t="s">
        <v>139</v>
      </c>
      <c r="AT278" s="145" t="s">
        <v>135</v>
      </c>
      <c r="AU278" s="145" t="s">
        <v>85</v>
      </c>
      <c r="AY278" s="17" t="s">
        <v>133</v>
      </c>
      <c r="BE278" s="146">
        <f>IF(N278="základní",J278,0)</f>
        <v>0</v>
      </c>
      <c r="BF278" s="146">
        <f>IF(N278="snížená",J278,0)</f>
        <v>0</v>
      </c>
      <c r="BG278" s="146">
        <f>IF(N278="zákl. přenesená",J278,0)</f>
        <v>0</v>
      </c>
      <c r="BH278" s="146">
        <f>IF(N278="sníž. přenesená",J278,0)</f>
        <v>0</v>
      </c>
      <c r="BI278" s="146">
        <f>IF(N278="nulová",J278,0)</f>
        <v>0</v>
      </c>
      <c r="BJ278" s="17" t="s">
        <v>83</v>
      </c>
      <c r="BK278" s="146">
        <f>ROUND(I278*H278,2)</f>
        <v>0</v>
      </c>
      <c r="BL278" s="17" t="s">
        <v>139</v>
      </c>
      <c r="BM278" s="145" t="s">
        <v>366</v>
      </c>
    </row>
    <row r="279" spans="2:65" s="12" customFormat="1" ht="11.25">
      <c r="B279" s="147"/>
      <c r="D279" s="148" t="s">
        <v>141</v>
      </c>
      <c r="E279" s="149" t="s">
        <v>1</v>
      </c>
      <c r="F279" s="150" t="s">
        <v>367</v>
      </c>
      <c r="H279" s="149" t="s">
        <v>1</v>
      </c>
      <c r="I279" s="151"/>
      <c r="L279" s="147"/>
      <c r="M279" s="152"/>
      <c r="T279" s="153"/>
      <c r="AT279" s="149" t="s">
        <v>141</v>
      </c>
      <c r="AU279" s="149" t="s">
        <v>85</v>
      </c>
      <c r="AV279" s="12" t="s">
        <v>83</v>
      </c>
      <c r="AW279" s="12" t="s">
        <v>32</v>
      </c>
      <c r="AX279" s="12" t="s">
        <v>75</v>
      </c>
      <c r="AY279" s="149" t="s">
        <v>133</v>
      </c>
    </row>
    <row r="280" spans="2:65" s="13" customFormat="1" ht="11.25">
      <c r="B280" s="154"/>
      <c r="D280" s="148" t="s">
        <v>141</v>
      </c>
      <c r="E280" s="155" t="s">
        <v>1</v>
      </c>
      <c r="F280" s="156" t="s">
        <v>163</v>
      </c>
      <c r="H280" s="157">
        <v>128</v>
      </c>
      <c r="I280" s="158"/>
      <c r="L280" s="154"/>
      <c r="M280" s="159"/>
      <c r="T280" s="160"/>
      <c r="AT280" s="155" t="s">
        <v>141</v>
      </c>
      <c r="AU280" s="155" t="s">
        <v>85</v>
      </c>
      <c r="AV280" s="13" t="s">
        <v>85</v>
      </c>
      <c r="AW280" s="13" t="s">
        <v>32</v>
      </c>
      <c r="AX280" s="13" t="s">
        <v>83</v>
      </c>
      <c r="AY280" s="155" t="s">
        <v>133</v>
      </c>
    </row>
    <row r="281" spans="2:65" s="1" customFormat="1" ht="24.2" customHeight="1">
      <c r="B281" s="32"/>
      <c r="C281" s="133" t="s">
        <v>368</v>
      </c>
      <c r="D281" s="133" t="s">
        <v>135</v>
      </c>
      <c r="E281" s="134" t="s">
        <v>369</v>
      </c>
      <c r="F281" s="135" t="s">
        <v>370</v>
      </c>
      <c r="G281" s="136" t="s">
        <v>138</v>
      </c>
      <c r="H281" s="137">
        <v>309</v>
      </c>
      <c r="I281" s="138"/>
      <c r="J281" s="139">
        <f>ROUND(I281*H281,2)</f>
        <v>0</v>
      </c>
      <c r="K281" s="140"/>
      <c r="L281" s="32"/>
      <c r="M281" s="141" t="s">
        <v>1</v>
      </c>
      <c r="N281" s="142" t="s">
        <v>40</v>
      </c>
      <c r="P281" s="143">
        <f>O281*H281</f>
        <v>0</v>
      </c>
      <c r="Q281" s="143">
        <v>0.33206000000000002</v>
      </c>
      <c r="R281" s="143">
        <f>Q281*H281</f>
        <v>102.60654000000001</v>
      </c>
      <c r="S281" s="143">
        <v>0</v>
      </c>
      <c r="T281" s="144">
        <f>S281*H281</f>
        <v>0</v>
      </c>
      <c r="AR281" s="145" t="s">
        <v>139</v>
      </c>
      <c r="AT281" s="145" t="s">
        <v>135</v>
      </c>
      <c r="AU281" s="145" t="s">
        <v>85</v>
      </c>
      <c r="AY281" s="17" t="s">
        <v>133</v>
      </c>
      <c r="BE281" s="146">
        <f>IF(N281="základní",J281,0)</f>
        <v>0</v>
      </c>
      <c r="BF281" s="146">
        <f>IF(N281="snížená",J281,0)</f>
        <v>0</v>
      </c>
      <c r="BG281" s="146">
        <f>IF(N281="zákl. přenesená",J281,0)</f>
        <v>0</v>
      </c>
      <c r="BH281" s="146">
        <f>IF(N281="sníž. přenesená",J281,0)</f>
        <v>0</v>
      </c>
      <c r="BI281" s="146">
        <f>IF(N281="nulová",J281,0)</f>
        <v>0</v>
      </c>
      <c r="BJ281" s="17" t="s">
        <v>83</v>
      </c>
      <c r="BK281" s="146">
        <f>ROUND(I281*H281,2)</f>
        <v>0</v>
      </c>
      <c r="BL281" s="17" t="s">
        <v>139</v>
      </c>
      <c r="BM281" s="145" t="s">
        <v>371</v>
      </c>
    </row>
    <row r="282" spans="2:65" s="12" customFormat="1" ht="11.25">
      <c r="B282" s="147"/>
      <c r="D282" s="148" t="s">
        <v>141</v>
      </c>
      <c r="E282" s="149" t="s">
        <v>1</v>
      </c>
      <c r="F282" s="150" t="s">
        <v>372</v>
      </c>
      <c r="H282" s="149" t="s">
        <v>1</v>
      </c>
      <c r="I282" s="151"/>
      <c r="L282" s="147"/>
      <c r="M282" s="152"/>
      <c r="T282" s="153"/>
      <c r="AT282" s="149" t="s">
        <v>141</v>
      </c>
      <c r="AU282" s="149" t="s">
        <v>85</v>
      </c>
      <c r="AV282" s="12" t="s">
        <v>83</v>
      </c>
      <c r="AW282" s="12" t="s">
        <v>32</v>
      </c>
      <c r="AX282" s="12" t="s">
        <v>75</v>
      </c>
      <c r="AY282" s="149" t="s">
        <v>133</v>
      </c>
    </row>
    <row r="283" spans="2:65" s="13" customFormat="1" ht="11.25">
      <c r="B283" s="154"/>
      <c r="D283" s="148" t="s">
        <v>141</v>
      </c>
      <c r="E283" s="155" t="s">
        <v>1</v>
      </c>
      <c r="F283" s="156" t="s">
        <v>150</v>
      </c>
      <c r="H283" s="157">
        <v>309</v>
      </c>
      <c r="I283" s="158"/>
      <c r="L283" s="154"/>
      <c r="M283" s="159"/>
      <c r="T283" s="160"/>
      <c r="AT283" s="155" t="s">
        <v>141</v>
      </c>
      <c r="AU283" s="155" t="s">
        <v>85</v>
      </c>
      <c r="AV283" s="13" t="s">
        <v>85</v>
      </c>
      <c r="AW283" s="13" t="s">
        <v>32</v>
      </c>
      <c r="AX283" s="13" t="s">
        <v>83</v>
      </c>
      <c r="AY283" s="155" t="s">
        <v>133</v>
      </c>
    </row>
    <row r="284" spans="2:65" s="1" customFormat="1" ht="16.5" customHeight="1">
      <c r="B284" s="32"/>
      <c r="C284" s="133" t="s">
        <v>373</v>
      </c>
      <c r="D284" s="133" t="s">
        <v>135</v>
      </c>
      <c r="E284" s="134" t="s">
        <v>374</v>
      </c>
      <c r="F284" s="135" t="s">
        <v>375</v>
      </c>
      <c r="G284" s="136" t="s">
        <v>138</v>
      </c>
      <c r="H284" s="137">
        <v>564</v>
      </c>
      <c r="I284" s="138"/>
      <c r="J284" s="139">
        <f>ROUND(I284*H284,2)</f>
        <v>0</v>
      </c>
      <c r="K284" s="140"/>
      <c r="L284" s="32"/>
      <c r="M284" s="141" t="s">
        <v>1</v>
      </c>
      <c r="N284" s="142" t="s">
        <v>40</v>
      </c>
      <c r="P284" s="143">
        <f>O284*H284</f>
        <v>0</v>
      </c>
      <c r="Q284" s="143">
        <v>6.0099999999999997E-3</v>
      </c>
      <c r="R284" s="143">
        <f>Q284*H284</f>
        <v>3.38964</v>
      </c>
      <c r="S284" s="143">
        <v>0</v>
      </c>
      <c r="T284" s="144">
        <f>S284*H284</f>
        <v>0</v>
      </c>
      <c r="AR284" s="145" t="s">
        <v>139</v>
      </c>
      <c r="AT284" s="145" t="s">
        <v>135</v>
      </c>
      <c r="AU284" s="145" t="s">
        <v>85</v>
      </c>
      <c r="AY284" s="17" t="s">
        <v>133</v>
      </c>
      <c r="BE284" s="146">
        <f>IF(N284="základní",J284,0)</f>
        <v>0</v>
      </c>
      <c r="BF284" s="146">
        <f>IF(N284="snížená",J284,0)</f>
        <v>0</v>
      </c>
      <c r="BG284" s="146">
        <f>IF(N284="zákl. přenesená",J284,0)</f>
        <v>0</v>
      </c>
      <c r="BH284" s="146">
        <f>IF(N284="sníž. přenesená",J284,0)</f>
        <v>0</v>
      </c>
      <c r="BI284" s="146">
        <f>IF(N284="nulová",J284,0)</f>
        <v>0</v>
      </c>
      <c r="BJ284" s="17" t="s">
        <v>83</v>
      </c>
      <c r="BK284" s="146">
        <f>ROUND(I284*H284,2)</f>
        <v>0</v>
      </c>
      <c r="BL284" s="17" t="s">
        <v>139</v>
      </c>
      <c r="BM284" s="145" t="s">
        <v>376</v>
      </c>
    </row>
    <row r="285" spans="2:65" s="12" customFormat="1" ht="11.25">
      <c r="B285" s="147"/>
      <c r="D285" s="148" t="s">
        <v>141</v>
      </c>
      <c r="E285" s="149" t="s">
        <v>1</v>
      </c>
      <c r="F285" s="150" t="s">
        <v>377</v>
      </c>
      <c r="H285" s="149" t="s">
        <v>1</v>
      </c>
      <c r="I285" s="151"/>
      <c r="L285" s="147"/>
      <c r="M285" s="152"/>
      <c r="T285" s="153"/>
      <c r="AT285" s="149" t="s">
        <v>141</v>
      </c>
      <c r="AU285" s="149" t="s">
        <v>85</v>
      </c>
      <c r="AV285" s="12" t="s">
        <v>83</v>
      </c>
      <c r="AW285" s="12" t="s">
        <v>32</v>
      </c>
      <c r="AX285" s="12" t="s">
        <v>75</v>
      </c>
      <c r="AY285" s="149" t="s">
        <v>133</v>
      </c>
    </row>
    <row r="286" spans="2:65" s="13" customFormat="1" ht="11.25">
      <c r="B286" s="154"/>
      <c r="D286" s="148" t="s">
        <v>141</v>
      </c>
      <c r="E286" s="155" t="s">
        <v>1</v>
      </c>
      <c r="F286" s="156" t="s">
        <v>175</v>
      </c>
      <c r="H286" s="157">
        <v>356</v>
      </c>
      <c r="I286" s="158"/>
      <c r="L286" s="154"/>
      <c r="M286" s="159"/>
      <c r="T286" s="160"/>
      <c r="AT286" s="155" t="s">
        <v>141</v>
      </c>
      <c r="AU286" s="155" t="s">
        <v>85</v>
      </c>
      <c r="AV286" s="13" t="s">
        <v>85</v>
      </c>
      <c r="AW286" s="13" t="s">
        <v>32</v>
      </c>
      <c r="AX286" s="13" t="s">
        <v>75</v>
      </c>
      <c r="AY286" s="155" t="s">
        <v>133</v>
      </c>
    </row>
    <row r="287" spans="2:65" s="12" customFormat="1" ht="11.25">
      <c r="B287" s="147"/>
      <c r="D287" s="148" t="s">
        <v>141</v>
      </c>
      <c r="E287" s="149" t="s">
        <v>1</v>
      </c>
      <c r="F287" s="150" t="s">
        <v>378</v>
      </c>
      <c r="H287" s="149" t="s">
        <v>1</v>
      </c>
      <c r="I287" s="151"/>
      <c r="L287" s="147"/>
      <c r="M287" s="152"/>
      <c r="T287" s="153"/>
      <c r="AT287" s="149" t="s">
        <v>141</v>
      </c>
      <c r="AU287" s="149" t="s">
        <v>85</v>
      </c>
      <c r="AV287" s="12" t="s">
        <v>83</v>
      </c>
      <c r="AW287" s="12" t="s">
        <v>32</v>
      </c>
      <c r="AX287" s="12" t="s">
        <v>75</v>
      </c>
      <c r="AY287" s="149" t="s">
        <v>133</v>
      </c>
    </row>
    <row r="288" spans="2:65" s="13" customFormat="1" ht="11.25">
      <c r="B288" s="154"/>
      <c r="D288" s="148" t="s">
        <v>141</v>
      </c>
      <c r="E288" s="155" t="s">
        <v>1</v>
      </c>
      <c r="F288" s="156" t="s">
        <v>177</v>
      </c>
      <c r="H288" s="157">
        <v>208</v>
      </c>
      <c r="I288" s="158"/>
      <c r="L288" s="154"/>
      <c r="M288" s="159"/>
      <c r="T288" s="160"/>
      <c r="AT288" s="155" t="s">
        <v>141</v>
      </c>
      <c r="AU288" s="155" t="s">
        <v>85</v>
      </c>
      <c r="AV288" s="13" t="s">
        <v>85</v>
      </c>
      <c r="AW288" s="13" t="s">
        <v>32</v>
      </c>
      <c r="AX288" s="13" t="s">
        <v>75</v>
      </c>
      <c r="AY288" s="155" t="s">
        <v>133</v>
      </c>
    </row>
    <row r="289" spans="2:65" s="14" customFormat="1" ht="11.25">
      <c r="B289" s="161"/>
      <c r="D289" s="148" t="s">
        <v>141</v>
      </c>
      <c r="E289" s="162" t="s">
        <v>1</v>
      </c>
      <c r="F289" s="163" t="s">
        <v>152</v>
      </c>
      <c r="H289" s="164">
        <v>564</v>
      </c>
      <c r="I289" s="165"/>
      <c r="L289" s="161"/>
      <c r="M289" s="166"/>
      <c r="T289" s="167"/>
      <c r="AT289" s="162" t="s">
        <v>141</v>
      </c>
      <c r="AU289" s="162" t="s">
        <v>85</v>
      </c>
      <c r="AV289" s="14" t="s">
        <v>139</v>
      </c>
      <c r="AW289" s="14" t="s">
        <v>32</v>
      </c>
      <c r="AX289" s="14" t="s">
        <v>83</v>
      </c>
      <c r="AY289" s="162" t="s">
        <v>133</v>
      </c>
    </row>
    <row r="290" spans="2:65" s="1" customFormat="1" ht="16.5" customHeight="1">
      <c r="B290" s="32"/>
      <c r="C290" s="133" t="s">
        <v>379</v>
      </c>
      <c r="D290" s="133" t="s">
        <v>135</v>
      </c>
      <c r="E290" s="134" t="s">
        <v>380</v>
      </c>
      <c r="F290" s="135" t="s">
        <v>381</v>
      </c>
      <c r="G290" s="136" t="s">
        <v>138</v>
      </c>
      <c r="H290" s="137">
        <v>844</v>
      </c>
      <c r="I290" s="138"/>
      <c r="J290" s="139">
        <f>ROUND(I290*H290,2)</f>
        <v>0</v>
      </c>
      <c r="K290" s="140"/>
      <c r="L290" s="32"/>
      <c r="M290" s="141" t="s">
        <v>1</v>
      </c>
      <c r="N290" s="142" t="s">
        <v>40</v>
      </c>
      <c r="P290" s="143">
        <f>O290*H290</f>
        <v>0</v>
      </c>
      <c r="Q290" s="143">
        <v>5.1000000000000004E-4</v>
      </c>
      <c r="R290" s="143">
        <f>Q290*H290</f>
        <v>0.43044000000000004</v>
      </c>
      <c r="S290" s="143">
        <v>0</v>
      </c>
      <c r="T290" s="144">
        <f>S290*H290</f>
        <v>0</v>
      </c>
      <c r="AR290" s="145" t="s">
        <v>139</v>
      </c>
      <c r="AT290" s="145" t="s">
        <v>135</v>
      </c>
      <c r="AU290" s="145" t="s">
        <v>85</v>
      </c>
      <c r="AY290" s="17" t="s">
        <v>133</v>
      </c>
      <c r="BE290" s="146">
        <f>IF(N290="základní",J290,0)</f>
        <v>0</v>
      </c>
      <c r="BF290" s="146">
        <f>IF(N290="snížená",J290,0)</f>
        <v>0</v>
      </c>
      <c r="BG290" s="146">
        <f>IF(N290="zákl. přenesená",J290,0)</f>
        <v>0</v>
      </c>
      <c r="BH290" s="146">
        <f>IF(N290="sníž. přenesená",J290,0)</f>
        <v>0</v>
      </c>
      <c r="BI290" s="146">
        <f>IF(N290="nulová",J290,0)</f>
        <v>0</v>
      </c>
      <c r="BJ290" s="17" t="s">
        <v>83</v>
      </c>
      <c r="BK290" s="146">
        <f>ROUND(I290*H290,2)</f>
        <v>0</v>
      </c>
      <c r="BL290" s="17" t="s">
        <v>139</v>
      </c>
      <c r="BM290" s="145" t="s">
        <v>382</v>
      </c>
    </row>
    <row r="291" spans="2:65" s="12" customFormat="1" ht="11.25">
      <c r="B291" s="147"/>
      <c r="D291" s="148" t="s">
        <v>141</v>
      </c>
      <c r="E291" s="149" t="s">
        <v>1</v>
      </c>
      <c r="F291" s="150" t="s">
        <v>383</v>
      </c>
      <c r="H291" s="149" t="s">
        <v>1</v>
      </c>
      <c r="I291" s="151"/>
      <c r="L291" s="147"/>
      <c r="M291" s="152"/>
      <c r="T291" s="153"/>
      <c r="AT291" s="149" t="s">
        <v>141</v>
      </c>
      <c r="AU291" s="149" t="s">
        <v>85</v>
      </c>
      <c r="AV291" s="12" t="s">
        <v>83</v>
      </c>
      <c r="AW291" s="12" t="s">
        <v>32</v>
      </c>
      <c r="AX291" s="12" t="s">
        <v>75</v>
      </c>
      <c r="AY291" s="149" t="s">
        <v>133</v>
      </c>
    </row>
    <row r="292" spans="2:65" s="13" customFormat="1" ht="11.25">
      <c r="B292" s="154"/>
      <c r="D292" s="148" t="s">
        <v>141</v>
      </c>
      <c r="E292" s="155" t="s">
        <v>1</v>
      </c>
      <c r="F292" s="156" t="s">
        <v>384</v>
      </c>
      <c r="H292" s="157">
        <v>844</v>
      </c>
      <c r="I292" s="158"/>
      <c r="L292" s="154"/>
      <c r="M292" s="159"/>
      <c r="T292" s="160"/>
      <c r="AT292" s="155" t="s">
        <v>141</v>
      </c>
      <c r="AU292" s="155" t="s">
        <v>85</v>
      </c>
      <c r="AV292" s="13" t="s">
        <v>85</v>
      </c>
      <c r="AW292" s="13" t="s">
        <v>32</v>
      </c>
      <c r="AX292" s="13" t="s">
        <v>83</v>
      </c>
      <c r="AY292" s="155" t="s">
        <v>133</v>
      </c>
    </row>
    <row r="293" spans="2:65" s="1" customFormat="1" ht="24.2" customHeight="1">
      <c r="B293" s="32"/>
      <c r="C293" s="133" t="s">
        <v>385</v>
      </c>
      <c r="D293" s="133" t="s">
        <v>135</v>
      </c>
      <c r="E293" s="134" t="s">
        <v>386</v>
      </c>
      <c r="F293" s="135" t="s">
        <v>387</v>
      </c>
      <c r="G293" s="136" t="s">
        <v>138</v>
      </c>
      <c r="H293" s="137">
        <v>447</v>
      </c>
      <c r="I293" s="138"/>
      <c r="J293" s="139">
        <f>ROUND(I293*H293,2)</f>
        <v>0</v>
      </c>
      <c r="K293" s="140"/>
      <c r="L293" s="32"/>
      <c r="M293" s="141" t="s">
        <v>1</v>
      </c>
      <c r="N293" s="142" t="s">
        <v>40</v>
      </c>
      <c r="P293" s="143">
        <f>O293*H293</f>
        <v>0</v>
      </c>
      <c r="Q293" s="143">
        <v>0.10373</v>
      </c>
      <c r="R293" s="143">
        <f>Q293*H293</f>
        <v>46.367310000000003</v>
      </c>
      <c r="S293" s="143">
        <v>0</v>
      </c>
      <c r="T293" s="144">
        <f>S293*H293</f>
        <v>0</v>
      </c>
      <c r="AR293" s="145" t="s">
        <v>139</v>
      </c>
      <c r="AT293" s="145" t="s">
        <v>135</v>
      </c>
      <c r="AU293" s="145" t="s">
        <v>85</v>
      </c>
      <c r="AY293" s="17" t="s">
        <v>133</v>
      </c>
      <c r="BE293" s="146">
        <f>IF(N293="základní",J293,0)</f>
        <v>0</v>
      </c>
      <c r="BF293" s="146">
        <f>IF(N293="snížená",J293,0)</f>
        <v>0</v>
      </c>
      <c r="BG293" s="146">
        <f>IF(N293="zákl. přenesená",J293,0)</f>
        <v>0</v>
      </c>
      <c r="BH293" s="146">
        <f>IF(N293="sníž. přenesená",J293,0)</f>
        <v>0</v>
      </c>
      <c r="BI293" s="146">
        <f>IF(N293="nulová",J293,0)</f>
        <v>0</v>
      </c>
      <c r="BJ293" s="17" t="s">
        <v>83</v>
      </c>
      <c r="BK293" s="146">
        <f>ROUND(I293*H293,2)</f>
        <v>0</v>
      </c>
      <c r="BL293" s="17" t="s">
        <v>139</v>
      </c>
      <c r="BM293" s="145" t="s">
        <v>388</v>
      </c>
    </row>
    <row r="294" spans="2:65" s="12" customFormat="1" ht="11.25">
      <c r="B294" s="147"/>
      <c r="D294" s="148" t="s">
        <v>141</v>
      </c>
      <c r="E294" s="149" t="s">
        <v>1</v>
      </c>
      <c r="F294" s="150" t="s">
        <v>389</v>
      </c>
      <c r="H294" s="149" t="s">
        <v>1</v>
      </c>
      <c r="I294" s="151"/>
      <c r="L294" s="147"/>
      <c r="M294" s="152"/>
      <c r="T294" s="153"/>
      <c r="AT294" s="149" t="s">
        <v>141</v>
      </c>
      <c r="AU294" s="149" t="s">
        <v>85</v>
      </c>
      <c r="AV294" s="12" t="s">
        <v>83</v>
      </c>
      <c r="AW294" s="12" t="s">
        <v>32</v>
      </c>
      <c r="AX294" s="12" t="s">
        <v>75</v>
      </c>
      <c r="AY294" s="149" t="s">
        <v>133</v>
      </c>
    </row>
    <row r="295" spans="2:65" s="13" customFormat="1" ht="11.25">
      <c r="B295" s="154"/>
      <c r="D295" s="148" t="s">
        <v>141</v>
      </c>
      <c r="E295" s="155" t="s">
        <v>1</v>
      </c>
      <c r="F295" s="156" t="s">
        <v>169</v>
      </c>
      <c r="H295" s="157">
        <v>447</v>
      </c>
      <c r="I295" s="158"/>
      <c r="L295" s="154"/>
      <c r="M295" s="159"/>
      <c r="T295" s="160"/>
      <c r="AT295" s="155" t="s">
        <v>141</v>
      </c>
      <c r="AU295" s="155" t="s">
        <v>85</v>
      </c>
      <c r="AV295" s="13" t="s">
        <v>85</v>
      </c>
      <c r="AW295" s="13" t="s">
        <v>32</v>
      </c>
      <c r="AX295" s="13" t="s">
        <v>83</v>
      </c>
      <c r="AY295" s="155" t="s">
        <v>133</v>
      </c>
    </row>
    <row r="296" spans="2:65" s="1" customFormat="1" ht="24.2" customHeight="1">
      <c r="B296" s="32"/>
      <c r="C296" s="133" t="s">
        <v>390</v>
      </c>
      <c r="D296" s="133" t="s">
        <v>135</v>
      </c>
      <c r="E296" s="134" t="s">
        <v>391</v>
      </c>
      <c r="F296" s="135" t="s">
        <v>392</v>
      </c>
      <c r="G296" s="136" t="s">
        <v>138</v>
      </c>
      <c r="H296" s="137">
        <v>208</v>
      </c>
      <c r="I296" s="138"/>
      <c r="J296" s="139">
        <f>ROUND(I296*H296,2)</f>
        <v>0</v>
      </c>
      <c r="K296" s="140"/>
      <c r="L296" s="32"/>
      <c r="M296" s="141" t="s">
        <v>1</v>
      </c>
      <c r="N296" s="142" t="s">
        <v>40</v>
      </c>
      <c r="P296" s="143">
        <f>O296*H296</f>
        <v>0</v>
      </c>
      <c r="Q296" s="143">
        <v>0.12966</v>
      </c>
      <c r="R296" s="143">
        <f>Q296*H296</f>
        <v>26.969279999999998</v>
      </c>
      <c r="S296" s="143">
        <v>0</v>
      </c>
      <c r="T296" s="144">
        <f>S296*H296</f>
        <v>0</v>
      </c>
      <c r="AR296" s="145" t="s">
        <v>139</v>
      </c>
      <c r="AT296" s="145" t="s">
        <v>135</v>
      </c>
      <c r="AU296" s="145" t="s">
        <v>85</v>
      </c>
      <c r="AY296" s="17" t="s">
        <v>133</v>
      </c>
      <c r="BE296" s="146">
        <f>IF(N296="základní",J296,0)</f>
        <v>0</v>
      </c>
      <c r="BF296" s="146">
        <f>IF(N296="snížená",J296,0)</f>
        <v>0</v>
      </c>
      <c r="BG296" s="146">
        <f>IF(N296="zákl. přenesená",J296,0)</f>
        <v>0</v>
      </c>
      <c r="BH296" s="146">
        <f>IF(N296="sníž. přenesená",J296,0)</f>
        <v>0</v>
      </c>
      <c r="BI296" s="146">
        <f>IF(N296="nulová",J296,0)</f>
        <v>0</v>
      </c>
      <c r="BJ296" s="17" t="s">
        <v>83</v>
      </c>
      <c r="BK296" s="146">
        <f>ROUND(I296*H296,2)</f>
        <v>0</v>
      </c>
      <c r="BL296" s="17" t="s">
        <v>139</v>
      </c>
      <c r="BM296" s="145" t="s">
        <v>393</v>
      </c>
    </row>
    <row r="297" spans="2:65" s="12" customFormat="1" ht="11.25">
      <c r="B297" s="147"/>
      <c r="D297" s="148" t="s">
        <v>141</v>
      </c>
      <c r="E297" s="149" t="s">
        <v>1</v>
      </c>
      <c r="F297" s="150" t="s">
        <v>394</v>
      </c>
      <c r="H297" s="149" t="s">
        <v>1</v>
      </c>
      <c r="I297" s="151"/>
      <c r="L297" s="147"/>
      <c r="M297" s="152"/>
      <c r="T297" s="153"/>
      <c r="AT297" s="149" t="s">
        <v>141</v>
      </c>
      <c r="AU297" s="149" t="s">
        <v>85</v>
      </c>
      <c r="AV297" s="12" t="s">
        <v>83</v>
      </c>
      <c r="AW297" s="12" t="s">
        <v>32</v>
      </c>
      <c r="AX297" s="12" t="s">
        <v>75</v>
      </c>
      <c r="AY297" s="149" t="s">
        <v>133</v>
      </c>
    </row>
    <row r="298" spans="2:65" s="13" customFormat="1" ht="11.25">
      <c r="B298" s="154"/>
      <c r="D298" s="148" t="s">
        <v>141</v>
      </c>
      <c r="E298" s="155" t="s">
        <v>1</v>
      </c>
      <c r="F298" s="156" t="s">
        <v>177</v>
      </c>
      <c r="H298" s="157">
        <v>208</v>
      </c>
      <c r="I298" s="158"/>
      <c r="L298" s="154"/>
      <c r="M298" s="159"/>
      <c r="T298" s="160"/>
      <c r="AT298" s="155" t="s">
        <v>141</v>
      </c>
      <c r="AU298" s="155" t="s">
        <v>85</v>
      </c>
      <c r="AV298" s="13" t="s">
        <v>85</v>
      </c>
      <c r="AW298" s="13" t="s">
        <v>32</v>
      </c>
      <c r="AX298" s="13" t="s">
        <v>83</v>
      </c>
      <c r="AY298" s="155" t="s">
        <v>133</v>
      </c>
    </row>
    <row r="299" spans="2:65" s="1" customFormat="1" ht="24.2" customHeight="1">
      <c r="B299" s="32"/>
      <c r="C299" s="133" t="s">
        <v>395</v>
      </c>
      <c r="D299" s="133" t="s">
        <v>135</v>
      </c>
      <c r="E299" s="134" t="s">
        <v>396</v>
      </c>
      <c r="F299" s="135" t="s">
        <v>397</v>
      </c>
      <c r="G299" s="136" t="s">
        <v>138</v>
      </c>
      <c r="H299" s="137">
        <v>397</v>
      </c>
      <c r="I299" s="138"/>
      <c r="J299" s="139">
        <f>ROUND(I299*H299,2)</f>
        <v>0</v>
      </c>
      <c r="K299" s="140"/>
      <c r="L299" s="32"/>
      <c r="M299" s="141" t="s">
        <v>1</v>
      </c>
      <c r="N299" s="142" t="s">
        <v>40</v>
      </c>
      <c r="P299" s="143">
        <f>O299*H299</f>
        <v>0</v>
      </c>
      <c r="Q299" s="143">
        <v>0.15559000000000001</v>
      </c>
      <c r="R299" s="143">
        <f>Q299*H299</f>
        <v>61.76923</v>
      </c>
      <c r="S299" s="143">
        <v>0</v>
      </c>
      <c r="T299" s="144">
        <f>S299*H299</f>
        <v>0</v>
      </c>
      <c r="AR299" s="145" t="s">
        <v>139</v>
      </c>
      <c r="AT299" s="145" t="s">
        <v>135</v>
      </c>
      <c r="AU299" s="145" t="s">
        <v>85</v>
      </c>
      <c r="AY299" s="17" t="s">
        <v>133</v>
      </c>
      <c r="BE299" s="146">
        <f>IF(N299="základní",J299,0)</f>
        <v>0</v>
      </c>
      <c r="BF299" s="146">
        <f>IF(N299="snížená",J299,0)</f>
        <v>0</v>
      </c>
      <c r="BG299" s="146">
        <f>IF(N299="zákl. přenesená",J299,0)</f>
        <v>0</v>
      </c>
      <c r="BH299" s="146">
        <f>IF(N299="sníž. přenesená",J299,0)</f>
        <v>0</v>
      </c>
      <c r="BI299" s="146">
        <f>IF(N299="nulová",J299,0)</f>
        <v>0</v>
      </c>
      <c r="BJ299" s="17" t="s">
        <v>83</v>
      </c>
      <c r="BK299" s="146">
        <f>ROUND(I299*H299,2)</f>
        <v>0</v>
      </c>
      <c r="BL299" s="17" t="s">
        <v>139</v>
      </c>
      <c r="BM299" s="145" t="s">
        <v>398</v>
      </c>
    </row>
    <row r="300" spans="2:65" s="12" customFormat="1" ht="11.25">
      <c r="B300" s="147"/>
      <c r="D300" s="148" t="s">
        <v>141</v>
      </c>
      <c r="E300" s="149" t="s">
        <v>1</v>
      </c>
      <c r="F300" s="150" t="s">
        <v>399</v>
      </c>
      <c r="H300" s="149" t="s">
        <v>1</v>
      </c>
      <c r="I300" s="151"/>
      <c r="L300" s="147"/>
      <c r="M300" s="152"/>
      <c r="T300" s="153"/>
      <c r="AT300" s="149" t="s">
        <v>141</v>
      </c>
      <c r="AU300" s="149" t="s">
        <v>85</v>
      </c>
      <c r="AV300" s="12" t="s">
        <v>83</v>
      </c>
      <c r="AW300" s="12" t="s">
        <v>32</v>
      </c>
      <c r="AX300" s="12" t="s">
        <v>75</v>
      </c>
      <c r="AY300" s="149" t="s">
        <v>133</v>
      </c>
    </row>
    <row r="301" spans="2:65" s="13" customFormat="1" ht="11.25">
      <c r="B301" s="154"/>
      <c r="D301" s="148" t="s">
        <v>141</v>
      </c>
      <c r="E301" s="155" t="s">
        <v>1</v>
      </c>
      <c r="F301" s="156" t="s">
        <v>183</v>
      </c>
      <c r="H301" s="157">
        <v>397</v>
      </c>
      <c r="I301" s="158"/>
      <c r="L301" s="154"/>
      <c r="M301" s="159"/>
      <c r="T301" s="160"/>
      <c r="AT301" s="155" t="s">
        <v>141</v>
      </c>
      <c r="AU301" s="155" t="s">
        <v>85</v>
      </c>
      <c r="AV301" s="13" t="s">
        <v>85</v>
      </c>
      <c r="AW301" s="13" t="s">
        <v>32</v>
      </c>
      <c r="AX301" s="13" t="s">
        <v>83</v>
      </c>
      <c r="AY301" s="155" t="s">
        <v>133</v>
      </c>
    </row>
    <row r="302" spans="2:65" s="1" customFormat="1" ht="33" customHeight="1">
      <c r="B302" s="32"/>
      <c r="C302" s="133" t="s">
        <v>400</v>
      </c>
      <c r="D302" s="133" t="s">
        <v>135</v>
      </c>
      <c r="E302" s="134" t="s">
        <v>401</v>
      </c>
      <c r="F302" s="135" t="s">
        <v>402</v>
      </c>
      <c r="G302" s="136" t="s">
        <v>138</v>
      </c>
      <c r="H302" s="137">
        <v>1</v>
      </c>
      <c r="I302" s="138"/>
      <c r="J302" s="139">
        <f>ROUND(I302*H302,2)</f>
        <v>0</v>
      </c>
      <c r="K302" s="140"/>
      <c r="L302" s="32"/>
      <c r="M302" s="141" t="s">
        <v>1</v>
      </c>
      <c r="N302" s="142" t="s">
        <v>40</v>
      </c>
      <c r="P302" s="143">
        <f>O302*H302</f>
        <v>0</v>
      </c>
      <c r="Q302" s="143">
        <v>0.19536000000000001</v>
      </c>
      <c r="R302" s="143">
        <f>Q302*H302</f>
        <v>0.19536000000000001</v>
      </c>
      <c r="S302" s="143">
        <v>0</v>
      </c>
      <c r="T302" s="144">
        <f>S302*H302</f>
        <v>0</v>
      </c>
      <c r="AR302" s="145" t="s">
        <v>139</v>
      </c>
      <c r="AT302" s="145" t="s">
        <v>135</v>
      </c>
      <c r="AU302" s="145" t="s">
        <v>85</v>
      </c>
      <c r="AY302" s="17" t="s">
        <v>133</v>
      </c>
      <c r="BE302" s="146">
        <f>IF(N302="základní",J302,0)</f>
        <v>0</v>
      </c>
      <c r="BF302" s="146">
        <f>IF(N302="snížená",J302,0)</f>
        <v>0</v>
      </c>
      <c r="BG302" s="146">
        <f>IF(N302="zákl. přenesená",J302,0)</f>
        <v>0</v>
      </c>
      <c r="BH302" s="146">
        <f>IF(N302="sníž. přenesená",J302,0)</f>
        <v>0</v>
      </c>
      <c r="BI302" s="146">
        <f>IF(N302="nulová",J302,0)</f>
        <v>0</v>
      </c>
      <c r="BJ302" s="17" t="s">
        <v>83</v>
      </c>
      <c r="BK302" s="146">
        <f>ROUND(I302*H302,2)</f>
        <v>0</v>
      </c>
      <c r="BL302" s="17" t="s">
        <v>139</v>
      </c>
      <c r="BM302" s="145" t="s">
        <v>403</v>
      </c>
    </row>
    <row r="303" spans="2:65" s="12" customFormat="1" ht="11.25">
      <c r="B303" s="147"/>
      <c r="D303" s="148" t="s">
        <v>141</v>
      </c>
      <c r="E303" s="149" t="s">
        <v>1</v>
      </c>
      <c r="F303" s="150" t="s">
        <v>404</v>
      </c>
      <c r="H303" s="149" t="s">
        <v>1</v>
      </c>
      <c r="I303" s="151"/>
      <c r="L303" s="147"/>
      <c r="M303" s="152"/>
      <c r="T303" s="153"/>
      <c r="AT303" s="149" t="s">
        <v>141</v>
      </c>
      <c r="AU303" s="149" t="s">
        <v>85</v>
      </c>
      <c r="AV303" s="12" t="s">
        <v>83</v>
      </c>
      <c r="AW303" s="12" t="s">
        <v>32</v>
      </c>
      <c r="AX303" s="12" t="s">
        <v>75</v>
      </c>
      <c r="AY303" s="149" t="s">
        <v>133</v>
      </c>
    </row>
    <row r="304" spans="2:65" s="13" customFormat="1" ht="11.25">
      <c r="B304" s="154"/>
      <c r="D304" s="148" t="s">
        <v>141</v>
      </c>
      <c r="E304" s="155" t="s">
        <v>1</v>
      </c>
      <c r="F304" s="156" t="s">
        <v>405</v>
      </c>
      <c r="H304" s="157">
        <v>1</v>
      </c>
      <c r="I304" s="158"/>
      <c r="L304" s="154"/>
      <c r="M304" s="159"/>
      <c r="T304" s="160"/>
      <c r="AT304" s="155" t="s">
        <v>141</v>
      </c>
      <c r="AU304" s="155" t="s">
        <v>85</v>
      </c>
      <c r="AV304" s="13" t="s">
        <v>85</v>
      </c>
      <c r="AW304" s="13" t="s">
        <v>32</v>
      </c>
      <c r="AX304" s="13" t="s">
        <v>83</v>
      </c>
      <c r="AY304" s="155" t="s">
        <v>133</v>
      </c>
    </row>
    <row r="305" spans="2:65" s="1" customFormat="1" ht="16.5" customHeight="1">
      <c r="B305" s="32"/>
      <c r="C305" s="175" t="s">
        <v>406</v>
      </c>
      <c r="D305" s="175" t="s">
        <v>284</v>
      </c>
      <c r="E305" s="176" t="s">
        <v>407</v>
      </c>
      <c r="F305" s="177" t="s">
        <v>408</v>
      </c>
      <c r="G305" s="178" t="s">
        <v>138</v>
      </c>
      <c r="H305" s="179">
        <v>1.1000000000000001</v>
      </c>
      <c r="I305" s="180"/>
      <c r="J305" s="181">
        <f>ROUND(I305*H305,2)</f>
        <v>0</v>
      </c>
      <c r="K305" s="182"/>
      <c r="L305" s="183"/>
      <c r="M305" s="184" t="s">
        <v>1</v>
      </c>
      <c r="N305" s="185" t="s">
        <v>40</v>
      </c>
      <c r="P305" s="143">
        <f>O305*H305</f>
        <v>0</v>
      </c>
      <c r="Q305" s="143">
        <v>0.41699999999999998</v>
      </c>
      <c r="R305" s="143">
        <f>Q305*H305</f>
        <v>0.4587</v>
      </c>
      <c r="S305" s="143">
        <v>0</v>
      </c>
      <c r="T305" s="144">
        <f>S305*H305</f>
        <v>0</v>
      </c>
      <c r="AR305" s="145" t="s">
        <v>184</v>
      </c>
      <c r="AT305" s="145" t="s">
        <v>284</v>
      </c>
      <c r="AU305" s="145" t="s">
        <v>85</v>
      </c>
      <c r="AY305" s="17" t="s">
        <v>133</v>
      </c>
      <c r="BE305" s="146">
        <f>IF(N305="základní",J305,0)</f>
        <v>0</v>
      </c>
      <c r="BF305" s="146">
        <f>IF(N305="snížená",J305,0)</f>
        <v>0</v>
      </c>
      <c r="BG305" s="146">
        <f>IF(N305="zákl. přenesená",J305,0)</f>
        <v>0</v>
      </c>
      <c r="BH305" s="146">
        <f>IF(N305="sníž. přenesená",J305,0)</f>
        <v>0</v>
      </c>
      <c r="BI305" s="146">
        <f>IF(N305="nulová",J305,0)</f>
        <v>0</v>
      </c>
      <c r="BJ305" s="17" t="s">
        <v>83</v>
      </c>
      <c r="BK305" s="146">
        <f>ROUND(I305*H305,2)</f>
        <v>0</v>
      </c>
      <c r="BL305" s="17" t="s">
        <v>139</v>
      </c>
      <c r="BM305" s="145" t="s">
        <v>409</v>
      </c>
    </row>
    <row r="306" spans="2:65" s="13" customFormat="1" ht="11.25">
      <c r="B306" s="154"/>
      <c r="D306" s="148" t="s">
        <v>141</v>
      </c>
      <c r="E306" s="155" t="s">
        <v>1</v>
      </c>
      <c r="F306" s="156" t="s">
        <v>410</v>
      </c>
      <c r="H306" s="157">
        <v>1.1000000000000001</v>
      </c>
      <c r="I306" s="158"/>
      <c r="L306" s="154"/>
      <c r="M306" s="159"/>
      <c r="T306" s="160"/>
      <c r="AT306" s="155" t="s">
        <v>141</v>
      </c>
      <c r="AU306" s="155" t="s">
        <v>85</v>
      </c>
      <c r="AV306" s="13" t="s">
        <v>85</v>
      </c>
      <c r="AW306" s="13" t="s">
        <v>32</v>
      </c>
      <c r="AX306" s="13" t="s">
        <v>83</v>
      </c>
      <c r="AY306" s="155" t="s">
        <v>133</v>
      </c>
    </row>
    <row r="307" spans="2:65" s="11" customFormat="1" ht="22.9" customHeight="1">
      <c r="B307" s="121"/>
      <c r="D307" s="122" t="s">
        <v>74</v>
      </c>
      <c r="E307" s="131" t="s">
        <v>184</v>
      </c>
      <c r="F307" s="131" t="s">
        <v>411</v>
      </c>
      <c r="I307" s="124"/>
      <c r="J307" s="132">
        <f>BK307</f>
        <v>0</v>
      </c>
      <c r="L307" s="121"/>
      <c r="M307" s="126"/>
      <c r="P307" s="127">
        <f>SUM(P308:P376)</f>
        <v>0</v>
      </c>
      <c r="R307" s="127">
        <f>SUM(R308:R376)</f>
        <v>4.5818016999999998</v>
      </c>
      <c r="T307" s="128">
        <f>SUM(T308:T376)</f>
        <v>0.79483999999999999</v>
      </c>
      <c r="AR307" s="122" t="s">
        <v>83</v>
      </c>
      <c r="AT307" s="129" t="s">
        <v>74</v>
      </c>
      <c r="AU307" s="129" t="s">
        <v>83</v>
      </c>
      <c r="AY307" s="122" t="s">
        <v>133</v>
      </c>
      <c r="BK307" s="130">
        <f>SUM(BK308:BK376)</f>
        <v>0</v>
      </c>
    </row>
    <row r="308" spans="2:65" s="1" customFormat="1" ht="16.5" customHeight="1">
      <c r="B308" s="32"/>
      <c r="C308" s="133" t="s">
        <v>412</v>
      </c>
      <c r="D308" s="133" t="s">
        <v>135</v>
      </c>
      <c r="E308" s="134" t="s">
        <v>413</v>
      </c>
      <c r="F308" s="135" t="s">
        <v>414</v>
      </c>
      <c r="G308" s="136" t="s">
        <v>415</v>
      </c>
      <c r="H308" s="137">
        <v>4</v>
      </c>
      <c r="I308" s="138"/>
      <c r="J308" s="139">
        <f>ROUND(I308*H308,2)</f>
        <v>0</v>
      </c>
      <c r="K308" s="140"/>
      <c r="L308" s="32"/>
      <c r="M308" s="141" t="s">
        <v>1</v>
      </c>
      <c r="N308" s="142" t="s">
        <v>40</v>
      </c>
      <c r="P308" s="143">
        <f>O308*H308</f>
        <v>0</v>
      </c>
      <c r="Q308" s="143">
        <v>1.56E-3</v>
      </c>
      <c r="R308" s="143">
        <f>Q308*H308</f>
        <v>6.2399999999999999E-3</v>
      </c>
      <c r="S308" s="143">
        <v>0</v>
      </c>
      <c r="T308" s="144">
        <f>S308*H308</f>
        <v>0</v>
      </c>
      <c r="AR308" s="145" t="s">
        <v>139</v>
      </c>
      <c r="AT308" s="145" t="s">
        <v>135</v>
      </c>
      <c r="AU308" s="145" t="s">
        <v>85</v>
      </c>
      <c r="AY308" s="17" t="s">
        <v>133</v>
      </c>
      <c r="BE308" s="146">
        <f>IF(N308="základní",J308,0)</f>
        <v>0</v>
      </c>
      <c r="BF308" s="146">
        <f>IF(N308="snížená",J308,0)</f>
        <v>0</v>
      </c>
      <c r="BG308" s="146">
        <f>IF(N308="zákl. přenesená",J308,0)</f>
        <v>0</v>
      </c>
      <c r="BH308" s="146">
        <f>IF(N308="sníž. přenesená",J308,0)</f>
        <v>0</v>
      </c>
      <c r="BI308" s="146">
        <f>IF(N308="nulová",J308,0)</f>
        <v>0</v>
      </c>
      <c r="BJ308" s="17" t="s">
        <v>83</v>
      </c>
      <c r="BK308" s="146">
        <f>ROUND(I308*H308,2)</f>
        <v>0</v>
      </c>
      <c r="BL308" s="17" t="s">
        <v>139</v>
      </c>
      <c r="BM308" s="145" t="s">
        <v>416</v>
      </c>
    </row>
    <row r="309" spans="2:65" s="13" customFormat="1" ht="11.25">
      <c r="B309" s="154"/>
      <c r="D309" s="148" t="s">
        <v>141</v>
      </c>
      <c r="E309" s="155" t="s">
        <v>1</v>
      </c>
      <c r="F309" s="156" t="s">
        <v>139</v>
      </c>
      <c r="H309" s="157">
        <v>4</v>
      </c>
      <c r="I309" s="158"/>
      <c r="L309" s="154"/>
      <c r="M309" s="159"/>
      <c r="T309" s="160"/>
      <c r="AT309" s="155" t="s">
        <v>141</v>
      </c>
      <c r="AU309" s="155" t="s">
        <v>85</v>
      </c>
      <c r="AV309" s="13" t="s">
        <v>85</v>
      </c>
      <c r="AW309" s="13" t="s">
        <v>32</v>
      </c>
      <c r="AX309" s="13" t="s">
        <v>83</v>
      </c>
      <c r="AY309" s="155" t="s">
        <v>133</v>
      </c>
    </row>
    <row r="310" spans="2:65" s="1" customFormat="1" ht="16.5" customHeight="1">
      <c r="B310" s="32"/>
      <c r="C310" s="175" t="s">
        <v>417</v>
      </c>
      <c r="D310" s="175" t="s">
        <v>284</v>
      </c>
      <c r="E310" s="176" t="s">
        <v>418</v>
      </c>
      <c r="F310" s="177" t="s">
        <v>419</v>
      </c>
      <c r="G310" s="178" t="s">
        <v>415</v>
      </c>
      <c r="H310" s="179">
        <v>4</v>
      </c>
      <c r="I310" s="180"/>
      <c r="J310" s="181">
        <f>ROUND(I310*H310,2)</f>
        <v>0</v>
      </c>
      <c r="K310" s="182"/>
      <c r="L310" s="183"/>
      <c r="M310" s="184" t="s">
        <v>1</v>
      </c>
      <c r="N310" s="185" t="s">
        <v>40</v>
      </c>
      <c r="P310" s="143">
        <f>O310*H310</f>
        <v>0</v>
      </c>
      <c r="Q310" s="143">
        <v>1.2200000000000001E-2</v>
      </c>
      <c r="R310" s="143">
        <f>Q310*H310</f>
        <v>4.8800000000000003E-2</v>
      </c>
      <c r="S310" s="143">
        <v>0</v>
      </c>
      <c r="T310" s="144">
        <f>S310*H310</f>
        <v>0</v>
      </c>
      <c r="AR310" s="145" t="s">
        <v>184</v>
      </c>
      <c r="AT310" s="145" t="s">
        <v>284</v>
      </c>
      <c r="AU310" s="145" t="s">
        <v>85</v>
      </c>
      <c r="AY310" s="17" t="s">
        <v>133</v>
      </c>
      <c r="BE310" s="146">
        <f>IF(N310="základní",J310,0)</f>
        <v>0</v>
      </c>
      <c r="BF310" s="146">
        <f>IF(N310="snížená",J310,0)</f>
        <v>0</v>
      </c>
      <c r="BG310" s="146">
        <f>IF(N310="zákl. přenesená",J310,0)</f>
        <v>0</v>
      </c>
      <c r="BH310" s="146">
        <f>IF(N310="sníž. přenesená",J310,0)</f>
        <v>0</v>
      </c>
      <c r="BI310" s="146">
        <f>IF(N310="nulová",J310,0)</f>
        <v>0</v>
      </c>
      <c r="BJ310" s="17" t="s">
        <v>83</v>
      </c>
      <c r="BK310" s="146">
        <f>ROUND(I310*H310,2)</f>
        <v>0</v>
      </c>
      <c r="BL310" s="17" t="s">
        <v>139</v>
      </c>
      <c r="BM310" s="145" t="s">
        <v>420</v>
      </c>
    </row>
    <row r="311" spans="2:65" s="13" customFormat="1" ht="11.25">
      <c r="B311" s="154"/>
      <c r="D311" s="148" t="s">
        <v>141</v>
      </c>
      <c r="E311" s="155" t="s">
        <v>1</v>
      </c>
      <c r="F311" s="156" t="s">
        <v>139</v>
      </c>
      <c r="H311" s="157">
        <v>4</v>
      </c>
      <c r="I311" s="158"/>
      <c r="L311" s="154"/>
      <c r="M311" s="159"/>
      <c r="T311" s="160"/>
      <c r="AT311" s="155" t="s">
        <v>141</v>
      </c>
      <c r="AU311" s="155" t="s">
        <v>85</v>
      </c>
      <c r="AV311" s="13" t="s">
        <v>85</v>
      </c>
      <c r="AW311" s="13" t="s">
        <v>32</v>
      </c>
      <c r="AX311" s="13" t="s">
        <v>83</v>
      </c>
      <c r="AY311" s="155" t="s">
        <v>133</v>
      </c>
    </row>
    <row r="312" spans="2:65" s="1" customFormat="1" ht="24.2" customHeight="1">
      <c r="B312" s="32"/>
      <c r="C312" s="133" t="s">
        <v>421</v>
      </c>
      <c r="D312" s="133" t="s">
        <v>135</v>
      </c>
      <c r="E312" s="134" t="s">
        <v>422</v>
      </c>
      <c r="F312" s="135" t="s">
        <v>423</v>
      </c>
      <c r="G312" s="136" t="s">
        <v>415</v>
      </c>
      <c r="H312" s="137">
        <v>4</v>
      </c>
      <c r="I312" s="138"/>
      <c r="J312" s="139">
        <f>ROUND(I312*H312,2)</f>
        <v>0</v>
      </c>
      <c r="K312" s="140"/>
      <c r="L312" s="32"/>
      <c r="M312" s="141" t="s">
        <v>1</v>
      </c>
      <c r="N312" s="142" t="s">
        <v>40</v>
      </c>
      <c r="P312" s="143">
        <f>O312*H312</f>
        <v>0</v>
      </c>
      <c r="Q312" s="143">
        <v>1.7099999999999999E-3</v>
      </c>
      <c r="R312" s="143">
        <f>Q312*H312</f>
        <v>6.8399999999999997E-3</v>
      </c>
      <c r="S312" s="143">
        <v>0.19871</v>
      </c>
      <c r="T312" s="144">
        <f>S312*H312</f>
        <v>0.79483999999999999</v>
      </c>
      <c r="AR312" s="145" t="s">
        <v>139</v>
      </c>
      <c r="AT312" s="145" t="s">
        <v>135</v>
      </c>
      <c r="AU312" s="145" t="s">
        <v>85</v>
      </c>
      <c r="AY312" s="17" t="s">
        <v>133</v>
      </c>
      <c r="BE312" s="146">
        <f>IF(N312="základní",J312,0)</f>
        <v>0</v>
      </c>
      <c r="BF312" s="146">
        <f>IF(N312="snížená",J312,0)</f>
        <v>0</v>
      </c>
      <c r="BG312" s="146">
        <f>IF(N312="zákl. přenesená",J312,0)</f>
        <v>0</v>
      </c>
      <c r="BH312" s="146">
        <f>IF(N312="sníž. přenesená",J312,0)</f>
        <v>0</v>
      </c>
      <c r="BI312" s="146">
        <f>IF(N312="nulová",J312,0)</f>
        <v>0</v>
      </c>
      <c r="BJ312" s="17" t="s">
        <v>83</v>
      </c>
      <c r="BK312" s="146">
        <f>ROUND(I312*H312,2)</f>
        <v>0</v>
      </c>
      <c r="BL312" s="17" t="s">
        <v>139</v>
      </c>
      <c r="BM312" s="145" t="s">
        <v>424</v>
      </c>
    </row>
    <row r="313" spans="2:65" s="13" customFormat="1" ht="11.25">
      <c r="B313" s="154"/>
      <c r="D313" s="148" t="s">
        <v>141</v>
      </c>
      <c r="E313" s="155" t="s">
        <v>1</v>
      </c>
      <c r="F313" s="156" t="s">
        <v>139</v>
      </c>
      <c r="H313" s="157">
        <v>4</v>
      </c>
      <c r="I313" s="158"/>
      <c r="L313" s="154"/>
      <c r="M313" s="159"/>
      <c r="T313" s="160"/>
      <c r="AT313" s="155" t="s">
        <v>141</v>
      </c>
      <c r="AU313" s="155" t="s">
        <v>85</v>
      </c>
      <c r="AV313" s="13" t="s">
        <v>85</v>
      </c>
      <c r="AW313" s="13" t="s">
        <v>32</v>
      </c>
      <c r="AX313" s="13" t="s">
        <v>83</v>
      </c>
      <c r="AY313" s="155" t="s">
        <v>133</v>
      </c>
    </row>
    <row r="314" spans="2:65" s="1" customFormat="1" ht="16.5" customHeight="1">
      <c r="B314" s="32"/>
      <c r="C314" s="175" t="s">
        <v>425</v>
      </c>
      <c r="D314" s="175" t="s">
        <v>284</v>
      </c>
      <c r="E314" s="176" t="s">
        <v>426</v>
      </c>
      <c r="F314" s="177" t="s">
        <v>427</v>
      </c>
      <c r="G314" s="178" t="s">
        <v>428</v>
      </c>
      <c r="H314" s="179">
        <v>4</v>
      </c>
      <c r="I314" s="180"/>
      <c r="J314" s="181">
        <f>ROUND(I314*H314,2)</f>
        <v>0</v>
      </c>
      <c r="K314" s="182"/>
      <c r="L314" s="183"/>
      <c r="M314" s="184" t="s">
        <v>1</v>
      </c>
      <c r="N314" s="185" t="s">
        <v>40</v>
      </c>
      <c r="P314" s="143">
        <f>O314*H314</f>
        <v>0</v>
      </c>
      <c r="Q314" s="143">
        <v>0</v>
      </c>
      <c r="R314" s="143">
        <f>Q314*H314</f>
        <v>0</v>
      </c>
      <c r="S314" s="143">
        <v>0</v>
      </c>
      <c r="T314" s="144">
        <f>S314*H314</f>
        <v>0</v>
      </c>
      <c r="AR314" s="145" t="s">
        <v>184</v>
      </c>
      <c r="AT314" s="145" t="s">
        <v>284</v>
      </c>
      <c r="AU314" s="145" t="s">
        <v>85</v>
      </c>
      <c r="AY314" s="17" t="s">
        <v>133</v>
      </c>
      <c r="BE314" s="146">
        <f>IF(N314="základní",J314,0)</f>
        <v>0</v>
      </c>
      <c r="BF314" s="146">
        <f>IF(N314="snížená",J314,0)</f>
        <v>0</v>
      </c>
      <c r="BG314" s="146">
        <f>IF(N314="zákl. přenesená",J314,0)</f>
        <v>0</v>
      </c>
      <c r="BH314" s="146">
        <f>IF(N314="sníž. přenesená",J314,0)</f>
        <v>0</v>
      </c>
      <c r="BI314" s="146">
        <f>IF(N314="nulová",J314,0)</f>
        <v>0</v>
      </c>
      <c r="BJ314" s="17" t="s">
        <v>83</v>
      </c>
      <c r="BK314" s="146">
        <f>ROUND(I314*H314,2)</f>
        <v>0</v>
      </c>
      <c r="BL314" s="17" t="s">
        <v>139</v>
      </c>
      <c r="BM314" s="145" t="s">
        <v>429</v>
      </c>
    </row>
    <row r="315" spans="2:65" s="13" customFormat="1" ht="11.25">
      <c r="B315" s="154"/>
      <c r="D315" s="148" t="s">
        <v>141</v>
      </c>
      <c r="E315" s="155" t="s">
        <v>1</v>
      </c>
      <c r="F315" s="156" t="s">
        <v>139</v>
      </c>
      <c r="H315" s="157">
        <v>4</v>
      </c>
      <c r="I315" s="158"/>
      <c r="L315" s="154"/>
      <c r="M315" s="159"/>
      <c r="T315" s="160"/>
      <c r="AT315" s="155" t="s">
        <v>141</v>
      </c>
      <c r="AU315" s="155" t="s">
        <v>85</v>
      </c>
      <c r="AV315" s="13" t="s">
        <v>85</v>
      </c>
      <c r="AW315" s="13" t="s">
        <v>32</v>
      </c>
      <c r="AX315" s="13" t="s">
        <v>83</v>
      </c>
      <c r="AY315" s="155" t="s">
        <v>133</v>
      </c>
    </row>
    <row r="316" spans="2:65" s="1" customFormat="1" ht="24.2" customHeight="1">
      <c r="B316" s="32"/>
      <c r="C316" s="133" t="s">
        <v>430</v>
      </c>
      <c r="D316" s="133" t="s">
        <v>135</v>
      </c>
      <c r="E316" s="134" t="s">
        <v>431</v>
      </c>
      <c r="F316" s="135" t="s">
        <v>432</v>
      </c>
      <c r="G316" s="136" t="s">
        <v>187</v>
      </c>
      <c r="H316" s="137">
        <v>352.9</v>
      </c>
      <c r="I316" s="138"/>
      <c r="J316" s="139">
        <f>ROUND(I316*H316,2)</f>
        <v>0</v>
      </c>
      <c r="K316" s="140"/>
      <c r="L316" s="32"/>
      <c r="M316" s="141" t="s">
        <v>1</v>
      </c>
      <c r="N316" s="142" t="s">
        <v>40</v>
      </c>
      <c r="P316" s="143">
        <f>O316*H316</f>
        <v>0</v>
      </c>
      <c r="Q316" s="143">
        <v>0</v>
      </c>
      <c r="R316" s="143">
        <f>Q316*H316</f>
        <v>0</v>
      </c>
      <c r="S316" s="143">
        <v>0</v>
      </c>
      <c r="T316" s="144">
        <f>S316*H316</f>
        <v>0</v>
      </c>
      <c r="AR316" s="145" t="s">
        <v>139</v>
      </c>
      <c r="AT316" s="145" t="s">
        <v>135</v>
      </c>
      <c r="AU316" s="145" t="s">
        <v>85</v>
      </c>
      <c r="AY316" s="17" t="s">
        <v>133</v>
      </c>
      <c r="BE316" s="146">
        <f>IF(N316="základní",J316,0)</f>
        <v>0</v>
      </c>
      <c r="BF316" s="146">
        <f>IF(N316="snížená",J316,0)</f>
        <v>0</v>
      </c>
      <c r="BG316" s="146">
        <f>IF(N316="zákl. přenesená",J316,0)</f>
        <v>0</v>
      </c>
      <c r="BH316" s="146">
        <f>IF(N316="sníž. přenesená",J316,0)</f>
        <v>0</v>
      </c>
      <c r="BI316" s="146">
        <f>IF(N316="nulová",J316,0)</f>
        <v>0</v>
      </c>
      <c r="BJ316" s="17" t="s">
        <v>83</v>
      </c>
      <c r="BK316" s="146">
        <f>ROUND(I316*H316,2)</f>
        <v>0</v>
      </c>
      <c r="BL316" s="17" t="s">
        <v>139</v>
      </c>
      <c r="BM316" s="145" t="s">
        <v>433</v>
      </c>
    </row>
    <row r="317" spans="2:65" s="12" customFormat="1" ht="11.25">
      <c r="B317" s="147"/>
      <c r="D317" s="148" t="s">
        <v>141</v>
      </c>
      <c r="E317" s="149" t="s">
        <v>1</v>
      </c>
      <c r="F317" s="150" t="s">
        <v>434</v>
      </c>
      <c r="H317" s="149" t="s">
        <v>1</v>
      </c>
      <c r="I317" s="151"/>
      <c r="L317" s="147"/>
      <c r="M317" s="152"/>
      <c r="T317" s="153"/>
      <c r="AT317" s="149" t="s">
        <v>141</v>
      </c>
      <c r="AU317" s="149" t="s">
        <v>85</v>
      </c>
      <c r="AV317" s="12" t="s">
        <v>83</v>
      </c>
      <c r="AW317" s="12" t="s">
        <v>32</v>
      </c>
      <c r="AX317" s="12" t="s">
        <v>75</v>
      </c>
      <c r="AY317" s="149" t="s">
        <v>133</v>
      </c>
    </row>
    <row r="318" spans="2:65" s="13" customFormat="1" ht="11.25">
      <c r="B318" s="154"/>
      <c r="D318" s="148" t="s">
        <v>141</v>
      </c>
      <c r="E318" s="155" t="s">
        <v>1</v>
      </c>
      <c r="F318" s="156" t="s">
        <v>435</v>
      </c>
      <c r="H318" s="157">
        <v>352.9</v>
      </c>
      <c r="I318" s="158"/>
      <c r="L318" s="154"/>
      <c r="M318" s="159"/>
      <c r="T318" s="160"/>
      <c r="AT318" s="155" t="s">
        <v>141</v>
      </c>
      <c r="AU318" s="155" t="s">
        <v>85</v>
      </c>
      <c r="AV318" s="13" t="s">
        <v>85</v>
      </c>
      <c r="AW318" s="13" t="s">
        <v>32</v>
      </c>
      <c r="AX318" s="13" t="s">
        <v>83</v>
      </c>
      <c r="AY318" s="155" t="s">
        <v>133</v>
      </c>
    </row>
    <row r="319" spans="2:65" s="1" customFormat="1" ht="16.5" customHeight="1">
      <c r="B319" s="32"/>
      <c r="C319" s="175" t="s">
        <v>436</v>
      </c>
      <c r="D319" s="175" t="s">
        <v>284</v>
      </c>
      <c r="E319" s="176" t="s">
        <v>437</v>
      </c>
      <c r="F319" s="177" t="s">
        <v>438</v>
      </c>
      <c r="G319" s="178" t="s">
        <v>187</v>
      </c>
      <c r="H319" s="179">
        <v>388.19</v>
      </c>
      <c r="I319" s="180"/>
      <c r="J319" s="181">
        <f>ROUND(I319*H319,2)</f>
        <v>0</v>
      </c>
      <c r="K319" s="182"/>
      <c r="L319" s="183"/>
      <c r="M319" s="184" t="s">
        <v>1</v>
      </c>
      <c r="N319" s="185" t="s">
        <v>40</v>
      </c>
      <c r="P319" s="143">
        <f>O319*H319</f>
        <v>0</v>
      </c>
      <c r="Q319" s="143">
        <v>3.1800000000000001E-3</v>
      </c>
      <c r="R319" s="143">
        <f>Q319*H319</f>
        <v>1.2344442</v>
      </c>
      <c r="S319" s="143">
        <v>0</v>
      </c>
      <c r="T319" s="144">
        <f>S319*H319</f>
        <v>0</v>
      </c>
      <c r="AR319" s="145" t="s">
        <v>184</v>
      </c>
      <c r="AT319" s="145" t="s">
        <v>284</v>
      </c>
      <c r="AU319" s="145" t="s">
        <v>85</v>
      </c>
      <c r="AY319" s="17" t="s">
        <v>133</v>
      </c>
      <c r="BE319" s="146">
        <f>IF(N319="základní",J319,0)</f>
        <v>0</v>
      </c>
      <c r="BF319" s="146">
        <f>IF(N319="snížená",J319,0)</f>
        <v>0</v>
      </c>
      <c r="BG319" s="146">
        <f>IF(N319="zákl. přenesená",J319,0)</f>
        <v>0</v>
      </c>
      <c r="BH319" s="146">
        <f>IF(N319="sníž. přenesená",J319,0)</f>
        <v>0</v>
      </c>
      <c r="BI319" s="146">
        <f>IF(N319="nulová",J319,0)</f>
        <v>0</v>
      </c>
      <c r="BJ319" s="17" t="s">
        <v>83</v>
      </c>
      <c r="BK319" s="146">
        <f>ROUND(I319*H319,2)</f>
        <v>0</v>
      </c>
      <c r="BL319" s="17" t="s">
        <v>139</v>
      </c>
      <c r="BM319" s="145" t="s">
        <v>439</v>
      </c>
    </row>
    <row r="320" spans="2:65" s="13" customFormat="1" ht="11.25">
      <c r="B320" s="154"/>
      <c r="D320" s="148" t="s">
        <v>141</v>
      </c>
      <c r="E320" s="155" t="s">
        <v>1</v>
      </c>
      <c r="F320" s="156" t="s">
        <v>440</v>
      </c>
      <c r="H320" s="157">
        <v>388.19</v>
      </c>
      <c r="I320" s="158"/>
      <c r="L320" s="154"/>
      <c r="M320" s="159"/>
      <c r="T320" s="160"/>
      <c r="AT320" s="155" t="s">
        <v>141</v>
      </c>
      <c r="AU320" s="155" t="s">
        <v>85</v>
      </c>
      <c r="AV320" s="13" t="s">
        <v>85</v>
      </c>
      <c r="AW320" s="13" t="s">
        <v>32</v>
      </c>
      <c r="AX320" s="13" t="s">
        <v>83</v>
      </c>
      <c r="AY320" s="155" t="s">
        <v>133</v>
      </c>
    </row>
    <row r="321" spans="2:65" s="1" customFormat="1" ht="24.2" customHeight="1">
      <c r="B321" s="32"/>
      <c r="C321" s="133" t="s">
        <v>441</v>
      </c>
      <c r="D321" s="133" t="s">
        <v>135</v>
      </c>
      <c r="E321" s="134" t="s">
        <v>442</v>
      </c>
      <c r="F321" s="135" t="s">
        <v>443</v>
      </c>
      <c r="G321" s="136" t="s">
        <v>415</v>
      </c>
      <c r="H321" s="137">
        <v>22</v>
      </c>
      <c r="I321" s="138"/>
      <c r="J321" s="139">
        <f>ROUND(I321*H321,2)</f>
        <v>0</v>
      </c>
      <c r="K321" s="140"/>
      <c r="L321" s="32"/>
      <c r="M321" s="141" t="s">
        <v>1</v>
      </c>
      <c r="N321" s="142" t="s">
        <v>40</v>
      </c>
      <c r="P321" s="143">
        <f>O321*H321</f>
        <v>0</v>
      </c>
      <c r="Q321" s="143">
        <v>0</v>
      </c>
      <c r="R321" s="143">
        <f>Q321*H321</f>
        <v>0</v>
      </c>
      <c r="S321" s="143">
        <v>0</v>
      </c>
      <c r="T321" s="144">
        <f>S321*H321</f>
        <v>0</v>
      </c>
      <c r="AR321" s="145" t="s">
        <v>139</v>
      </c>
      <c r="AT321" s="145" t="s">
        <v>135</v>
      </c>
      <c r="AU321" s="145" t="s">
        <v>85</v>
      </c>
      <c r="AY321" s="17" t="s">
        <v>133</v>
      </c>
      <c r="BE321" s="146">
        <f>IF(N321="základní",J321,0)</f>
        <v>0</v>
      </c>
      <c r="BF321" s="146">
        <f>IF(N321="snížená",J321,0)</f>
        <v>0</v>
      </c>
      <c r="BG321" s="146">
        <f>IF(N321="zákl. přenesená",J321,0)</f>
        <v>0</v>
      </c>
      <c r="BH321" s="146">
        <f>IF(N321="sníž. přenesená",J321,0)</f>
        <v>0</v>
      </c>
      <c r="BI321" s="146">
        <f>IF(N321="nulová",J321,0)</f>
        <v>0</v>
      </c>
      <c r="BJ321" s="17" t="s">
        <v>83</v>
      </c>
      <c r="BK321" s="146">
        <f>ROUND(I321*H321,2)</f>
        <v>0</v>
      </c>
      <c r="BL321" s="17" t="s">
        <v>139</v>
      </c>
      <c r="BM321" s="145" t="s">
        <v>444</v>
      </c>
    </row>
    <row r="322" spans="2:65" s="13" customFormat="1" ht="11.25">
      <c r="B322" s="154"/>
      <c r="D322" s="148" t="s">
        <v>141</v>
      </c>
      <c r="E322" s="155" t="s">
        <v>1</v>
      </c>
      <c r="F322" s="156" t="s">
        <v>445</v>
      </c>
      <c r="H322" s="157">
        <v>22</v>
      </c>
      <c r="I322" s="158"/>
      <c r="L322" s="154"/>
      <c r="M322" s="159"/>
      <c r="T322" s="160"/>
      <c r="AT322" s="155" t="s">
        <v>141</v>
      </c>
      <c r="AU322" s="155" t="s">
        <v>85</v>
      </c>
      <c r="AV322" s="13" t="s">
        <v>85</v>
      </c>
      <c r="AW322" s="13" t="s">
        <v>32</v>
      </c>
      <c r="AX322" s="13" t="s">
        <v>83</v>
      </c>
      <c r="AY322" s="155" t="s">
        <v>133</v>
      </c>
    </row>
    <row r="323" spans="2:65" s="1" customFormat="1" ht="16.5" customHeight="1">
      <c r="B323" s="32"/>
      <c r="C323" s="175" t="s">
        <v>446</v>
      </c>
      <c r="D323" s="175" t="s">
        <v>284</v>
      </c>
      <c r="E323" s="176" t="s">
        <v>447</v>
      </c>
      <c r="F323" s="177" t="s">
        <v>448</v>
      </c>
      <c r="G323" s="178" t="s">
        <v>415</v>
      </c>
      <c r="H323" s="179">
        <v>7</v>
      </c>
      <c r="I323" s="180"/>
      <c r="J323" s="181">
        <f>ROUND(I323*H323,2)</f>
        <v>0</v>
      </c>
      <c r="K323" s="182"/>
      <c r="L323" s="183"/>
      <c r="M323" s="184" t="s">
        <v>1</v>
      </c>
      <c r="N323" s="185" t="s">
        <v>40</v>
      </c>
      <c r="P323" s="143">
        <f>O323*H323</f>
        <v>0</v>
      </c>
      <c r="Q323" s="143">
        <v>7.2000000000000005E-4</v>
      </c>
      <c r="R323" s="143">
        <f>Q323*H323</f>
        <v>5.0400000000000002E-3</v>
      </c>
      <c r="S323" s="143">
        <v>0</v>
      </c>
      <c r="T323" s="144">
        <f>S323*H323</f>
        <v>0</v>
      </c>
      <c r="AR323" s="145" t="s">
        <v>184</v>
      </c>
      <c r="AT323" s="145" t="s">
        <v>284</v>
      </c>
      <c r="AU323" s="145" t="s">
        <v>85</v>
      </c>
      <c r="AY323" s="17" t="s">
        <v>133</v>
      </c>
      <c r="BE323" s="146">
        <f>IF(N323="základní",J323,0)</f>
        <v>0</v>
      </c>
      <c r="BF323" s="146">
        <f>IF(N323="snížená",J323,0)</f>
        <v>0</v>
      </c>
      <c r="BG323" s="146">
        <f>IF(N323="zákl. přenesená",J323,0)</f>
        <v>0</v>
      </c>
      <c r="BH323" s="146">
        <f>IF(N323="sníž. přenesená",J323,0)</f>
        <v>0</v>
      </c>
      <c r="BI323" s="146">
        <f>IF(N323="nulová",J323,0)</f>
        <v>0</v>
      </c>
      <c r="BJ323" s="17" t="s">
        <v>83</v>
      </c>
      <c r="BK323" s="146">
        <f>ROUND(I323*H323,2)</f>
        <v>0</v>
      </c>
      <c r="BL323" s="17" t="s">
        <v>139</v>
      </c>
      <c r="BM323" s="145" t="s">
        <v>449</v>
      </c>
    </row>
    <row r="324" spans="2:65" s="13" customFormat="1" ht="11.25">
      <c r="B324" s="154"/>
      <c r="D324" s="148" t="s">
        <v>141</v>
      </c>
      <c r="E324" s="155" t="s">
        <v>1</v>
      </c>
      <c r="F324" s="156" t="s">
        <v>178</v>
      </c>
      <c r="H324" s="157">
        <v>7</v>
      </c>
      <c r="I324" s="158"/>
      <c r="L324" s="154"/>
      <c r="M324" s="159"/>
      <c r="T324" s="160"/>
      <c r="AT324" s="155" t="s">
        <v>141</v>
      </c>
      <c r="AU324" s="155" t="s">
        <v>85</v>
      </c>
      <c r="AV324" s="13" t="s">
        <v>85</v>
      </c>
      <c r="AW324" s="13" t="s">
        <v>32</v>
      </c>
      <c r="AX324" s="13" t="s">
        <v>83</v>
      </c>
      <c r="AY324" s="155" t="s">
        <v>133</v>
      </c>
    </row>
    <row r="325" spans="2:65" s="1" customFormat="1" ht="16.5" customHeight="1">
      <c r="B325" s="32"/>
      <c r="C325" s="175" t="s">
        <v>450</v>
      </c>
      <c r="D325" s="175" t="s">
        <v>284</v>
      </c>
      <c r="E325" s="176" t="s">
        <v>451</v>
      </c>
      <c r="F325" s="177" t="s">
        <v>452</v>
      </c>
      <c r="G325" s="178" t="s">
        <v>415</v>
      </c>
      <c r="H325" s="179">
        <v>3</v>
      </c>
      <c r="I325" s="180"/>
      <c r="J325" s="181">
        <f>ROUND(I325*H325,2)</f>
        <v>0</v>
      </c>
      <c r="K325" s="182"/>
      <c r="L325" s="183"/>
      <c r="M325" s="184" t="s">
        <v>1</v>
      </c>
      <c r="N325" s="185" t="s">
        <v>40</v>
      </c>
      <c r="P325" s="143">
        <f>O325*H325</f>
        <v>0</v>
      </c>
      <c r="Q325" s="143">
        <v>1.4E-3</v>
      </c>
      <c r="R325" s="143">
        <f>Q325*H325</f>
        <v>4.1999999999999997E-3</v>
      </c>
      <c r="S325" s="143">
        <v>0</v>
      </c>
      <c r="T325" s="144">
        <f>S325*H325</f>
        <v>0</v>
      </c>
      <c r="AR325" s="145" t="s">
        <v>184</v>
      </c>
      <c r="AT325" s="145" t="s">
        <v>284</v>
      </c>
      <c r="AU325" s="145" t="s">
        <v>85</v>
      </c>
      <c r="AY325" s="17" t="s">
        <v>133</v>
      </c>
      <c r="BE325" s="146">
        <f>IF(N325="základní",J325,0)</f>
        <v>0</v>
      </c>
      <c r="BF325" s="146">
        <f>IF(N325="snížená",J325,0)</f>
        <v>0</v>
      </c>
      <c r="BG325" s="146">
        <f>IF(N325="zákl. přenesená",J325,0)</f>
        <v>0</v>
      </c>
      <c r="BH325" s="146">
        <f>IF(N325="sníž. přenesená",J325,0)</f>
        <v>0</v>
      </c>
      <c r="BI325" s="146">
        <f>IF(N325="nulová",J325,0)</f>
        <v>0</v>
      </c>
      <c r="BJ325" s="17" t="s">
        <v>83</v>
      </c>
      <c r="BK325" s="146">
        <f>ROUND(I325*H325,2)</f>
        <v>0</v>
      </c>
      <c r="BL325" s="17" t="s">
        <v>139</v>
      </c>
      <c r="BM325" s="145" t="s">
        <v>453</v>
      </c>
    </row>
    <row r="326" spans="2:65" s="13" customFormat="1" ht="11.25">
      <c r="B326" s="154"/>
      <c r="D326" s="148" t="s">
        <v>141</v>
      </c>
      <c r="E326" s="155" t="s">
        <v>1</v>
      </c>
      <c r="F326" s="156" t="s">
        <v>153</v>
      </c>
      <c r="H326" s="157">
        <v>3</v>
      </c>
      <c r="I326" s="158"/>
      <c r="L326" s="154"/>
      <c r="M326" s="159"/>
      <c r="T326" s="160"/>
      <c r="AT326" s="155" t="s">
        <v>141</v>
      </c>
      <c r="AU326" s="155" t="s">
        <v>85</v>
      </c>
      <c r="AV326" s="13" t="s">
        <v>85</v>
      </c>
      <c r="AW326" s="13" t="s">
        <v>32</v>
      </c>
      <c r="AX326" s="13" t="s">
        <v>83</v>
      </c>
      <c r="AY326" s="155" t="s">
        <v>133</v>
      </c>
    </row>
    <row r="327" spans="2:65" s="1" customFormat="1" ht="16.5" customHeight="1">
      <c r="B327" s="32"/>
      <c r="C327" s="175" t="s">
        <v>454</v>
      </c>
      <c r="D327" s="175" t="s">
        <v>284</v>
      </c>
      <c r="E327" s="176" t="s">
        <v>455</v>
      </c>
      <c r="F327" s="177" t="s">
        <v>456</v>
      </c>
      <c r="G327" s="178" t="s">
        <v>415</v>
      </c>
      <c r="H327" s="179">
        <v>1</v>
      </c>
      <c r="I327" s="180"/>
      <c r="J327" s="181">
        <f>ROUND(I327*H327,2)</f>
        <v>0</v>
      </c>
      <c r="K327" s="182"/>
      <c r="L327" s="183"/>
      <c r="M327" s="184" t="s">
        <v>1</v>
      </c>
      <c r="N327" s="185" t="s">
        <v>40</v>
      </c>
      <c r="P327" s="143">
        <f>O327*H327</f>
        <v>0</v>
      </c>
      <c r="Q327" s="143">
        <v>1.2099999999999999E-3</v>
      </c>
      <c r="R327" s="143">
        <f>Q327*H327</f>
        <v>1.2099999999999999E-3</v>
      </c>
      <c r="S327" s="143">
        <v>0</v>
      </c>
      <c r="T327" s="144">
        <f>S327*H327</f>
        <v>0</v>
      </c>
      <c r="AR327" s="145" t="s">
        <v>184</v>
      </c>
      <c r="AT327" s="145" t="s">
        <v>284</v>
      </c>
      <c r="AU327" s="145" t="s">
        <v>85</v>
      </c>
      <c r="AY327" s="17" t="s">
        <v>133</v>
      </c>
      <c r="BE327" s="146">
        <f>IF(N327="základní",J327,0)</f>
        <v>0</v>
      </c>
      <c r="BF327" s="146">
        <f>IF(N327="snížená",J327,0)</f>
        <v>0</v>
      </c>
      <c r="BG327" s="146">
        <f>IF(N327="zákl. přenesená",J327,0)</f>
        <v>0</v>
      </c>
      <c r="BH327" s="146">
        <f>IF(N327="sníž. přenesená",J327,0)</f>
        <v>0</v>
      </c>
      <c r="BI327" s="146">
        <f>IF(N327="nulová",J327,0)</f>
        <v>0</v>
      </c>
      <c r="BJ327" s="17" t="s">
        <v>83</v>
      </c>
      <c r="BK327" s="146">
        <f>ROUND(I327*H327,2)</f>
        <v>0</v>
      </c>
      <c r="BL327" s="17" t="s">
        <v>139</v>
      </c>
      <c r="BM327" s="145" t="s">
        <v>457</v>
      </c>
    </row>
    <row r="328" spans="2:65" s="13" customFormat="1" ht="11.25">
      <c r="B328" s="154"/>
      <c r="D328" s="148" t="s">
        <v>141</v>
      </c>
      <c r="E328" s="155" t="s">
        <v>1</v>
      </c>
      <c r="F328" s="156" t="s">
        <v>83</v>
      </c>
      <c r="H328" s="157">
        <v>1</v>
      </c>
      <c r="I328" s="158"/>
      <c r="L328" s="154"/>
      <c r="M328" s="159"/>
      <c r="T328" s="160"/>
      <c r="AT328" s="155" t="s">
        <v>141</v>
      </c>
      <c r="AU328" s="155" t="s">
        <v>85</v>
      </c>
      <c r="AV328" s="13" t="s">
        <v>85</v>
      </c>
      <c r="AW328" s="13" t="s">
        <v>32</v>
      </c>
      <c r="AX328" s="13" t="s">
        <v>83</v>
      </c>
      <c r="AY328" s="155" t="s">
        <v>133</v>
      </c>
    </row>
    <row r="329" spans="2:65" s="1" customFormat="1" ht="16.5" customHeight="1">
      <c r="B329" s="32"/>
      <c r="C329" s="175" t="s">
        <v>458</v>
      </c>
      <c r="D329" s="175" t="s">
        <v>284</v>
      </c>
      <c r="E329" s="176" t="s">
        <v>459</v>
      </c>
      <c r="F329" s="177" t="s">
        <v>460</v>
      </c>
      <c r="G329" s="178" t="s">
        <v>415</v>
      </c>
      <c r="H329" s="179">
        <v>4</v>
      </c>
      <c r="I329" s="180"/>
      <c r="J329" s="181">
        <f>ROUND(I329*H329,2)</f>
        <v>0</v>
      </c>
      <c r="K329" s="182"/>
      <c r="L329" s="183"/>
      <c r="M329" s="184" t="s">
        <v>1</v>
      </c>
      <c r="N329" s="185" t="s">
        <v>40</v>
      </c>
      <c r="P329" s="143">
        <f>O329*H329</f>
        <v>0</v>
      </c>
      <c r="Q329" s="143">
        <v>1.41E-3</v>
      </c>
      <c r="R329" s="143">
        <f>Q329*H329</f>
        <v>5.64E-3</v>
      </c>
      <c r="S329" s="143">
        <v>0</v>
      </c>
      <c r="T329" s="144">
        <f>S329*H329</f>
        <v>0</v>
      </c>
      <c r="AR329" s="145" t="s">
        <v>184</v>
      </c>
      <c r="AT329" s="145" t="s">
        <v>284</v>
      </c>
      <c r="AU329" s="145" t="s">
        <v>85</v>
      </c>
      <c r="AY329" s="17" t="s">
        <v>133</v>
      </c>
      <c r="BE329" s="146">
        <f>IF(N329="základní",J329,0)</f>
        <v>0</v>
      </c>
      <c r="BF329" s="146">
        <f>IF(N329="snížená",J329,0)</f>
        <v>0</v>
      </c>
      <c r="BG329" s="146">
        <f>IF(N329="zákl. přenesená",J329,0)</f>
        <v>0</v>
      </c>
      <c r="BH329" s="146">
        <f>IF(N329="sníž. přenesená",J329,0)</f>
        <v>0</v>
      </c>
      <c r="BI329" s="146">
        <f>IF(N329="nulová",J329,0)</f>
        <v>0</v>
      </c>
      <c r="BJ329" s="17" t="s">
        <v>83</v>
      </c>
      <c r="BK329" s="146">
        <f>ROUND(I329*H329,2)</f>
        <v>0</v>
      </c>
      <c r="BL329" s="17" t="s">
        <v>139</v>
      </c>
      <c r="BM329" s="145" t="s">
        <v>461</v>
      </c>
    </row>
    <row r="330" spans="2:65" s="13" customFormat="1" ht="11.25">
      <c r="B330" s="154"/>
      <c r="D330" s="148" t="s">
        <v>141</v>
      </c>
      <c r="E330" s="155" t="s">
        <v>1</v>
      </c>
      <c r="F330" s="156" t="s">
        <v>139</v>
      </c>
      <c r="H330" s="157">
        <v>4</v>
      </c>
      <c r="I330" s="158"/>
      <c r="L330" s="154"/>
      <c r="M330" s="159"/>
      <c r="T330" s="160"/>
      <c r="AT330" s="155" t="s">
        <v>141</v>
      </c>
      <c r="AU330" s="155" t="s">
        <v>85</v>
      </c>
      <c r="AV330" s="13" t="s">
        <v>85</v>
      </c>
      <c r="AW330" s="13" t="s">
        <v>32</v>
      </c>
      <c r="AX330" s="13" t="s">
        <v>83</v>
      </c>
      <c r="AY330" s="155" t="s">
        <v>133</v>
      </c>
    </row>
    <row r="331" spans="2:65" s="1" customFormat="1" ht="16.5" customHeight="1">
      <c r="B331" s="32"/>
      <c r="C331" s="175" t="s">
        <v>462</v>
      </c>
      <c r="D331" s="175" t="s">
        <v>284</v>
      </c>
      <c r="E331" s="176" t="s">
        <v>463</v>
      </c>
      <c r="F331" s="177" t="s">
        <v>464</v>
      </c>
      <c r="G331" s="178" t="s">
        <v>415</v>
      </c>
      <c r="H331" s="179">
        <v>7</v>
      </c>
      <c r="I331" s="180"/>
      <c r="J331" s="181">
        <f>ROUND(I331*H331,2)</f>
        <v>0</v>
      </c>
      <c r="K331" s="182"/>
      <c r="L331" s="183"/>
      <c r="M331" s="184" t="s">
        <v>1</v>
      </c>
      <c r="N331" s="185" t="s">
        <v>40</v>
      </c>
      <c r="P331" s="143">
        <f>O331*H331</f>
        <v>0</v>
      </c>
      <c r="Q331" s="143">
        <v>7.2000000000000005E-4</v>
      </c>
      <c r="R331" s="143">
        <f>Q331*H331</f>
        <v>5.0400000000000002E-3</v>
      </c>
      <c r="S331" s="143">
        <v>0</v>
      </c>
      <c r="T331" s="144">
        <f>S331*H331</f>
        <v>0</v>
      </c>
      <c r="AR331" s="145" t="s">
        <v>184</v>
      </c>
      <c r="AT331" s="145" t="s">
        <v>284</v>
      </c>
      <c r="AU331" s="145" t="s">
        <v>85</v>
      </c>
      <c r="AY331" s="17" t="s">
        <v>133</v>
      </c>
      <c r="BE331" s="146">
        <f>IF(N331="základní",J331,0)</f>
        <v>0</v>
      </c>
      <c r="BF331" s="146">
        <f>IF(N331="snížená",J331,0)</f>
        <v>0</v>
      </c>
      <c r="BG331" s="146">
        <f>IF(N331="zákl. přenesená",J331,0)</f>
        <v>0</v>
      </c>
      <c r="BH331" s="146">
        <f>IF(N331="sníž. přenesená",J331,0)</f>
        <v>0</v>
      </c>
      <c r="BI331" s="146">
        <f>IF(N331="nulová",J331,0)</f>
        <v>0</v>
      </c>
      <c r="BJ331" s="17" t="s">
        <v>83</v>
      </c>
      <c r="BK331" s="146">
        <f>ROUND(I331*H331,2)</f>
        <v>0</v>
      </c>
      <c r="BL331" s="17" t="s">
        <v>139</v>
      </c>
      <c r="BM331" s="145" t="s">
        <v>465</v>
      </c>
    </row>
    <row r="332" spans="2:65" s="13" customFormat="1" ht="11.25">
      <c r="B332" s="154"/>
      <c r="D332" s="148" t="s">
        <v>141</v>
      </c>
      <c r="E332" s="155" t="s">
        <v>1</v>
      </c>
      <c r="F332" s="156" t="s">
        <v>178</v>
      </c>
      <c r="H332" s="157">
        <v>7</v>
      </c>
      <c r="I332" s="158"/>
      <c r="L332" s="154"/>
      <c r="M332" s="159"/>
      <c r="T332" s="160"/>
      <c r="AT332" s="155" t="s">
        <v>141</v>
      </c>
      <c r="AU332" s="155" t="s">
        <v>85</v>
      </c>
      <c r="AV332" s="13" t="s">
        <v>85</v>
      </c>
      <c r="AW332" s="13" t="s">
        <v>32</v>
      </c>
      <c r="AX332" s="13" t="s">
        <v>83</v>
      </c>
      <c r="AY332" s="155" t="s">
        <v>133</v>
      </c>
    </row>
    <row r="333" spans="2:65" s="1" customFormat="1" ht="24.2" customHeight="1">
      <c r="B333" s="32"/>
      <c r="C333" s="133" t="s">
        <v>466</v>
      </c>
      <c r="D333" s="133" t="s">
        <v>135</v>
      </c>
      <c r="E333" s="134" t="s">
        <v>467</v>
      </c>
      <c r="F333" s="135" t="s">
        <v>468</v>
      </c>
      <c r="G333" s="136" t="s">
        <v>415</v>
      </c>
      <c r="H333" s="137">
        <v>4</v>
      </c>
      <c r="I333" s="138"/>
      <c r="J333" s="139">
        <f>ROUND(I333*H333,2)</f>
        <v>0</v>
      </c>
      <c r="K333" s="140"/>
      <c r="L333" s="32"/>
      <c r="M333" s="141" t="s">
        <v>1</v>
      </c>
      <c r="N333" s="142" t="s">
        <v>40</v>
      </c>
      <c r="P333" s="143">
        <f>O333*H333</f>
        <v>0</v>
      </c>
      <c r="Q333" s="143">
        <v>1.6199999999999999E-3</v>
      </c>
      <c r="R333" s="143">
        <f>Q333*H333</f>
        <v>6.4799999999999996E-3</v>
      </c>
      <c r="S333" s="143">
        <v>0</v>
      </c>
      <c r="T333" s="144">
        <f>S333*H333</f>
        <v>0</v>
      </c>
      <c r="AR333" s="145" t="s">
        <v>139</v>
      </c>
      <c r="AT333" s="145" t="s">
        <v>135</v>
      </c>
      <c r="AU333" s="145" t="s">
        <v>85</v>
      </c>
      <c r="AY333" s="17" t="s">
        <v>133</v>
      </c>
      <c r="BE333" s="146">
        <f>IF(N333="základní",J333,0)</f>
        <v>0</v>
      </c>
      <c r="BF333" s="146">
        <f>IF(N333="snížená",J333,0)</f>
        <v>0</v>
      </c>
      <c r="BG333" s="146">
        <f>IF(N333="zákl. přenesená",J333,0)</f>
        <v>0</v>
      </c>
      <c r="BH333" s="146">
        <f>IF(N333="sníž. přenesená",J333,0)</f>
        <v>0</v>
      </c>
      <c r="BI333" s="146">
        <f>IF(N333="nulová",J333,0)</f>
        <v>0</v>
      </c>
      <c r="BJ333" s="17" t="s">
        <v>83</v>
      </c>
      <c r="BK333" s="146">
        <f>ROUND(I333*H333,2)</f>
        <v>0</v>
      </c>
      <c r="BL333" s="17" t="s">
        <v>139</v>
      </c>
      <c r="BM333" s="145" t="s">
        <v>469</v>
      </c>
    </row>
    <row r="334" spans="2:65" s="13" customFormat="1" ht="11.25">
      <c r="B334" s="154"/>
      <c r="D334" s="148" t="s">
        <v>141</v>
      </c>
      <c r="E334" s="155" t="s">
        <v>1</v>
      </c>
      <c r="F334" s="156" t="s">
        <v>139</v>
      </c>
      <c r="H334" s="157">
        <v>4</v>
      </c>
      <c r="I334" s="158"/>
      <c r="L334" s="154"/>
      <c r="M334" s="159"/>
      <c r="T334" s="160"/>
      <c r="AT334" s="155" t="s">
        <v>141</v>
      </c>
      <c r="AU334" s="155" t="s">
        <v>85</v>
      </c>
      <c r="AV334" s="13" t="s">
        <v>85</v>
      </c>
      <c r="AW334" s="13" t="s">
        <v>32</v>
      </c>
      <c r="AX334" s="13" t="s">
        <v>83</v>
      </c>
      <c r="AY334" s="155" t="s">
        <v>133</v>
      </c>
    </row>
    <row r="335" spans="2:65" s="1" customFormat="1" ht="16.5" customHeight="1">
      <c r="B335" s="32"/>
      <c r="C335" s="175" t="s">
        <v>470</v>
      </c>
      <c r="D335" s="175" t="s">
        <v>284</v>
      </c>
      <c r="E335" s="176" t="s">
        <v>471</v>
      </c>
      <c r="F335" s="177" t="s">
        <v>472</v>
      </c>
      <c r="G335" s="178" t="s">
        <v>415</v>
      </c>
      <c r="H335" s="179">
        <v>4</v>
      </c>
      <c r="I335" s="180"/>
      <c r="J335" s="181">
        <f>ROUND(I335*H335,2)</f>
        <v>0</v>
      </c>
      <c r="K335" s="182"/>
      <c r="L335" s="183"/>
      <c r="M335" s="184" t="s">
        <v>1</v>
      </c>
      <c r="N335" s="185" t="s">
        <v>40</v>
      </c>
      <c r="P335" s="143">
        <f>O335*H335</f>
        <v>0</v>
      </c>
      <c r="Q335" s="143">
        <v>1.847E-2</v>
      </c>
      <c r="R335" s="143">
        <f>Q335*H335</f>
        <v>7.3880000000000001E-2</v>
      </c>
      <c r="S335" s="143">
        <v>0</v>
      </c>
      <c r="T335" s="144">
        <f>S335*H335</f>
        <v>0</v>
      </c>
      <c r="AR335" s="145" t="s">
        <v>184</v>
      </c>
      <c r="AT335" s="145" t="s">
        <v>284</v>
      </c>
      <c r="AU335" s="145" t="s">
        <v>85</v>
      </c>
      <c r="AY335" s="17" t="s">
        <v>133</v>
      </c>
      <c r="BE335" s="146">
        <f>IF(N335="základní",J335,0)</f>
        <v>0</v>
      </c>
      <c r="BF335" s="146">
        <f>IF(N335="snížená",J335,0)</f>
        <v>0</v>
      </c>
      <c r="BG335" s="146">
        <f>IF(N335="zákl. přenesená",J335,0)</f>
        <v>0</v>
      </c>
      <c r="BH335" s="146">
        <f>IF(N335="sníž. přenesená",J335,0)</f>
        <v>0</v>
      </c>
      <c r="BI335" s="146">
        <f>IF(N335="nulová",J335,0)</f>
        <v>0</v>
      </c>
      <c r="BJ335" s="17" t="s">
        <v>83</v>
      </c>
      <c r="BK335" s="146">
        <f>ROUND(I335*H335,2)</f>
        <v>0</v>
      </c>
      <c r="BL335" s="17" t="s">
        <v>139</v>
      </c>
      <c r="BM335" s="145" t="s">
        <v>473</v>
      </c>
    </row>
    <row r="336" spans="2:65" s="13" customFormat="1" ht="11.25">
      <c r="B336" s="154"/>
      <c r="D336" s="148" t="s">
        <v>141</v>
      </c>
      <c r="E336" s="155" t="s">
        <v>1</v>
      </c>
      <c r="F336" s="156" t="s">
        <v>139</v>
      </c>
      <c r="H336" s="157">
        <v>4</v>
      </c>
      <c r="I336" s="158"/>
      <c r="L336" s="154"/>
      <c r="M336" s="159"/>
      <c r="T336" s="160"/>
      <c r="AT336" s="155" t="s">
        <v>141</v>
      </c>
      <c r="AU336" s="155" t="s">
        <v>85</v>
      </c>
      <c r="AV336" s="13" t="s">
        <v>85</v>
      </c>
      <c r="AW336" s="13" t="s">
        <v>32</v>
      </c>
      <c r="AX336" s="13" t="s">
        <v>83</v>
      </c>
      <c r="AY336" s="155" t="s">
        <v>133</v>
      </c>
    </row>
    <row r="337" spans="2:65" s="1" customFormat="1" ht="16.5" customHeight="1">
      <c r="B337" s="32"/>
      <c r="C337" s="133" t="s">
        <v>474</v>
      </c>
      <c r="D337" s="133" t="s">
        <v>135</v>
      </c>
      <c r="E337" s="134" t="s">
        <v>475</v>
      </c>
      <c r="F337" s="135" t="s">
        <v>476</v>
      </c>
      <c r="G337" s="136" t="s">
        <v>415</v>
      </c>
      <c r="H337" s="137">
        <v>4</v>
      </c>
      <c r="I337" s="138"/>
      <c r="J337" s="139">
        <f>ROUND(I337*H337,2)</f>
        <v>0</v>
      </c>
      <c r="K337" s="140"/>
      <c r="L337" s="32"/>
      <c r="M337" s="141" t="s">
        <v>1</v>
      </c>
      <c r="N337" s="142" t="s">
        <v>40</v>
      </c>
      <c r="P337" s="143">
        <f>O337*H337</f>
        <v>0</v>
      </c>
      <c r="Q337" s="143">
        <v>3.4000000000000002E-4</v>
      </c>
      <c r="R337" s="143">
        <f>Q337*H337</f>
        <v>1.3600000000000001E-3</v>
      </c>
      <c r="S337" s="143">
        <v>0</v>
      </c>
      <c r="T337" s="144">
        <f>S337*H337</f>
        <v>0</v>
      </c>
      <c r="AR337" s="145" t="s">
        <v>139</v>
      </c>
      <c r="AT337" s="145" t="s">
        <v>135</v>
      </c>
      <c r="AU337" s="145" t="s">
        <v>85</v>
      </c>
      <c r="AY337" s="17" t="s">
        <v>133</v>
      </c>
      <c r="BE337" s="146">
        <f>IF(N337="základní",J337,0)</f>
        <v>0</v>
      </c>
      <c r="BF337" s="146">
        <f>IF(N337="snížená",J337,0)</f>
        <v>0</v>
      </c>
      <c r="BG337" s="146">
        <f>IF(N337="zákl. přenesená",J337,0)</f>
        <v>0</v>
      </c>
      <c r="BH337" s="146">
        <f>IF(N337="sníž. přenesená",J337,0)</f>
        <v>0</v>
      </c>
      <c r="BI337" s="146">
        <f>IF(N337="nulová",J337,0)</f>
        <v>0</v>
      </c>
      <c r="BJ337" s="17" t="s">
        <v>83</v>
      </c>
      <c r="BK337" s="146">
        <f>ROUND(I337*H337,2)</f>
        <v>0</v>
      </c>
      <c r="BL337" s="17" t="s">
        <v>139</v>
      </c>
      <c r="BM337" s="145" t="s">
        <v>477</v>
      </c>
    </row>
    <row r="338" spans="2:65" s="12" customFormat="1" ht="11.25">
      <c r="B338" s="147"/>
      <c r="D338" s="148" t="s">
        <v>141</v>
      </c>
      <c r="E338" s="149" t="s">
        <v>1</v>
      </c>
      <c r="F338" s="150" t="s">
        <v>478</v>
      </c>
      <c r="H338" s="149" t="s">
        <v>1</v>
      </c>
      <c r="I338" s="151"/>
      <c r="L338" s="147"/>
      <c r="M338" s="152"/>
      <c r="T338" s="153"/>
      <c r="AT338" s="149" t="s">
        <v>141</v>
      </c>
      <c r="AU338" s="149" t="s">
        <v>85</v>
      </c>
      <c r="AV338" s="12" t="s">
        <v>83</v>
      </c>
      <c r="AW338" s="12" t="s">
        <v>32</v>
      </c>
      <c r="AX338" s="12" t="s">
        <v>75</v>
      </c>
      <c r="AY338" s="149" t="s">
        <v>133</v>
      </c>
    </row>
    <row r="339" spans="2:65" s="13" customFormat="1" ht="11.25">
      <c r="B339" s="154"/>
      <c r="D339" s="148" t="s">
        <v>141</v>
      </c>
      <c r="E339" s="155" t="s">
        <v>1</v>
      </c>
      <c r="F339" s="156" t="s">
        <v>139</v>
      </c>
      <c r="H339" s="157">
        <v>4</v>
      </c>
      <c r="I339" s="158"/>
      <c r="L339" s="154"/>
      <c r="M339" s="159"/>
      <c r="T339" s="160"/>
      <c r="AT339" s="155" t="s">
        <v>141</v>
      </c>
      <c r="AU339" s="155" t="s">
        <v>85</v>
      </c>
      <c r="AV339" s="13" t="s">
        <v>85</v>
      </c>
      <c r="AW339" s="13" t="s">
        <v>32</v>
      </c>
      <c r="AX339" s="13" t="s">
        <v>83</v>
      </c>
      <c r="AY339" s="155" t="s">
        <v>133</v>
      </c>
    </row>
    <row r="340" spans="2:65" s="1" customFormat="1" ht="16.5" customHeight="1">
      <c r="B340" s="32"/>
      <c r="C340" s="175" t="s">
        <v>479</v>
      </c>
      <c r="D340" s="175" t="s">
        <v>284</v>
      </c>
      <c r="E340" s="176" t="s">
        <v>480</v>
      </c>
      <c r="F340" s="177" t="s">
        <v>481</v>
      </c>
      <c r="G340" s="178" t="s">
        <v>415</v>
      </c>
      <c r="H340" s="179">
        <v>4</v>
      </c>
      <c r="I340" s="180"/>
      <c r="J340" s="181">
        <f>ROUND(I340*H340,2)</f>
        <v>0</v>
      </c>
      <c r="K340" s="182"/>
      <c r="L340" s="183"/>
      <c r="M340" s="184" t="s">
        <v>1</v>
      </c>
      <c r="N340" s="185" t="s">
        <v>40</v>
      </c>
      <c r="P340" s="143">
        <f>O340*H340</f>
        <v>0</v>
      </c>
      <c r="Q340" s="143">
        <v>4.2500000000000003E-2</v>
      </c>
      <c r="R340" s="143">
        <f>Q340*H340</f>
        <v>0.17</v>
      </c>
      <c r="S340" s="143">
        <v>0</v>
      </c>
      <c r="T340" s="144">
        <f>S340*H340</f>
        <v>0</v>
      </c>
      <c r="AR340" s="145" t="s">
        <v>184</v>
      </c>
      <c r="AT340" s="145" t="s">
        <v>284</v>
      </c>
      <c r="AU340" s="145" t="s">
        <v>85</v>
      </c>
      <c r="AY340" s="17" t="s">
        <v>133</v>
      </c>
      <c r="BE340" s="146">
        <f>IF(N340="základní",J340,0)</f>
        <v>0</v>
      </c>
      <c r="BF340" s="146">
        <f>IF(N340="snížená",J340,0)</f>
        <v>0</v>
      </c>
      <c r="BG340" s="146">
        <f>IF(N340="zákl. přenesená",J340,0)</f>
        <v>0</v>
      </c>
      <c r="BH340" s="146">
        <f>IF(N340="sníž. přenesená",J340,0)</f>
        <v>0</v>
      </c>
      <c r="BI340" s="146">
        <f>IF(N340="nulová",J340,0)</f>
        <v>0</v>
      </c>
      <c r="BJ340" s="17" t="s">
        <v>83</v>
      </c>
      <c r="BK340" s="146">
        <f>ROUND(I340*H340,2)</f>
        <v>0</v>
      </c>
      <c r="BL340" s="17" t="s">
        <v>139</v>
      </c>
      <c r="BM340" s="145" t="s">
        <v>482</v>
      </c>
    </row>
    <row r="341" spans="2:65" s="13" customFormat="1" ht="11.25">
      <c r="B341" s="154"/>
      <c r="D341" s="148" t="s">
        <v>141</v>
      </c>
      <c r="E341" s="155" t="s">
        <v>1</v>
      </c>
      <c r="F341" s="156" t="s">
        <v>139</v>
      </c>
      <c r="H341" s="157">
        <v>4</v>
      </c>
      <c r="I341" s="158"/>
      <c r="L341" s="154"/>
      <c r="M341" s="159"/>
      <c r="T341" s="160"/>
      <c r="AT341" s="155" t="s">
        <v>141</v>
      </c>
      <c r="AU341" s="155" t="s">
        <v>85</v>
      </c>
      <c r="AV341" s="13" t="s">
        <v>85</v>
      </c>
      <c r="AW341" s="13" t="s">
        <v>32</v>
      </c>
      <c r="AX341" s="13" t="s">
        <v>83</v>
      </c>
      <c r="AY341" s="155" t="s">
        <v>133</v>
      </c>
    </row>
    <row r="342" spans="2:65" s="1" customFormat="1" ht="24.2" customHeight="1">
      <c r="B342" s="32"/>
      <c r="C342" s="133" t="s">
        <v>483</v>
      </c>
      <c r="D342" s="133" t="s">
        <v>135</v>
      </c>
      <c r="E342" s="134" t="s">
        <v>484</v>
      </c>
      <c r="F342" s="135" t="s">
        <v>485</v>
      </c>
      <c r="G342" s="136" t="s">
        <v>415</v>
      </c>
      <c r="H342" s="137">
        <v>1</v>
      </c>
      <c r="I342" s="138"/>
      <c r="J342" s="139">
        <f>ROUND(I342*H342,2)</f>
        <v>0</v>
      </c>
      <c r="K342" s="140"/>
      <c r="L342" s="32"/>
      <c r="M342" s="141" t="s">
        <v>1</v>
      </c>
      <c r="N342" s="142" t="s">
        <v>40</v>
      </c>
      <c r="P342" s="143">
        <f>O342*H342</f>
        <v>0</v>
      </c>
      <c r="Q342" s="143">
        <v>1.65E-3</v>
      </c>
      <c r="R342" s="143">
        <f>Q342*H342</f>
        <v>1.65E-3</v>
      </c>
      <c r="S342" s="143">
        <v>0</v>
      </c>
      <c r="T342" s="144">
        <f>S342*H342</f>
        <v>0</v>
      </c>
      <c r="AR342" s="145" t="s">
        <v>139</v>
      </c>
      <c r="AT342" s="145" t="s">
        <v>135</v>
      </c>
      <c r="AU342" s="145" t="s">
        <v>85</v>
      </c>
      <c r="AY342" s="17" t="s">
        <v>133</v>
      </c>
      <c r="BE342" s="146">
        <f>IF(N342="základní",J342,0)</f>
        <v>0</v>
      </c>
      <c r="BF342" s="146">
        <f>IF(N342="snížená",J342,0)</f>
        <v>0</v>
      </c>
      <c r="BG342" s="146">
        <f>IF(N342="zákl. přenesená",J342,0)</f>
        <v>0</v>
      </c>
      <c r="BH342" s="146">
        <f>IF(N342="sníž. přenesená",J342,0)</f>
        <v>0</v>
      </c>
      <c r="BI342" s="146">
        <f>IF(N342="nulová",J342,0)</f>
        <v>0</v>
      </c>
      <c r="BJ342" s="17" t="s">
        <v>83</v>
      </c>
      <c r="BK342" s="146">
        <f>ROUND(I342*H342,2)</f>
        <v>0</v>
      </c>
      <c r="BL342" s="17" t="s">
        <v>139</v>
      </c>
      <c r="BM342" s="145" t="s">
        <v>486</v>
      </c>
    </row>
    <row r="343" spans="2:65" s="13" customFormat="1" ht="11.25">
      <c r="B343" s="154"/>
      <c r="D343" s="148" t="s">
        <v>141</v>
      </c>
      <c r="E343" s="155" t="s">
        <v>1</v>
      </c>
      <c r="F343" s="156" t="s">
        <v>83</v>
      </c>
      <c r="H343" s="157">
        <v>1</v>
      </c>
      <c r="I343" s="158"/>
      <c r="L343" s="154"/>
      <c r="M343" s="159"/>
      <c r="T343" s="160"/>
      <c r="AT343" s="155" t="s">
        <v>141</v>
      </c>
      <c r="AU343" s="155" t="s">
        <v>85</v>
      </c>
      <c r="AV343" s="13" t="s">
        <v>85</v>
      </c>
      <c r="AW343" s="13" t="s">
        <v>32</v>
      </c>
      <c r="AX343" s="13" t="s">
        <v>83</v>
      </c>
      <c r="AY343" s="155" t="s">
        <v>133</v>
      </c>
    </row>
    <row r="344" spans="2:65" s="1" customFormat="1" ht="16.5" customHeight="1">
      <c r="B344" s="32"/>
      <c r="C344" s="175" t="s">
        <v>487</v>
      </c>
      <c r="D344" s="175" t="s">
        <v>284</v>
      </c>
      <c r="E344" s="176" t="s">
        <v>488</v>
      </c>
      <c r="F344" s="177" t="s">
        <v>489</v>
      </c>
      <c r="G344" s="178" t="s">
        <v>415</v>
      </c>
      <c r="H344" s="179">
        <v>1</v>
      </c>
      <c r="I344" s="180"/>
      <c r="J344" s="181">
        <f>ROUND(I344*H344,2)</f>
        <v>0</v>
      </c>
      <c r="K344" s="182"/>
      <c r="L344" s="183"/>
      <c r="M344" s="184" t="s">
        <v>1</v>
      </c>
      <c r="N344" s="185" t="s">
        <v>40</v>
      </c>
      <c r="P344" s="143">
        <f>O344*H344</f>
        <v>0</v>
      </c>
      <c r="Q344" s="143">
        <v>2.3E-2</v>
      </c>
      <c r="R344" s="143">
        <f>Q344*H344</f>
        <v>2.3E-2</v>
      </c>
      <c r="S344" s="143">
        <v>0</v>
      </c>
      <c r="T344" s="144">
        <f>S344*H344</f>
        <v>0</v>
      </c>
      <c r="AR344" s="145" t="s">
        <v>184</v>
      </c>
      <c r="AT344" s="145" t="s">
        <v>284</v>
      </c>
      <c r="AU344" s="145" t="s">
        <v>85</v>
      </c>
      <c r="AY344" s="17" t="s">
        <v>133</v>
      </c>
      <c r="BE344" s="146">
        <f>IF(N344="základní",J344,0)</f>
        <v>0</v>
      </c>
      <c r="BF344" s="146">
        <f>IF(N344="snížená",J344,0)</f>
        <v>0</v>
      </c>
      <c r="BG344" s="146">
        <f>IF(N344="zákl. přenesená",J344,0)</f>
        <v>0</v>
      </c>
      <c r="BH344" s="146">
        <f>IF(N344="sníž. přenesená",J344,0)</f>
        <v>0</v>
      </c>
      <c r="BI344" s="146">
        <f>IF(N344="nulová",J344,0)</f>
        <v>0</v>
      </c>
      <c r="BJ344" s="17" t="s">
        <v>83</v>
      </c>
      <c r="BK344" s="146">
        <f>ROUND(I344*H344,2)</f>
        <v>0</v>
      </c>
      <c r="BL344" s="17" t="s">
        <v>139</v>
      </c>
      <c r="BM344" s="145" t="s">
        <v>490</v>
      </c>
    </row>
    <row r="345" spans="2:65" s="13" customFormat="1" ht="11.25">
      <c r="B345" s="154"/>
      <c r="D345" s="148" t="s">
        <v>141</v>
      </c>
      <c r="E345" s="155" t="s">
        <v>1</v>
      </c>
      <c r="F345" s="156" t="s">
        <v>83</v>
      </c>
      <c r="H345" s="157">
        <v>1</v>
      </c>
      <c r="I345" s="158"/>
      <c r="L345" s="154"/>
      <c r="M345" s="159"/>
      <c r="T345" s="160"/>
      <c r="AT345" s="155" t="s">
        <v>141</v>
      </c>
      <c r="AU345" s="155" t="s">
        <v>85</v>
      </c>
      <c r="AV345" s="13" t="s">
        <v>85</v>
      </c>
      <c r="AW345" s="13" t="s">
        <v>32</v>
      </c>
      <c r="AX345" s="13" t="s">
        <v>83</v>
      </c>
      <c r="AY345" s="155" t="s">
        <v>133</v>
      </c>
    </row>
    <row r="346" spans="2:65" s="1" customFormat="1" ht="16.5" customHeight="1">
      <c r="B346" s="32"/>
      <c r="C346" s="133" t="s">
        <v>491</v>
      </c>
      <c r="D346" s="133" t="s">
        <v>135</v>
      </c>
      <c r="E346" s="134" t="s">
        <v>492</v>
      </c>
      <c r="F346" s="135" t="s">
        <v>493</v>
      </c>
      <c r="G346" s="136" t="s">
        <v>494</v>
      </c>
      <c r="H346" s="137">
        <v>1</v>
      </c>
      <c r="I346" s="138"/>
      <c r="J346" s="139">
        <f>ROUND(I346*H346,2)</f>
        <v>0</v>
      </c>
      <c r="K346" s="140"/>
      <c r="L346" s="32"/>
      <c r="M346" s="141" t="s">
        <v>1</v>
      </c>
      <c r="N346" s="142" t="s">
        <v>40</v>
      </c>
      <c r="P346" s="143">
        <f>O346*H346</f>
        <v>0</v>
      </c>
      <c r="Q346" s="143">
        <v>0</v>
      </c>
      <c r="R346" s="143">
        <f>Q346*H346</f>
        <v>0</v>
      </c>
      <c r="S346" s="143">
        <v>0</v>
      </c>
      <c r="T346" s="144">
        <f>S346*H346</f>
        <v>0</v>
      </c>
      <c r="AR346" s="145" t="s">
        <v>139</v>
      </c>
      <c r="AT346" s="145" t="s">
        <v>135</v>
      </c>
      <c r="AU346" s="145" t="s">
        <v>85</v>
      </c>
      <c r="AY346" s="17" t="s">
        <v>133</v>
      </c>
      <c r="BE346" s="146">
        <f>IF(N346="základní",J346,0)</f>
        <v>0</v>
      </c>
      <c r="BF346" s="146">
        <f>IF(N346="snížená",J346,0)</f>
        <v>0</v>
      </c>
      <c r="BG346" s="146">
        <f>IF(N346="zákl. přenesená",J346,0)</f>
        <v>0</v>
      </c>
      <c r="BH346" s="146">
        <f>IF(N346="sníž. přenesená",J346,0)</f>
        <v>0</v>
      </c>
      <c r="BI346" s="146">
        <f>IF(N346="nulová",J346,0)</f>
        <v>0</v>
      </c>
      <c r="BJ346" s="17" t="s">
        <v>83</v>
      </c>
      <c r="BK346" s="146">
        <f>ROUND(I346*H346,2)</f>
        <v>0</v>
      </c>
      <c r="BL346" s="17" t="s">
        <v>139</v>
      </c>
      <c r="BM346" s="145" t="s">
        <v>495</v>
      </c>
    </row>
    <row r="347" spans="2:65" s="12" customFormat="1" ht="11.25">
      <c r="B347" s="147"/>
      <c r="D347" s="148" t="s">
        <v>141</v>
      </c>
      <c r="E347" s="149" t="s">
        <v>1</v>
      </c>
      <c r="F347" s="150" t="s">
        <v>496</v>
      </c>
      <c r="H347" s="149" t="s">
        <v>1</v>
      </c>
      <c r="I347" s="151"/>
      <c r="L347" s="147"/>
      <c r="M347" s="152"/>
      <c r="T347" s="153"/>
      <c r="AT347" s="149" t="s">
        <v>141</v>
      </c>
      <c r="AU347" s="149" t="s">
        <v>85</v>
      </c>
      <c r="AV347" s="12" t="s">
        <v>83</v>
      </c>
      <c r="AW347" s="12" t="s">
        <v>32</v>
      </c>
      <c r="AX347" s="12" t="s">
        <v>75</v>
      </c>
      <c r="AY347" s="149" t="s">
        <v>133</v>
      </c>
    </row>
    <row r="348" spans="2:65" s="13" customFormat="1" ht="11.25">
      <c r="B348" s="154"/>
      <c r="D348" s="148" t="s">
        <v>141</v>
      </c>
      <c r="E348" s="155" t="s">
        <v>1</v>
      </c>
      <c r="F348" s="156" t="s">
        <v>83</v>
      </c>
      <c r="H348" s="157">
        <v>1</v>
      </c>
      <c r="I348" s="158"/>
      <c r="L348" s="154"/>
      <c r="M348" s="159"/>
      <c r="T348" s="160"/>
      <c r="AT348" s="155" t="s">
        <v>141</v>
      </c>
      <c r="AU348" s="155" t="s">
        <v>85</v>
      </c>
      <c r="AV348" s="13" t="s">
        <v>85</v>
      </c>
      <c r="AW348" s="13" t="s">
        <v>32</v>
      </c>
      <c r="AX348" s="13" t="s">
        <v>83</v>
      </c>
      <c r="AY348" s="155" t="s">
        <v>133</v>
      </c>
    </row>
    <row r="349" spans="2:65" s="1" customFormat="1" ht="16.5" customHeight="1">
      <c r="B349" s="32"/>
      <c r="C349" s="133" t="s">
        <v>497</v>
      </c>
      <c r="D349" s="133" t="s">
        <v>135</v>
      </c>
      <c r="E349" s="134" t="s">
        <v>498</v>
      </c>
      <c r="F349" s="135" t="s">
        <v>499</v>
      </c>
      <c r="G349" s="136" t="s">
        <v>187</v>
      </c>
      <c r="H349" s="137">
        <v>352.9</v>
      </c>
      <c r="I349" s="138"/>
      <c r="J349" s="139">
        <f>ROUND(I349*H349,2)</f>
        <v>0</v>
      </c>
      <c r="K349" s="140"/>
      <c r="L349" s="32"/>
      <c r="M349" s="141" t="s">
        <v>1</v>
      </c>
      <c r="N349" s="142" t="s">
        <v>40</v>
      </c>
      <c r="P349" s="143">
        <f>O349*H349</f>
        <v>0</v>
      </c>
      <c r="Q349" s="143">
        <v>0</v>
      </c>
      <c r="R349" s="143">
        <f>Q349*H349</f>
        <v>0</v>
      </c>
      <c r="S349" s="143">
        <v>0</v>
      </c>
      <c r="T349" s="144">
        <f>S349*H349</f>
        <v>0</v>
      </c>
      <c r="AR349" s="145" t="s">
        <v>139</v>
      </c>
      <c r="AT349" s="145" t="s">
        <v>135</v>
      </c>
      <c r="AU349" s="145" t="s">
        <v>85</v>
      </c>
      <c r="AY349" s="17" t="s">
        <v>133</v>
      </c>
      <c r="BE349" s="146">
        <f>IF(N349="základní",J349,0)</f>
        <v>0</v>
      </c>
      <c r="BF349" s="146">
        <f>IF(N349="snížená",J349,0)</f>
        <v>0</v>
      </c>
      <c r="BG349" s="146">
        <f>IF(N349="zákl. přenesená",J349,0)</f>
        <v>0</v>
      </c>
      <c r="BH349" s="146">
        <f>IF(N349="sníž. přenesená",J349,0)</f>
        <v>0</v>
      </c>
      <c r="BI349" s="146">
        <f>IF(N349="nulová",J349,0)</f>
        <v>0</v>
      </c>
      <c r="BJ349" s="17" t="s">
        <v>83</v>
      </c>
      <c r="BK349" s="146">
        <f>ROUND(I349*H349,2)</f>
        <v>0</v>
      </c>
      <c r="BL349" s="17" t="s">
        <v>139</v>
      </c>
      <c r="BM349" s="145" t="s">
        <v>500</v>
      </c>
    </row>
    <row r="350" spans="2:65" s="13" customFormat="1" ht="11.25">
      <c r="B350" s="154"/>
      <c r="D350" s="148" t="s">
        <v>141</v>
      </c>
      <c r="E350" s="155" t="s">
        <v>1</v>
      </c>
      <c r="F350" s="156" t="s">
        <v>435</v>
      </c>
      <c r="H350" s="157">
        <v>352.9</v>
      </c>
      <c r="I350" s="158"/>
      <c r="L350" s="154"/>
      <c r="M350" s="159"/>
      <c r="T350" s="160"/>
      <c r="AT350" s="155" t="s">
        <v>141</v>
      </c>
      <c r="AU350" s="155" t="s">
        <v>85</v>
      </c>
      <c r="AV350" s="13" t="s">
        <v>85</v>
      </c>
      <c r="AW350" s="13" t="s">
        <v>32</v>
      </c>
      <c r="AX350" s="13" t="s">
        <v>83</v>
      </c>
      <c r="AY350" s="155" t="s">
        <v>133</v>
      </c>
    </row>
    <row r="351" spans="2:65" s="1" customFormat="1" ht="16.5" customHeight="1">
      <c r="B351" s="32"/>
      <c r="C351" s="133" t="s">
        <v>501</v>
      </c>
      <c r="D351" s="133" t="s">
        <v>135</v>
      </c>
      <c r="E351" s="134" t="s">
        <v>502</v>
      </c>
      <c r="F351" s="135" t="s">
        <v>503</v>
      </c>
      <c r="G351" s="136" t="s">
        <v>187</v>
      </c>
      <c r="H351" s="137">
        <v>353.9</v>
      </c>
      <c r="I351" s="138"/>
      <c r="J351" s="139">
        <f>ROUND(I351*H351,2)</f>
        <v>0</v>
      </c>
      <c r="K351" s="140"/>
      <c r="L351" s="32"/>
      <c r="M351" s="141" t="s">
        <v>1</v>
      </c>
      <c r="N351" s="142" t="s">
        <v>40</v>
      </c>
      <c r="P351" s="143">
        <f>O351*H351</f>
        <v>0</v>
      </c>
      <c r="Q351" s="143">
        <v>0</v>
      </c>
      <c r="R351" s="143">
        <f>Q351*H351</f>
        <v>0</v>
      </c>
      <c r="S351" s="143">
        <v>0</v>
      </c>
      <c r="T351" s="144">
        <f>S351*H351</f>
        <v>0</v>
      </c>
      <c r="AR351" s="145" t="s">
        <v>139</v>
      </c>
      <c r="AT351" s="145" t="s">
        <v>135</v>
      </c>
      <c r="AU351" s="145" t="s">
        <v>85</v>
      </c>
      <c r="AY351" s="17" t="s">
        <v>133</v>
      </c>
      <c r="BE351" s="146">
        <f>IF(N351="základní",J351,0)</f>
        <v>0</v>
      </c>
      <c r="BF351" s="146">
        <f>IF(N351="snížená",J351,0)</f>
        <v>0</v>
      </c>
      <c r="BG351" s="146">
        <f>IF(N351="zákl. přenesená",J351,0)</f>
        <v>0</v>
      </c>
      <c r="BH351" s="146">
        <f>IF(N351="sníž. přenesená",J351,0)</f>
        <v>0</v>
      </c>
      <c r="BI351" s="146">
        <f>IF(N351="nulová",J351,0)</f>
        <v>0</v>
      </c>
      <c r="BJ351" s="17" t="s">
        <v>83</v>
      </c>
      <c r="BK351" s="146">
        <f>ROUND(I351*H351,2)</f>
        <v>0</v>
      </c>
      <c r="BL351" s="17" t="s">
        <v>139</v>
      </c>
      <c r="BM351" s="145" t="s">
        <v>504</v>
      </c>
    </row>
    <row r="352" spans="2:65" s="12" customFormat="1" ht="11.25">
      <c r="B352" s="147"/>
      <c r="D352" s="148" t="s">
        <v>141</v>
      </c>
      <c r="E352" s="149" t="s">
        <v>1</v>
      </c>
      <c r="F352" s="150" t="s">
        <v>505</v>
      </c>
      <c r="H352" s="149" t="s">
        <v>1</v>
      </c>
      <c r="I352" s="151"/>
      <c r="L352" s="147"/>
      <c r="M352" s="152"/>
      <c r="T352" s="153"/>
      <c r="AT352" s="149" t="s">
        <v>141</v>
      </c>
      <c r="AU352" s="149" t="s">
        <v>85</v>
      </c>
      <c r="AV352" s="12" t="s">
        <v>83</v>
      </c>
      <c r="AW352" s="12" t="s">
        <v>32</v>
      </c>
      <c r="AX352" s="12" t="s">
        <v>75</v>
      </c>
      <c r="AY352" s="149" t="s">
        <v>133</v>
      </c>
    </row>
    <row r="353" spans="2:65" s="13" customFormat="1" ht="11.25">
      <c r="B353" s="154"/>
      <c r="D353" s="148" t="s">
        <v>141</v>
      </c>
      <c r="E353" s="155" t="s">
        <v>1</v>
      </c>
      <c r="F353" s="156" t="s">
        <v>506</v>
      </c>
      <c r="H353" s="157">
        <v>353.9</v>
      </c>
      <c r="I353" s="158"/>
      <c r="L353" s="154"/>
      <c r="M353" s="159"/>
      <c r="T353" s="160"/>
      <c r="AT353" s="155" t="s">
        <v>141</v>
      </c>
      <c r="AU353" s="155" t="s">
        <v>85</v>
      </c>
      <c r="AV353" s="13" t="s">
        <v>85</v>
      </c>
      <c r="AW353" s="13" t="s">
        <v>32</v>
      </c>
      <c r="AX353" s="13" t="s">
        <v>83</v>
      </c>
      <c r="AY353" s="155" t="s">
        <v>133</v>
      </c>
    </row>
    <row r="354" spans="2:65" s="1" customFormat="1" ht="16.5" customHeight="1">
      <c r="B354" s="32"/>
      <c r="C354" s="133" t="s">
        <v>507</v>
      </c>
      <c r="D354" s="133" t="s">
        <v>135</v>
      </c>
      <c r="E354" s="134" t="s">
        <v>508</v>
      </c>
      <c r="F354" s="135" t="s">
        <v>509</v>
      </c>
      <c r="G354" s="136" t="s">
        <v>415</v>
      </c>
      <c r="H354" s="137">
        <v>2</v>
      </c>
      <c r="I354" s="138"/>
      <c r="J354" s="139">
        <f>ROUND(I354*H354,2)</f>
        <v>0</v>
      </c>
      <c r="K354" s="140"/>
      <c r="L354" s="32"/>
      <c r="M354" s="141" t="s">
        <v>1</v>
      </c>
      <c r="N354" s="142" t="s">
        <v>40</v>
      </c>
      <c r="P354" s="143">
        <f>O354*H354</f>
        <v>0</v>
      </c>
      <c r="Q354" s="143">
        <v>1.0189999999999999E-2</v>
      </c>
      <c r="R354" s="143">
        <f>Q354*H354</f>
        <v>2.0379999999999999E-2</v>
      </c>
      <c r="S354" s="143">
        <v>0</v>
      </c>
      <c r="T354" s="144">
        <f>S354*H354</f>
        <v>0</v>
      </c>
      <c r="AR354" s="145" t="s">
        <v>139</v>
      </c>
      <c r="AT354" s="145" t="s">
        <v>135</v>
      </c>
      <c r="AU354" s="145" t="s">
        <v>85</v>
      </c>
      <c r="AY354" s="17" t="s">
        <v>133</v>
      </c>
      <c r="BE354" s="146">
        <f>IF(N354="základní",J354,0)</f>
        <v>0</v>
      </c>
      <c r="BF354" s="146">
        <f>IF(N354="snížená",J354,0)</f>
        <v>0</v>
      </c>
      <c r="BG354" s="146">
        <f>IF(N354="zákl. přenesená",J354,0)</f>
        <v>0</v>
      </c>
      <c r="BH354" s="146">
        <f>IF(N354="sníž. přenesená",J354,0)</f>
        <v>0</v>
      </c>
      <c r="BI354" s="146">
        <f>IF(N354="nulová",J354,0)</f>
        <v>0</v>
      </c>
      <c r="BJ354" s="17" t="s">
        <v>83</v>
      </c>
      <c r="BK354" s="146">
        <f>ROUND(I354*H354,2)</f>
        <v>0</v>
      </c>
      <c r="BL354" s="17" t="s">
        <v>139</v>
      </c>
      <c r="BM354" s="145" t="s">
        <v>510</v>
      </c>
    </row>
    <row r="355" spans="2:65" s="13" customFormat="1" ht="11.25">
      <c r="B355" s="154"/>
      <c r="D355" s="148" t="s">
        <v>141</v>
      </c>
      <c r="E355" s="155" t="s">
        <v>1</v>
      </c>
      <c r="F355" s="156" t="s">
        <v>85</v>
      </c>
      <c r="H355" s="157">
        <v>2</v>
      </c>
      <c r="I355" s="158"/>
      <c r="L355" s="154"/>
      <c r="M355" s="159"/>
      <c r="T355" s="160"/>
      <c r="AT355" s="155" t="s">
        <v>141</v>
      </c>
      <c r="AU355" s="155" t="s">
        <v>85</v>
      </c>
      <c r="AV355" s="13" t="s">
        <v>85</v>
      </c>
      <c r="AW355" s="13" t="s">
        <v>32</v>
      </c>
      <c r="AX355" s="13" t="s">
        <v>83</v>
      </c>
      <c r="AY355" s="155" t="s">
        <v>133</v>
      </c>
    </row>
    <row r="356" spans="2:65" s="1" customFormat="1" ht="16.5" customHeight="1">
      <c r="B356" s="32"/>
      <c r="C356" s="175" t="s">
        <v>511</v>
      </c>
      <c r="D356" s="175" t="s">
        <v>284</v>
      </c>
      <c r="E356" s="176" t="s">
        <v>512</v>
      </c>
      <c r="F356" s="177" t="s">
        <v>513</v>
      </c>
      <c r="G356" s="178" t="s">
        <v>415</v>
      </c>
      <c r="H356" s="179">
        <v>2</v>
      </c>
      <c r="I356" s="180"/>
      <c r="J356" s="181">
        <f>ROUND(I356*H356,2)</f>
        <v>0</v>
      </c>
      <c r="K356" s="182"/>
      <c r="L356" s="183"/>
      <c r="M356" s="184" t="s">
        <v>1</v>
      </c>
      <c r="N356" s="185" t="s">
        <v>40</v>
      </c>
      <c r="P356" s="143">
        <f>O356*H356</f>
        <v>0</v>
      </c>
      <c r="Q356" s="143">
        <v>0.37</v>
      </c>
      <c r="R356" s="143">
        <f>Q356*H356</f>
        <v>0.74</v>
      </c>
      <c r="S356" s="143">
        <v>0</v>
      </c>
      <c r="T356" s="144">
        <f>S356*H356</f>
        <v>0</v>
      </c>
      <c r="AR356" s="145" t="s">
        <v>184</v>
      </c>
      <c r="AT356" s="145" t="s">
        <v>284</v>
      </c>
      <c r="AU356" s="145" t="s">
        <v>85</v>
      </c>
      <c r="AY356" s="17" t="s">
        <v>133</v>
      </c>
      <c r="BE356" s="146">
        <f>IF(N356="základní",J356,0)</f>
        <v>0</v>
      </c>
      <c r="BF356" s="146">
        <f>IF(N356="snížená",J356,0)</f>
        <v>0</v>
      </c>
      <c r="BG356" s="146">
        <f>IF(N356="zákl. přenesená",J356,0)</f>
        <v>0</v>
      </c>
      <c r="BH356" s="146">
        <f>IF(N356="sníž. přenesená",J356,0)</f>
        <v>0</v>
      </c>
      <c r="BI356" s="146">
        <f>IF(N356="nulová",J356,0)</f>
        <v>0</v>
      </c>
      <c r="BJ356" s="17" t="s">
        <v>83</v>
      </c>
      <c r="BK356" s="146">
        <f>ROUND(I356*H356,2)</f>
        <v>0</v>
      </c>
      <c r="BL356" s="17" t="s">
        <v>139</v>
      </c>
      <c r="BM356" s="145" t="s">
        <v>514</v>
      </c>
    </row>
    <row r="357" spans="2:65" s="13" customFormat="1" ht="11.25">
      <c r="B357" s="154"/>
      <c r="D357" s="148" t="s">
        <v>141</v>
      </c>
      <c r="E357" s="155" t="s">
        <v>1</v>
      </c>
      <c r="F357" s="156" t="s">
        <v>85</v>
      </c>
      <c r="H357" s="157">
        <v>2</v>
      </c>
      <c r="I357" s="158"/>
      <c r="L357" s="154"/>
      <c r="M357" s="159"/>
      <c r="T357" s="160"/>
      <c r="AT357" s="155" t="s">
        <v>141</v>
      </c>
      <c r="AU357" s="155" t="s">
        <v>85</v>
      </c>
      <c r="AV357" s="13" t="s">
        <v>85</v>
      </c>
      <c r="AW357" s="13" t="s">
        <v>32</v>
      </c>
      <c r="AX357" s="13" t="s">
        <v>83</v>
      </c>
      <c r="AY357" s="155" t="s">
        <v>133</v>
      </c>
    </row>
    <row r="358" spans="2:65" s="1" customFormat="1" ht="16.5" customHeight="1">
      <c r="B358" s="32"/>
      <c r="C358" s="133" t="s">
        <v>515</v>
      </c>
      <c r="D358" s="133" t="s">
        <v>135</v>
      </c>
      <c r="E358" s="134" t="s">
        <v>516</v>
      </c>
      <c r="F358" s="135" t="s">
        <v>517</v>
      </c>
      <c r="G358" s="136" t="s">
        <v>415</v>
      </c>
      <c r="H358" s="137">
        <v>5</v>
      </c>
      <c r="I358" s="138"/>
      <c r="J358" s="139">
        <f>ROUND(I358*H358,2)</f>
        <v>0</v>
      </c>
      <c r="K358" s="140"/>
      <c r="L358" s="32"/>
      <c r="M358" s="141" t="s">
        <v>1</v>
      </c>
      <c r="N358" s="142" t="s">
        <v>40</v>
      </c>
      <c r="P358" s="143">
        <f>O358*H358</f>
        <v>0</v>
      </c>
      <c r="Q358" s="143">
        <v>0.12303</v>
      </c>
      <c r="R358" s="143">
        <f>Q358*H358</f>
        <v>0.61514999999999997</v>
      </c>
      <c r="S358" s="143">
        <v>0</v>
      </c>
      <c r="T358" s="144">
        <f>S358*H358</f>
        <v>0</v>
      </c>
      <c r="AR358" s="145" t="s">
        <v>139</v>
      </c>
      <c r="AT358" s="145" t="s">
        <v>135</v>
      </c>
      <c r="AU358" s="145" t="s">
        <v>85</v>
      </c>
      <c r="AY358" s="17" t="s">
        <v>133</v>
      </c>
      <c r="BE358" s="146">
        <f>IF(N358="základní",J358,0)</f>
        <v>0</v>
      </c>
      <c r="BF358" s="146">
        <f>IF(N358="snížená",J358,0)</f>
        <v>0</v>
      </c>
      <c r="BG358" s="146">
        <f>IF(N358="zákl. přenesená",J358,0)</f>
        <v>0</v>
      </c>
      <c r="BH358" s="146">
        <f>IF(N358="sníž. přenesená",J358,0)</f>
        <v>0</v>
      </c>
      <c r="BI358" s="146">
        <f>IF(N358="nulová",J358,0)</f>
        <v>0</v>
      </c>
      <c r="BJ358" s="17" t="s">
        <v>83</v>
      </c>
      <c r="BK358" s="146">
        <f>ROUND(I358*H358,2)</f>
        <v>0</v>
      </c>
      <c r="BL358" s="17" t="s">
        <v>139</v>
      </c>
      <c r="BM358" s="145" t="s">
        <v>518</v>
      </c>
    </row>
    <row r="359" spans="2:65" s="13" customFormat="1" ht="11.25">
      <c r="B359" s="154"/>
      <c r="D359" s="148" t="s">
        <v>141</v>
      </c>
      <c r="E359" s="155" t="s">
        <v>1</v>
      </c>
      <c r="F359" s="156" t="s">
        <v>519</v>
      </c>
      <c r="H359" s="157">
        <v>5</v>
      </c>
      <c r="I359" s="158"/>
      <c r="L359" s="154"/>
      <c r="M359" s="159"/>
      <c r="T359" s="160"/>
      <c r="AT359" s="155" t="s">
        <v>141</v>
      </c>
      <c r="AU359" s="155" t="s">
        <v>85</v>
      </c>
      <c r="AV359" s="13" t="s">
        <v>85</v>
      </c>
      <c r="AW359" s="13" t="s">
        <v>32</v>
      </c>
      <c r="AX359" s="13" t="s">
        <v>83</v>
      </c>
      <c r="AY359" s="155" t="s">
        <v>133</v>
      </c>
    </row>
    <row r="360" spans="2:65" s="1" customFormat="1" ht="16.5" customHeight="1">
      <c r="B360" s="32"/>
      <c r="C360" s="175" t="s">
        <v>520</v>
      </c>
      <c r="D360" s="175" t="s">
        <v>284</v>
      </c>
      <c r="E360" s="176" t="s">
        <v>521</v>
      </c>
      <c r="F360" s="177" t="s">
        <v>522</v>
      </c>
      <c r="G360" s="178" t="s">
        <v>415</v>
      </c>
      <c r="H360" s="179">
        <v>5</v>
      </c>
      <c r="I360" s="180"/>
      <c r="J360" s="181">
        <f>ROUND(I360*H360,2)</f>
        <v>0</v>
      </c>
      <c r="K360" s="182"/>
      <c r="L360" s="183"/>
      <c r="M360" s="184" t="s">
        <v>1</v>
      </c>
      <c r="N360" s="185" t="s">
        <v>40</v>
      </c>
      <c r="P360" s="143">
        <f>O360*H360</f>
        <v>0</v>
      </c>
      <c r="Q360" s="143">
        <v>1.3299999999999999E-2</v>
      </c>
      <c r="R360" s="143">
        <f>Q360*H360</f>
        <v>6.6500000000000004E-2</v>
      </c>
      <c r="S360" s="143">
        <v>0</v>
      </c>
      <c r="T360" s="144">
        <f>S360*H360</f>
        <v>0</v>
      </c>
      <c r="AR360" s="145" t="s">
        <v>184</v>
      </c>
      <c r="AT360" s="145" t="s">
        <v>284</v>
      </c>
      <c r="AU360" s="145" t="s">
        <v>85</v>
      </c>
      <c r="AY360" s="17" t="s">
        <v>133</v>
      </c>
      <c r="BE360" s="146">
        <f>IF(N360="základní",J360,0)</f>
        <v>0</v>
      </c>
      <c r="BF360" s="146">
        <f>IF(N360="snížená",J360,0)</f>
        <v>0</v>
      </c>
      <c r="BG360" s="146">
        <f>IF(N360="zákl. přenesená",J360,0)</f>
        <v>0</v>
      </c>
      <c r="BH360" s="146">
        <f>IF(N360="sníž. přenesená",J360,0)</f>
        <v>0</v>
      </c>
      <c r="BI360" s="146">
        <f>IF(N360="nulová",J360,0)</f>
        <v>0</v>
      </c>
      <c r="BJ360" s="17" t="s">
        <v>83</v>
      </c>
      <c r="BK360" s="146">
        <f>ROUND(I360*H360,2)</f>
        <v>0</v>
      </c>
      <c r="BL360" s="17" t="s">
        <v>139</v>
      </c>
      <c r="BM360" s="145" t="s">
        <v>523</v>
      </c>
    </row>
    <row r="361" spans="2:65" s="13" customFormat="1" ht="11.25">
      <c r="B361" s="154"/>
      <c r="D361" s="148" t="s">
        <v>141</v>
      </c>
      <c r="E361" s="155" t="s">
        <v>1</v>
      </c>
      <c r="F361" s="156" t="s">
        <v>519</v>
      </c>
      <c r="H361" s="157">
        <v>5</v>
      </c>
      <c r="I361" s="158"/>
      <c r="L361" s="154"/>
      <c r="M361" s="159"/>
      <c r="T361" s="160"/>
      <c r="AT361" s="155" t="s">
        <v>141</v>
      </c>
      <c r="AU361" s="155" t="s">
        <v>85</v>
      </c>
      <c r="AV361" s="13" t="s">
        <v>85</v>
      </c>
      <c r="AW361" s="13" t="s">
        <v>32</v>
      </c>
      <c r="AX361" s="13" t="s">
        <v>83</v>
      </c>
      <c r="AY361" s="155" t="s">
        <v>133</v>
      </c>
    </row>
    <row r="362" spans="2:65" s="1" customFormat="1" ht="16.5" customHeight="1">
      <c r="B362" s="32"/>
      <c r="C362" s="175" t="s">
        <v>524</v>
      </c>
      <c r="D362" s="175" t="s">
        <v>284</v>
      </c>
      <c r="E362" s="176" t="s">
        <v>525</v>
      </c>
      <c r="F362" s="177" t="s">
        <v>526</v>
      </c>
      <c r="G362" s="178" t="s">
        <v>415</v>
      </c>
      <c r="H362" s="179">
        <v>5</v>
      </c>
      <c r="I362" s="180"/>
      <c r="J362" s="181">
        <f>ROUND(I362*H362,2)</f>
        <v>0</v>
      </c>
      <c r="K362" s="182"/>
      <c r="L362" s="183"/>
      <c r="M362" s="184" t="s">
        <v>1</v>
      </c>
      <c r="N362" s="185" t="s">
        <v>40</v>
      </c>
      <c r="P362" s="143">
        <f>O362*H362</f>
        <v>0</v>
      </c>
      <c r="Q362" s="143">
        <v>8.9999999999999998E-4</v>
      </c>
      <c r="R362" s="143">
        <f>Q362*H362</f>
        <v>4.4999999999999997E-3</v>
      </c>
      <c r="S362" s="143">
        <v>0</v>
      </c>
      <c r="T362" s="144">
        <f>S362*H362</f>
        <v>0</v>
      </c>
      <c r="AR362" s="145" t="s">
        <v>184</v>
      </c>
      <c r="AT362" s="145" t="s">
        <v>284</v>
      </c>
      <c r="AU362" s="145" t="s">
        <v>85</v>
      </c>
      <c r="AY362" s="17" t="s">
        <v>133</v>
      </c>
      <c r="BE362" s="146">
        <f>IF(N362="základní",J362,0)</f>
        <v>0</v>
      </c>
      <c r="BF362" s="146">
        <f>IF(N362="snížená",J362,0)</f>
        <v>0</v>
      </c>
      <c r="BG362" s="146">
        <f>IF(N362="zákl. přenesená",J362,0)</f>
        <v>0</v>
      </c>
      <c r="BH362" s="146">
        <f>IF(N362="sníž. přenesená",J362,0)</f>
        <v>0</v>
      </c>
      <c r="BI362" s="146">
        <f>IF(N362="nulová",J362,0)</f>
        <v>0</v>
      </c>
      <c r="BJ362" s="17" t="s">
        <v>83</v>
      </c>
      <c r="BK362" s="146">
        <f>ROUND(I362*H362,2)</f>
        <v>0</v>
      </c>
      <c r="BL362" s="17" t="s">
        <v>139</v>
      </c>
      <c r="BM362" s="145" t="s">
        <v>527</v>
      </c>
    </row>
    <row r="363" spans="2:65" s="13" customFormat="1" ht="11.25">
      <c r="B363" s="154"/>
      <c r="D363" s="148" t="s">
        <v>141</v>
      </c>
      <c r="E363" s="155" t="s">
        <v>1</v>
      </c>
      <c r="F363" s="156" t="s">
        <v>519</v>
      </c>
      <c r="H363" s="157">
        <v>5</v>
      </c>
      <c r="I363" s="158"/>
      <c r="L363" s="154"/>
      <c r="M363" s="159"/>
      <c r="T363" s="160"/>
      <c r="AT363" s="155" t="s">
        <v>141</v>
      </c>
      <c r="AU363" s="155" t="s">
        <v>85</v>
      </c>
      <c r="AV363" s="13" t="s">
        <v>85</v>
      </c>
      <c r="AW363" s="13" t="s">
        <v>32</v>
      </c>
      <c r="AX363" s="13" t="s">
        <v>83</v>
      </c>
      <c r="AY363" s="155" t="s">
        <v>133</v>
      </c>
    </row>
    <row r="364" spans="2:65" s="1" customFormat="1" ht="16.5" customHeight="1">
      <c r="B364" s="32"/>
      <c r="C364" s="133" t="s">
        <v>528</v>
      </c>
      <c r="D364" s="133" t="s">
        <v>135</v>
      </c>
      <c r="E364" s="134" t="s">
        <v>529</v>
      </c>
      <c r="F364" s="135" t="s">
        <v>530</v>
      </c>
      <c r="G364" s="136" t="s">
        <v>415</v>
      </c>
      <c r="H364" s="137">
        <v>4</v>
      </c>
      <c r="I364" s="138"/>
      <c r="J364" s="139">
        <f>ROUND(I364*H364,2)</f>
        <v>0</v>
      </c>
      <c r="K364" s="140"/>
      <c r="L364" s="32"/>
      <c r="M364" s="141" t="s">
        <v>1</v>
      </c>
      <c r="N364" s="142" t="s">
        <v>40</v>
      </c>
      <c r="P364" s="143">
        <f>O364*H364</f>
        <v>0</v>
      </c>
      <c r="Q364" s="143">
        <v>0.32906000000000002</v>
      </c>
      <c r="R364" s="143">
        <f>Q364*H364</f>
        <v>1.3162400000000001</v>
      </c>
      <c r="S364" s="143">
        <v>0</v>
      </c>
      <c r="T364" s="144">
        <f>S364*H364</f>
        <v>0</v>
      </c>
      <c r="AR364" s="145" t="s">
        <v>139</v>
      </c>
      <c r="AT364" s="145" t="s">
        <v>135</v>
      </c>
      <c r="AU364" s="145" t="s">
        <v>85</v>
      </c>
      <c r="AY364" s="17" t="s">
        <v>133</v>
      </c>
      <c r="BE364" s="146">
        <f>IF(N364="základní",J364,0)</f>
        <v>0</v>
      </c>
      <c r="BF364" s="146">
        <f>IF(N364="snížená",J364,0)</f>
        <v>0</v>
      </c>
      <c r="BG364" s="146">
        <f>IF(N364="zákl. přenesená",J364,0)</f>
        <v>0</v>
      </c>
      <c r="BH364" s="146">
        <f>IF(N364="sníž. přenesená",J364,0)</f>
        <v>0</v>
      </c>
      <c r="BI364" s="146">
        <f>IF(N364="nulová",J364,0)</f>
        <v>0</v>
      </c>
      <c r="BJ364" s="17" t="s">
        <v>83</v>
      </c>
      <c r="BK364" s="146">
        <f>ROUND(I364*H364,2)</f>
        <v>0</v>
      </c>
      <c r="BL364" s="17" t="s">
        <v>139</v>
      </c>
      <c r="BM364" s="145" t="s">
        <v>531</v>
      </c>
    </row>
    <row r="365" spans="2:65" s="13" customFormat="1" ht="11.25">
      <c r="B365" s="154"/>
      <c r="D365" s="148" t="s">
        <v>141</v>
      </c>
      <c r="E365" s="155" t="s">
        <v>1</v>
      </c>
      <c r="F365" s="156" t="s">
        <v>139</v>
      </c>
      <c r="H365" s="157">
        <v>4</v>
      </c>
      <c r="I365" s="158"/>
      <c r="L365" s="154"/>
      <c r="M365" s="159"/>
      <c r="T365" s="160"/>
      <c r="AT365" s="155" t="s">
        <v>141</v>
      </c>
      <c r="AU365" s="155" t="s">
        <v>85</v>
      </c>
      <c r="AV365" s="13" t="s">
        <v>85</v>
      </c>
      <c r="AW365" s="13" t="s">
        <v>32</v>
      </c>
      <c r="AX365" s="13" t="s">
        <v>83</v>
      </c>
      <c r="AY365" s="155" t="s">
        <v>133</v>
      </c>
    </row>
    <row r="366" spans="2:65" s="1" customFormat="1" ht="16.5" customHeight="1">
      <c r="B366" s="32"/>
      <c r="C366" s="175" t="s">
        <v>532</v>
      </c>
      <c r="D366" s="175" t="s">
        <v>284</v>
      </c>
      <c r="E366" s="176" t="s">
        <v>533</v>
      </c>
      <c r="F366" s="177" t="s">
        <v>534</v>
      </c>
      <c r="G366" s="178" t="s">
        <v>415</v>
      </c>
      <c r="H366" s="179">
        <v>4</v>
      </c>
      <c r="I366" s="180"/>
      <c r="J366" s="181">
        <f>ROUND(I366*H366,2)</f>
        <v>0</v>
      </c>
      <c r="K366" s="182"/>
      <c r="L366" s="183"/>
      <c r="M366" s="184" t="s">
        <v>1</v>
      </c>
      <c r="N366" s="185" t="s">
        <v>40</v>
      </c>
      <c r="P366" s="143">
        <f>O366*H366</f>
        <v>0</v>
      </c>
      <c r="Q366" s="143">
        <v>2.9499999999999998E-2</v>
      </c>
      <c r="R366" s="143">
        <f>Q366*H366</f>
        <v>0.11799999999999999</v>
      </c>
      <c r="S366" s="143">
        <v>0</v>
      </c>
      <c r="T366" s="144">
        <f>S366*H366</f>
        <v>0</v>
      </c>
      <c r="AR366" s="145" t="s">
        <v>184</v>
      </c>
      <c r="AT366" s="145" t="s">
        <v>284</v>
      </c>
      <c r="AU366" s="145" t="s">
        <v>85</v>
      </c>
      <c r="AY366" s="17" t="s">
        <v>133</v>
      </c>
      <c r="BE366" s="146">
        <f>IF(N366="základní",J366,0)</f>
        <v>0</v>
      </c>
      <c r="BF366" s="146">
        <f>IF(N366="snížená",J366,0)</f>
        <v>0</v>
      </c>
      <c r="BG366" s="146">
        <f>IF(N366="zákl. přenesená",J366,0)</f>
        <v>0</v>
      </c>
      <c r="BH366" s="146">
        <f>IF(N366="sníž. přenesená",J366,0)</f>
        <v>0</v>
      </c>
      <c r="BI366" s="146">
        <f>IF(N366="nulová",J366,0)</f>
        <v>0</v>
      </c>
      <c r="BJ366" s="17" t="s">
        <v>83</v>
      </c>
      <c r="BK366" s="146">
        <f>ROUND(I366*H366,2)</f>
        <v>0</v>
      </c>
      <c r="BL366" s="17" t="s">
        <v>139</v>
      </c>
      <c r="BM366" s="145" t="s">
        <v>535</v>
      </c>
    </row>
    <row r="367" spans="2:65" s="13" customFormat="1" ht="11.25">
      <c r="B367" s="154"/>
      <c r="D367" s="148" t="s">
        <v>141</v>
      </c>
      <c r="E367" s="155" t="s">
        <v>1</v>
      </c>
      <c r="F367" s="156" t="s">
        <v>139</v>
      </c>
      <c r="H367" s="157">
        <v>4</v>
      </c>
      <c r="I367" s="158"/>
      <c r="L367" s="154"/>
      <c r="M367" s="159"/>
      <c r="T367" s="160"/>
      <c r="AT367" s="155" t="s">
        <v>141</v>
      </c>
      <c r="AU367" s="155" t="s">
        <v>85</v>
      </c>
      <c r="AV367" s="13" t="s">
        <v>85</v>
      </c>
      <c r="AW367" s="13" t="s">
        <v>32</v>
      </c>
      <c r="AX367" s="13" t="s">
        <v>83</v>
      </c>
      <c r="AY367" s="155" t="s">
        <v>133</v>
      </c>
    </row>
    <row r="368" spans="2:65" s="1" customFormat="1" ht="16.5" customHeight="1">
      <c r="B368" s="32"/>
      <c r="C368" s="175" t="s">
        <v>536</v>
      </c>
      <c r="D368" s="175" t="s">
        <v>284</v>
      </c>
      <c r="E368" s="176" t="s">
        <v>537</v>
      </c>
      <c r="F368" s="177" t="s">
        <v>538</v>
      </c>
      <c r="G368" s="178" t="s">
        <v>415</v>
      </c>
      <c r="H368" s="179">
        <v>4</v>
      </c>
      <c r="I368" s="180"/>
      <c r="J368" s="181">
        <f>ROUND(I368*H368,2)</f>
        <v>0</v>
      </c>
      <c r="K368" s="182"/>
      <c r="L368" s="183"/>
      <c r="M368" s="184" t="s">
        <v>1</v>
      </c>
      <c r="N368" s="185" t="s">
        <v>40</v>
      </c>
      <c r="P368" s="143">
        <f>O368*H368</f>
        <v>0</v>
      </c>
      <c r="Q368" s="143">
        <v>2.5000000000000001E-3</v>
      </c>
      <c r="R368" s="143">
        <f>Q368*H368</f>
        <v>0.01</v>
      </c>
      <c r="S368" s="143">
        <v>0</v>
      </c>
      <c r="T368" s="144">
        <f>S368*H368</f>
        <v>0</v>
      </c>
      <c r="AR368" s="145" t="s">
        <v>184</v>
      </c>
      <c r="AT368" s="145" t="s">
        <v>284</v>
      </c>
      <c r="AU368" s="145" t="s">
        <v>85</v>
      </c>
      <c r="AY368" s="17" t="s">
        <v>133</v>
      </c>
      <c r="BE368" s="146">
        <f>IF(N368="základní",J368,0)</f>
        <v>0</v>
      </c>
      <c r="BF368" s="146">
        <f>IF(N368="snížená",J368,0)</f>
        <v>0</v>
      </c>
      <c r="BG368" s="146">
        <f>IF(N368="zákl. přenesená",J368,0)</f>
        <v>0</v>
      </c>
      <c r="BH368" s="146">
        <f>IF(N368="sníž. přenesená",J368,0)</f>
        <v>0</v>
      </c>
      <c r="BI368" s="146">
        <f>IF(N368="nulová",J368,0)</f>
        <v>0</v>
      </c>
      <c r="BJ368" s="17" t="s">
        <v>83</v>
      </c>
      <c r="BK368" s="146">
        <f>ROUND(I368*H368,2)</f>
        <v>0</v>
      </c>
      <c r="BL368" s="17" t="s">
        <v>139</v>
      </c>
      <c r="BM368" s="145" t="s">
        <v>539</v>
      </c>
    </row>
    <row r="369" spans="2:65" s="13" customFormat="1" ht="11.25">
      <c r="B369" s="154"/>
      <c r="D369" s="148" t="s">
        <v>141</v>
      </c>
      <c r="E369" s="155" t="s">
        <v>1</v>
      </c>
      <c r="F369" s="156" t="s">
        <v>139</v>
      </c>
      <c r="H369" s="157">
        <v>4</v>
      </c>
      <c r="I369" s="158"/>
      <c r="L369" s="154"/>
      <c r="M369" s="159"/>
      <c r="T369" s="160"/>
      <c r="AT369" s="155" t="s">
        <v>141</v>
      </c>
      <c r="AU369" s="155" t="s">
        <v>85</v>
      </c>
      <c r="AV369" s="13" t="s">
        <v>85</v>
      </c>
      <c r="AW369" s="13" t="s">
        <v>32</v>
      </c>
      <c r="AX369" s="13" t="s">
        <v>83</v>
      </c>
      <c r="AY369" s="155" t="s">
        <v>133</v>
      </c>
    </row>
    <row r="370" spans="2:65" s="1" customFormat="1" ht="24.2" customHeight="1">
      <c r="B370" s="32"/>
      <c r="C370" s="133" t="s">
        <v>540</v>
      </c>
      <c r="D370" s="133" t="s">
        <v>135</v>
      </c>
      <c r="E370" s="134" t="s">
        <v>541</v>
      </c>
      <c r="F370" s="135" t="s">
        <v>542</v>
      </c>
      <c r="G370" s="136" t="s">
        <v>415</v>
      </c>
      <c r="H370" s="137">
        <v>1</v>
      </c>
      <c r="I370" s="138"/>
      <c r="J370" s="139">
        <f>ROUND(I370*H370,2)</f>
        <v>0</v>
      </c>
      <c r="K370" s="140"/>
      <c r="L370" s="32"/>
      <c r="M370" s="141" t="s">
        <v>1</v>
      </c>
      <c r="N370" s="142" t="s">
        <v>40</v>
      </c>
      <c r="P370" s="143">
        <f>O370*H370</f>
        <v>0</v>
      </c>
      <c r="Q370" s="143">
        <v>1.6000000000000001E-4</v>
      </c>
      <c r="R370" s="143">
        <f>Q370*H370</f>
        <v>1.6000000000000001E-4</v>
      </c>
      <c r="S370" s="143">
        <v>0</v>
      </c>
      <c r="T370" s="144">
        <f>S370*H370</f>
        <v>0</v>
      </c>
      <c r="AR370" s="145" t="s">
        <v>139</v>
      </c>
      <c r="AT370" s="145" t="s">
        <v>135</v>
      </c>
      <c r="AU370" s="145" t="s">
        <v>85</v>
      </c>
      <c r="AY370" s="17" t="s">
        <v>133</v>
      </c>
      <c r="BE370" s="146">
        <f>IF(N370="základní",J370,0)</f>
        <v>0</v>
      </c>
      <c r="BF370" s="146">
        <f>IF(N370="snížená",J370,0)</f>
        <v>0</v>
      </c>
      <c r="BG370" s="146">
        <f>IF(N370="zákl. přenesená",J370,0)</f>
        <v>0</v>
      </c>
      <c r="BH370" s="146">
        <f>IF(N370="sníž. přenesená",J370,0)</f>
        <v>0</v>
      </c>
      <c r="BI370" s="146">
        <f>IF(N370="nulová",J370,0)</f>
        <v>0</v>
      </c>
      <c r="BJ370" s="17" t="s">
        <v>83</v>
      </c>
      <c r="BK370" s="146">
        <f>ROUND(I370*H370,2)</f>
        <v>0</v>
      </c>
      <c r="BL370" s="17" t="s">
        <v>139</v>
      </c>
      <c r="BM370" s="145" t="s">
        <v>543</v>
      </c>
    </row>
    <row r="371" spans="2:65" s="13" customFormat="1" ht="11.25">
      <c r="B371" s="154"/>
      <c r="D371" s="148" t="s">
        <v>141</v>
      </c>
      <c r="E371" s="155" t="s">
        <v>1</v>
      </c>
      <c r="F371" s="156" t="s">
        <v>83</v>
      </c>
      <c r="H371" s="157">
        <v>1</v>
      </c>
      <c r="I371" s="158"/>
      <c r="L371" s="154"/>
      <c r="M371" s="159"/>
      <c r="T371" s="160"/>
      <c r="AT371" s="155" t="s">
        <v>141</v>
      </c>
      <c r="AU371" s="155" t="s">
        <v>85</v>
      </c>
      <c r="AV371" s="13" t="s">
        <v>85</v>
      </c>
      <c r="AW371" s="13" t="s">
        <v>32</v>
      </c>
      <c r="AX371" s="13" t="s">
        <v>83</v>
      </c>
      <c r="AY371" s="155" t="s">
        <v>133</v>
      </c>
    </row>
    <row r="372" spans="2:65" s="1" customFormat="1" ht="16.5" customHeight="1">
      <c r="B372" s="32"/>
      <c r="C372" s="133" t="s">
        <v>544</v>
      </c>
      <c r="D372" s="133" t="s">
        <v>135</v>
      </c>
      <c r="E372" s="134" t="s">
        <v>545</v>
      </c>
      <c r="F372" s="135" t="s">
        <v>546</v>
      </c>
      <c r="G372" s="136" t="s">
        <v>187</v>
      </c>
      <c r="H372" s="137">
        <v>388.19</v>
      </c>
      <c r="I372" s="138"/>
      <c r="J372" s="139">
        <f>ROUND(I372*H372,2)</f>
        <v>0</v>
      </c>
      <c r="K372" s="140"/>
      <c r="L372" s="32"/>
      <c r="M372" s="141" t="s">
        <v>1</v>
      </c>
      <c r="N372" s="142" t="s">
        <v>40</v>
      </c>
      <c r="P372" s="143">
        <f>O372*H372</f>
        <v>0</v>
      </c>
      <c r="Q372" s="143">
        <v>1.9000000000000001E-4</v>
      </c>
      <c r="R372" s="143">
        <f>Q372*H372</f>
        <v>7.3756100000000005E-2</v>
      </c>
      <c r="S372" s="143">
        <v>0</v>
      </c>
      <c r="T372" s="144">
        <f>S372*H372</f>
        <v>0</v>
      </c>
      <c r="AR372" s="145" t="s">
        <v>139</v>
      </c>
      <c r="AT372" s="145" t="s">
        <v>135</v>
      </c>
      <c r="AU372" s="145" t="s">
        <v>85</v>
      </c>
      <c r="AY372" s="17" t="s">
        <v>133</v>
      </c>
      <c r="BE372" s="146">
        <f>IF(N372="základní",J372,0)</f>
        <v>0</v>
      </c>
      <c r="BF372" s="146">
        <f>IF(N372="snížená",J372,0)</f>
        <v>0</v>
      </c>
      <c r="BG372" s="146">
        <f>IF(N372="zákl. přenesená",J372,0)</f>
        <v>0</v>
      </c>
      <c r="BH372" s="146">
        <f>IF(N372="sníž. přenesená",J372,0)</f>
        <v>0</v>
      </c>
      <c r="BI372" s="146">
        <f>IF(N372="nulová",J372,0)</f>
        <v>0</v>
      </c>
      <c r="BJ372" s="17" t="s">
        <v>83</v>
      </c>
      <c r="BK372" s="146">
        <f>ROUND(I372*H372,2)</f>
        <v>0</v>
      </c>
      <c r="BL372" s="17" t="s">
        <v>139</v>
      </c>
      <c r="BM372" s="145" t="s">
        <v>547</v>
      </c>
    </row>
    <row r="373" spans="2:65" s="13" customFormat="1" ht="11.25">
      <c r="B373" s="154"/>
      <c r="D373" s="148" t="s">
        <v>141</v>
      </c>
      <c r="E373" s="155" t="s">
        <v>1</v>
      </c>
      <c r="F373" s="156" t="s">
        <v>440</v>
      </c>
      <c r="H373" s="157">
        <v>388.19</v>
      </c>
      <c r="I373" s="158"/>
      <c r="L373" s="154"/>
      <c r="M373" s="159"/>
      <c r="T373" s="160"/>
      <c r="AT373" s="155" t="s">
        <v>141</v>
      </c>
      <c r="AU373" s="155" t="s">
        <v>85</v>
      </c>
      <c r="AV373" s="13" t="s">
        <v>85</v>
      </c>
      <c r="AW373" s="13" t="s">
        <v>32</v>
      </c>
      <c r="AX373" s="13" t="s">
        <v>83</v>
      </c>
      <c r="AY373" s="155" t="s">
        <v>133</v>
      </c>
    </row>
    <row r="374" spans="2:65" s="1" customFormat="1" ht="16.5" customHeight="1">
      <c r="B374" s="32"/>
      <c r="C374" s="133" t="s">
        <v>548</v>
      </c>
      <c r="D374" s="133" t="s">
        <v>135</v>
      </c>
      <c r="E374" s="134" t="s">
        <v>549</v>
      </c>
      <c r="F374" s="135" t="s">
        <v>550</v>
      </c>
      <c r="G374" s="136" t="s">
        <v>187</v>
      </c>
      <c r="H374" s="137">
        <v>388.19</v>
      </c>
      <c r="I374" s="138"/>
      <c r="J374" s="139">
        <f>ROUND(I374*H374,2)</f>
        <v>0</v>
      </c>
      <c r="K374" s="140"/>
      <c r="L374" s="32"/>
      <c r="M374" s="141" t="s">
        <v>1</v>
      </c>
      <c r="N374" s="142" t="s">
        <v>40</v>
      </c>
      <c r="P374" s="143">
        <f>O374*H374</f>
        <v>0</v>
      </c>
      <c r="Q374" s="143">
        <v>6.0000000000000002E-5</v>
      </c>
      <c r="R374" s="143">
        <f>Q374*H374</f>
        <v>2.32914E-2</v>
      </c>
      <c r="S374" s="143">
        <v>0</v>
      </c>
      <c r="T374" s="144">
        <f>S374*H374</f>
        <v>0</v>
      </c>
      <c r="AR374" s="145" t="s">
        <v>139</v>
      </c>
      <c r="AT374" s="145" t="s">
        <v>135</v>
      </c>
      <c r="AU374" s="145" t="s">
        <v>85</v>
      </c>
      <c r="AY374" s="17" t="s">
        <v>133</v>
      </c>
      <c r="BE374" s="146">
        <f>IF(N374="základní",J374,0)</f>
        <v>0</v>
      </c>
      <c r="BF374" s="146">
        <f>IF(N374="snížená",J374,0)</f>
        <v>0</v>
      </c>
      <c r="BG374" s="146">
        <f>IF(N374="zákl. přenesená",J374,0)</f>
        <v>0</v>
      </c>
      <c r="BH374" s="146">
        <f>IF(N374="sníž. přenesená",J374,0)</f>
        <v>0</v>
      </c>
      <c r="BI374" s="146">
        <f>IF(N374="nulová",J374,0)</f>
        <v>0</v>
      </c>
      <c r="BJ374" s="17" t="s">
        <v>83</v>
      </c>
      <c r="BK374" s="146">
        <f>ROUND(I374*H374,2)</f>
        <v>0</v>
      </c>
      <c r="BL374" s="17" t="s">
        <v>139</v>
      </c>
      <c r="BM374" s="145" t="s">
        <v>551</v>
      </c>
    </row>
    <row r="375" spans="2:65" s="12" customFormat="1" ht="11.25">
      <c r="B375" s="147"/>
      <c r="D375" s="148" t="s">
        <v>141</v>
      </c>
      <c r="E375" s="149" t="s">
        <v>1</v>
      </c>
      <c r="F375" s="150" t="s">
        <v>552</v>
      </c>
      <c r="H375" s="149" t="s">
        <v>1</v>
      </c>
      <c r="I375" s="151"/>
      <c r="L375" s="147"/>
      <c r="M375" s="152"/>
      <c r="T375" s="153"/>
      <c r="AT375" s="149" t="s">
        <v>141</v>
      </c>
      <c r="AU375" s="149" t="s">
        <v>85</v>
      </c>
      <c r="AV375" s="12" t="s">
        <v>83</v>
      </c>
      <c r="AW375" s="12" t="s">
        <v>32</v>
      </c>
      <c r="AX375" s="12" t="s">
        <v>75</v>
      </c>
      <c r="AY375" s="149" t="s">
        <v>133</v>
      </c>
    </row>
    <row r="376" spans="2:65" s="13" customFormat="1" ht="11.25">
      <c r="B376" s="154"/>
      <c r="D376" s="148" t="s">
        <v>141</v>
      </c>
      <c r="E376" s="155" t="s">
        <v>1</v>
      </c>
      <c r="F376" s="156" t="s">
        <v>440</v>
      </c>
      <c r="H376" s="157">
        <v>388.19</v>
      </c>
      <c r="I376" s="158"/>
      <c r="L376" s="154"/>
      <c r="M376" s="159"/>
      <c r="T376" s="160"/>
      <c r="AT376" s="155" t="s">
        <v>141</v>
      </c>
      <c r="AU376" s="155" t="s">
        <v>85</v>
      </c>
      <c r="AV376" s="13" t="s">
        <v>85</v>
      </c>
      <c r="AW376" s="13" t="s">
        <v>32</v>
      </c>
      <c r="AX376" s="13" t="s">
        <v>83</v>
      </c>
      <c r="AY376" s="155" t="s">
        <v>133</v>
      </c>
    </row>
    <row r="377" spans="2:65" s="11" customFormat="1" ht="22.9" customHeight="1">
      <c r="B377" s="121"/>
      <c r="D377" s="122" t="s">
        <v>74</v>
      </c>
      <c r="E377" s="131" t="s">
        <v>191</v>
      </c>
      <c r="F377" s="131" t="s">
        <v>553</v>
      </c>
      <c r="I377" s="124"/>
      <c r="J377" s="132">
        <f>BK377</f>
        <v>0</v>
      </c>
      <c r="L377" s="121"/>
      <c r="M377" s="126"/>
      <c r="P377" s="127">
        <f>SUM(P378:P383)</f>
        <v>0</v>
      </c>
      <c r="R377" s="127">
        <f>SUM(R378:R383)</f>
        <v>0.22569999999999998</v>
      </c>
      <c r="T377" s="128">
        <f>SUM(T378:T383)</f>
        <v>0</v>
      </c>
      <c r="AR377" s="122" t="s">
        <v>83</v>
      </c>
      <c r="AT377" s="129" t="s">
        <v>74</v>
      </c>
      <c r="AU377" s="129" t="s">
        <v>83</v>
      </c>
      <c r="AY377" s="122" t="s">
        <v>133</v>
      </c>
      <c r="BK377" s="130">
        <f>SUM(BK378:BK383)</f>
        <v>0</v>
      </c>
    </row>
    <row r="378" spans="2:65" s="1" customFormat="1" ht="33" customHeight="1">
      <c r="B378" s="32"/>
      <c r="C378" s="133" t="s">
        <v>554</v>
      </c>
      <c r="D378" s="133" t="s">
        <v>135</v>
      </c>
      <c r="E378" s="134" t="s">
        <v>555</v>
      </c>
      <c r="F378" s="135" t="s">
        <v>556</v>
      </c>
      <c r="G378" s="136" t="s">
        <v>187</v>
      </c>
      <c r="H378" s="137">
        <v>370</v>
      </c>
      <c r="I378" s="138"/>
      <c r="J378" s="139">
        <f>ROUND(I378*H378,2)</f>
        <v>0</v>
      </c>
      <c r="K378" s="140"/>
      <c r="L378" s="32"/>
      <c r="M378" s="141" t="s">
        <v>1</v>
      </c>
      <c r="N378" s="142" t="s">
        <v>40</v>
      </c>
      <c r="P378" s="143">
        <f>O378*H378</f>
        <v>0</v>
      </c>
      <c r="Q378" s="143">
        <v>6.0999999999999997E-4</v>
      </c>
      <c r="R378" s="143">
        <f>Q378*H378</f>
        <v>0.22569999999999998</v>
      </c>
      <c r="S378" s="143">
        <v>0</v>
      </c>
      <c r="T378" s="144">
        <f>S378*H378</f>
        <v>0</v>
      </c>
      <c r="AR378" s="145" t="s">
        <v>139</v>
      </c>
      <c r="AT378" s="145" t="s">
        <v>135</v>
      </c>
      <c r="AU378" s="145" t="s">
        <v>85</v>
      </c>
      <c r="AY378" s="17" t="s">
        <v>133</v>
      </c>
      <c r="BE378" s="146">
        <f>IF(N378="základní",J378,0)</f>
        <v>0</v>
      </c>
      <c r="BF378" s="146">
        <f>IF(N378="snížená",J378,0)</f>
        <v>0</v>
      </c>
      <c r="BG378" s="146">
        <f>IF(N378="zákl. přenesená",J378,0)</f>
        <v>0</v>
      </c>
      <c r="BH378" s="146">
        <f>IF(N378="sníž. přenesená",J378,0)</f>
        <v>0</v>
      </c>
      <c r="BI378" s="146">
        <f>IF(N378="nulová",J378,0)</f>
        <v>0</v>
      </c>
      <c r="BJ378" s="17" t="s">
        <v>83</v>
      </c>
      <c r="BK378" s="146">
        <f>ROUND(I378*H378,2)</f>
        <v>0</v>
      </c>
      <c r="BL378" s="17" t="s">
        <v>139</v>
      </c>
      <c r="BM378" s="145" t="s">
        <v>557</v>
      </c>
    </row>
    <row r="379" spans="2:65" s="12" customFormat="1" ht="11.25">
      <c r="B379" s="147"/>
      <c r="D379" s="148" t="s">
        <v>141</v>
      </c>
      <c r="E379" s="149" t="s">
        <v>1</v>
      </c>
      <c r="F379" s="150" t="s">
        <v>558</v>
      </c>
      <c r="H379" s="149" t="s">
        <v>1</v>
      </c>
      <c r="I379" s="151"/>
      <c r="L379" s="147"/>
      <c r="M379" s="152"/>
      <c r="T379" s="153"/>
      <c r="AT379" s="149" t="s">
        <v>141</v>
      </c>
      <c r="AU379" s="149" t="s">
        <v>85</v>
      </c>
      <c r="AV379" s="12" t="s">
        <v>83</v>
      </c>
      <c r="AW379" s="12" t="s">
        <v>32</v>
      </c>
      <c r="AX379" s="12" t="s">
        <v>75</v>
      </c>
      <c r="AY379" s="149" t="s">
        <v>133</v>
      </c>
    </row>
    <row r="380" spans="2:65" s="13" customFormat="1" ht="11.25">
      <c r="B380" s="154"/>
      <c r="D380" s="148" t="s">
        <v>141</v>
      </c>
      <c r="E380" s="155" t="s">
        <v>1</v>
      </c>
      <c r="F380" s="156" t="s">
        <v>559</v>
      </c>
      <c r="H380" s="157">
        <v>370</v>
      </c>
      <c r="I380" s="158"/>
      <c r="L380" s="154"/>
      <c r="M380" s="159"/>
      <c r="T380" s="160"/>
      <c r="AT380" s="155" t="s">
        <v>141</v>
      </c>
      <c r="AU380" s="155" t="s">
        <v>85</v>
      </c>
      <c r="AV380" s="13" t="s">
        <v>85</v>
      </c>
      <c r="AW380" s="13" t="s">
        <v>32</v>
      </c>
      <c r="AX380" s="13" t="s">
        <v>83</v>
      </c>
      <c r="AY380" s="155" t="s">
        <v>133</v>
      </c>
    </row>
    <row r="381" spans="2:65" s="1" customFormat="1" ht="16.5" customHeight="1">
      <c r="B381" s="32"/>
      <c r="C381" s="133" t="s">
        <v>560</v>
      </c>
      <c r="D381" s="133" t="s">
        <v>135</v>
      </c>
      <c r="E381" s="134" t="s">
        <v>561</v>
      </c>
      <c r="F381" s="135" t="s">
        <v>562</v>
      </c>
      <c r="G381" s="136" t="s">
        <v>187</v>
      </c>
      <c r="H381" s="137">
        <v>370</v>
      </c>
      <c r="I381" s="138"/>
      <c r="J381" s="139">
        <f>ROUND(I381*H381,2)</f>
        <v>0</v>
      </c>
      <c r="K381" s="140"/>
      <c r="L381" s="32"/>
      <c r="M381" s="141" t="s">
        <v>1</v>
      </c>
      <c r="N381" s="142" t="s">
        <v>40</v>
      </c>
      <c r="P381" s="143">
        <f>O381*H381</f>
        <v>0</v>
      </c>
      <c r="Q381" s="143">
        <v>0</v>
      </c>
      <c r="R381" s="143">
        <f>Q381*H381</f>
        <v>0</v>
      </c>
      <c r="S381" s="143">
        <v>0</v>
      </c>
      <c r="T381" s="144">
        <f>S381*H381</f>
        <v>0</v>
      </c>
      <c r="AR381" s="145" t="s">
        <v>139</v>
      </c>
      <c r="AT381" s="145" t="s">
        <v>135</v>
      </c>
      <c r="AU381" s="145" t="s">
        <v>85</v>
      </c>
      <c r="AY381" s="17" t="s">
        <v>133</v>
      </c>
      <c r="BE381" s="146">
        <f>IF(N381="základní",J381,0)</f>
        <v>0</v>
      </c>
      <c r="BF381" s="146">
        <f>IF(N381="snížená",J381,0)</f>
        <v>0</v>
      </c>
      <c r="BG381" s="146">
        <f>IF(N381="zákl. přenesená",J381,0)</f>
        <v>0</v>
      </c>
      <c r="BH381" s="146">
        <f>IF(N381="sníž. přenesená",J381,0)</f>
        <v>0</v>
      </c>
      <c r="BI381" s="146">
        <f>IF(N381="nulová",J381,0)</f>
        <v>0</v>
      </c>
      <c r="BJ381" s="17" t="s">
        <v>83</v>
      </c>
      <c r="BK381" s="146">
        <f>ROUND(I381*H381,2)</f>
        <v>0</v>
      </c>
      <c r="BL381" s="17" t="s">
        <v>139</v>
      </c>
      <c r="BM381" s="145" t="s">
        <v>563</v>
      </c>
    </row>
    <row r="382" spans="2:65" s="12" customFormat="1" ht="11.25">
      <c r="B382" s="147"/>
      <c r="D382" s="148" t="s">
        <v>141</v>
      </c>
      <c r="E382" s="149" t="s">
        <v>1</v>
      </c>
      <c r="F382" s="150" t="s">
        <v>564</v>
      </c>
      <c r="H382" s="149" t="s">
        <v>1</v>
      </c>
      <c r="I382" s="151"/>
      <c r="L382" s="147"/>
      <c r="M382" s="152"/>
      <c r="T382" s="153"/>
      <c r="AT382" s="149" t="s">
        <v>141</v>
      </c>
      <c r="AU382" s="149" t="s">
        <v>85</v>
      </c>
      <c r="AV382" s="12" t="s">
        <v>83</v>
      </c>
      <c r="AW382" s="12" t="s">
        <v>32</v>
      </c>
      <c r="AX382" s="12" t="s">
        <v>75</v>
      </c>
      <c r="AY382" s="149" t="s">
        <v>133</v>
      </c>
    </row>
    <row r="383" spans="2:65" s="13" customFormat="1" ht="11.25">
      <c r="B383" s="154"/>
      <c r="D383" s="148" t="s">
        <v>141</v>
      </c>
      <c r="E383" s="155" t="s">
        <v>1</v>
      </c>
      <c r="F383" s="156" t="s">
        <v>559</v>
      </c>
      <c r="H383" s="157">
        <v>370</v>
      </c>
      <c r="I383" s="158"/>
      <c r="L383" s="154"/>
      <c r="M383" s="159"/>
      <c r="T383" s="160"/>
      <c r="AT383" s="155" t="s">
        <v>141</v>
      </c>
      <c r="AU383" s="155" t="s">
        <v>85</v>
      </c>
      <c r="AV383" s="13" t="s">
        <v>85</v>
      </c>
      <c r="AW383" s="13" t="s">
        <v>32</v>
      </c>
      <c r="AX383" s="13" t="s">
        <v>83</v>
      </c>
      <c r="AY383" s="155" t="s">
        <v>133</v>
      </c>
    </row>
    <row r="384" spans="2:65" s="11" customFormat="1" ht="22.9" customHeight="1">
      <c r="B384" s="121"/>
      <c r="D384" s="122" t="s">
        <v>74</v>
      </c>
      <c r="E384" s="131" t="s">
        <v>565</v>
      </c>
      <c r="F384" s="131" t="s">
        <v>566</v>
      </c>
      <c r="I384" s="124"/>
      <c r="J384" s="132">
        <f>BK384</f>
        <v>0</v>
      </c>
      <c r="L384" s="121"/>
      <c r="M384" s="126"/>
      <c r="P384" s="127">
        <f>SUM(P385:P416)</f>
        <v>0</v>
      </c>
      <c r="R384" s="127">
        <f>SUM(R385:R416)</f>
        <v>0</v>
      </c>
      <c r="T384" s="128">
        <f>SUM(T385:T416)</f>
        <v>0</v>
      </c>
      <c r="AR384" s="122" t="s">
        <v>83</v>
      </c>
      <c r="AT384" s="129" t="s">
        <v>74</v>
      </c>
      <c r="AU384" s="129" t="s">
        <v>83</v>
      </c>
      <c r="AY384" s="122" t="s">
        <v>133</v>
      </c>
      <c r="BK384" s="130">
        <f>SUM(BK385:BK416)</f>
        <v>0</v>
      </c>
    </row>
    <row r="385" spans="2:65" s="1" customFormat="1" ht="24.2" customHeight="1">
      <c r="B385" s="32"/>
      <c r="C385" s="133" t="s">
        <v>567</v>
      </c>
      <c r="D385" s="133" t="s">
        <v>135</v>
      </c>
      <c r="E385" s="134" t="s">
        <v>568</v>
      </c>
      <c r="F385" s="135" t="s">
        <v>569</v>
      </c>
      <c r="G385" s="136" t="s">
        <v>273</v>
      </c>
      <c r="H385" s="137">
        <v>648.54</v>
      </c>
      <c r="I385" s="138"/>
      <c r="J385" s="139">
        <f>ROUND(I385*H385,2)</f>
        <v>0</v>
      </c>
      <c r="K385" s="140"/>
      <c r="L385" s="32"/>
      <c r="M385" s="141" t="s">
        <v>1</v>
      </c>
      <c r="N385" s="142" t="s">
        <v>40</v>
      </c>
      <c r="P385" s="143">
        <f>O385*H385</f>
        <v>0</v>
      </c>
      <c r="Q385" s="143">
        <v>0</v>
      </c>
      <c r="R385" s="143">
        <f>Q385*H385</f>
        <v>0</v>
      </c>
      <c r="S385" s="143">
        <v>0</v>
      </c>
      <c r="T385" s="144">
        <f>S385*H385</f>
        <v>0</v>
      </c>
      <c r="AR385" s="145" t="s">
        <v>139</v>
      </c>
      <c r="AT385" s="145" t="s">
        <v>135</v>
      </c>
      <c r="AU385" s="145" t="s">
        <v>85</v>
      </c>
      <c r="AY385" s="17" t="s">
        <v>133</v>
      </c>
      <c r="BE385" s="146">
        <f>IF(N385="základní",J385,0)</f>
        <v>0</v>
      </c>
      <c r="BF385" s="146">
        <f>IF(N385="snížená",J385,0)</f>
        <v>0</v>
      </c>
      <c r="BG385" s="146">
        <f>IF(N385="zákl. přenesená",J385,0)</f>
        <v>0</v>
      </c>
      <c r="BH385" s="146">
        <f>IF(N385="sníž. přenesená",J385,0)</f>
        <v>0</v>
      </c>
      <c r="BI385" s="146">
        <f>IF(N385="nulová",J385,0)</f>
        <v>0</v>
      </c>
      <c r="BJ385" s="17" t="s">
        <v>83</v>
      </c>
      <c r="BK385" s="146">
        <f>ROUND(I385*H385,2)</f>
        <v>0</v>
      </c>
      <c r="BL385" s="17" t="s">
        <v>139</v>
      </c>
      <c r="BM385" s="145" t="s">
        <v>570</v>
      </c>
    </row>
    <row r="386" spans="2:65" s="12" customFormat="1" ht="11.25">
      <c r="B386" s="147"/>
      <c r="D386" s="148" t="s">
        <v>141</v>
      </c>
      <c r="E386" s="149" t="s">
        <v>1</v>
      </c>
      <c r="F386" s="150" t="s">
        <v>571</v>
      </c>
      <c r="H386" s="149" t="s">
        <v>1</v>
      </c>
      <c r="I386" s="151"/>
      <c r="L386" s="147"/>
      <c r="M386" s="152"/>
      <c r="T386" s="153"/>
      <c r="AT386" s="149" t="s">
        <v>141</v>
      </c>
      <c r="AU386" s="149" t="s">
        <v>85</v>
      </c>
      <c r="AV386" s="12" t="s">
        <v>83</v>
      </c>
      <c r="AW386" s="12" t="s">
        <v>32</v>
      </c>
      <c r="AX386" s="12" t="s">
        <v>75</v>
      </c>
      <c r="AY386" s="149" t="s">
        <v>133</v>
      </c>
    </row>
    <row r="387" spans="2:65" s="13" customFormat="1" ht="11.25">
      <c r="B387" s="154"/>
      <c r="D387" s="148" t="s">
        <v>141</v>
      </c>
      <c r="E387" s="155" t="s">
        <v>1</v>
      </c>
      <c r="F387" s="156" t="s">
        <v>572</v>
      </c>
      <c r="H387" s="157">
        <v>130.9</v>
      </c>
      <c r="I387" s="158"/>
      <c r="L387" s="154"/>
      <c r="M387" s="159"/>
      <c r="T387" s="160"/>
      <c r="AT387" s="155" t="s">
        <v>141</v>
      </c>
      <c r="AU387" s="155" t="s">
        <v>85</v>
      </c>
      <c r="AV387" s="13" t="s">
        <v>85</v>
      </c>
      <c r="AW387" s="13" t="s">
        <v>32</v>
      </c>
      <c r="AX387" s="13" t="s">
        <v>75</v>
      </c>
      <c r="AY387" s="155" t="s">
        <v>133</v>
      </c>
    </row>
    <row r="388" spans="2:65" s="12" customFormat="1" ht="11.25">
      <c r="B388" s="147"/>
      <c r="D388" s="148" t="s">
        <v>141</v>
      </c>
      <c r="E388" s="149" t="s">
        <v>1</v>
      </c>
      <c r="F388" s="150" t="s">
        <v>573</v>
      </c>
      <c r="H388" s="149" t="s">
        <v>1</v>
      </c>
      <c r="I388" s="151"/>
      <c r="L388" s="147"/>
      <c r="M388" s="152"/>
      <c r="T388" s="153"/>
      <c r="AT388" s="149" t="s">
        <v>141</v>
      </c>
      <c r="AU388" s="149" t="s">
        <v>85</v>
      </c>
      <c r="AV388" s="12" t="s">
        <v>83</v>
      </c>
      <c r="AW388" s="12" t="s">
        <v>32</v>
      </c>
      <c r="AX388" s="12" t="s">
        <v>75</v>
      </c>
      <c r="AY388" s="149" t="s">
        <v>133</v>
      </c>
    </row>
    <row r="389" spans="2:65" s="13" customFormat="1" ht="11.25">
      <c r="B389" s="154"/>
      <c r="D389" s="148" t="s">
        <v>141</v>
      </c>
      <c r="E389" s="155" t="s">
        <v>1</v>
      </c>
      <c r="F389" s="156" t="s">
        <v>574</v>
      </c>
      <c r="H389" s="157">
        <v>22.88</v>
      </c>
      <c r="I389" s="158"/>
      <c r="L389" s="154"/>
      <c r="M389" s="159"/>
      <c r="T389" s="160"/>
      <c r="AT389" s="155" t="s">
        <v>141</v>
      </c>
      <c r="AU389" s="155" t="s">
        <v>85</v>
      </c>
      <c r="AV389" s="13" t="s">
        <v>85</v>
      </c>
      <c r="AW389" s="13" t="s">
        <v>32</v>
      </c>
      <c r="AX389" s="13" t="s">
        <v>75</v>
      </c>
      <c r="AY389" s="155" t="s">
        <v>133</v>
      </c>
    </row>
    <row r="390" spans="2:65" s="12" customFormat="1" ht="11.25">
      <c r="B390" s="147"/>
      <c r="D390" s="148" t="s">
        <v>141</v>
      </c>
      <c r="E390" s="149" t="s">
        <v>1</v>
      </c>
      <c r="F390" s="150" t="s">
        <v>575</v>
      </c>
      <c r="H390" s="149" t="s">
        <v>1</v>
      </c>
      <c r="I390" s="151"/>
      <c r="L390" s="147"/>
      <c r="M390" s="152"/>
      <c r="T390" s="153"/>
      <c r="AT390" s="149" t="s">
        <v>141</v>
      </c>
      <c r="AU390" s="149" t="s">
        <v>85</v>
      </c>
      <c r="AV390" s="12" t="s">
        <v>83</v>
      </c>
      <c r="AW390" s="12" t="s">
        <v>32</v>
      </c>
      <c r="AX390" s="12" t="s">
        <v>75</v>
      </c>
      <c r="AY390" s="149" t="s">
        <v>133</v>
      </c>
    </row>
    <row r="391" spans="2:65" s="13" customFormat="1" ht="11.25">
      <c r="B391" s="154"/>
      <c r="D391" s="148" t="s">
        <v>141</v>
      </c>
      <c r="E391" s="155" t="s">
        <v>1</v>
      </c>
      <c r="F391" s="156" t="s">
        <v>576</v>
      </c>
      <c r="H391" s="157">
        <v>273.46699999999998</v>
      </c>
      <c r="I391" s="158"/>
      <c r="L391" s="154"/>
      <c r="M391" s="159"/>
      <c r="T391" s="160"/>
      <c r="AT391" s="155" t="s">
        <v>141</v>
      </c>
      <c r="AU391" s="155" t="s">
        <v>85</v>
      </c>
      <c r="AV391" s="13" t="s">
        <v>85</v>
      </c>
      <c r="AW391" s="13" t="s">
        <v>32</v>
      </c>
      <c r="AX391" s="13" t="s">
        <v>75</v>
      </c>
      <c r="AY391" s="155" t="s">
        <v>133</v>
      </c>
    </row>
    <row r="392" spans="2:65" s="12" customFormat="1" ht="11.25">
      <c r="B392" s="147"/>
      <c r="D392" s="148" t="s">
        <v>141</v>
      </c>
      <c r="E392" s="149" t="s">
        <v>1</v>
      </c>
      <c r="F392" s="150" t="s">
        <v>577</v>
      </c>
      <c r="H392" s="149" t="s">
        <v>1</v>
      </c>
      <c r="I392" s="151"/>
      <c r="L392" s="147"/>
      <c r="M392" s="152"/>
      <c r="T392" s="153"/>
      <c r="AT392" s="149" t="s">
        <v>141</v>
      </c>
      <c r="AU392" s="149" t="s">
        <v>85</v>
      </c>
      <c r="AV392" s="12" t="s">
        <v>83</v>
      </c>
      <c r="AW392" s="12" t="s">
        <v>32</v>
      </c>
      <c r="AX392" s="12" t="s">
        <v>75</v>
      </c>
      <c r="AY392" s="149" t="s">
        <v>133</v>
      </c>
    </row>
    <row r="393" spans="2:65" s="13" customFormat="1" ht="11.25">
      <c r="B393" s="154"/>
      <c r="D393" s="148" t="s">
        <v>141</v>
      </c>
      <c r="E393" s="155" t="s">
        <v>1</v>
      </c>
      <c r="F393" s="156" t="s">
        <v>578</v>
      </c>
      <c r="H393" s="157">
        <v>221.29300000000001</v>
      </c>
      <c r="I393" s="158"/>
      <c r="L393" s="154"/>
      <c r="M393" s="159"/>
      <c r="T393" s="160"/>
      <c r="AT393" s="155" t="s">
        <v>141</v>
      </c>
      <c r="AU393" s="155" t="s">
        <v>85</v>
      </c>
      <c r="AV393" s="13" t="s">
        <v>85</v>
      </c>
      <c r="AW393" s="13" t="s">
        <v>32</v>
      </c>
      <c r="AX393" s="13" t="s">
        <v>75</v>
      </c>
      <c r="AY393" s="155" t="s">
        <v>133</v>
      </c>
    </row>
    <row r="394" spans="2:65" s="14" customFormat="1" ht="11.25">
      <c r="B394" s="161"/>
      <c r="D394" s="148" t="s">
        <v>141</v>
      </c>
      <c r="E394" s="162" t="s">
        <v>1</v>
      </c>
      <c r="F394" s="163" t="s">
        <v>152</v>
      </c>
      <c r="H394" s="164">
        <v>648.54</v>
      </c>
      <c r="I394" s="165"/>
      <c r="L394" s="161"/>
      <c r="M394" s="166"/>
      <c r="T394" s="167"/>
      <c r="AT394" s="162" t="s">
        <v>141</v>
      </c>
      <c r="AU394" s="162" t="s">
        <v>85</v>
      </c>
      <c r="AV394" s="14" t="s">
        <v>139</v>
      </c>
      <c r="AW394" s="14" t="s">
        <v>32</v>
      </c>
      <c r="AX394" s="14" t="s">
        <v>83</v>
      </c>
      <c r="AY394" s="162" t="s">
        <v>133</v>
      </c>
    </row>
    <row r="395" spans="2:65" s="1" customFormat="1" ht="24.2" customHeight="1">
      <c r="B395" s="32"/>
      <c r="C395" s="133" t="s">
        <v>579</v>
      </c>
      <c r="D395" s="133" t="s">
        <v>135</v>
      </c>
      <c r="E395" s="134" t="s">
        <v>580</v>
      </c>
      <c r="F395" s="135" t="s">
        <v>581</v>
      </c>
      <c r="G395" s="136" t="s">
        <v>273</v>
      </c>
      <c r="H395" s="137">
        <v>11416.285</v>
      </c>
      <c r="I395" s="138"/>
      <c r="J395" s="139">
        <f>ROUND(I395*H395,2)</f>
        <v>0</v>
      </c>
      <c r="K395" s="140"/>
      <c r="L395" s="32"/>
      <c r="M395" s="141" t="s">
        <v>1</v>
      </c>
      <c r="N395" s="142" t="s">
        <v>40</v>
      </c>
      <c r="P395" s="143">
        <f>O395*H395</f>
        <v>0</v>
      </c>
      <c r="Q395" s="143">
        <v>0</v>
      </c>
      <c r="R395" s="143">
        <f>Q395*H395</f>
        <v>0</v>
      </c>
      <c r="S395" s="143">
        <v>0</v>
      </c>
      <c r="T395" s="144">
        <f>S395*H395</f>
        <v>0</v>
      </c>
      <c r="AR395" s="145" t="s">
        <v>139</v>
      </c>
      <c r="AT395" s="145" t="s">
        <v>135</v>
      </c>
      <c r="AU395" s="145" t="s">
        <v>85</v>
      </c>
      <c r="AY395" s="17" t="s">
        <v>133</v>
      </c>
      <c r="BE395" s="146">
        <f>IF(N395="základní",J395,0)</f>
        <v>0</v>
      </c>
      <c r="BF395" s="146">
        <f>IF(N395="snížená",J395,0)</f>
        <v>0</v>
      </c>
      <c r="BG395" s="146">
        <f>IF(N395="zákl. přenesená",J395,0)</f>
        <v>0</v>
      </c>
      <c r="BH395" s="146">
        <f>IF(N395="sníž. přenesená",J395,0)</f>
        <v>0</v>
      </c>
      <c r="BI395" s="146">
        <f>IF(N395="nulová",J395,0)</f>
        <v>0</v>
      </c>
      <c r="BJ395" s="17" t="s">
        <v>83</v>
      </c>
      <c r="BK395" s="146">
        <f>ROUND(I395*H395,2)</f>
        <v>0</v>
      </c>
      <c r="BL395" s="17" t="s">
        <v>139</v>
      </c>
      <c r="BM395" s="145" t="s">
        <v>582</v>
      </c>
    </row>
    <row r="396" spans="2:65" s="12" customFormat="1" ht="11.25">
      <c r="B396" s="147"/>
      <c r="D396" s="148" t="s">
        <v>141</v>
      </c>
      <c r="E396" s="149" t="s">
        <v>1</v>
      </c>
      <c r="F396" s="150" t="s">
        <v>583</v>
      </c>
      <c r="H396" s="149" t="s">
        <v>1</v>
      </c>
      <c r="I396" s="151"/>
      <c r="L396" s="147"/>
      <c r="M396" s="152"/>
      <c r="T396" s="153"/>
      <c r="AT396" s="149" t="s">
        <v>141</v>
      </c>
      <c r="AU396" s="149" t="s">
        <v>85</v>
      </c>
      <c r="AV396" s="12" t="s">
        <v>83</v>
      </c>
      <c r="AW396" s="12" t="s">
        <v>32</v>
      </c>
      <c r="AX396" s="12" t="s">
        <v>75</v>
      </c>
      <c r="AY396" s="149" t="s">
        <v>133</v>
      </c>
    </row>
    <row r="397" spans="2:65" s="13" customFormat="1" ht="11.25">
      <c r="B397" s="154"/>
      <c r="D397" s="148" t="s">
        <v>141</v>
      </c>
      <c r="E397" s="155" t="s">
        <v>1</v>
      </c>
      <c r="F397" s="156" t="s">
        <v>584</v>
      </c>
      <c r="H397" s="157">
        <v>2031.385</v>
      </c>
      <c r="I397" s="158"/>
      <c r="L397" s="154"/>
      <c r="M397" s="159"/>
      <c r="T397" s="160"/>
      <c r="AT397" s="155" t="s">
        <v>141</v>
      </c>
      <c r="AU397" s="155" t="s">
        <v>85</v>
      </c>
      <c r="AV397" s="13" t="s">
        <v>85</v>
      </c>
      <c r="AW397" s="13" t="s">
        <v>32</v>
      </c>
      <c r="AX397" s="13" t="s">
        <v>75</v>
      </c>
      <c r="AY397" s="155" t="s">
        <v>133</v>
      </c>
    </row>
    <row r="398" spans="2:65" s="12" customFormat="1" ht="11.25">
      <c r="B398" s="147"/>
      <c r="D398" s="148" t="s">
        <v>141</v>
      </c>
      <c r="E398" s="149" t="s">
        <v>1</v>
      </c>
      <c r="F398" s="150" t="s">
        <v>585</v>
      </c>
      <c r="H398" s="149" t="s">
        <v>1</v>
      </c>
      <c r="I398" s="151"/>
      <c r="L398" s="147"/>
      <c r="M398" s="152"/>
      <c r="T398" s="153"/>
      <c r="AT398" s="149" t="s">
        <v>141</v>
      </c>
      <c r="AU398" s="149" t="s">
        <v>85</v>
      </c>
      <c r="AV398" s="12" t="s">
        <v>83</v>
      </c>
      <c r="AW398" s="12" t="s">
        <v>32</v>
      </c>
      <c r="AX398" s="12" t="s">
        <v>75</v>
      </c>
      <c r="AY398" s="149" t="s">
        <v>133</v>
      </c>
    </row>
    <row r="399" spans="2:65" s="13" customFormat="1" ht="11.25">
      <c r="B399" s="154"/>
      <c r="D399" s="148" t="s">
        <v>141</v>
      </c>
      <c r="E399" s="155" t="s">
        <v>1</v>
      </c>
      <c r="F399" s="156" t="s">
        <v>586</v>
      </c>
      <c r="H399" s="157">
        <v>1963.5</v>
      </c>
      <c r="I399" s="158"/>
      <c r="L399" s="154"/>
      <c r="M399" s="159"/>
      <c r="T399" s="160"/>
      <c r="AT399" s="155" t="s">
        <v>141</v>
      </c>
      <c r="AU399" s="155" t="s">
        <v>85</v>
      </c>
      <c r="AV399" s="13" t="s">
        <v>85</v>
      </c>
      <c r="AW399" s="13" t="s">
        <v>32</v>
      </c>
      <c r="AX399" s="13" t="s">
        <v>75</v>
      </c>
      <c r="AY399" s="155" t="s">
        <v>133</v>
      </c>
    </row>
    <row r="400" spans="2:65" s="12" customFormat="1" ht="11.25">
      <c r="B400" s="147"/>
      <c r="D400" s="148" t="s">
        <v>141</v>
      </c>
      <c r="E400" s="149" t="s">
        <v>1</v>
      </c>
      <c r="F400" s="150" t="s">
        <v>587</v>
      </c>
      <c r="H400" s="149" t="s">
        <v>1</v>
      </c>
      <c r="I400" s="151"/>
      <c r="L400" s="147"/>
      <c r="M400" s="152"/>
      <c r="T400" s="153"/>
      <c r="AT400" s="149" t="s">
        <v>141</v>
      </c>
      <c r="AU400" s="149" t="s">
        <v>85</v>
      </c>
      <c r="AV400" s="12" t="s">
        <v>83</v>
      </c>
      <c r="AW400" s="12" t="s">
        <v>32</v>
      </c>
      <c r="AX400" s="12" t="s">
        <v>75</v>
      </c>
      <c r="AY400" s="149" t="s">
        <v>133</v>
      </c>
    </row>
    <row r="401" spans="2:65" s="12" customFormat="1" ht="11.25">
      <c r="B401" s="147"/>
      <c r="D401" s="148" t="s">
        <v>141</v>
      </c>
      <c r="E401" s="149" t="s">
        <v>1</v>
      </c>
      <c r="F401" s="150" t="s">
        <v>588</v>
      </c>
      <c r="H401" s="149" t="s">
        <v>1</v>
      </c>
      <c r="I401" s="151"/>
      <c r="L401" s="147"/>
      <c r="M401" s="152"/>
      <c r="T401" s="153"/>
      <c r="AT401" s="149" t="s">
        <v>141</v>
      </c>
      <c r="AU401" s="149" t="s">
        <v>85</v>
      </c>
      <c r="AV401" s="12" t="s">
        <v>83</v>
      </c>
      <c r="AW401" s="12" t="s">
        <v>32</v>
      </c>
      <c r="AX401" s="12" t="s">
        <v>75</v>
      </c>
      <c r="AY401" s="149" t="s">
        <v>133</v>
      </c>
    </row>
    <row r="402" spans="2:65" s="13" customFormat="1" ht="11.25">
      <c r="B402" s="154"/>
      <c r="D402" s="148" t="s">
        <v>141</v>
      </c>
      <c r="E402" s="155" t="s">
        <v>1</v>
      </c>
      <c r="F402" s="156" t="s">
        <v>589</v>
      </c>
      <c r="H402" s="157">
        <v>3319.395</v>
      </c>
      <c r="I402" s="158"/>
      <c r="L402" s="154"/>
      <c r="M402" s="159"/>
      <c r="T402" s="160"/>
      <c r="AT402" s="155" t="s">
        <v>141</v>
      </c>
      <c r="AU402" s="155" t="s">
        <v>85</v>
      </c>
      <c r="AV402" s="13" t="s">
        <v>85</v>
      </c>
      <c r="AW402" s="13" t="s">
        <v>32</v>
      </c>
      <c r="AX402" s="13" t="s">
        <v>75</v>
      </c>
      <c r="AY402" s="155" t="s">
        <v>133</v>
      </c>
    </row>
    <row r="403" spans="2:65" s="12" customFormat="1" ht="11.25">
      <c r="B403" s="147"/>
      <c r="D403" s="148" t="s">
        <v>141</v>
      </c>
      <c r="E403" s="149" t="s">
        <v>1</v>
      </c>
      <c r="F403" s="150" t="s">
        <v>590</v>
      </c>
      <c r="H403" s="149" t="s">
        <v>1</v>
      </c>
      <c r="I403" s="151"/>
      <c r="L403" s="147"/>
      <c r="M403" s="152"/>
      <c r="T403" s="153"/>
      <c r="AT403" s="149" t="s">
        <v>141</v>
      </c>
      <c r="AU403" s="149" t="s">
        <v>85</v>
      </c>
      <c r="AV403" s="12" t="s">
        <v>83</v>
      </c>
      <c r="AW403" s="12" t="s">
        <v>32</v>
      </c>
      <c r="AX403" s="12" t="s">
        <v>75</v>
      </c>
      <c r="AY403" s="149" t="s">
        <v>133</v>
      </c>
    </row>
    <row r="404" spans="2:65" s="13" customFormat="1" ht="11.25">
      <c r="B404" s="154"/>
      <c r="D404" s="148" t="s">
        <v>141</v>
      </c>
      <c r="E404" s="155" t="s">
        <v>1</v>
      </c>
      <c r="F404" s="156" t="s">
        <v>591</v>
      </c>
      <c r="H404" s="157">
        <v>4102.0050000000001</v>
      </c>
      <c r="I404" s="158"/>
      <c r="L404" s="154"/>
      <c r="M404" s="159"/>
      <c r="T404" s="160"/>
      <c r="AT404" s="155" t="s">
        <v>141</v>
      </c>
      <c r="AU404" s="155" t="s">
        <v>85</v>
      </c>
      <c r="AV404" s="13" t="s">
        <v>85</v>
      </c>
      <c r="AW404" s="13" t="s">
        <v>32</v>
      </c>
      <c r="AX404" s="13" t="s">
        <v>75</v>
      </c>
      <c r="AY404" s="155" t="s">
        <v>133</v>
      </c>
    </row>
    <row r="405" spans="2:65" s="14" customFormat="1" ht="11.25">
      <c r="B405" s="161"/>
      <c r="D405" s="148" t="s">
        <v>141</v>
      </c>
      <c r="E405" s="162" t="s">
        <v>1</v>
      </c>
      <c r="F405" s="163" t="s">
        <v>152</v>
      </c>
      <c r="H405" s="164">
        <v>11416.285</v>
      </c>
      <c r="I405" s="165"/>
      <c r="L405" s="161"/>
      <c r="M405" s="166"/>
      <c r="T405" s="167"/>
      <c r="AT405" s="162" t="s">
        <v>141</v>
      </c>
      <c r="AU405" s="162" t="s">
        <v>85</v>
      </c>
      <c r="AV405" s="14" t="s">
        <v>139</v>
      </c>
      <c r="AW405" s="14" t="s">
        <v>32</v>
      </c>
      <c r="AX405" s="14" t="s">
        <v>83</v>
      </c>
      <c r="AY405" s="162" t="s">
        <v>133</v>
      </c>
    </row>
    <row r="406" spans="2:65" s="1" customFormat="1" ht="16.5" customHeight="1">
      <c r="B406" s="32"/>
      <c r="C406" s="133" t="s">
        <v>592</v>
      </c>
      <c r="D406" s="133" t="s">
        <v>135</v>
      </c>
      <c r="E406" s="134" t="s">
        <v>593</v>
      </c>
      <c r="F406" s="135" t="s">
        <v>594</v>
      </c>
      <c r="G406" s="136" t="s">
        <v>273</v>
      </c>
      <c r="H406" s="137">
        <v>625.66</v>
      </c>
      <c r="I406" s="138"/>
      <c r="J406" s="139">
        <f>ROUND(I406*H406,2)</f>
        <v>0</v>
      </c>
      <c r="K406" s="140"/>
      <c r="L406" s="32"/>
      <c r="M406" s="141" t="s">
        <v>1</v>
      </c>
      <c r="N406" s="142" t="s">
        <v>40</v>
      </c>
      <c r="P406" s="143">
        <f>O406*H406</f>
        <v>0</v>
      </c>
      <c r="Q406" s="143">
        <v>0</v>
      </c>
      <c r="R406" s="143">
        <f>Q406*H406</f>
        <v>0</v>
      </c>
      <c r="S406" s="143">
        <v>0</v>
      </c>
      <c r="T406" s="144">
        <f>S406*H406</f>
        <v>0</v>
      </c>
      <c r="AR406" s="145" t="s">
        <v>139</v>
      </c>
      <c r="AT406" s="145" t="s">
        <v>135</v>
      </c>
      <c r="AU406" s="145" t="s">
        <v>85</v>
      </c>
      <c r="AY406" s="17" t="s">
        <v>133</v>
      </c>
      <c r="BE406" s="146">
        <f>IF(N406="základní",J406,0)</f>
        <v>0</v>
      </c>
      <c r="BF406" s="146">
        <f>IF(N406="snížená",J406,0)</f>
        <v>0</v>
      </c>
      <c r="BG406" s="146">
        <f>IF(N406="zákl. přenesená",J406,0)</f>
        <v>0</v>
      </c>
      <c r="BH406" s="146">
        <f>IF(N406="sníž. přenesená",J406,0)</f>
        <v>0</v>
      </c>
      <c r="BI406" s="146">
        <f>IF(N406="nulová",J406,0)</f>
        <v>0</v>
      </c>
      <c r="BJ406" s="17" t="s">
        <v>83</v>
      </c>
      <c r="BK406" s="146">
        <f>ROUND(I406*H406,2)</f>
        <v>0</v>
      </c>
      <c r="BL406" s="17" t="s">
        <v>139</v>
      </c>
      <c r="BM406" s="145" t="s">
        <v>595</v>
      </c>
    </row>
    <row r="407" spans="2:65" s="12" customFormat="1" ht="11.25">
      <c r="B407" s="147"/>
      <c r="D407" s="148" t="s">
        <v>141</v>
      </c>
      <c r="E407" s="149" t="s">
        <v>1</v>
      </c>
      <c r="F407" s="150" t="s">
        <v>596</v>
      </c>
      <c r="H407" s="149" t="s">
        <v>1</v>
      </c>
      <c r="I407" s="151"/>
      <c r="L407" s="147"/>
      <c r="M407" s="152"/>
      <c r="T407" s="153"/>
      <c r="AT407" s="149" t="s">
        <v>141</v>
      </c>
      <c r="AU407" s="149" t="s">
        <v>85</v>
      </c>
      <c r="AV407" s="12" t="s">
        <v>83</v>
      </c>
      <c r="AW407" s="12" t="s">
        <v>32</v>
      </c>
      <c r="AX407" s="12" t="s">
        <v>75</v>
      </c>
      <c r="AY407" s="149" t="s">
        <v>133</v>
      </c>
    </row>
    <row r="408" spans="2:65" s="13" customFormat="1" ht="11.25">
      <c r="B408" s="154"/>
      <c r="D408" s="148" t="s">
        <v>141</v>
      </c>
      <c r="E408" s="155" t="s">
        <v>1</v>
      </c>
      <c r="F408" s="156" t="s">
        <v>597</v>
      </c>
      <c r="H408" s="157">
        <v>130.9</v>
      </c>
      <c r="I408" s="158"/>
      <c r="L408" s="154"/>
      <c r="M408" s="159"/>
      <c r="T408" s="160"/>
      <c r="AT408" s="155" t="s">
        <v>141</v>
      </c>
      <c r="AU408" s="155" t="s">
        <v>85</v>
      </c>
      <c r="AV408" s="13" t="s">
        <v>85</v>
      </c>
      <c r="AW408" s="13" t="s">
        <v>32</v>
      </c>
      <c r="AX408" s="13" t="s">
        <v>75</v>
      </c>
      <c r="AY408" s="155" t="s">
        <v>133</v>
      </c>
    </row>
    <row r="409" spans="2:65" s="12" customFormat="1" ht="11.25">
      <c r="B409" s="147"/>
      <c r="D409" s="148" t="s">
        <v>141</v>
      </c>
      <c r="E409" s="149" t="s">
        <v>1</v>
      </c>
      <c r="F409" s="150" t="s">
        <v>575</v>
      </c>
      <c r="H409" s="149" t="s">
        <v>1</v>
      </c>
      <c r="I409" s="151"/>
      <c r="L409" s="147"/>
      <c r="M409" s="152"/>
      <c r="T409" s="153"/>
      <c r="AT409" s="149" t="s">
        <v>141</v>
      </c>
      <c r="AU409" s="149" t="s">
        <v>85</v>
      </c>
      <c r="AV409" s="12" t="s">
        <v>83</v>
      </c>
      <c r="AW409" s="12" t="s">
        <v>32</v>
      </c>
      <c r="AX409" s="12" t="s">
        <v>75</v>
      </c>
      <c r="AY409" s="149" t="s">
        <v>133</v>
      </c>
    </row>
    <row r="410" spans="2:65" s="13" customFormat="1" ht="11.25">
      <c r="B410" s="154"/>
      <c r="D410" s="148" t="s">
        <v>141</v>
      </c>
      <c r="E410" s="155" t="s">
        <v>1</v>
      </c>
      <c r="F410" s="156" t="s">
        <v>598</v>
      </c>
      <c r="H410" s="157">
        <v>273.46699999999998</v>
      </c>
      <c r="I410" s="158"/>
      <c r="L410" s="154"/>
      <c r="M410" s="159"/>
      <c r="T410" s="160"/>
      <c r="AT410" s="155" t="s">
        <v>141</v>
      </c>
      <c r="AU410" s="155" t="s">
        <v>85</v>
      </c>
      <c r="AV410" s="13" t="s">
        <v>85</v>
      </c>
      <c r="AW410" s="13" t="s">
        <v>32</v>
      </c>
      <c r="AX410" s="13" t="s">
        <v>75</v>
      </c>
      <c r="AY410" s="155" t="s">
        <v>133</v>
      </c>
    </row>
    <row r="411" spans="2:65" s="12" customFormat="1" ht="11.25">
      <c r="B411" s="147"/>
      <c r="D411" s="148" t="s">
        <v>141</v>
      </c>
      <c r="E411" s="149" t="s">
        <v>1</v>
      </c>
      <c r="F411" s="150" t="s">
        <v>599</v>
      </c>
      <c r="H411" s="149" t="s">
        <v>1</v>
      </c>
      <c r="I411" s="151"/>
      <c r="L411" s="147"/>
      <c r="M411" s="152"/>
      <c r="T411" s="153"/>
      <c r="AT411" s="149" t="s">
        <v>141</v>
      </c>
      <c r="AU411" s="149" t="s">
        <v>85</v>
      </c>
      <c r="AV411" s="12" t="s">
        <v>83</v>
      </c>
      <c r="AW411" s="12" t="s">
        <v>32</v>
      </c>
      <c r="AX411" s="12" t="s">
        <v>75</v>
      </c>
      <c r="AY411" s="149" t="s">
        <v>133</v>
      </c>
    </row>
    <row r="412" spans="2:65" s="13" customFormat="1" ht="11.25">
      <c r="B412" s="154"/>
      <c r="D412" s="148" t="s">
        <v>141</v>
      </c>
      <c r="E412" s="155" t="s">
        <v>1</v>
      </c>
      <c r="F412" s="156" t="s">
        <v>600</v>
      </c>
      <c r="H412" s="157">
        <v>221.29300000000001</v>
      </c>
      <c r="I412" s="158"/>
      <c r="L412" s="154"/>
      <c r="M412" s="159"/>
      <c r="T412" s="160"/>
      <c r="AT412" s="155" t="s">
        <v>141</v>
      </c>
      <c r="AU412" s="155" t="s">
        <v>85</v>
      </c>
      <c r="AV412" s="13" t="s">
        <v>85</v>
      </c>
      <c r="AW412" s="13" t="s">
        <v>32</v>
      </c>
      <c r="AX412" s="13" t="s">
        <v>75</v>
      </c>
      <c r="AY412" s="155" t="s">
        <v>133</v>
      </c>
    </row>
    <row r="413" spans="2:65" s="14" customFormat="1" ht="11.25">
      <c r="B413" s="161"/>
      <c r="D413" s="148" t="s">
        <v>141</v>
      </c>
      <c r="E413" s="162" t="s">
        <v>1</v>
      </c>
      <c r="F413" s="163" t="s">
        <v>152</v>
      </c>
      <c r="H413" s="164">
        <v>625.66</v>
      </c>
      <c r="I413" s="165"/>
      <c r="L413" s="161"/>
      <c r="M413" s="166"/>
      <c r="T413" s="167"/>
      <c r="AT413" s="162" t="s">
        <v>141</v>
      </c>
      <c r="AU413" s="162" t="s">
        <v>85</v>
      </c>
      <c r="AV413" s="14" t="s">
        <v>139</v>
      </c>
      <c r="AW413" s="14" t="s">
        <v>32</v>
      </c>
      <c r="AX413" s="14" t="s">
        <v>83</v>
      </c>
      <c r="AY413" s="162" t="s">
        <v>133</v>
      </c>
    </row>
    <row r="414" spans="2:65" s="1" customFormat="1" ht="24.2" customHeight="1">
      <c r="B414" s="32"/>
      <c r="C414" s="133" t="s">
        <v>601</v>
      </c>
      <c r="D414" s="133" t="s">
        <v>135</v>
      </c>
      <c r="E414" s="134" t="s">
        <v>602</v>
      </c>
      <c r="F414" s="135" t="s">
        <v>603</v>
      </c>
      <c r="G414" s="136" t="s">
        <v>273</v>
      </c>
      <c r="H414" s="137">
        <v>494.76</v>
      </c>
      <c r="I414" s="138"/>
      <c r="J414" s="139">
        <f>ROUND(I414*H414,2)</f>
        <v>0</v>
      </c>
      <c r="K414" s="140"/>
      <c r="L414" s="32"/>
      <c r="M414" s="141" t="s">
        <v>1</v>
      </c>
      <c r="N414" s="142" t="s">
        <v>40</v>
      </c>
      <c r="P414" s="143">
        <f>O414*H414</f>
        <v>0</v>
      </c>
      <c r="Q414" s="143">
        <v>0</v>
      </c>
      <c r="R414" s="143">
        <f>Q414*H414</f>
        <v>0</v>
      </c>
      <c r="S414" s="143">
        <v>0</v>
      </c>
      <c r="T414" s="144">
        <f>S414*H414</f>
        <v>0</v>
      </c>
      <c r="AR414" s="145" t="s">
        <v>139</v>
      </c>
      <c r="AT414" s="145" t="s">
        <v>135</v>
      </c>
      <c r="AU414" s="145" t="s">
        <v>85</v>
      </c>
      <c r="AY414" s="17" t="s">
        <v>133</v>
      </c>
      <c r="BE414" s="146">
        <f>IF(N414="základní",J414,0)</f>
        <v>0</v>
      </c>
      <c r="BF414" s="146">
        <f>IF(N414="snížená",J414,0)</f>
        <v>0</v>
      </c>
      <c r="BG414" s="146">
        <f>IF(N414="zákl. přenesená",J414,0)</f>
        <v>0</v>
      </c>
      <c r="BH414" s="146">
        <f>IF(N414="sníž. přenesená",J414,0)</f>
        <v>0</v>
      </c>
      <c r="BI414" s="146">
        <f>IF(N414="nulová",J414,0)</f>
        <v>0</v>
      </c>
      <c r="BJ414" s="17" t="s">
        <v>83</v>
      </c>
      <c r="BK414" s="146">
        <f>ROUND(I414*H414,2)</f>
        <v>0</v>
      </c>
      <c r="BL414" s="17" t="s">
        <v>139</v>
      </c>
      <c r="BM414" s="145" t="s">
        <v>604</v>
      </c>
    </row>
    <row r="415" spans="2:65" s="12" customFormat="1" ht="11.25">
      <c r="B415" s="147"/>
      <c r="D415" s="148" t="s">
        <v>141</v>
      </c>
      <c r="E415" s="149" t="s">
        <v>1</v>
      </c>
      <c r="F415" s="150" t="s">
        <v>605</v>
      </c>
      <c r="H415" s="149" t="s">
        <v>1</v>
      </c>
      <c r="I415" s="151"/>
      <c r="L415" s="147"/>
      <c r="M415" s="152"/>
      <c r="T415" s="153"/>
      <c r="AT415" s="149" t="s">
        <v>141</v>
      </c>
      <c r="AU415" s="149" t="s">
        <v>85</v>
      </c>
      <c r="AV415" s="12" t="s">
        <v>83</v>
      </c>
      <c r="AW415" s="12" t="s">
        <v>32</v>
      </c>
      <c r="AX415" s="12" t="s">
        <v>75</v>
      </c>
      <c r="AY415" s="149" t="s">
        <v>133</v>
      </c>
    </row>
    <row r="416" spans="2:65" s="13" customFormat="1" ht="11.25">
      <c r="B416" s="154"/>
      <c r="D416" s="148" t="s">
        <v>141</v>
      </c>
      <c r="E416" s="155" t="s">
        <v>1</v>
      </c>
      <c r="F416" s="156" t="s">
        <v>606</v>
      </c>
      <c r="H416" s="157">
        <v>494.76</v>
      </c>
      <c r="I416" s="158"/>
      <c r="L416" s="154"/>
      <c r="M416" s="159"/>
      <c r="T416" s="160"/>
      <c r="AT416" s="155" t="s">
        <v>141</v>
      </c>
      <c r="AU416" s="155" t="s">
        <v>85</v>
      </c>
      <c r="AV416" s="13" t="s">
        <v>85</v>
      </c>
      <c r="AW416" s="13" t="s">
        <v>32</v>
      </c>
      <c r="AX416" s="13" t="s">
        <v>83</v>
      </c>
      <c r="AY416" s="155" t="s">
        <v>133</v>
      </c>
    </row>
    <row r="417" spans="2:65" s="11" customFormat="1" ht="22.9" customHeight="1">
      <c r="B417" s="121"/>
      <c r="D417" s="122" t="s">
        <v>74</v>
      </c>
      <c r="E417" s="131" t="s">
        <v>607</v>
      </c>
      <c r="F417" s="131" t="s">
        <v>608</v>
      </c>
      <c r="I417" s="124"/>
      <c r="J417" s="132">
        <f>BK417</f>
        <v>0</v>
      </c>
      <c r="L417" s="121"/>
      <c r="M417" s="126"/>
      <c r="P417" s="127">
        <f>SUM(P418:P421)</f>
        <v>0</v>
      </c>
      <c r="R417" s="127">
        <f>SUM(R418:R421)</f>
        <v>0</v>
      </c>
      <c r="T417" s="128">
        <f>SUM(T418:T421)</f>
        <v>0</v>
      </c>
      <c r="AR417" s="122" t="s">
        <v>83</v>
      </c>
      <c r="AT417" s="129" t="s">
        <v>74</v>
      </c>
      <c r="AU417" s="129" t="s">
        <v>83</v>
      </c>
      <c r="AY417" s="122" t="s">
        <v>133</v>
      </c>
      <c r="BK417" s="130">
        <f>SUM(BK418:BK421)</f>
        <v>0</v>
      </c>
    </row>
    <row r="418" spans="2:65" s="1" customFormat="1" ht="24.2" customHeight="1">
      <c r="B418" s="32"/>
      <c r="C418" s="133" t="s">
        <v>609</v>
      </c>
      <c r="D418" s="133" t="s">
        <v>135</v>
      </c>
      <c r="E418" s="134" t="s">
        <v>610</v>
      </c>
      <c r="F418" s="135" t="s">
        <v>611</v>
      </c>
      <c r="G418" s="136" t="s">
        <v>273</v>
      </c>
      <c r="H418" s="137">
        <v>573.66600000000005</v>
      </c>
      <c r="I418" s="138"/>
      <c r="J418" s="139">
        <f>ROUND(I418*H418,2)</f>
        <v>0</v>
      </c>
      <c r="K418" s="140"/>
      <c r="L418" s="32"/>
      <c r="M418" s="141" t="s">
        <v>1</v>
      </c>
      <c r="N418" s="142" t="s">
        <v>40</v>
      </c>
      <c r="P418" s="143">
        <f>O418*H418</f>
        <v>0</v>
      </c>
      <c r="Q418" s="143">
        <v>0</v>
      </c>
      <c r="R418" s="143">
        <f>Q418*H418</f>
        <v>0</v>
      </c>
      <c r="S418" s="143">
        <v>0</v>
      </c>
      <c r="T418" s="144">
        <f>S418*H418</f>
        <v>0</v>
      </c>
      <c r="AR418" s="145" t="s">
        <v>139</v>
      </c>
      <c r="AT418" s="145" t="s">
        <v>135</v>
      </c>
      <c r="AU418" s="145" t="s">
        <v>85</v>
      </c>
      <c r="AY418" s="17" t="s">
        <v>133</v>
      </c>
      <c r="BE418" s="146">
        <f>IF(N418="základní",J418,0)</f>
        <v>0</v>
      </c>
      <c r="BF418" s="146">
        <f>IF(N418="snížená",J418,0)</f>
        <v>0</v>
      </c>
      <c r="BG418" s="146">
        <f>IF(N418="zákl. přenesená",J418,0)</f>
        <v>0</v>
      </c>
      <c r="BH418" s="146">
        <f>IF(N418="sníž. přenesená",J418,0)</f>
        <v>0</v>
      </c>
      <c r="BI418" s="146">
        <f>IF(N418="nulová",J418,0)</f>
        <v>0</v>
      </c>
      <c r="BJ418" s="17" t="s">
        <v>83</v>
      </c>
      <c r="BK418" s="146">
        <f>ROUND(I418*H418,2)</f>
        <v>0</v>
      </c>
      <c r="BL418" s="17" t="s">
        <v>139</v>
      </c>
      <c r="BM418" s="145" t="s">
        <v>612</v>
      </c>
    </row>
    <row r="419" spans="2:65" s="13" customFormat="1" ht="11.25">
      <c r="B419" s="154"/>
      <c r="D419" s="148" t="s">
        <v>141</v>
      </c>
      <c r="E419" s="155" t="s">
        <v>1</v>
      </c>
      <c r="F419" s="156" t="s">
        <v>613</v>
      </c>
      <c r="H419" s="157">
        <v>573.66600000000005</v>
      </c>
      <c r="I419" s="158"/>
      <c r="L419" s="154"/>
      <c r="M419" s="159"/>
      <c r="T419" s="160"/>
      <c r="AT419" s="155" t="s">
        <v>141</v>
      </c>
      <c r="AU419" s="155" t="s">
        <v>85</v>
      </c>
      <c r="AV419" s="13" t="s">
        <v>85</v>
      </c>
      <c r="AW419" s="13" t="s">
        <v>32</v>
      </c>
      <c r="AX419" s="13" t="s">
        <v>83</v>
      </c>
      <c r="AY419" s="155" t="s">
        <v>133</v>
      </c>
    </row>
    <row r="420" spans="2:65" s="1" customFormat="1" ht="24.2" customHeight="1">
      <c r="B420" s="32"/>
      <c r="C420" s="133" t="s">
        <v>614</v>
      </c>
      <c r="D420" s="133" t="s">
        <v>135</v>
      </c>
      <c r="E420" s="134" t="s">
        <v>615</v>
      </c>
      <c r="F420" s="135" t="s">
        <v>616</v>
      </c>
      <c r="G420" s="136" t="s">
        <v>273</v>
      </c>
      <c r="H420" s="137">
        <v>58.014000000000003</v>
      </c>
      <c r="I420" s="138"/>
      <c r="J420" s="139">
        <f>ROUND(I420*H420,2)</f>
        <v>0</v>
      </c>
      <c r="K420" s="140"/>
      <c r="L420" s="32"/>
      <c r="M420" s="141" t="s">
        <v>1</v>
      </c>
      <c r="N420" s="142" t="s">
        <v>40</v>
      </c>
      <c r="P420" s="143">
        <f>O420*H420</f>
        <v>0</v>
      </c>
      <c r="Q420" s="143">
        <v>0</v>
      </c>
      <c r="R420" s="143">
        <f>Q420*H420</f>
        <v>0</v>
      </c>
      <c r="S420" s="143">
        <v>0</v>
      </c>
      <c r="T420" s="144">
        <f>S420*H420</f>
        <v>0</v>
      </c>
      <c r="AR420" s="145" t="s">
        <v>139</v>
      </c>
      <c r="AT420" s="145" t="s">
        <v>135</v>
      </c>
      <c r="AU420" s="145" t="s">
        <v>85</v>
      </c>
      <c r="AY420" s="17" t="s">
        <v>133</v>
      </c>
      <c r="BE420" s="146">
        <f>IF(N420="základní",J420,0)</f>
        <v>0</v>
      </c>
      <c r="BF420" s="146">
        <f>IF(N420="snížená",J420,0)</f>
        <v>0</v>
      </c>
      <c r="BG420" s="146">
        <f>IF(N420="zákl. přenesená",J420,0)</f>
        <v>0</v>
      </c>
      <c r="BH420" s="146">
        <f>IF(N420="sníž. přenesená",J420,0)</f>
        <v>0</v>
      </c>
      <c r="BI420" s="146">
        <f>IF(N420="nulová",J420,0)</f>
        <v>0</v>
      </c>
      <c r="BJ420" s="17" t="s">
        <v>83</v>
      </c>
      <c r="BK420" s="146">
        <f>ROUND(I420*H420,2)</f>
        <v>0</v>
      </c>
      <c r="BL420" s="17" t="s">
        <v>139</v>
      </c>
      <c r="BM420" s="145" t="s">
        <v>617</v>
      </c>
    </row>
    <row r="421" spans="2:65" s="13" customFormat="1" ht="11.25">
      <c r="B421" s="154"/>
      <c r="D421" s="148" t="s">
        <v>141</v>
      </c>
      <c r="E421" s="155" t="s">
        <v>1</v>
      </c>
      <c r="F421" s="156" t="s">
        <v>618</v>
      </c>
      <c r="H421" s="157">
        <v>58.014000000000003</v>
      </c>
      <c r="I421" s="158"/>
      <c r="L421" s="154"/>
      <c r="M421" s="186"/>
      <c r="N421" s="187"/>
      <c r="O421" s="187"/>
      <c r="P421" s="187"/>
      <c r="Q421" s="187"/>
      <c r="R421" s="187"/>
      <c r="S421" s="187"/>
      <c r="T421" s="188"/>
      <c r="AT421" s="155" t="s">
        <v>141</v>
      </c>
      <c r="AU421" s="155" t="s">
        <v>85</v>
      </c>
      <c r="AV421" s="13" t="s">
        <v>85</v>
      </c>
      <c r="AW421" s="13" t="s">
        <v>32</v>
      </c>
      <c r="AX421" s="13" t="s">
        <v>83</v>
      </c>
      <c r="AY421" s="155" t="s">
        <v>133</v>
      </c>
    </row>
    <row r="422" spans="2:65" s="1" customFormat="1" ht="6.95" customHeight="1">
      <c r="B422" s="44"/>
      <c r="C422" s="45"/>
      <c r="D422" s="45"/>
      <c r="E422" s="45"/>
      <c r="F422" s="45"/>
      <c r="G422" s="45"/>
      <c r="H422" s="45"/>
      <c r="I422" s="45"/>
      <c r="J422" s="45"/>
      <c r="K422" s="45"/>
      <c r="L422" s="32"/>
    </row>
  </sheetData>
  <sheetProtection algorithmName="SHA-512" hashValue="STe0xQeKkKZ9brU92zAQWUYqVNcl8C6GbCI6U/+a0nHasmuNthBcykpAjHbnt21EdpQWujKarRfG/bC1jnG4KQ==" saltValue="t5PJAimmynTiE1j0zYSmgxGla+JL6GRuHO60MqbTLeeAYsZ+ZoZXfGzTlaX7Zr8WRbHAVIhLvUB/DtJEH35UTg==" spinCount="100000" sheet="1" objects="1" scenarios="1" formatColumns="0" formatRows="0" autoFilter="0"/>
  <autoFilter ref="C123:K421"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88</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619</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ROUND(J127,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ROUND((SUM(BE127:BE321)),  2)</f>
        <v>0</v>
      </c>
      <c r="I33" s="92">
        <v>0.21</v>
      </c>
      <c r="J33" s="91">
        <f>ROUND(((SUM(BE127:BE321))*I33),  2)</f>
        <v>0</v>
      </c>
      <c r="L33" s="32"/>
    </row>
    <row r="34" spans="2:12" s="1" customFormat="1" ht="14.45" customHeight="1">
      <c r="B34" s="32"/>
      <c r="E34" s="27" t="s">
        <v>41</v>
      </c>
      <c r="F34" s="91">
        <f>ROUND((SUM(BF127:BF321)),  2)</f>
        <v>0</v>
      </c>
      <c r="I34" s="92">
        <v>0.12</v>
      </c>
      <c r="J34" s="91">
        <f>ROUND(((SUM(BF127:BF321))*I34),  2)</f>
        <v>0</v>
      </c>
      <c r="L34" s="32"/>
    </row>
    <row r="35" spans="2:12" s="1" customFormat="1" ht="14.45" hidden="1" customHeight="1">
      <c r="B35" s="32"/>
      <c r="E35" s="27" t="s">
        <v>42</v>
      </c>
      <c r="F35" s="91">
        <f>ROUND((SUM(BG127:BG321)),  2)</f>
        <v>0</v>
      </c>
      <c r="I35" s="92">
        <v>0.21</v>
      </c>
      <c r="J35" s="91">
        <f>0</f>
        <v>0</v>
      </c>
      <c r="L35" s="32"/>
    </row>
    <row r="36" spans="2:12" s="1" customFormat="1" ht="14.45" hidden="1" customHeight="1">
      <c r="B36" s="32"/>
      <c r="E36" s="27" t="s">
        <v>43</v>
      </c>
      <c r="F36" s="91">
        <f>ROUND((SUM(BH127:BH321)),  2)</f>
        <v>0</v>
      </c>
      <c r="I36" s="92">
        <v>0.12</v>
      </c>
      <c r="J36" s="91">
        <f>0</f>
        <v>0</v>
      </c>
      <c r="L36" s="32"/>
    </row>
    <row r="37" spans="2:12" s="1" customFormat="1" ht="14.45" hidden="1" customHeight="1">
      <c r="B37" s="32"/>
      <c r="E37" s="27" t="s">
        <v>44</v>
      </c>
      <c r="F37" s="91">
        <f>ROUND((SUM(BI127:BI321)),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02 - Krouna, redukční šachta</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J127</f>
        <v>0</v>
      </c>
      <c r="L96" s="32"/>
      <c r="AU96" s="17" t="s">
        <v>109</v>
      </c>
    </row>
    <row r="97" spans="2:12" s="8" customFormat="1" ht="24.95" customHeight="1">
      <c r="B97" s="104"/>
      <c r="D97" s="105" t="s">
        <v>110</v>
      </c>
      <c r="E97" s="106"/>
      <c r="F97" s="106"/>
      <c r="G97" s="106"/>
      <c r="H97" s="106"/>
      <c r="I97" s="106"/>
      <c r="J97" s="107">
        <f>J128</f>
        <v>0</v>
      </c>
      <c r="L97" s="104"/>
    </row>
    <row r="98" spans="2:12" s="9" customFormat="1" ht="19.899999999999999" customHeight="1">
      <c r="B98" s="108"/>
      <c r="D98" s="109" t="s">
        <v>111</v>
      </c>
      <c r="E98" s="110"/>
      <c r="F98" s="110"/>
      <c r="G98" s="110"/>
      <c r="H98" s="110"/>
      <c r="I98" s="110"/>
      <c r="J98" s="111">
        <f>J129</f>
        <v>0</v>
      </c>
      <c r="L98" s="108"/>
    </row>
    <row r="99" spans="2:12" s="9" customFormat="1" ht="19.899999999999999" customHeight="1">
      <c r="B99" s="108"/>
      <c r="D99" s="109" t="s">
        <v>620</v>
      </c>
      <c r="E99" s="110"/>
      <c r="F99" s="110"/>
      <c r="G99" s="110"/>
      <c r="H99" s="110"/>
      <c r="I99" s="110"/>
      <c r="J99" s="111">
        <f>J203</f>
        <v>0</v>
      </c>
      <c r="L99" s="108"/>
    </row>
    <row r="100" spans="2:12" s="9" customFormat="1" ht="19.899999999999999" customHeight="1">
      <c r="B100" s="108"/>
      <c r="D100" s="109" t="s">
        <v>112</v>
      </c>
      <c r="E100" s="110"/>
      <c r="F100" s="110"/>
      <c r="G100" s="110"/>
      <c r="H100" s="110"/>
      <c r="I100" s="110"/>
      <c r="J100" s="111">
        <f>J207</f>
        <v>0</v>
      </c>
      <c r="L100" s="108"/>
    </row>
    <row r="101" spans="2:12" s="9" customFormat="1" ht="19.899999999999999" customHeight="1">
      <c r="B101" s="108"/>
      <c r="D101" s="109" t="s">
        <v>113</v>
      </c>
      <c r="E101" s="110"/>
      <c r="F101" s="110"/>
      <c r="G101" s="110"/>
      <c r="H101" s="110"/>
      <c r="I101" s="110"/>
      <c r="J101" s="111">
        <f>J225</f>
        <v>0</v>
      </c>
      <c r="L101" s="108"/>
    </row>
    <row r="102" spans="2:12" s="9" customFormat="1" ht="19.899999999999999" customHeight="1">
      <c r="B102" s="108"/>
      <c r="D102" s="109" t="s">
        <v>114</v>
      </c>
      <c r="E102" s="110"/>
      <c r="F102" s="110"/>
      <c r="G102" s="110"/>
      <c r="H102" s="110"/>
      <c r="I102" s="110"/>
      <c r="J102" s="111">
        <f>J240</f>
        <v>0</v>
      </c>
      <c r="L102" s="108"/>
    </row>
    <row r="103" spans="2:12" s="9" customFormat="1" ht="19.899999999999999" customHeight="1">
      <c r="B103" s="108"/>
      <c r="D103" s="109" t="s">
        <v>115</v>
      </c>
      <c r="E103" s="110"/>
      <c r="F103" s="110"/>
      <c r="G103" s="110"/>
      <c r="H103" s="110"/>
      <c r="I103" s="110"/>
      <c r="J103" s="111">
        <f>J284</f>
        <v>0</v>
      </c>
      <c r="L103" s="108"/>
    </row>
    <row r="104" spans="2:12" s="9" customFormat="1" ht="19.899999999999999" customHeight="1">
      <c r="B104" s="108"/>
      <c r="D104" s="109" t="s">
        <v>116</v>
      </c>
      <c r="E104" s="110"/>
      <c r="F104" s="110"/>
      <c r="G104" s="110"/>
      <c r="H104" s="110"/>
      <c r="I104" s="110"/>
      <c r="J104" s="111">
        <f>J291</f>
        <v>0</v>
      </c>
      <c r="L104" s="108"/>
    </row>
    <row r="105" spans="2:12" s="9" customFormat="1" ht="19.899999999999999" customHeight="1">
      <c r="B105" s="108"/>
      <c r="D105" s="109" t="s">
        <v>117</v>
      </c>
      <c r="E105" s="110"/>
      <c r="F105" s="110"/>
      <c r="G105" s="110"/>
      <c r="H105" s="110"/>
      <c r="I105" s="110"/>
      <c r="J105" s="111">
        <f>J307</f>
        <v>0</v>
      </c>
      <c r="L105" s="108"/>
    </row>
    <row r="106" spans="2:12" s="8" customFormat="1" ht="24.95" customHeight="1">
      <c r="B106" s="104"/>
      <c r="D106" s="105" t="s">
        <v>621</v>
      </c>
      <c r="E106" s="106"/>
      <c r="F106" s="106"/>
      <c r="G106" s="106"/>
      <c r="H106" s="106"/>
      <c r="I106" s="106"/>
      <c r="J106" s="107">
        <f>J312</f>
        <v>0</v>
      </c>
      <c r="L106" s="104"/>
    </row>
    <row r="107" spans="2:12" s="9" customFormat="1" ht="19.899999999999999" customHeight="1">
      <c r="B107" s="108"/>
      <c r="D107" s="109" t="s">
        <v>622</v>
      </c>
      <c r="E107" s="110"/>
      <c r="F107" s="110"/>
      <c r="G107" s="110"/>
      <c r="H107" s="110"/>
      <c r="I107" s="110"/>
      <c r="J107" s="111">
        <f>J313</f>
        <v>0</v>
      </c>
      <c r="L107" s="108"/>
    </row>
    <row r="108" spans="2:12" s="1" customFormat="1" ht="21.75" customHeight="1">
      <c r="B108" s="32"/>
      <c r="L108" s="32"/>
    </row>
    <row r="109" spans="2:12" s="1" customFormat="1" ht="6.95" customHeight="1">
      <c r="B109" s="44"/>
      <c r="C109" s="45"/>
      <c r="D109" s="45"/>
      <c r="E109" s="45"/>
      <c r="F109" s="45"/>
      <c r="G109" s="45"/>
      <c r="H109" s="45"/>
      <c r="I109" s="45"/>
      <c r="J109" s="45"/>
      <c r="K109" s="45"/>
      <c r="L109" s="32"/>
    </row>
    <row r="113" spans="2:63" s="1" customFormat="1" ht="6.95" customHeight="1">
      <c r="B113" s="46"/>
      <c r="C113" s="47"/>
      <c r="D113" s="47"/>
      <c r="E113" s="47"/>
      <c r="F113" s="47"/>
      <c r="G113" s="47"/>
      <c r="H113" s="47"/>
      <c r="I113" s="47"/>
      <c r="J113" s="47"/>
      <c r="K113" s="47"/>
      <c r="L113" s="32"/>
    </row>
    <row r="114" spans="2:63" s="1" customFormat="1" ht="24.95" customHeight="1">
      <c r="B114" s="32"/>
      <c r="C114" s="21" t="s">
        <v>118</v>
      </c>
      <c r="L114" s="32"/>
    </row>
    <row r="115" spans="2:63" s="1" customFormat="1" ht="6.95" customHeight="1">
      <c r="B115" s="32"/>
      <c r="L115" s="32"/>
    </row>
    <row r="116" spans="2:63" s="1" customFormat="1" ht="12" customHeight="1">
      <c r="B116" s="32"/>
      <c r="C116" s="27" t="s">
        <v>16</v>
      </c>
      <c r="L116" s="32"/>
    </row>
    <row r="117" spans="2:63" s="1" customFormat="1" ht="16.5" customHeight="1">
      <c r="B117" s="32"/>
      <c r="E117" s="230" t="str">
        <f>E7</f>
        <v>Vodovod Otradov</v>
      </c>
      <c r="F117" s="231"/>
      <c r="G117" s="231"/>
      <c r="H117" s="231"/>
      <c r="L117" s="32"/>
    </row>
    <row r="118" spans="2:63" s="1" customFormat="1" ht="12" customHeight="1">
      <c r="B118" s="32"/>
      <c r="C118" s="27" t="s">
        <v>103</v>
      </c>
      <c r="L118" s="32"/>
    </row>
    <row r="119" spans="2:63" s="1" customFormat="1" ht="16.5" customHeight="1">
      <c r="B119" s="32"/>
      <c r="E119" s="192" t="str">
        <f>E9</f>
        <v>02 - Krouna, redukční šachta</v>
      </c>
      <c r="F119" s="232"/>
      <c r="G119" s="232"/>
      <c r="H119" s="232"/>
      <c r="L119" s="32"/>
    </row>
    <row r="120" spans="2:63" s="1" customFormat="1" ht="6.95" customHeight="1">
      <c r="B120" s="32"/>
      <c r="L120" s="32"/>
    </row>
    <row r="121" spans="2:63" s="1" customFormat="1" ht="12" customHeight="1">
      <c r="B121" s="32"/>
      <c r="C121" s="27" t="s">
        <v>20</v>
      </c>
      <c r="F121" s="25" t="str">
        <f>F12</f>
        <v>Otradov</v>
      </c>
      <c r="I121" s="27" t="s">
        <v>22</v>
      </c>
      <c r="J121" s="52" t="str">
        <f>IF(J12="","",J12)</f>
        <v>30. 8. 2024</v>
      </c>
      <c r="L121" s="32"/>
    </row>
    <row r="122" spans="2:63" s="1" customFormat="1" ht="6.95" customHeight="1">
      <c r="B122" s="32"/>
      <c r="L122" s="32"/>
    </row>
    <row r="123" spans="2:63" s="1" customFormat="1" ht="40.15" customHeight="1">
      <c r="B123" s="32"/>
      <c r="C123" s="27" t="s">
        <v>24</v>
      </c>
      <c r="F123" s="25" t="str">
        <f>E15</f>
        <v xml:space="preserve"> </v>
      </c>
      <c r="I123" s="27" t="s">
        <v>30</v>
      </c>
      <c r="J123" s="30" t="str">
        <f>E21</f>
        <v>VS Chrudim, a.s., Novoměstská 625, 53701 Chrudim</v>
      </c>
      <c r="L123" s="32"/>
    </row>
    <row r="124" spans="2:63" s="1" customFormat="1" ht="15.2" customHeight="1">
      <c r="B124" s="32"/>
      <c r="C124" s="27" t="s">
        <v>28</v>
      </c>
      <c r="F124" s="25" t="str">
        <f>IF(E18="","",E18)</f>
        <v>Vyplň údaj</v>
      </c>
      <c r="I124" s="27" t="s">
        <v>33</v>
      </c>
      <c r="J124" s="30" t="str">
        <f>E24</f>
        <v xml:space="preserve"> </v>
      </c>
      <c r="L124" s="32"/>
    </row>
    <row r="125" spans="2:63" s="1" customFormat="1" ht="10.35" customHeight="1">
      <c r="B125" s="32"/>
      <c r="L125" s="32"/>
    </row>
    <row r="126" spans="2:63" s="10" customFormat="1" ht="29.25" customHeight="1">
      <c r="B126" s="112"/>
      <c r="C126" s="113" t="s">
        <v>119</v>
      </c>
      <c r="D126" s="114" t="s">
        <v>60</v>
      </c>
      <c r="E126" s="114" t="s">
        <v>56</v>
      </c>
      <c r="F126" s="114" t="s">
        <v>57</v>
      </c>
      <c r="G126" s="114" t="s">
        <v>120</v>
      </c>
      <c r="H126" s="114" t="s">
        <v>121</v>
      </c>
      <c r="I126" s="114" t="s">
        <v>122</v>
      </c>
      <c r="J126" s="115" t="s">
        <v>107</v>
      </c>
      <c r="K126" s="116" t="s">
        <v>123</v>
      </c>
      <c r="L126" s="112"/>
      <c r="M126" s="59" t="s">
        <v>1</v>
      </c>
      <c r="N126" s="60" t="s">
        <v>39</v>
      </c>
      <c r="O126" s="60" t="s">
        <v>124</v>
      </c>
      <c r="P126" s="60" t="s">
        <v>125</v>
      </c>
      <c r="Q126" s="60" t="s">
        <v>126</v>
      </c>
      <c r="R126" s="60" t="s">
        <v>127</v>
      </c>
      <c r="S126" s="60" t="s">
        <v>128</v>
      </c>
      <c r="T126" s="61" t="s">
        <v>129</v>
      </c>
    </row>
    <row r="127" spans="2:63" s="1" customFormat="1" ht="22.9" customHeight="1">
      <c r="B127" s="32"/>
      <c r="C127" s="64" t="s">
        <v>130</v>
      </c>
      <c r="J127" s="117">
        <f>BK127</f>
        <v>0</v>
      </c>
      <c r="L127" s="32"/>
      <c r="M127" s="62"/>
      <c r="N127" s="53"/>
      <c r="O127" s="53"/>
      <c r="P127" s="118">
        <f>P128+P312</f>
        <v>0</v>
      </c>
      <c r="Q127" s="53"/>
      <c r="R127" s="118">
        <f>R128+R312</f>
        <v>161.80241339999998</v>
      </c>
      <c r="S127" s="53"/>
      <c r="T127" s="119">
        <f>T128+T312</f>
        <v>38.455999999999996</v>
      </c>
      <c r="AT127" s="17" t="s">
        <v>74</v>
      </c>
      <c r="AU127" s="17" t="s">
        <v>109</v>
      </c>
      <c r="BK127" s="120">
        <f>BK128+BK312</f>
        <v>0</v>
      </c>
    </row>
    <row r="128" spans="2:63" s="11" customFormat="1" ht="25.9" customHeight="1">
      <c r="B128" s="121"/>
      <c r="D128" s="122" t="s">
        <v>74</v>
      </c>
      <c r="E128" s="123" t="s">
        <v>131</v>
      </c>
      <c r="F128" s="123" t="s">
        <v>132</v>
      </c>
      <c r="I128" s="124"/>
      <c r="J128" s="125">
        <f>BK128</f>
        <v>0</v>
      </c>
      <c r="L128" s="121"/>
      <c r="M128" s="126"/>
      <c r="P128" s="127">
        <f>P129+P203+P207+P225+P240+P284+P291+P307</f>
        <v>0</v>
      </c>
      <c r="R128" s="127">
        <f>R129+R203+R207+R225+R240+R284+R291+R307</f>
        <v>161.78741339999999</v>
      </c>
      <c r="T128" s="128">
        <f>T129+T203+T207+T225+T240+T284+T291+T307</f>
        <v>38.455999999999996</v>
      </c>
      <c r="AR128" s="122" t="s">
        <v>83</v>
      </c>
      <c r="AT128" s="129" t="s">
        <v>74</v>
      </c>
      <c r="AU128" s="129" t="s">
        <v>75</v>
      </c>
      <c r="AY128" s="122" t="s">
        <v>133</v>
      </c>
      <c r="BK128" s="130">
        <f>BK129+BK203+BK207+BK225+BK240+BK284+BK291+BK307</f>
        <v>0</v>
      </c>
    </row>
    <row r="129" spans="2:65" s="11" customFormat="1" ht="22.9" customHeight="1">
      <c r="B129" s="121"/>
      <c r="D129" s="122" t="s">
        <v>74</v>
      </c>
      <c r="E129" s="131" t="s">
        <v>83</v>
      </c>
      <c r="F129" s="131" t="s">
        <v>134</v>
      </c>
      <c r="I129" s="124"/>
      <c r="J129" s="132">
        <f>BK129</f>
        <v>0</v>
      </c>
      <c r="L129" s="121"/>
      <c r="M129" s="126"/>
      <c r="P129" s="127">
        <f>SUM(P130:P202)</f>
        <v>0</v>
      </c>
      <c r="R129" s="127">
        <f>SUM(R130:R202)</f>
        <v>113.95438399999999</v>
      </c>
      <c r="T129" s="128">
        <f>SUM(T130:T202)</f>
        <v>38.455999999999996</v>
      </c>
      <c r="AR129" s="122" t="s">
        <v>83</v>
      </c>
      <c r="AT129" s="129" t="s">
        <v>74</v>
      </c>
      <c r="AU129" s="129" t="s">
        <v>83</v>
      </c>
      <c r="AY129" s="122" t="s">
        <v>133</v>
      </c>
      <c r="BK129" s="130">
        <f>SUM(BK130:BK202)</f>
        <v>0</v>
      </c>
    </row>
    <row r="130" spans="2:65" s="1" customFormat="1" ht="33" customHeight="1">
      <c r="B130" s="32"/>
      <c r="C130" s="133" t="s">
        <v>83</v>
      </c>
      <c r="D130" s="133" t="s">
        <v>135</v>
      </c>
      <c r="E130" s="134" t="s">
        <v>136</v>
      </c>
      <c r="F130" s="135" t="s">
        <v>137</v>
      </c>
      <c r="G130" s="136" t="s">
        <v>138</v>
      </c>
      <c r="H130" s="137">
        <v>78.5</v>
      </c>
      <c r="I130" s="138"/>
      <c r="J130" s="139">
        <f>ROUND(I130*H130,2)</f>
        <v>0</v>
      </c>
      <c r="K130" s="140"/>
      <c r="L130" s="32"/>
      <c r="M130" s="141" t="s">
        <v>1</v>
      </c>
      <c r="N130" s="142" t="s">
        <v>40</v>
      </c>
      <c r="P130" s="143">
        <f>O130*H130</f>
        <v>0</v>
      </c>
      <c r="Q130" s="143">
        <v>0</v>
      </c>
      <c r="R130" s="143">
        <f>Q130*H130</f>
        <v>0</v>
      </c>
      <c r="S130" s="143">
        <v>0.18</v>
      </c>
      <c r="T130" s="144">
        <f>S130*H130</f>
        <v>14.129999999999999</v>
      </c>
      <c r="AR130" s="145" t="s">
        <v>139</v>
      </c>
      <c r="AT130" s="145" t="s">
        <v>135</v>
      </c>
      <c r="AU130" s="145" t="s">
        <v>85</v>
      </c>
      <c r="AY130" s="17" t="s">
        <v>133</v>
      </c>
      <c r="BE130" s="146">
        <f>IF(N130="základní",J130,0)</f>
        <v>0</v>
      </c>
      <c r="BF130" s="146">
        <f>IF(N130="snížená",J130,0)</f>
        <v>0</v>
      </c>
      <c r="BG130" s="146">
        <f>IF(N130="zákl. přenesená",J130,0)</f>
        <v>0</v>
      </c>
      <c r="BH130" s="146">
        <f>IF(N130="sníž. přenesená",J130,0)</f>
        <v>0</v>
      </c>
      <c r="BI130" s="146">
        <f>IF(N130="nulová",J130,0)</f>
        <v>0</v>
      </c>
      <c r="BJ130" s="17" t="s">
        <v>83</v>
      </c>
      <c r="BK130" s="146">
        <f>ROUND(I130*H130,2)</f>
        <v>0</v>
      </c>
      <c r="BL130" s="17" t="s">
        <v>139</v>
      </c>
      <c r="BM130" s="145" t="s">
        <v>623</v>
      </c>
    </row>
    <row r="131" spans="2:65" s="12" customFormat="1" ht="11.25">
      <c r="B131" s="147"/>
      <c r="D131" s="148" t="s">
        <v>141</v>
      </c>
      <c r="E131" s="149" t="s">
        <v>1</v>
      </c>
      <c r="F131" s="150" t="s">
        <v>624</v>
      </c>
      <c r="H131" s="149" t="s">
        <v>1</v>
      </c>
      <c r="I131" s="151"/>
      <c r="L131" s="147"/>
      <c r="M131" s="152"/>
      <c r="T131" s="153"/>
      <c r="AT131" s="149" t="s">
        <v>141</v>
      </c>
      <c r="AU131" s="149" t="s">
        <v>85</v>
      </c>
      <c r="AV131" s="12" t="s">
        <v>83</v>
      </c>
      <c r="AW131" s="12" t="s">
        <v>32</v>
      </c>
      <c r="AX131" s="12" t="s">
        <v>75</v>
      </c>
      <c r="AY131" s="149" t="s">
        <v>133</v>
      </c>
    </row>
    <row r="132" spans="2:65" s="13" customFormat="1" ht="11.25">
      <c r="B132" s="154"/>
      <c r="D132" s="148" t="s">
        <v>141</v>
      </c>
      <c r="E132" s="155" t="s">
        <v>1</v>
      </c>
      <c r="F132" s="156" t="s">
        <v>625</v>
      </c>
      <c r="H132" s="157">
        <v>32.9</v>
      </c>
      <c r="I132" s="158"/>
      <c r="L132" s="154"/>
      <c r="M132" s="159"/>
      <c r="T132" s="160"/>
      <c r="AT132" s="155" t="s">
        <v>141</v>
      </c>
      <c r="AU132" s="155" t="s">
        <v>85</v>
      </c>
      <c r="AV132" s="13" t="s">
        <v>85</v>
      </c>
      <c r="AW132" s="13" t="s">
        <v>32</v>
      </c>
      <c r="AX132" s="13" t="s">
        <v>75</v>
      </c>
      <c r="AY132" s="155" t="s">
        <v>133</v>
      </c>
    </row>
    <row r="133" spans="2:65" s="12" customFormat="1" ht="11.25">
      <c r="B133" s="147"/>
      <c r="D133" s="148" t="s">
        <v>141</v>
      </c>
      <c r="E133" s="149" t="s">
        <v>1</v>
      </c>
      <c r="F133" s="150" t="s">
        <v>626</v>
      </c>
      <c r="H133" s="149" t="s">
        <v>1</v>
      </c>
      <c r="I133" s="151"/>
      <c r="L133" s="147"/>
      <c r="M133" s="152"/>
      <c r="T133" s="153"/>
      <c r="AT133" s="149" t="s">
        <v>141</v>
      </c>
      <c r="AU133" s="149" t="s">
        <v>85</v>
      </c>
      <c r="AV133" s="12" t="s">
        <v>83</v>
      </c>
      <c r="AW133" s="12" t="s">
        <v>32</v>
      </c>
      <c r="AX133" s="12" t="s">
        <v>75</v>
      </c>
      <c r="AY133" s="149" t="s">
        <v>133</v>
      </c>
    </row>
    <row r="134" spans="2:65" s="13" customFormat="1" ht="11.25">
      <c r="B134" s="154"/>
      <c r="D134" s="148" t="s">
        <v>141</v>
      </c>
      <c r="E134" s="155" t="s">
        <v>1</v>
      </c>
      <c r="F134" s="156" t="s">
        <v>627</v>
      </c>
      <c r="H134" s="157">
        <v>45.6</v>
      </c>
      <c r="I134" s="158"/>
      <c r="L134" s="154"/>
      <c r="M134" s="159"/>
      <c r="T134" s="160"/>
      <c r="AT134" s="155" t="s">
        <v>141</v>
      </c>
      <c r="AU134" s="155" t="s">
        <v>85</v>
      </c>
      <c r="AV134" s="13" t="s">
        <v>85</v>
      </c>
      <c r="AW134" s="13" t="s">
        <v>32</v>
      </c>
      <c r="AX134" s="13" t="s">
        <v>75</v>
      </c>
      <c r="AY134" s="155" t="s">
        <v>133</v>
      </c>
    </row>
    <row r="135" spans="2:65" s="14" customFormat="1" ht="11.25">
      <c r="B135" s="161"/>
      <c r="D135" s="148" t="s">
        <v>141</v>
      </c>
      <c r="E135" s="162" t="s">
        <v>1</v>
      </c>
      <c r="F135" s="163" t="s">
        <v>152</v>
      </c>
      <c r="H135" s="164">
        <v>78.5</v>
      </c>
      <c r="I135" s="165"/>
      <c r="L135" s="161"/>
      <c r="M135" s="166"/>
      <c r="T135" s="167"/>
      <c r="AT135" s="162" t="s">
        <v>141</v>
      </c>
      <c r="AU135" s="162" t="s">
        <v>85</v>
      </c>
      <c r="AV135" s="14" t="s">
        <v>139</v>
      </c>
      <c r="AW135" s="14" t="s">
        <v>32</v>
      </c>
      <c r="AX135" s="14" t="s">
        <v>83</v>
      </c>
      <c r="AY135" s="162" t="s">
        <v>133</v>
      </c>
    </row>
    <row r="136" spans="2:65" s="1" customFormat="1" ht="37.9" customHeight="1">
      <c r="B136" s="32"/>
      <c r="C136" s="133" t="s">
        <v>85</v>
      </c>
      <c r="D136" s="133" t="s">
        <v>135</v>
      </c>
      <c r="E136" s="134" t="s">
        <v>159</v>
      </c>
      <c r="F136" s="135" t="s">
        <v>160</v>
      </c>
      <c r="G136" s="136" t="s">
        <v>138</v>
      </c>
      <c r="H136" s="137">
        <v>32.9</v>
      </c>
      <c r="I136" s="138"/>
      <c r="J136" s="139">
        <f>ROUND(I136*H136,2)</f>
        <v>0</v>
      </c>
      <c r="K136" s="140"/>
      <c r="L136" s="32"/>
      <c r="M136" s="141" t="s">
        <v>1</v>
      </c>
      <c r="N136" s="142" t="s">
        <v>40</v>
      </c>
      <c r="P136" s="143">
        <f>O136*H136</f>
        <v>0</v>
      </c>
      <c r="Q136" s="143">
        <v>0</v>
      </c>
      <c r="R136" s="143">
        <f>Q136*H136</f>
        <v>0</v>
      </c>
      <c r="S136" s="143">
        <v>0.57999999999999996</v>
      </c>
      <c r="T136" s="144">
        <f>S136*H136</f>
        <v>19.081999999999997</v>
      </c>
      <c r="AR136" s="145" t="s">
        <v>139</v>
      </c>
      <c r="AT136" s="145" t="s">
        <v>135</v>
      </c>
      <c r="AU136" s="145" t="s">
        <v>85</v>
      </c>
      <c r="AY136" s="17" t="s">
        <v>133</v>
      </c>
      <c r="BE136" s="146">
        <f>IF(N136="základní",J136,0)</f>
        <v>0</v>
      </c>
      <c r="BF136" s="146">
        <f>IF(N136="snížená",J136,0)</f>
        <v>0</v>
      </c>
      <c r="BG136" s="146">
        <f>IF(N136="zákl. přenesená",J136,0)</f>
        <v>0</v>
      </c>
      <c r="BH136" s="146">
        <f>IF(N136="sníž. přenesená",J136,0)</f>
        <v>0</v>
      </c>
      <c r="BI136" s="146">
        <f>IF(N136="nulová",J136,0)</f>
        <v>0</v>
      </c>
      <c r="BJ136" s="17" t="s">
        <v>83</v>
      </c>
      <c r="BK136" s="146">
        <f>ROUND(I136*H136,2)</f>
        <v>0</v>
      </c>
      <c r="BL136" s="17" t="s">
        <v>139</v>
      </c>
      <c r="BM136" s="145" t="s">
        <v>628</v>
      </c>
    </row>
    <row r="137" spans="2:65" s="12" customFormat="1" ht="11.25">
      <c r="B137" s="147"/>
      <c r="D137" s="148" t="s">
        <v>141</v>
      </c>
      <c r="E137" s="149" t="s">
        <v>1</v>
      </c>
      <c r="F137" s="150" t="s">
        <v>629</v>
      </c>
      <c r="H137" s="149" t="s">
        <v>1</v>
      </c>
      <c r="I137" s="151"/>
      <c r="L137" s="147"/>
      <c r="M137" s="152"/>
      <c r="T137" s="153"/>
      <c r="AT137" s="149" t="s">
        <v>141</v>
      </c>
      <c r="AU137" s="149" t="s">
        <v>85</v>
      </c>
      <c r="AV137" s="12" t="s">
        <v>83</v>
      </c>
      <c r="AW137" s="12" t="s">
        <v>32</v>
      </c>
      <c r="AX137" s="12" t="s">
        <v>75</v>
      </c>
      <c r="AY137" s="149" t="s">
        <v>133</v>
      </c>
    </row>
    <row r="138" spans="2:65" s="13" customFormat="1" ht="11.25">
      <c r="B138" s="154"/>
      <c r="D138" s="148" t="s">
        <v>141</v>
      </c>
      <c r="E138" s="155" t="s">
        <v>1</v>
      </c>
      <c r="F138" s="156" t="s">
        <v>625</v>
      </c>
      <c r="H138" s="157">
        <v>32.9</v>
      </c>
      <c r="I138" s="158"/>
      <c r="L138" s="154"/>
      <c r="M138" s="159"/>
      <c r="T138" s="160"/>
      <c r="AT138" s="155" t="s">
        <v>141</v>
      </c>
      <c r="AU138" s="155" t="s">
        <v>85</v>
      </c>
      <c r="AV138" s="13" t="s">
        <v>85</v>
      </c>
      <c r="AW138" s="13" t="s">
        <v>32</v>
      </c>
      <c r="AX138" s="13" t="s">
        <v>83</v>
      </c>
      <c r="AY138" s="155" t="s">
        <v>133</v>
      </c>
    </row>
    <row r="139" spans="2:65" s="1" customFormat="1" ht="24.2" customHeight="1">
      <c r="B139" s="32"/>
      <c r="C139" s="133" t="s">
        <v>153</v>
      </c>
      <c r="D139" s="133" t="s">
        <v>135</v>
      </c>
      <c r="E139" s="134" t="s">
        <v>171</v>
      </c>
      <c r="F139" s="135" t="s">
        <v>172</v>
      </c>
      <c r="G139" s="136" t="s">
        <v>138</v>
      </c>
      <c r="H139" s="137">
        <v>45.6</v>
      </c>
      <c r="I139" s="138"/>
      <c r="J139" s="139">
        <f>ROUND(I139*H139,2)</f>
        <v>0</v>
      </c>
      <c r="K139" s="140"/>
      <c r="L139" s="32"/>
      <c r="M139" s="141" t="s">
        <v>1</v>
      </c>
      <c r="N139" s="142" t="s">
        <v>40</v>
      </c>
      <c r="P139" s="143">
        <f>O139*H139</f>
        <v>0</v>
      </c>
      <c r="Q139" s="143">
        <v>6.9999999999999994E-5</v>
      </c>
      <c r="R139" s="143">
        <f>Q139*H139</f>
        <v>3.192E-3</v>
      </c>
      <c r="S139" s="143">
        <v>0.115</v>
      </c>
      <c r="T139" s="144">
        <f>S139*H139</f>
        <v>5.2440000000000007</v>
      </c>
      <c r="AR139" s="145" t="s">
        <v>139</v>
      </c>
      <c r="AT139" s="145" t="s">
        <v>135</v>
      </c>
      <c r="AU139" s="145" t="s">
        <v>85</v>
      </c>
      <c r="AY139" s="17" t="s">
        <v>133</v>
      </c>
      <c r="BE139" s="146">
        <f>IF(N139="základní",J139,0)</f>
        <v>0</v>
      </c>
      <c r="BF139" s="146">
        <f>IF(N139="snížená",J139,0)</f>
        <v>0</v>
      </c>
      <c r="BG139" s="146">
        <f>IF(N139="zákl. přenesená",J139,0)</f>
        <v>0</v>
      </c>
      <c r="BH139" s="146">
        <f>IF(N139="sníž. přenesená",J139,0)</f>
        <v>0</v>
      </c>
      <c r="BI139" s="146">
        <f>IF(N139="nulová",J139,0)</f>
        <v>0</v>
      </c>
      <c r="BJ139" s="17" t="s">
        <v>83</v>
      </c>
      <c r="BK139" s="146">
        <f>ROUND(I139*H139,2)</f>
        <v>0</v>
      </c>
      <c r="BL139" s="17" t="s">
        <v>139</v>
      </c>
      <c r="BM139" s="145" t="s">
        <v>630</v>
      </c>
    </row>
    <row r="140" spans="2:65" s="12" customFormat="1" ht="11.25">
      <c r="B140" s="147"/>
      <c r="D140" s="148" t="s">
        <v>141</v>
      </c>
      <c r="E140" s="149" t="s">
        <v>1</v>
      </c>
      <c r="F140" s="150" t="s">
        <v>631</v>
      </c>
      <c r="H140" s="149" t="s">
        <v>1</v>
      </c>
      <c r="I140" s="151"/>
      <c r="L140" s="147"/>
      <c r="M140" s="152"/>
      <c r="T140" s="153"/>
      <c r="AT140" s="149" t="s">
        <v>141</v>
      </c>
      <c r="AU140" s="149" t="s">
        <v>85</v>
      </c>
      <c r="AV140" s="12" t="s">
        <v>83</v>
      </c>
      <c r="AW140" s="12" t="s">
        <v>32</v>
      </c>
      <c r="AX140" s="12" t="s">
        <v>75</v>
      </c>
      <c r="AY140" s="149" t="s">
        <v>133</v>
      </c>
    </row>
    <row r="141" spans="2:65" s="13" customFormat="1" ht="11.25">
      <c r="B141" s="154"/>
      <c r="D141" s="148" t="s">
        <v>141</v>
      </c>
      <c r="E141" s="155" t="s">
        <v>1</v>
      </c>
      <c r="F141" s="156" t="s">
        <v>627</v>
      </c>
      <c r="H141" s="157">
        <v>45.6</v>
      </c>
      <c r="I141" s="158"/>
      <c r="L141" s="154"/>
      <c r="M141" s="159"/>
      <c r="T141" s="160"/>
      <c r="AT141" s="155" t="s">
        <v>141</v>
      </c>
      <c r="AU141" s="155" t="s">
        <v>85</v>
      </c>
      <c r="AV141" s="13" t="s">
        <v>85</v>
      </c>
      <c r="AW141" s="13" t="s">
        <v>32</v>
      </c>
      <c r="AX141" s="13" t="s">
        <v>83</v>
      </c>
      <c r="AY141" s="155" t="s">
        <v>133</v>
      </c>
    </row>
    <row r="142" spans="2:65" s="1" customFormat="1" ht="24.2" customHeight="1">
      <c r="B142" s="32"/>
      <c r="C142" s="133" t="s">
        <v>139</v>
      </c>
      <c r="D142" s="133" t="s">
        <v>135</v>
      </c>
      <c r="E142" s="134" t="s">
        <v>632</v>
      </c>
      <c r="F142" s="135" t="s">
        <v>633</v>
      </c>
      <c r="G142" s="136" t="s">
        <v>200</v>
      </c>
      <c r="H142" s="137">
        <v>38.493000000000002</v>
      </c>
      <c r="I142" s="138"/>
      <c r="J142" s="139">
        <f>ROUND(I142*H142,2)</f>
        <v>0</v>
      </c>
      <c r="K142" s="140"/>
      <c r="L142" s="32"/>
      <c r="M142" s="141" t="s">
        <v>1</v>
      </c>
      <c r="N142" s="142" t="s">
        <v>40</v>
      </c>
      <c r="P142" s="143">
        <f>O142*H142</f>
        <v>0</v>
      </c>
      <c r="Q142" s="143">
        <v>0</v>
      </c>
      <c r="R142" s="143">
        <f>Q142*H142</f>
        <v>0</v>
      </c>
      <c r="S142" s="143">
        <v>0</v>
      </c>
      <c r="T142" s="144">
        <f>S142*H142</f>
        <v>0</v>
      </c>
      <c r="AR142" s="145" t="s">
        <v>139</v>
      </c>
      <c r="AT142" s="145" t="s">
        <v>135</v>
      </c>
      <c r="AU142" s="145" t="s">
        <v>85</v>
      </c>
      <c r="AY142" s="17" t="s">
        <v>133</v>
      </c>
      <c r="BE142" s="146">
        <f>IF(N142="základní",J142,0)</f>
        <v>0</v>
      </c>
      <c r="BF142" s="146">
        <f>IF(N142="snížená",J142,0)</f>
        <v>0</v>
      </c>
      <c r="BG142" s="146">
        <f>IF(N142="zákl. přenesená",J142,0)</f>
        <v>0</v>
      </c>
      <c r="BH142" s="146">
        <f>IF(N142="sníž. přenesená",J142,0)</f>
        <v>0</v>
      </c>
      <c r="BI142" s="146">
        <f>IF(N142="nulová",J142,0)</f>
        <v>0</v>
      </c>
      <c r="BJ142" s="17" t="s">
        <v>83</v>
      </c>
      <c r="BK142" s="146">
        <f>ROUND(I142*H142,2)</f>
        <v>0</v>
      </c>
      <c r="BL142" s="17" t="s">
        <v>139</v>
      </c>
      <c r="BM142" s="145" t="s">
        <v>634</v>
      </c>
    </row>
    <row r="143" spans="2:65" s="12" customFormat="1" ht="11.25">
      <c r="B143" s="147"/>
      <c r="D143" s="148" t="s">
        <v>141</v>
      </c>
      <c r="E143" s="149" t="s">
        <v>1</v>
      </c>
      <c r="F143" s="150" t="s">
        <v>635</v>
      </c>
      <c r="H143" s="149" t="s">
        <v>1</v>
      </c>
      <c r="I143" s="151"/>
      <c r="L143" s="147"/>
      <c r="M143" s="152"/>
      <c r="T143" s="153"/>
      <c r="AT143" s="149" t="s">
        <v>141</v>
      </c>
      <c r="AU143" s="149" t="s">
        <v>85</v>
      </c>
      <c r="AV143" s="12" t="s">
        <v>83</v>
      </c>
      <c r="AW143" s="12" t="s">
        <v>32</v>
      </c>
      <c r="AX143" s="12" t="s">
        <v>75</v>
      </c>
      <c r="AY143" s="149" t="s">
        <v>133</v>
      </c>
    </row>
    <row r="144" spans="2:65" s="13" customFormat="1" ht="11.25">
      <c r="B144" s="154"/>
      <c r="D144" s="148" t="s">
        <v>141</v>
      </c>
      <c r="E144" s="155" t="s">
        <v>1</v>
      </c>
      <c r="F144" s="156" t="s">
        <v>636</v>
      </c>
      <c r="H144" s="157">
        <v>98.7</v>
      </c>
      <c r="I144" s="158"/>
      <c r="L144" s="154"/>
      <c r="M144" s="159"/>
      <c r="T144" s="160"/>
      <c r="AT144" s="155" t="s">
        <v>141</v>
      </c>
      <c r="AU144" s="155" t="s">
        <v>85</v>
      </c>
      <c r="AV144" s="13" t="s">
        <v>85</v>
      </c>
      <c r="AW144" s="13" t="s">
        <v>32</v>
      </c>
      <c r="AX144" s="13" t="s">
        <v>75</v>
      </c>
      <c r="AY144" s="155" t="s">
        <v>133</v>
      </c>
    </row>
    <row r="145" spans="2:65" s="12" customFormat="1" ht="11.25">
      <c r="B145" s="147"/>
      <c r="D145" s="148" t="s">
        <v>141</v>
      </c>
      <c r="E145" s="149" t="s">
        <v>1</v>
      </c>
      <c r="F145" s="150" t="s">
        <v>637</v>
      </c>
      <c r="H145" s="149" t="s">
        <v>1</v>
      </c>
      <c r="I145" s="151"/>
      <c r="L145" s="147"/>
      <c r="M145" s="152"/>
      <c r="T145" s="153"/>
      <c r="AT145" s="149" t="s">
        <v>141</v>
      </c>
      <c r="AU145" s="149" t="s">
        <v>85</v>
      </c>
      <c r="AV145" s="12" t="s">
        <v>83</v>
      </c>
      <c r="AW145" s="12" t="s">
        <v>32</v>
      </c>
      <c r="AX145" s="12" t="s">
        <v>75</v>
      </c>
      <c r="AY145" s="149" t="s">
        <v>133</v>
      </c>
    </row>
    <row r="146" spans="2:65" s="13" customFormat="1" ht="11.25">
      <c r="B146" s="154"/>
      <c r="D146" s="148" t="s">
        <v>141</v>
      </c>
      <c r="E146" s="155" t="s">
        <v>1</v>
      </c>
      <c r="F146" s="156" t="s">
        <v>638</v>
      </c>
      <c r="H146" s="157">
        <v>-13.16</v>
      </c>
      <c r="I146" s="158"/>
      <c r="L146" s="154"/>
      <c r="M146" s="159"/>
      <c r="T146" s="160"/>
      <c r="AT146" s="155" t="s">
        <v>141</v>
      </c>
      <c r="AU146" s="155" t="s">
        <v>85</v>
      </c>
      <c r="AV146" s="13" t="s">
        <v>85</v>
      </c>
      <c r="AW146" s="13" t="s">
        <v>32</v>
      </c>
      <c r="AX146" s="13" t="s">
        <v>75</v>
      </c>
      <c r="AY146" s="155" t="s">
        <v>133</v>
      </c>
    </row>
    <row r="147" spans="2:65" s="15" customFormat="1" ht="11.25">
      <c r="B147" s="168"/>
      <c r="D147" s="148" t="s">
        <v>141</v>
      </c>
      <c r="E147" s="169" t="s">
        <v>1</v>
      </c>
      <c r="F147" s="170" t="s">
        <v>211</v>
      </c>
      <c r="H147" s="171">
        <v>85.54</v>
      </c>
      <c r="I147" s="172"/>
      <c r="L147" s="168"/>
      <c r="M147" s="173"/>
      <c r="T147" s="174"/>
      <c r="AT147" s="169" t="s">
        <v>141</v>
      </c>
      <c r="AU147" s="169" t="s">
        <v>85</v>
      </c>
      <c r="AV147" s="15" t="s">
        <v>153</v>
      </c>
      <c r="AW147" s="15" t="s">
        <v>32</v>
      </c>
      <c r="AX147" s="15" t="s">
        <v>75</v>
      </c>
      <c r="AY147" s="169" t="s">
        <v>133</v>
      </c>
    </row>
    <row r="148" spans="2:65" s="12" customFormat="1" ht="11.25">
      <c r="B148" s="147"/>
      <c r="D148" s="148" t="s">
        <v>141</v>
      </c>
      <c r="E148" s="149" t="s">
        <v>1</v>
      </c>
      <c r="F148" s="150" t="s">
        <v>639</v>
      </c>
      <c r="H148" s="149" t="s">
        <v>1</v>
      </c>
      <c r="I148" s="151"/>
      <c r="L148" s="147"/>
      <c r="M148" s="152"/>
      <c r="T148" s="153"/>
      <c r="AT148" s="149" t="s">
        <v>141</v>
      </c>
      <c r="AU148" s="149" t="s">
        <v>85</v>
      </c>
      <c r="AV148" s="12" t="s">
        <v>83</v>
      </c>
      <c r="AW148" s="12" t="s">
        <v>32</v>
      </c>
      <c r="AX148" s="12" t="s">
        <v>75</v>
      </c>
      <c r="AY148" s="149" t="s">
        <v>133</v>
      </c>
    </row>
    <row r="149" spans="2:65" s="12" customFormat="1" ht="11.25">
      <c r="B149" s="147"/>
      <c r="D149" s="148" t="s">
        <v>141</v>
      </c>
      <c r="E149" s="149" t="s">
        <v>1</v>
      </c>
      <c r="F149" s="150" t="s">
        <v>640</v>
      </c>
      <c r="H149" s="149" t="s">
        <v>1</v>
      </c>
      <c r="I149" s="151"/>
      <c r="L149" s="147"/>
      <c r="M149" s="152"/>
      <c r="T149" s="153"/>
      <c r="AT149" s="149" t="s">
        <v>141</v>
      </c>
      <c r="AU149" s="149" t="s">
        <v>85</v>
      </c>
      <c r="AV149" s="12" t="s">
        <v>83</v>
      </c>
      <c r="AW149" s="12" t="s">
        <v>32</v>
      </c>
      <c r="AX149" s="12" t="s">
        <v>75</v>
      </c>
      <c r="AY149" s="149" t="s">
        <v>133</v>
      </c>
    </row>
    <row r="150" spans="2:65" s="13" customFormat="1" ht="11.25">
      <c r="B150" s="154"/>
      <c r="D150" s="148" t="s">
        <v>141</v>
      </c>
      <c r="E150" s="155" t="s">
        <v>1</v>
      </c>
      <c r="F150" s="156" t="s">
        <v>641</v>
      </c>
      <c r="H150" s="157">
        <v>38.493000000000002</v>
      </c>
      <c r="I150" s="158"/>
      <c r="L150" s="154"/>
      <c r="M150" s="159"/>
      <c r="T150" s="160"/>
      <c r="AT150" s="155" t="s">
        <v>141</v>
      </c>
      <c r="AU150" s="155" t="s">
        <v>85</v>
      </c>
      <c r="AV150" s="13" t="s">
        <v>85</v>
      </c>
      <c r="AW150" s="13" t="s">
        <v>32</v>
      </c>
      <c r="AX150" s="13" t="s">
        <v>83</v>
      </c>
      <c r="AY150" s="155" t="s">
        <v>133</v>
      </c>
    </row>
    <row r="151" spans="2:65" s="1" customFormat="1" ht="24.2" customHeight="1">
      <c r="B151" s="32"/>
      <c r="C151" s="133" t="s">
        <v>164</v>
      </c>
      <c r="D151" s="133" t="s">
        <v>135</v>
      </c>
      <c r="E151" s="134" t="s">
        <v>642</v>
      </c>
      <c r="F151" s="135" t="s">
        <v>643</v>
      </c>
      <c r="G151" s="136" t="s">
        <v>200</v>
      </c>
      <c r="H151" s="137">
        <v>25.661999999999999</v>
      </c>
      <c r="I151" s="138"/>
      <c r="J151" s="139">
        <f>ROUND(I151*H151,2)</f>
        <v>0</v>
      </c>
      <c r="K151" s="140"/>
      <c r="L151" s="32"/>
      <c r="M151" s="141" t="s">
        <v>1</v>
      </c>
      <c r="N151" s="142" t="s">
        <v>40</v>
      </c>
      <c r="P151" s="143">
        <f>O151*H151</f>
        <v>0</v>
      </c>
      <c r="Q151" s="143">
        <v>0</v>
      </c>
      <c r="R151" s="143">
        <f>Q151*H151</f>
        <v>0</v>
      </c>
      <c r="S151" s="143">
        <v>0</v>
      </c>
      <c r="T151" s="144">
        <f>S151*H151</f>
        <v>0</v>
      </c>
      <c r="AR151" s="145" t="s">
        <v>139</v>
      </c>
      <c r="AT151" s="145" t="s">
        <v>135</v>
      </c>
      <c r="AU151" s="145" t="s">
        <v>85</v>
      </c>
      <c r="AY151" s="17" t="s">
        <v>133</v>
      </c>
      <c r="BE151" s="146">
        <f>IF(N151="základní",J151,0)</f>
        <v>0</v>
      </c>
      <c r="BF151" s="146">
        <f>IF(N151="snížená",J151,0)</f>
        <v>0</v>
      </c>
      <c r="BG151" s="146">
        <f>IF(N151="zákl. přenesená",J151,0)</f>
        <v>0</v>
      </c>
      <c r="BH151" s="146">
        <f>IF(N151="sníž. přenesená",J151,0)</f>
        <v>0</v>
      </c>
      <c r="BI151" s="146">
        <f>IF(N151="nulová",J151,0)</f>
        <v>0</v>
      </c>
      <c r="BJ151" s="17" t="s">
        <v>83</v>
      </c>
      <c r="BK151" s="146">
        <f>ROUND(I151*H151,2)</f>
        <v>0</v>
      </c>
      <c r="BL151" s="17" t="s">
        <v>139</v>
      </c>
      <c r="BM151" s="145" t="s">
        <v>644</v>
      </c>
    </row>
    <row r="152" spans="2:65" s="12" customFormat="1" ht="11.25">
      <c r="B152" s="147"/>
      <c r="D152" s="148" t="s">
        <v>141</v>
      </c>
      <c r="E152" s="149" t="s">
        <v>1</v>
      </c>
      <c r="F152" s="150" t="s">
        <v>635</v>
      </c>
      <c r="H152" s="149" t="s">
        <v>1</v>
      </c>
      <c r="I152" s="151"/>
      <c r="L152" s="147"/>
      <c r="M152" s="152"/>
      <c r="T152" s="153"/>
      <c r="AT152" s="149" t="s">
        <v>141</v>
      </c>
      <c r="AU152" s="149" t="s">
        <v>85</v>
      </c>
      <c r="AV152" s="12" t="s">
        <v>83</v>
      </c>
      <c r="AW152" s="12" t="s">
        <v>32</v>
      </c>
      <c r="AX152" s="12" t="s">
        <v>75</v>
      </c>
      <c r="AY152" s="149" t="s">
        <v>133</v>
      </c>
    </row>
    <row r="153" spans="2:65" s="13" customFormat="1" ht="11.25">
      <c r="B153" s="154"/>
      <c r="D153" s="148" t="s">
        <v>141</v>
      </c>
      <c r="E153" s="155" t="s">
        <v>1</v>
      </c>
      <c r="F153" s="156" t="s">
        <v>636</v>
      </c>
      <c r="H153" s="157">
        <v>98.7</v>
      </c>
      <c r="I153" s="158"/>
      <c r="L153" s="154"/>
      <c r="M153" s="159"/>
      <c r="T153" s="160"/>
      <c r="AT153" s="155" t="s">
        <v>141</v>
      </c>
      <c r="AU153" s="155" t="s">
        <v>85</v>
      </c>
      <c r="AV153" s="13" t="s">
        <v>85</v>
      </c>
      <c r="AW153" s="13" t="s">
        <v>32</v>
      </c>
      <c r="AX153" s="13" t="s">
        <v>75</v>
      </c>
      <c r="AY153" s="155" t="s">
        <v>133</v>
      </c>
    </row>
    <row r="154" spans="2:65" s="12" customFormat="1" ht="11.25">
      <c r="B154" s="147"/>
      <c r="D154" s="148" t="s">
        <v>141</v>
      </c>
      <c r="E154" s="149" t="s">
        <v>1</v>
      </c>
      <c r="F154" s="150" t="s">
        <v>637</v>
      </c>
      <c r="H154" s="149" t="s">
        <v>1</v>
      </c>
      <c r="I154" s="151"/>
      <c r="L154" s="147"/>
      <c r="M154" s="152"/>
      <c r="T154" s="153"/>
      <c r="AT154" s="149" t="s">
        <v>141</v>
      </c>
      <c r="AU154" s="149" t="s">
        <v>85</v>
      </c>
      <c r="AV154" s="12" t="s">
        <v>83</v>
      </c>
      <c r="AW154" s="12" t="s">
        <v>32</v>
      </c>
      <c r="AX154" s="12" t="s">
        <v>75</v>
      </c>
      <c r="AY154" s="149" t="s">
        <v>133</v>
      </c>
    </row>
    <row r="155" spans="2:65" s="13" customFormat="1" ht="11.25">
      <c r="B155" s="154"/>
      <c r="D155" s="148" t="s">
        <v>141</v>
      </c>
      <c r="E155" s="155" t="s">
        <v>1</v>
      </c>
      <c r="F155" s="156" t="s">
        <v>638</v>
      </c>
      <c r="H155" s="157">
        <v>-13.16</v>
      </c>
      <c r="I155" s="158"/>
      <c r="L155" s="154"/>
      <c r="M155" s="159"/>
      <c r="T155" s="160"/>
      <c r="AT155" s="155" t="s">
        <v>141</v>
      </c>
      <c r="AU155" s="155" t="s">
        <v>85</v>
      </c>
      <c r="AV155" s="13" t="s">
        <v>85</v>
      </c>
      <c r="AW155" s="13" t="s">
        <v>32</v>
      </c>
      <c r="AX155" s="13" t="s">
        <v>75</v>
      </c>
      <c r="AY155" s="155" t="s">
        <v>133</v>
      </c>
    </row>
    <row r="156" spans="2:65" s="15" customFormat="1" ht="11.25">
      <c r="B156" s="168"/>
      <c r="D156" s="148" t="s">
        <v>141</v>
      </c>
      <c r="E156" s="169" t="s">
        <v>1</v>
      </c>
      <c r="F156" s="170" t="s">
        <v>211</v>
      </c>
      <c r="H156" s="171">
        <v>85.54</v>
      </c>
      <c r="I156" s="172"/>
      <c r="L156" s="168"/>
      <c r="M156" s="173"/>
      <c r="T156" s="174"/>
      <c r="AT156" s="169" t="s">
        <v>141</v>
      </c>
      <c r="AU156" s="169" t="s">
        <v>85</v>
      </c>
      <c r="AV156" s="15" t="s">
        <v>153</v>
      </c>
      <c r="AW156" s="15" t="s">
        <v>32</v>
      </c>
      <c r="AX156" s="15" t="s">
        <v>75</v>
      </c>
      <c r="AY156" s="169" t="s">
        <v>133</v>
      </c>
    </row>
    <row r="157" spans="2:65" s="12" customFormat="1" ht="11.25">
      <c r="B157" s="147"/>
      <c r="D157" s="148" t="s">
        <v>141</v>
      </c>
      <c r="E157" s="149" t="s">
        <v>1</v>
      </c>
      <c r="F157" s="150" t="s">
        <v>639</v>
      </c>
      <c r="H157" s="149" t="s">
        <v>1</v>
      </c>
      <c r="I157" s="151"/>
      <c r="L157" s="147"/>
      <c r="M157" s="152"/>
      <c r="T157" s="153"/>
      <c r="AT157" s="149" t="s">
        <v>141</v>
      </c>
      <c r="AU157" s="149" t="s">
        <v>85</v>
      </c>
      <c r="AV157" s="12" t="s">
        <v>83</v>
      </c>
      <c r="AW157" s="12" t="s">
        <v>32</v>
      </c>
      <c r="AX157" s="12" t="s">
        <v>75</v>
      </c>
      <c r="AY157" s="149" t="s">
        <v>133</v>
      </c>
    </row>
    <row r="158" spans="2:65" s="12" customFormat="1" ht="11.25">
      <c r="B158" s="147"/>
      <c r="D158" s="148" t="s">
        <v>141</v>
      </c>
      <c r="E158" s="149" t="s">
        <v>1</v>
      </c>
      <c r="F158" s="150" t="s">
        <v>645</v>
      </c>
      <c r="H158" s="149" t="s">
        <v>1</v>
      </c>
      <c r="I158" s="151"/>
      <c r="L158" s="147"/>
      <c r="M158" s="152"/>
      <c r="T158" s="153"/>
      <c r="AT158" s="149" t="s">
        <v>141</v>
      </c>
      <c r="AU158" s="149" t="s">
        <v>85</v>
      </c>
      <c r="AV158" s="12" t="s">
        <v>83</v>
      </c>
      <c r="AW158" s="12" t="s">
        <v>32</v>
      </c>
      <c r="AX158" s="12" t="s">
        <v>75</v>
      </c>
      <c r="AY158" s="149" t="s">
        <v>133</v>
      </c>
    </row>
    <row r="159" spans="2:65" s="13" customFormat="1" ht="11.25">
      <c r="B159" s="154"/>
      <c r="D159" s="148" t="s">
        <v>141</v>
      </c>
      <c r="E159" s="155" t="s">
        <v>1</v>
      </c>
      <c r="F159" s="156" t="s">
        <v>646</v>
      </c>
      <c r="H159" s="157">
        <v>25.661999999999999</v>
      </c>
      <c r="I159" s="158"/>
      <c r="L159" s="154"/>
      <c r="M159" s="159"/>
      <c r="T159" s="160"/>
      <c r="AT159" s="155" t="s">
        <v>141</v>
      </c>
      <c r="AU159" s="155" t="s">
        <v>85</v>
      </c>
      <c r="AV159" s="13" t="s">
        <v>85</v>
      </c>
      <c r="AW159" s="13" t="s">
        <v>32</v>
      </c>
      <c r="AX159" s="13" t="s">
        <v>83</v>
      </c>
      <c r="AY159" s="155" t="s">
        <v>133</v>
      </c>
    </row>
    <row r="160" spans="2:65" s="1" customFormat="1" ht="24.2" customHeight="1">
      <c r="B160" s="32"/>
      <c r="C160" s="133" t="s">
        <v>170</v>
      </c>
      <c r="D160" s="133" t="s">
        <v>135</v>
      </c>
      <c r="E160" s="134" t="s">
        <v>647</v>
      </c>
      <c r="F160" s="135" t="s">
        <v>648</v>
      </c>
      <c r="G160" s="136" t="s">
        <v>200</v>
      </c>
      <c r="H160" s="137">
        <v>17.108000000000001</v>
      </c>
      <c r="I160" s="138"/>
      <c r="J160" s="139">
        <f>ROUND(I160*H160,2)</f>
        <v>0</v>
      </c>
      <c r="K160" s="140"/>
      <c r="L160" s="32"/>
      <c r="M160" s="141" t="s">
        <v>1</v>
      </c>
      <c r="N160" s="142" t="s">
        <v>40</v>
      </c>
      <c r="P160" s="143">
        <f>O160*H160</f>
        <v>0</v>
      </c>
      <c r="Q160" s="143">
        <v>0</v>
      </c>
      <c r="R160" s="143">
        <f>Q160*H160</f>
        <v>0</v>
      </c>
      <c r="S160" s="143">
        <v>0</v>
      </c>
      <c r="T160" s="144">
        <f>S160*H160</f>
        <v>0</v>
      </c>
      <c r="AR160" s="145" t="s">
        <v>139</v>
      </c>
      <c r="AT160" s="145" t="s">
        <v>135</v>
      </c>
      <c r="AU160" s="145" t="s">
        <v>85</v>
      </c>
      <c r="AY160" s="17" t="s">
        <v>133</v>
      </c>
      <c r="BE160" s="146">
        <f>IF(N160="základní",J160,0)</f>
        <v>0</v>
      </c>
      <c r="BF160" s="146">
        <f>IF(N160="snížená",J160,0)</f>
        <v>0</v>
      </c>
      <c r="BG160" s="146">
        <f>IF(N160="zákl. přenesená",J160,0)</f>
        <v>0</v>
      </c>
      <c r="BH160" s="146">
        <f>IF(N160="sníž. přenesená",J160,0)</f>
        <v>0</v>
      </c>
      <c r="BI160" s="146">
        <f>IF(N160="nulová",J160,0)</f>
        <v>0</v>
      </c>
      <c r="BJ160" s="17" t="s">
        <v>83</v>
      </c>
      <c r="BK160" s="146">
        <f>ROUND(I160*H160,2)</f>
        <v>0</v>
      </c>
      <c r="BL160" s="17" t="s">
        <v>139</v>
      </c>
      <c r="BM160" s="145" t="s">
        <v>649</v>
      </c>
    </row>
    <row r="161" spans="2:65" s="12" customFormat="1" ht="11.25">
      <c r="B161" s="147"/>
      <c r="D161" s="148" t="s">
        <v>141</v>
      </c>
      <c r="E161" s="149" t="s">
        <v>1</v>
      </c>
      <c r="F161" s="150" t="s">
        <v>635</v>
      </c>
      <c r="H161" s="149" t="s">
        <v>1</v>
      </c>
      <c r="I161" s="151"/>
      <c r="L161" s="147"/>
      <c r="M161" s="152"/>
      <c r="T161" s="153"/>
      <c r="AT161" s="149" t="s">
        <v>141</v>
      </c>
      <c r="AU161" s="149" t="s">
        <v>85</v>
      </c>
      <c r="AV161" s="12" t="s">
        <v>83</v>
      </c>
      <c r="AW161" s="12" t="s">
        <v>32</v>
      </c>
      <c r="AX161" s="12" t="s">
        <v>75</v>
      </c>
      <c r="AY161" s="149" t="s">
        <v>133</v>
      </c>
    </row>
    <row r="162" spans="2:65" s="13" customFormat="1" ht="11.25">
      <c r="B162" s="154"/>
      <c r="D162" s="148" t="s">
        <v>141</v>
      </c>
      <c r="E162" s="155" t="s">
        <v>1</v>
      </c>
      <c r="F162" s="156" t="s">
        <v>636</v>
      </c>
      <c r="H162" s="157">
        <v>98.7</v>
      </c>
      <c r="I162" s="158"/>
      <c r="L162" s="154"/>
      <c r="M162" s="159"/>
      <c r="T162" s="160"/>
      <c r="AT162" s="155" t="s">
        <v>141</v>
      </c>
      <c r="AU162" s="155" t="s">
        <v>85</v>
      </c>
      <c r="AV162" s="13" t="s">
        <v>85</v>
      </c>
      <c r="AW162" s="13" t="s">
        <v>32</v>
      </c>
      <c r="AX162" s="13" t="s">
        <v>75</v>
      </c>
      <c r="AY162" s="155" t="s">
        <v>133</v>
      </c>
    </row>
    <row r="163" spans="2:65" s="12" customFormat="1" ht="11.25">
      <c r="B163" s="147"/>
      <c r="D163" s="148" t="s">
        <v>141</v>
      </c>
      <c r="E163" s="149" t="s">
        <v>1</v>
      </c>
      <c r="F163" s="150" t="s">
        <v>637</v>
      </c>
      <c r="H163" s="149" t="s">
        <v>1</v>
      </c>
      <c r="I163" s="151"/>
      <c r="L163" s="147"/>
      <c r="M163" s="152"/>
      <c r="T163" s="153"/>
      <c r="AT163" s="149" t="s">
        <v>141</v>
      </c>
      <c r="AU163" s="149" t="s">
        <v>85</v>
      </c>
      <c r="AV163" s="12" t="s">
        <v>83</v>
      </c>
      <c r="AW163" s="12" t="s">
        <v>32</v>
      </c>
      <c r="AX163" s="12" t="s">
        <v>75</v>
      </c>
      <c r="AY163" s="149" t="s">
        <v>133</v>
      </c>
    </row>
    <row r="164" spans="2:65" s="13" customFormat="1" ht="11.25">
      <c r="B164" s="154"/>
      <c r="D164" s="148" t="s">
        <v>141</v>
      </c>
      <c r="E164" s="155" t="s">
        <v>1</v>
      </c>
      <c r="F164" s="156" t="s">
        <v>638</v>
      </c>
      <c r="H164" s="157">
        <v>-13.16</v>
      </c>
      <c r="I164" s="158"/>
      <c r="L164" s="154"/>
      <c r="M164" s="159"/>
      <c r="T164" s="160"/>
      <c r="AT164" s="155" t="s">
        <v>141</v>
      </c>
      <c r="AU164" s="155" t="s">
        <v>85</v>
      </c>
      <c r="AV164" s="13" t="s">
        <v>85</v>
      </c>
      <c r="AW164" s="13" t="s">
        <v>32</v>
      </c>
      <c r="AX164" s="13" t="s">
        <v>75</v>
      </c>
      <c r="AY164" s="155" t="s">
        <v>133</v>
      </c>
    </row>
    <row r="165" spans="2:65" s="15" customFormat="1" ht="11.25">
      <c r="B165" s="168"/>
      <c r="D165" s="148" t="s">
        <v>141</v>
      </c>
      <c r="E165" s="169" t="s">
        <v>1</v>
      </c>
      <c r="F165" s="170" t="s">
        <v>211</v>
      </c>
      <c r="H165" s="171">
        <v>85.54</v>
      </c>
      <c r="I165" s="172"/>
      <c r="L165" s="168"/>
      <c r="M165" s="173"/>
      <c r="T165" s="174"/>
      <c r="AT165" s="169" t="s">
        <v>141</v>
      </c>
      <c r="AU165" s="169" t="s">
        <v>85</v>
      </c>
      <c r="AV165" s="15" t="s">
        <v>153</v>
      </c>
      <c r="AW165" s="15" t="s">
        <v>32</v>
      </c>
      <c r="AX165" s="15" t="s">
        <v>75</v>
      </c>
      <c r="AY165" s="169" t="s">
        <v>133</v>
      </c>
    </row>
    <row r="166" spans="2:65" s="12" customFormat="1" ht="11.25">
      <c r="B166" s="147"/>
      <c r="D166" s="148" t="s">
        <v>141</v>
      </c>
      <c r="E166" s="149" t="s">
        <v>1</v>
      </c>
      <c r="F166" s="150" t="s">
        <v>639</v>
      </c>
      <c r="H166" s="149" t="s">
        <v>1</v>
      </c>
      <c r="I166" s="151"/>
      <c r="L166" s="147"/>
      <c r="M166" s="152"/>
      <c r="T166" s="153"/>
      <c r="AT166" s="149" t="s">
        <v>141</v>
      </c>
      <c r="AU166" s="149" t="s">
        <v>85</v>
      </c>
      <c r="AV166" s="12" t="s">
        <v>83</v>
      </c>
      <c r="AW166" s="12" t="s">
        <v>32</v>
      </c>
      <c r="AX166" s="12" t="s">
        <v>75</v>
      </c>
      <c r="AY166" s="149" t="s">
        <v>133</v>
      </c>
    </row>
    <row r="167" spans="2:65" s="12" customFormat="1" ht="11.25">
      <c r="B167" s="147"/>
      <c r="D167" s="148" t="s">
        <v>141</v>
      </c>
      <c r="E167" s="149" t="s">
        <v>1</v>
      </c>
      <c r="F167" s="150" t="s">
        <v>650</v>
      </c>
      <c r="H167" s="149" t="s">
        <v>1</v>
      </c>
      <c r="I167" s="151"/>
      <c r="L167" s="147"/>
      <c r="M167" s="152"/>
      <c r="T167" s="153"/>
      <c r="AT167" s="149" t="s">
        <v>141</v>
      </c>
      <c r="AU167" s="149" t="s">
        <v>85</v>
      </c>
      <c r="AV167" s="12" t="s">
        <v>83</v>
      </c>
      <c r="AW167" s="12" t="s">
        <v>32</v>
      </c>
      <c r="AX167" s="12" t="s">
        <v>75</v>
      </c>
      <c r="AY167" s="149" t="s">
        <v>133</v>
      </c>
    </row>
    <row r="168" spans="2:65" s="13" customFormat="1" ht="11.25">
      <c r="B168" s="154"/>
      <c r="D168" s="148" t="s">
        <v>141</v>
      </c>
      <c r="E168" s="155" t="s">
        <v>1</v>
      </c>
      <c r="F168" s="156" t="s">
        <v>651</v>
      </c>
      <c r="H168" s="157">
        <v>17.108000000000001</v>
      </c>
      <c r="I168" s="158"/>
      <c r="L168" s="154"/>
      <c r="M168" s="159"/>
      <c r="T168" s="160"/>
      <c r="AT168" s="155" t="s">
        <v>141</v>
      </c>
      <c r="AU168" s="155" t="s">
        <v>85</v>
      </c>
      <c r="AV168" s="13" t="s">
        <v>85</v>
      </c>
      <c r="AW168" s="13" t="s">
        <v>32</v>
      </c>
      <c r="AX168" s="13" t="s">
        <v>83</v>
      </c>
      <c r="AY168" s="155" t="s">
        <v>133</v>
      </c>
    </row>
    <row r="169" spans="2:65" s="1" customFormat="1" ht="24.2" customHeight="1">
      <c r="B169" s="32"/>
      <c r="C169" s="133" t="s">
        <v>178</v>
      </c>
      <c r="D169" s="133" t="s">
        <v>135</v>
      </c>
      <c r="E169" s="134" t="s">
        <v>652</v>
      </c>
      <c r="F169" s="135" t="s">
        <v>653</v>
      </c>
      <c r="G169" s="136" t="s">
        <v>200</v>
      </c>
      <c r="H169" s="137">
        <v>4.2770000000000001</v>
      </c>
      <c r="I169" s="138"/>
      <c r="J169" s="139">
        <f>ROUND(I169*H169,2)</f>
        <v>0</v>
      </c>
      <c r="K169" s="140"/>
      <c r="L169" s="32"/>
      <c r="M169" s="141" t="s">
        <v>1</v>
      </c>
      <c r="N169" s="142" t="s">
        <v>40</v>
      </c>
      <c r="P169" s="143">
        <f>O169*H169</f>
        <v>0</v>
      </c>
      <c r="Q169" s="143">
        <v>0</v>
      </c>
      <c r="R169" s="143">
        <f>Q169*H169</f>
        <v>0</v>
      </c>
      <c r="S169" s="143">
        <v>0</v>
      </c>
      <c r="T169" s="144">
        <f>S169*H169</f>
        <v>0</v>
      </c>
      <c r="AR169" s="145" t="s">
        <v>139</v>
      </c>
      <c r="AT169" s="145" t="s">
        <v>135</v>
      </c>
      <c r="AU169" s="145" t="s">
        <v>85</v>
      </c>
      <c r="AY169" s="17" t="s">
        <v>133</v>
      </c>
      <c r="BE169" s="146">
        <f>IF(N169="základní",J169,0)</f>
        <v>0</v>
      </c>
      <c r="BF169" s="146">
        <f>IF(N169="snížená",J169,0)</f>
        <v>0</v>
      </c>
      <c r="BG169" s="146">
        <f>IF(N169="zákl. přenesená",J169,0)</f>
        <v>0</v>
      </c>
      <c r="BH169" s="146">
        <f>IF(N169="sníž. přenesená",J169,0)</f>
        <v>0</v>
      </c>
      <c r="BI169" s="146">
        <f>IF(N169="nulová",J169,0)</f>
        <v>0</v>
      </c>
      <c r="BJ169" s="17" t="s">
        <v>83</v>
      </c>
      <c r="BK169" s="146">
        <f>ROUND(I169*H169,2)</f>
        <v>0</v>
      </c>
      <c r="BL169" s="17" t="s">
        <v>139</v>
      </c>
      <c r="BM169" s="145" t="s">
        <v>654</v>
      </c>
    </row>
    <row r="170" spans="2:65" s="12" customFormat="1" ht="11.25">
      <c r="B170" s="147"/>
      <c r="D170" s="148" t="s">
        <v>141</v>
      </c>
      <c r="E170" s="149" t="s">
        <v>1</v>
      </c>
      <c r="F170" s="150" t="s">
        <v>635</v>
      </c>
      <c r="H170" s="149" t="s">
        <v>1</v>
      </c>
      <c r="I170" s="151"/>
      <c r="L170" s="147"/>
      <c r="M170" s="152"/>
      <c r="T170" s="153"/>
      <c r="AT170" s="149" t="s">
        <v>141</v>
      </c>
      <c r="AU170" s="149" t="s">
        <v>85</v>
      </c>
      <c r="AV170" s="12" t="s">
        <v>83</v>
      </c>
      <c r="AW170" s="12" t="s">
        <v>32</v>
      </c>
      <c r="AX170" s="12" t="s">
        <v>75</v>
      </c>
      <c r="AY170" s="149" t="s">
        <v>133</v>
      </c>
    </row>
    <row r="171" spans="2:65" s="13" customFormat="1" ht="11.25">
      <c r="B171" s="154"/>
      <c r="D171" s="148" t="s">
        <v>141</v>
      </c>
      <c r="E171" s="155" t="s">
        <v>1</v>
      </c>
      <c r="F171" s="156" t="s">
        <v>636</v>
      </c>
      <c r="H171" s="157">
        <v>98.7</v>
      </c>
      <c r="I171" s="158"/>
      <c r="L171" s="154"/>
      <c r="M171" s="159"/>
      <c r="T171" s="160"/>
      <c r="AT171" s="155" t="s">
        <v>141</v>
      </c>
      <c r="AU171" s="155" t="s">
        <v>85</v>
      </c>
      <c r="AV171" s="13" t="s">
        <v>85</v>
      </c>
      <c r="AW171" s="13" t="s">
        <v>32</v>
      </c>
      <c r="AX171" s="13" t="s">
        <v>75</v>
      </c>
      <c r="AY171" s="155" t="s">
        <v>133</v>
      </c>
    </row>
    <row r="172" spans="2:65" s="12" customFormat="1" ht="11.25">
      <c r="B172" s="147"/>
      <c r="D172" s="148" t="s">
        <v>141</v>
      </c>
      <c r="E172" s="149" t="s">
        <v>1</v>
      </c>
      <c r="F172" s="150" t="s">
        <v>637</v>
      </c>
      <c r="H172" s="149" t="s">
        <v>1</v>
      </c>
      <c r="I172" s="151"/>
      <c r="L172" s="147"/>
      <c r="M172" s="152"/>
      <c r="T172" s="153"/>
      <c r="AT172" s="149" t="s">
        <v>141</v>
      </c>
      <c r="AU172" s="149" t="s">
        <v>85</v>
      </c>
      <c r="AV172" s="12" t="s">
        <v>83</v>
      </c>
      <c r="AW172" s="12" t="s">
        <v>32</v>
      </c>
      <c r="AX172" s="12" t="s">
        <v>75</v>
      </c>
      <c r="AY172" s="149" t="s">
        <v>133</v>
      </c>
    </row>
    <row r="173" spans="2:65" s="13" customFormat="1" ht="11.25">
      <c r="B173" s="154"/>
      <c r="D173" s="148" t="s">
        <v>141</v>
      </c>
      <c r="E173" s="155" t="s">
        <v>1</v>
      </c>
      <c r="F173" s="156" t="s">
        <v>638</v>
      </c>
      <c r="H173" s="157">
        <v>-13.16</v>
      </c>
      <c r="I173" s="158"/>
      <c r="L173" s="154"/>
      <c r="M173" s="159"/>
      <c r="T173" s="160"/>
      <c r="AT173" s="155" t="s">
        <v>141</v>
      </c>
      <c r="AU173" s="155" t="s">
        <v>85</v>
      </c>
      <c r="AV173" s="13" t="s">
        <v>85</v>
      </c>
      <c r="AW173" s="13" t="s">
        <v>32</v>
      </c>
      <c r="AX173" s="13" t="s">
        <v>75</v>
      </c>
      <c r="AY173" s="155" t="s">
        <v>133</v>
      </c>
    </row>
    <row r="174" spans="2:65" s="15" customFormat="1" ht="11.25">
      <c r="B174" s="168"/>
      <c r="D174" s="148" t="s">
        <v>141</v>
      </c>
      <c r="E174" s="169" t="s">
        <v>1</v>
      </c>
      <c r="F174" s="170" t="s">
        <v>211</v>
      </c>
      <c r="H174" s="171">
        <v>85.54</v>
      </c>
      <c r="I174" s="172"/>
      <c r="L174" s="168"/>
      <c r="M174" s="173"/>
      <c r="T174" s="174"/>
      <c r="AT174" s="169" t="s">
        <v>141</v>
      </c>
      <c r="AU174" s="169" t="s">
        <v>85</v>
      </c>
      <c r="AV174" s="15" t="s">
        <v>153</v>
      </c>
      <c r="AW174" s="15" t="s">
        <v>32</v>
      </c>
      <c r="AX174" s="15" t="s">
        <v>75</v>
      </c>
      <c r="AY174" s="169" t="s">
        <v>133</v>
      </c>
    </row>
    <row r="175" spans="2:65" s="12" customFormat="1" ht="11.25">
      <c r="B175" s="147"/>
      <c r="D175" s="148" t="s">
        <v>141</v>
      </c>
      <c r="E175" s="149" t="s">
        <v>1</v>
      </c>
      <c r="F175" s="150" t="s">
        <v>639</v>
      </c>
      <c r="H175" s="149" t="s">
        <v>1</v>
      </c>
      <c r="I175" s="151"/>
      <c r="L175" s="147"/>
      <c r="M175" s="152"/>
      <c r="T175" s="153"/>
      <c r="AT175" s="149" t="s">
        <v>141</v>
      </c>
      <c r="AU175" s="149" t="s">
        <v>85</v>
      </c>
      <c r="AV175" s="12" t="s">
        <v>83</v>
      </c>
      <c r="AW175" s="12" t="s">
        <v>32</v>
      </c>
      <c r="AX175" s="12" t="s">
        <v>75</v>
      </c>
      <c r="AY175" s="149" t="s">
        <v>133</v>
      </c>
    </row>
    <row r="176" spans="2:65" s="12" customFormat="1" ht="11.25">
      <c r="B176" s="147"/>
      <c r="D176" s="148" t="s">
        <v>141</v>
      </c>
      <c r="E176" s="149" t="s">
        <v>1</v>
      </c>
      <c r="F176" s="150" t="s">
        <v>655</v>
      </c>
      <c r="H176" s="149" t="s">
        <v>1</v>
      </c>
      <c r="I176" s="151"/>
      <c r="L176" s="147"/>
      <c r="M176" s="152"/>
      <c r="T176" s="153"/>
      <c r="AT176" s="149" t="s">
        <v>141</v>
      </c>
      <c r="AU176" s="149" t="s">
        <v>85</v>
      </c>
      <c r="AV176" s="12" t="s">
        <v>83</v>
      </c>
      <c r="AW176" s="12" t="s">
        <v>32</v>
      </c>
      <c r="AX176" s="12" t="s">
        <v>75</v>
      </c>
      <c r="AY176" s="149" t="s">
        <v>133</v>
      </c>
    </row>
    <row r="177" spans="2:65" s="13" customFormat="1" ht="11.25">
      <c r="B177" s="154"/>
      <c r="D177" s="148" t="s">
        <v>141</v>
      </c>
      <c r="E177" s="155" t="s">
        <v>1</v>
      </c>
      <c r="F177" s="156" t="s">
        <v>656</v>
      </c>
      <c r="H177" s="157">
        <v>4.2770000000000001</v>
      </c>
      <c r="I177" s="158"/>
      <c r="L177" s="154"/>
      <c r="M177" s="159"/>
      <c r="T177" s="160"/>
      <c r="AT177" s="155" t="s">
        <v>141</v>
      </c>
      <c r="AU177" s="155" t="s">
        <v>85</v>
      </c>
      <c r="AV177" s="13" t="s">
        <v>85</v>
      </c>
      <c r="AW177" s="13" t="s">
        <v>32</v>
      </c>
      <c r="AX177" s="13" t="s">
        <v>83</v>
      </c>
      <c r="AY177" s="155" t="s">
        <v>133</v>
      </c>
    </row>
    <row r="178" spans="2:65" s="1" customFormat="1" ht="37.9" customHeight="1">
      <c r="B178" s="32"/>
      <c r="C178" s="133" t="s">
        <v>184</v>
      </c>
      <c r="D178" s="133" t="s">
        <v>135</v>
      </c>
      <c r="E178" s="134" t="s">
        <v>657</v>
      </c>
      <c r="F178" s="135" t="s">
        <v>658</v>
      </c>
      <c r="G178" s="136" t="s">
        <v>138</v>
      </c>
      <c r="H178" s="137">
        <v>70.2</v>
      </c>
      <c r="I178" s="138"/>
      <c r="J178" s="139">
        <f>ROUND(I178*H178,2)</f>
        <v>0</v>
      </c>
      <c r="K178" s="140"/>
      <c r="L178" s="32"/>
      <c r="M178" s="141" t="s">
        <v>1</v>
      </c>
      <c r="N178" s="142" t="s">
        <v>40</v>
      </c>
      <c r="P178" s="143">
        <f>O178*H178</f>
        <v>0</v>
      </c>
      <c r="Q178" s="143">
        <v>4.96E-3</v>
      </c>
      <c r="R178" s="143">
        <f>Q178*H178</f>
        <v>0.348192</v>
      </c>
      <c r="S178" s="143">
        <v>0</v>
      </c>
      <c r="T178" s="144">
        <f>S178*H178</f>
        <v>0</v>
      </c>
      <c r="AR178" s="145" t="s">
        <v>139</v>
      </c>
      <c r="AT178" s="145" t="s">
        <v>135</v>
      </c>
      <c r="AU178" s="145" t="s">
        <v>85</v>
      </c>
      <c r="AY178" s="17" t="s">
        <v>133</v>
      </c>
      <c r="BE178" s="146">
        <f>IF(N178="základní",J178,0)</f>
        <v>0</v>
      </c>
      <c r="BF178" s="146">
        <f>IF(N178="snížená",J178,0)</f>
        <v>0</v>
      </c>
      <c r="BG178" s="146">
        <f>IF(N178="zákl. přenesená",J178,0)</f>
        <v>0</v>
      </c>
      <c r="BH178" s="146">
        <f>IF(N178="sníž. přenesená",J178,0)</f>
        <v>0</v>
      </c>
      <c r="BI178" s="146">
        <f>IF(N178="nulová",J178,0)</f>
        <v>0</v>
      </c>
      <c r="BJ178" s="17" t="s">
        <v>83</v>
      </c>
      <c r="BK178" s="146">
        <f>ROUND(I178*H178,2)</f>
        <v>0</v>
      </c>
      <c r="BL178" s="17" t="s">
        <v>139</v>
      </c>
      <c r="BM178" s="145" t="s">
        <v>659</v>
      </c>
    </row>
    <row r="179" spans="2:65" s="12" customFormat="1" ht="11.25">
      <c r="B179" s="147"/>
      <c r="D179" s="148" t="s">
        <v>141</v>
      </c>
      <c r="E179" s="149" t="s">
        <v>1</v>
      </c>
      <c r="F179" s="150" t="s">
        <v>660</v>
      </c>
      <c r="H179" s="149" t="s">
        <v>1</v>
      </c>
      <c r="I179" s="151"/>
      <c r="L179" s="147"/>
      <c r="M179" s="152"/>
      <c r="T179" s="153"/>
      <c r="AT179" s="149" t="s">
        <v>141</v>
      </c>
      <c r="AU179" s="149" t="s">
        <v>85</v>
      </c>
      <c r="AV179" s="12" t="s">
        <v>83</v>
      </c>
      <c r="AW179" s="12" t="s">
        <v>32</v>
      </c>
      <c r="AX179" s="12" t="s">
        <v>75</v>
      </c>
      <c r="AY179" s="149" t="s">
        <v>133</v>
      </c>
    </row>
    <row r="180" spans="2:65" s="13" customFormat="1" ht="11.25">
      <c r="B180" s="154"/>
      <c r="D180" s="148" t="s">
        <v>141</v>
      </c>
      <c r="E180" s="155" t="s">
        <v>1</v>
      </c>
      <c r="F180" s="156" t="s">
        <v>661</v>
      </c>
      <c r="H180" s="157">
        <v>70.2</v>
      </c>
      <c r="I180" s="158"/>
      <c r="L180" s="154"/>
      <c r="M180" s="159"/>
      <c r="T180" s="160"/>
      <c r="AT180" s="155" t="s">
        <v>141</v>
      </c>
      <c r="AU180" s="155" t="s">
        <v>85</v>
      </c>
      <c r="AV180" s="13" t="s">
        <v>85</v>
      </c>
      <c r="AW180" s="13" t="s">
        <v>32</v>
      </c>
      <c r="AX180" s="13" t="s">
        <v>83</v>
      </c>
      <c r="AY180" s="155" t="s">
        <v>133</v>
      </c>
    </row>
    <row r="181" spans="2:65" s="1" customFormat="1" ht="37.9" customHeight="1">
      <c r="B181" s="32"/>
      <c r="C181" s="133" t="s">
        <v>191</v>
      </c>
      <c r="D181" s="133" t="s">
        <v>135</v>
      </c>
      <c r="E181" s="134" t="s">
        <v>244</v>
      </c>
      <c r="F181" s="135" t="s">
        <v>245</v>
      </c>
      <c r="G181" s="136" t="s">
        <v>200</v>
      </c>
      <c r="H181" s="137">
        <v>64.155000000000001</v>
      </c>
      <c r="I181" s="138"/>
      <c r="J181" s="139">
        <f>ROUND(I181*H181,2)</f>
        <v>0</v>
      </c>
      <c r="K181" s="140"/>
      <c r="L181" s="32"/>
      <c r="M181" s="141" t="s">
        <v>1</v>
      </c>
      <c r="N181" s="142" t="s">
        <v>40</v>
      </c>
      <c r="P181" s="143">
        <f>O181*H181</f>
        <v>0</v>
      </c>
      <c r="Q181" s="143">
        <v>0</v>
      </c>
      <c r="R181" s="143">
        <f>Q181*H181</f>
        <v>0</v>
      </c>
      <c r="S181" s="143">
        <v>0</v>
      </c>
      <c r="T181" s="144">
        <f>S181*H181</f>
        <v>0</v>
      </c>
      <c r="AR181" s="145" t="s">
        <v>139</v>
      </c>
      <c r="AT181" s="145" t="s">
        <v>135</v>
      </c>
      <c r="AU181" s="145" t="s">
        <v>85</v>
      </c>
      <c r="AY181" s="17" t="s">
        <v>133</v>
      </c>
      <c r="BE181" s="146">
        <f>IF(N181="základní",J181,0)</f>
        <v>0</v>
      </c>
      <c r="BF181" s="146">
        <f>IF(N181="snížená",J181,0)</f>
        <v>0</v>
      </c>
      <c r="BG181" s="146">
        <f>IF(N181="zákl. přenesená",J181,0)</f>
        <v>0</v>
      </c>
      <c r="BH181" s="146">
        <f>IF(N181="sníž. přenesená",J181,0)</f>
        <v>0</v>
      </c>
      <c r="BI181" s="146">
        <f>IF(N181="nulová",J181,0)</f>
        <v>0</v>
      </c>
      <c r="BJ181" s="17" t="s">
        <v>83</v>
      </c>
      <c r="BK181" s="146">
        <f>ROUND(I181*H181,2)</f>
        <v>0</v>
      </c>
      <c r="BL181" s="17" t="s">
        <v>139</v>
      </c>
      <c r="BM181" s="145" t="s">
        <v>662</v>
      </c>
    </row>
    <row r="182" spans="2:65" s="13" customFormat="1" ht="11.25">
      <c r="B182" s="154"/>
      <c r="D182" s="148" t="s">
        <v>141</v>
      </c>
      <c r="E182" s="155" t="s">
        <v>1</v>
      </c>
      <c r="F182" s="156" t="s">
        <v>663</v>
      </c>
      <c r="H182" s="157">
        <v>64.155000000000001</v>
      </c>
      <c r="I182" s="158"/>
      <c r="L182" s="154"/>
      <c r="M182" s="159"/>
      <c r="T182" s="160"/>
      <c r="AT182" s="155" t="s">
        <v>141</v>
      </c>
      <c r="AU182" s="155" t="s">
        <v>85</v>
      </c>
      <c r="AV182" s="13" t="s">
        <v>85</v>
      </c>
      <c r="AW182" s="13" t="s">
        <v>32</v>
      </c>
      <c r="AX182" s="13" t="s">
        <v>83</v>
      </c>
      <c r="AY182" s="155" t="s">
        <v>133</v>
      </c>
    </row>
    <row r="183" spans="2:65" s="1" customFormat="1" ht="37.9" customHeight="1">
      <c r="B183" s="32"/>
      <c r="C183" s="133" t="s">
        <v>197</v>
      </c>
      <c r="D183" s="133" t="s">
        <v>135</v>
      </c>
      <c r="E183" s="134" t="s">
        <v>250</v>
      </c>
      <c r="F183" s="135" t="s">
        <v>251</v>
      </c>
      <c r="G183" s="136" t="s">
        <v>200</v>
      </c>
      <c r="H183" s="137">
        <v>320.77499999999998</v>
      </c>
      <c r="I183" s="138"/>
      <c r="J183" s="139">
        <f>ROUND(I183*H183,2)</f>
        <v>0</v>
      </c>
      <c r="K183" s="140"/>
      <c r="L183" s="32"/>
      <c r="M183" s="141" t="s">
        <v>1</v>
      </c>
      <c r="N183" s="142" t="s">
        <v>40</v>
      </c>
      <c r="P183" s="143">
        <f>O183*H183</f>
        <v>0</v>
      </c>
      <c r="Q183" s="143">
        <v>0</v>
      </c>
      <c r="R183" s="143">
        <f>Q183*H183</f>
        <v>0</v>
      </c>
      <c r="S183" s="143">
        <v>0</v>
      </c>
      <c r="T183" s="144">
        <f>S183*H183</f>
        <v>0</v>
      </c>
      <c r="AR183" s="145" t="s">
        <v>139</v>
      </c>
      <c r="AT183" s="145" t="s">
        <v>135</v>
      </c>
      <c r="AU183" s="145" t="s">
        <v>85</v>
      </c>
      <c r="AY183" s="17" t="s">
        <v>133</v>
      </c>
      <c r="BE183" s="146">
        <f>IF(N183="základní",J183,0)</f>
        <v>0</v>
      </c>
      <c r="BF183" s="146">
        <f>IF(N183="snížená",J183,0)</f>
        <v>0</v>
      </c>
      <c r="BG183" s="146">
        <f>IF(N183="zákl. přenesená",J183,0)</f>
        <v>0</v>
      </c>
      <c r="BH183" s="146">
        <f>IF(N183="sníž. přenesená",J183,0)</f>
        <v>0</v>
      </c>
      <c r="BI183" s="146">
        <f>IF(N183="nulová",J183,0)</f>
        <v>0</v>
      </c>
      <c r="BJ183" s="17" t="s">
        <v>83</v>
      </c>
      <c r="BK183" s="146">
        <f>ROUND(I183*H183,2)</f>
        <v>0</v>
      </c>
      <c r="BL183" s="17" t="s">
        <v>139</v>
      </c>
      <c r="BM183" s="145" t="s">
        <v>664</v>
      </c>
    </row>
    <row r="184" spans="2:65" s="12" customFormat="1" ht="11.25">
      <c r="B184" s="147"/>
      <c r="D184" s="148" t="s">
        <v>141</v>
      </c>
      <c r="E184" s="149" t="s">
        <v>1</v>
      </c>
      <c r="F184" s="150" t="s">
        <v>665</v>
      </c>
      <c r="H184" s="149" t="s">
        <v>1</v>
      </c>
      <c r="I184" s="151"/>
      <c r="L184" s="147"/>
      <c r="M184" s="152"/>
      <c r="T184" s="153"/>
      <c r="AT184" s="149" t="s">
        <v>141</v>
      </c>
      <c r="AU184" s="149" t="s">
        <v>85</v>
      </c>
      <c r="AV184" s="12" t="s">
        <v>83</v>
      </c>
      <c r="AW184" s="12" t="s">
        <v>32</v>
      </c>
      <c r="AX184" s="12" t="s">
        <v>75</v>
      </c>
      <c r="AY184" s="149" t="s">
        <v>133</v>
      </c>
    </row>
    <row r="185" spans="2:65" s="13" customFormat="1" ht="11.25">
      <c r="B185" s="154"/>
      <c r="D185" s="148" t="s">
        <v>141</v>
      </c>
      <c r="E185" s="155" t="s">
        <v>1</v>
      </c>
      <c r="F185" s="156" t="s">
        <v>666</v>
      </c>
      <c r="H185" s="157">
        <v>320.77499999999998</v>
      </c>
      <c r="I185" s="158"/>
      <c r="L185" s="154"/>
      <c r="M185" s="159"/>
      <c r="T185" s="160"/>
      <c r="AT185" s="155" t="s">
        <v>141</v>
      </c>
      <c r="AU185" s="155" t="s">
        <v>85</v>
      </c>
      <c r="AV185" s="13" t="s">
        <v>85</v>
      </c>
      <c r="AW185" s="13" t="s">
        <v>32</v>
      </c>
      <c r="AX185" s="13" t="s">
        <v>83</v>
      </c>
      <c r="AY185" s="155" t="s">
        <v>133</v>
      </c>
    </row>
    <row r="186" spans="2:65" s="1" customFormat="1" ht="37.9" customHeight="1">
      <c r="B186" s="32"/>
      <c r="C186" s="133" t="s">
        <v>203</v>
      </c>
      <c r="D186" s="133" t="s">
        <v>135</v>
      </c>
      <c r="E186" s="134" t="s">
        <v>256</v>
      </c>
      <c r="F186" s="135" t="s">
        <v>257</v>
      </c>
      <c r="G186" s="136" t="s">
        <v>200</v>
      </c>
      <c r="H186" s="137">
        <v>21.385000000000002</v>
      </c>
      <c r="I186" s="138"/>
      <c r="J186" s="139">
        <f>ROUND(I186*H186,2)</f>
        <v>0</v>
      </c>
      <c r="K186" s="140"/>
      <c r="L186" s="32"/>
      <c r="M186" s="141" t="s">
        <v>1</v>
      </c>
      <c r="N186" s="142" t="s">
        <v>40</v>
      </c>
      <c r="P186" s="143">
        <f>O186*H186</f>
        <v>0</v>
      </c>
      <c r="Q186" s="143">
        <v>0</v>
      </c>
      <c r="R186" s="143">
        <f>Q186*H186</f>
        <v>0</v>
      </c>
      <c r="S186" s="143">
        <v>0</v>
      </c>
      <c r="T186" s="144">
        <f>S186*H186</f>
        <v>0</v>
      </c>
      <c r="AR186" s="145" t="s">
        <v>139</v>
      </c>
      <c r="AT186" s="145" t="s">
        <v>135</v>
      </c>
      <c r="AU186" s="145" t="s">
        <v>85</v>
      </c>
      <c r="AY186" s="17" t="s">
        <v>133</v>
      </c>
      <c r="BE186" s="146">
        <f>IF(N186="základní",J186,0)</f>
        <v>0</v>
      </c>
      <c r="BF186" s="146">
        <f>IF(N186="snížená",J186,0)</f>
        <v>0</v>
      </c>
      <c r="BG186" s="146">
        <f>IF(N186="zákl. přenesená",J186,0)</f>
        <v>0</v>
      </c>
      <c r="BH186" s="146">
        <f>IF(N186="sníž. přenesená",J186,0)</f>
        <v>0</v>
      </c>
      <c r="BI186" s="146">
        <f>IF(N186="nulová",J186,0)</f>
        <v>0</v>
      </c>
      <c r="BJ186" s="17" t="s">
        <v>83</v>
      </c>
      <c r="BK186" s="146">
        <f>ROUND(I186*H186,2)</f>
        <v>0</v>
      </c>
      <c r="BL186" s="17" t="s">
        <v>139</v>
      </c>
      <c r="BM186" s="145" t="s">
        <v>667</v>
      </c>
    </row>
    <row r="187" spans="2:65" s="12" customFormat="1" ht="11.25">
      <c r="B187" s="147"/>
      <c r="D187" s="148" t="s">
        <v>141</v>
      </c>
      <c r="E187" s="149" t="s">
        <v>1</v>
      </c>
      <c r="F187" s="150" t="s">
        <v>253</v>
      </c>
      <c r="H187" s="149" t="s">
        <v>1</v>
      </c>
      <c r="I187" s="151"/>
      <c r="L187" s="147"/>
      <c r="M187" s="152"/>
      <c r="T187" s="153"/>
      <c r="AT187" s="149" t="s">
        <v>141</v>
      </c>
      <c r="AU187" s="149" t="s">
        <v>85</v>
      </c>
      <c r="AV187" s="12" t="s">
        <v>83</v>
      </c>
      <c r="AW187" s="12" t="s">
        <v>32</v>
      </c>
      <c r="AX187" s="12" t="s">
        <v>75</v>
      </c>
      <c r="AY187" s="149" t="s">
        <v>133</v>
      </c>
    </row>
    <row r="188" spans="2:65" s="13" customFormat="1" ht="11.25">
      <c r="B188" s="154"/>
      <c r="D188" s="148" t="s">
        <v>141</v>
      </c>
      <c r="E188" s="155" t="s">
        <v>1</v>
      </c>
      <c r="F188" s="156" t="s">
        <v>668</v>
      </c>
      <c r="H188" s="157">
        <v>21.385000000000002</v>
      </c>
      <c r="I188" s="158"/>
      <c r="L188" s="154"/>
      <c r="M188" s="159"/>
      <c r="T188" s="160"/>
      <c r="AT188" s="155" t="s">
        <v>141</v>
      </c>
      <c r="AU188" s="155" t="s">
        <v>85</v>
      </c>
      <c r="AV188" s="13" t="s">
        <v>85</v>
      </c>
      <c r="AW188" s="13" t="s">
        <v>32</v>
      </c>
      <c r="AX188" s="13" t="s">
        <v>83</v>
      </c>
      <c r="AY188" s="155" t="s">
        <v>133</v>
      </c>
    </row>
    <row r="189" spans="2:65" s="1" customFormat="1" ht="37.9" customHeight="1">
      <c r="B189" s="32"/>
      <c r="C189" s="133" t="s">
        <v>8</v>
      </c>
      <c r="D189" s="133" t="s">
        <v>135</v>
      </c>
      <c r="E189" s="134" t="s">
        <v>261</v>
      </c>
      <c r="F189" s="135" t="s">
        <v>262</v>
      </c>
      <c r="G189" s="136" t="s">
        <v>200</v>
      </c>
      <c r="H189" s="137">
        <v>106.925</v>
      </c>
      <c r="I189" s="138"/>
      <c r="J189" s="139">
        <f>ROUND(I189*H189,2)</f>
        <v>0</v>
      </c>
      <c r="K189" s="140"/>
      <c r="L189" s="32"/>
      <c r="M189" s="141" t="s">
        <v>1</v>
      </c>
      <c r="N189" s="142" t="s">
        <v>40</v>
      </c>
      <c r="P189" s="143">
        <f>O189*H189</f>
        <v>0</v>
      </c>
      <c r="Q189" s="143">
        <v>0</v>
      </c>
      <c r="R189" s="143">
        <f>Q189*H189</f>
        <v>0</v>
      </c>
      <c r="S189" s="143">
        <v>0</v>
      </c>
      <c r="T189" s="144">
        <f>S189*H189</f>
        <v>0</v>
      </c>
      <c r="AR189" s="145" t="s">
        <v>139</v>
      </c>
      <c r="AT189" s="145" t="s">
        <v>135</v>
      </c>
      <c r="AU189" s="145" t="s">
        <v>85</v>
      </c>
      <c r="AY189" s="17" t="s">
        <v>133</v>
      </c>
      <c r="BE189" s="146">
        <f>IF(N189="základní",J189,0)</f>
        <v>0</v>
      </c>
      <c r="BF189" s="146">
        <f>IF(N189="snížená",J189,0)</f>
        <v>0</v>
      </c>
      <c r="BG189" s="146">
        <f>IF(N189="zákl. přenesená",J189,0)</f>
        <v>0</v>
      </c>
      <c r="BH189" s="146">
        <f>IF(N189="sníž. přenesená",J189,0)</f>
        <v>0</v>
      </c>
      <c r="BI189" s="146">
        <f>IF(N189="nulová",J189,0)</f>
        <v>0</v>
      </c>
      <c r="BJ189" s="17" t="s">
        <v>83</v>
      </c>
      <c r="BK189" s="146">
        <f>ROUND(I189*H189,2)</f>
        <v>0</v>
      </c>
      <c r="BL189" s="17" t="s">
        <v>139</v>
      </c>
      <c r="BM189" s="145" t="s">
        <v>669</v>
      </c>
    </row>
    <row r="190" spans="2:65" s="12" customFormat="1" ht="11.25">
      <c r="B190" s="147"/>
      <c r="D190" s="148" t="s">
        <v>141</v>
      </c>
      <c r="E190" s="149" t="s">
        <v>1</v>
      </c>
      <c r="F190" s="150" t="s">
        <v>253</v>
      </c>
      <c r="H190" s="149" t="s">
        <v>1</v>
      </c>
      <c r="I190" s="151"/>
      <c r="L190" s="147"/>
      <c r="M190" s="152"/>
      <c r="T190" s="153"/>
      <c r="AT190" s="149" t="s">
        <v>141</v>
      </c>
      <c r="AU190" s="149" t="s">
        <v>85</v>
      </c>
      <c r="AV190" s="12" t="s">
        <v>83</v>
      </c>
      <c r="AW190" s="12" t="s">
        <v>32</v>
      </c>
      <c r="AX190" s="12" t="s">
        <v>75</v>
      </c>
      <c r="AY190" s="149" t="s">
        <v>133</v>
      </c>
    </row>
    <row r="191" spans="2:65" s="13" customFormat="1" ht="11.25">
      <c r="B191" s="154"/>
      <c r="D191" s="148" t="s">
        <v>141</v>
      </c>
      <c r="E191" s="155" t="s">
        <v>1</v>
      </c>
      <c r="F191" s="156" t="s">
        <v>670</v>
      </c>
      <c r="H191" s="157">
        <v>106.925</v>
      </c>
      <c r="I191" s="158"/>
      <c r="L191" s="154"/>
      <c r="M191" s="159"/>
      <c r="T191" s="160"/>
      <c r="AT191" s="155" t="s">
        <v>141</v>
      </c>
      <c r="AU191" s="155" t="s">
        <v>85</v>
      </c>
      <c r="AV191" s="13" t="s">
        <v>85</v>
      </c>
      <c r="AW191" s="13" t="s">
        <v>32</v>
      </c>
      <c r="AX191" s="13" t="s">
        <v>83</v>
      </c>
      <c r="AY191" s="155" t="s">
        <v>133</v>
      </c>
    </row>
    <row r="192" spans="2:65" s="1" customFormat="1" ht="16.5" customHeight="1">
      <c r="B192" s="32"/>
      <c r="C192" s="133" t="s">
        <v>219</v>
      </c>
      <c r="D192" s="133" t="s">
        <v>135</v>
      </c>
      <c r="E192" s="134" t="s">
        <v>265</v>
      </c>
      <c r="F192" s="135" t="s">
        <v>266</v>
      </c>
      <c r="G192" s="136" t="s">
        <v>200</v>
      </c>
      <c r="H192" s="137">
        <v>85.54</v>
      </c>
      <c r="I192" s="138"/>
      <c r="J192" s="139">
        <f>ROUND(I192*H192,2)</f>
        <v>0</v>
      </c>
      <c r="K192" s="140"/>
      <c r="L192" s="32"/>
      <c r="M192" s="141" t="s">
        <v>1</v>
      </c>
      <c r="N192" s="142" t="s">
        <v>40</v>
      </c>
      <c r="P192" s="143">
        <f>O192*H192</f>
        <v>0</v>
      </c>
      <c r="Q192" s="143">
        <v>0</v>
      </c>
      <c r="R192" s="143">
        <f>Q192*H192</f>
        <v>0</v>
      </c>
      <c r="S192" s="143">
        <v>0</v>
      </c>
      <c r="T192" s="144">
        <f>S192*H192</f>
        <v>0</v>
      </c>
      <c r="AR192" s="145" t="s">
        <v>139</v>
      </c>
      <c r="AT192" s="145" t="s">
        <v>135</v>
      </c>
      <c r="AU192" s="145" t="s">
        <v>85</v>
      </c>
      <c r="AY192" s="17" t="s">
        <v>133</v>
      </c>
      <c r="BE192" s="146">
        <f>IF(N192="základní",J192,0)</f>
        <v>0</v>
      </c>
      <c r="BF192" s="146">
        <f>IF(N192="snížená",J192,0)</f>
        <v>0</v>
      </c>
      <c r="BG192" s="146">
        <f>IF(N192="zákl. přenesená",J192,0)</f>
        <v>0</v>
      </c>
      <c r="BH192" s="146">
        <f>IF(N192="sníž. přenesená",J192,0)</f>
        <v>0</v>
      </c>
      <c r="BI192" s="146">
        <f>IF(N192="nulová",J192,0)</f>
        <v>0</v>
      </c>
      <c r="BJ192" s="17" t="s">
        <v>83</v>
      </c>
      <c r="BK192" s="146">
        <f>ROUND(I192*H192,2)</f>
        <v>0</v>
      </c>
      <c r="BL192" s="17" t="s">
        <v>139</v>
      </c>
      <c r="BM192" s="145" t="s">
        <v>671</v>
      </c>
    </row>
    <row r="193" spans="2:65" s="12" customFormat="1" ht="11.25">
      <c r="B193" s="147"/>
      <c r="D193" s="148" t="s">
        <v>141</v>
      </c>
      <c r="E193" s="149" t="s">
        <v>1</v>
      </c>
      <c r="F193" s="150" t="s">
        <v>672</v>
      </c>
      <c r="H193" s="149" t="s">
        <v>1</v>
      </c>
      <c r="I193" s="151"/>
      <c r="L193" s="147"/>
      <c r="M193" s="152"/>
      <c r="T193" s="153"/>
      <c r="AT193" s="149" t="s">
        <v>141</v>
      </c>
      <c r="AU193" s="149" t="s">
        <v>85</v>
      </c>
      <c r="AV193" s="12" t="s">
        <v>83</v>
      </c>
      <c r="AW193" s="12" t="s">
        <v>32</v>
      </c>
      <c r="AX193" s="12" t="s">
        <v>75</v>
      </c>
      <c r="AY193" s="149" t="s">
        <v>133</v>
      </c>
    </row>
    <row r="194" spans="2:65" s="13" customFormat="1" ht="11.25">
      <c r="B194" s="154"/>
      <c r="D194" s="148" t="s">
        <v>141</v>
      </c>
      <c r="E194" s="155" t="s">
        <v>1</v>
      </c>
      <c r="F194" s="156" t="s">
        <v>673</v>
      </c>
      <c r="H194" s="157">
        <v>85.54</v>
      </c>
      <c r="I194" s="158"/>
      <c r="L194" s="154"/>
      <c r="M194" s="159"/>
      <c r="T194" s="160"/>
      <c r="AT194" s="155" t="s">
        <v>141</v>
      </c>
      <c r="AU194" s="155" t="s">
        <v>85</v>
      </c>
      <c r="AV194" s="13" t="s">
        <v>85</v>
      </c>
      <c r="AW194" s="13" t="s">
        <v>32</v>
      </c>
      <c r="AX194" s="13" t="s">
        <v>83</v>
      </c>
      <c r="AY194" s="155" t="s">
        <v>133</v>
      </c>
    </row>
    <row r="195" spans="2:65" s="1" customFormat="1" ht="24.2" customHeight="1">
      <c r="B195" s="32"/>
      <c r="C195" s="133" t="s">
        <v>225</v>
      </c>
      <c r="D195" s="133" t="s">
        <v>135</v>
      </c>
      <c r="E195" s="134" t="s">
        <v>271</v>
      </c>
      <c r="F195" s="135" t="s">
        <v>272</v>
      </c>
      <c r="G195" s="136" t="s">
        <v>273</v>
      </c>
      <c r="H195" s="137">
        <v>162.52600000000001</v>
      </c>
      <c r="I195" s="138"/>
      <c r="J195" s="139">
        <f>ROUND(I195*H195,2)</f>
        <v>0</v>
      </c>
      <c r="K195" s="140"/>
      <c r="L195" s="32"/>
      <c r="M195" s="141" t="s">
        <v>1</v>
      </c>
      <c r="N195" s="142" t="s">
        <v>40</v>
      </c>
      <c r="P195" s="143">
        <f>O195*H195</f>
        <v>0</v>
      </c>
      <c r="Q195" s="143">
        <v>0</v>
      </c>
      <c r="R195" s="143">
        <f>Q195*H195</f>
        <v>0</v>
      </c>
      <c r="S195" s="143">
        <v>0</v>
      </c>
      <c r="T195" s="144">
        <f>S195*H195</f>
        <v>0</v>
      </c>
      <c r="AR195" s="145" t="s">
        <v>139</v>
      </c>
      <c r="AT195" s="145" t="s">
        <v>135</v>
      </c>
      <c r="AU195" s="145" t="s">
        <v>85</v>
      </c>
      <c r="AY195" s="17" t="s">
        <v>133</v>
      </c>
      <c r="BE195" s="146">
        <f>IF(N195="základní",J195,0)</f>
        <v>0</v>
      </c>
      <c r="BF195" s="146">
        <f>IF(N195="snížená",J195,0)</f>
        <v>0</v>
      </c>
      <c r="BG195" s="146">
        <f>IF(N195="zákl. přenesená",J195,0)</f>
        <v>0</v>
      </c>
      <c r="BH195" s="146">
        <f>IF(N195="sníž. přenesená",J195,0)</f>
        <v>0</v>
      </c>
      <c r="BI195" s="146">
        <f>IF(N195="nulová",J195,0)</f>
        <v>0</v>
      </c>
      <c r="BJ195" s="17" t="s">
        <v>83</v>
      </c>
      <c r="BK195" s="146">
        <f>ROUND(I195*H195,2)</f>
        <v>0</v>
      </c>
      <c r="BL195" s="17" t="s">
        <v>139</v>
      </c>
      <c r="BM195" s="145" t="s">
        <v>674</v>
      </c>
    </row>
    <row r="196" spans="2:65" s="12" customFormat="1" ht="11.25">
      <c r="B196" s="147"/>
      <c r="D196" s="148" t="s">
        <v>141</v>
      </c>
      <c r="E196" s="149" t="s">
        <v>1</v>
      </c>
      <c r="F196" s="150" t="s">
        <v>275</v>
      </c>
      <c r="H196" s="149" t="s">
        <v>1</v>
      </c>
      <c r="I196" s="151"/>
      <c r="L196" s="147"/>
      <c r="M196" s="152"/>
      <c r="T196" s="153"/>
      <c r="AT196" s="149" t="s">
        <v>141</v>
      </c>
      <c r="AU196" s="149" t="s">
        <v>85</v>
      </c>
      <c r="AV196" s="12" t="s">
        <v>83</v>
      </c>
      <c r="AW196" s="12" t="s">
        <v>32</v>
      </c>
      <c r="AX196" s="12" t="s">
        <v>75</v>
      </c>
      <c r="AY196" s="149" t="s">
        <v>133</v>
      </c>
    </row>
    <row r="197" spans="2:65" s="13" customFormat="1" ht="11.25">
      <c r="B197" s="154"/>
      <c r="D197" s="148" t="s">
        <v>141</v>
      </c>
      <c r="E197" s="155" t="s">
        <v>1</v>
      </c>
      <c r="F197" s="156" t="s">
        <v>675</v>
      </c>
      <c r="H197" s="157">
        <v>162.52600000000001</v>
      </c>
      <c r="I197" s="158"/>
      <c r="L197" s="154"/>
      <c r="M197" s="159"/>
      <c r="T197" s="160"/>
      <c r="AT197" s="155" t="s">
        <v>141</v>
      </c>
      <c r="AU197" s="155" t="s">
        <v>85</v>
      </c>
      <c r="AV197" s="13" t="s">
        <v>85</v>
      </c>
      <c r="AW197" s="13" t="s">
        <v>32</v>
      </c>
      <c r="AX197" s="13" t="s">
        <v>83</v>
      </c>
      <c r="AY197" s="155" t="s">
        <v>133</v>
      </c>
    </row>
    <row r="198" spans="2:65" s="1" customFormat="1" ht="24.2" customHeight="1">
      <c r="B198" s="32"/>
      <c r="C198" s="133" t="s">
        <v>231</v>
      </c>
      <c r="D198" s="133" t="s">
        <v>135</v>
      </c>
      <c r="E198" s="134" t="s">
        <v>278</v>
      </c>
      <c r="F198" s="135" t="s">
        <v>279</v>
      </c>
      <c r="G198" s="136" t="s">
        <v>200</v>
      </c>
      <c r="H198" s="137">
        <v>59.790999999999997</v>
      </c>
      <c r="I198" s="138"/>
      <c r="J198" s="139">
        <f>ROUND(I198*H198,2)</f>
        <v>0</v>
      </c>
      <c r="K198" s="140"/>
      <c r="L198" s="32"/>
      <c r="M198" s="141" t="s">
        <v>1</v>
      </c>
      <c r="N198" s="142" t="s">
        <v>40</v>
      </c>
      <c r="P198" s="143">
        <f>O198*H198</f>
        <v>0</v>
      </c>
      <c r="Q198" s="143">
        <v>0</v>
      </c>
      <c r="R198" s="143">
        <f>Q198*H198</f>
        <v>0</v>
      </c>
      <c r="S198" s="143">
        <v>0</v>
      </c>
      <c r="T198" s="144">
        <f>S198*H198</f>
        <v>0</v>
      </c>
      <c r="AR198" s="145" t="s">
        <v>139</v>
      </c>
      <c r="AT198" s="145" t="s">
        <v>135</v>
      </c>
      <c r="AU198" s="145" t="s">
        <v>85</v>
      </c>
      <c r="AY198" s="17" t="s">
        <v>133</v>
      </c>
      <c r="BE198" s="146">
        <f>IF(N198="základní",J198,0)</f>
        <v>0</v>
      </c>
      <c r="BF198" s="146">
        <f>IF(N198="snížená",J198,0)</f>
        <v>0</v>
      </c>
      <c r="BG198" s="146">
        <f>IF(N198="zákl. přenesená",J198,0)</f>
        <v>0</v>
      </c>
      <c r="BH198" s="146">
        <f>IF(N198="sníž. přenesená",J198,0)</f>
        <v>0</v>
      </c>
      <c r="BI198" s="146">
        <f>IF(N198="nulová",J198,0)</f>
        <v>0</v>
      </c>
      <c r="BJ198" s="17" t="s">
        <v>83</v>
      </c>
      <c r="BK198" s="146">
        <f>ROUND(I198*H198,2)</f>
        <v>0</v>
      </c>
      <c r="BL198" s="17" t="s">
        <v>139</v>
      </c>
      <c r="BM198" s="145" t="s">
        <v>676</v>
      </c>
    </row>
    <row r="199" spans="2:65" s="12" customFormat="1" ht="11.25">
      <c r="B199" s="147"/>
      <c r="D199" s="148" t="s">
        <v>141</v>
      </c>
      <c r="E199" s="149" t="s">
        <v>1</v>
      </c>
      <c r="F199" s="150" t="s">
        <v>677</v>
      </c>
      <c r="H199" s="149" t="s">
        <v>1</v>
      </c>
      <c r="I199" s="151"/>
      <c r="L199" s="147"/>
      <c r="M199" s="152"/>
      <c r="T199" s="153"/>
      <c r="AT199" s="149" t="s">
        <v>141</v>
      </c>
      <c r="AU199" s="149" t="s">
        <v>85</v>
      </c>
      <c r="AV199" s="12" t="s">
        <v>83</v>
      </c>
      <c r="AW199" s="12" t="s">
        <v>32</v>
      </c>
      <c r="AX199" s="12" t="s">
        <v>75</v>
      </c>
      <c r="AY199" s="149" t="s">
        <v>133</v>
      </c>
    </row>
    <row r="200" spans="2:65" s="13" customFormat="1" ht="11.25">
      <c r="B200" s="154"/>
      <c r="D200" s="148" t="s">
        <v>141</v>
      </c>
      <c r="E200" s="155" t="s">
        <v>1</v>
      </c>
      <c r="F200" s="156" t="s">
        <v>678</v>
      </c>
      <c r="H200" s="157">
        <v>59.790999999999997</v>
      </c>
      <c r="I200" s="158"/>
      <c r="L200" s="154"/>
      <c r="M200" s="159"/>
      <c r="T200" s="160"/>
      <c r="AT200" s="155" t="s">
        <v>141</v>
      </c>
      <c r="AU200" s="155" t="s">
        <v>85</v>
      </c>
      <c r="AV200" s="13" t="s">
        <v>85</v>
      </c>
      <c r="AW200" s="13" t="s">
        <v>32</v>
      </c>
      <c r="AX200" s="13" t="s">
        <v>83</v>
      </c>
      <c r="AY200" s="155" t="s">
        <v>133</v>
      </c>
    </row>
    <row r="201" spans="2:65" s="1" customFormat="1" ht="16.5" customHeight="1">
      <c r="B201" s="32"/>
      <c r="C201" s="175" t="s">
        <v>238</v>
      </c>
      <c r="D201" s="175" t="s">
        <v>284</v>
      </c>
      <c r="E201" s="176" t="s">
        <v>285</v>
      </c>
      <c r="F201" s="177" t="s">
        <v>286</v>
      </c>
      <c r="G201" s="178" t="s">
        <v>273</v>
      </c>
      <c r="H201" s="179">
        <v>113.60299999999999</v>
      </c>
      <c r="I201" s="180"/>
      <c r="J201" s="181">
        <f>ROUND(I201*H201,2)</f>
        <v>0</v>
      </c>
      <c r="K201" s="182"/>
      <c r="L201" s="183"/>
      <c r="M201" s="184" t="s">
        <v>1</v>
      </c>
      <c r="N201" s="185" t="s">
        <v>40</v>
      </c>
      <c r="P201" s="143">
        <f>O201*H201</f>
        <v>0</v>
      </c>
      <c r="Q201" s="143">
        <v>1</v>
      </c>
      <c r="R201" s="143">
        <f>Q201*H201</f>
        <v>113.60299999999999</v>
      </c>
      <c r="S201" s="143">
        <v>0</v>
      </c>
      <c r="T201" s="144">
        <f>S201*H201</f>
        <v>0</v>
      </c>
      <c r="AR201" s="145" t="s">
        <v>184</v>
      </c>
      <c r="AT201" s="145" t="s">
        <v>284</v>
      </c>
      <c r="AU201" s="145" t="s">
        <v>85</v>
      </c>
      <c r="AY201" s="17" t="s">
        <v>133</v>
      </c>
      <c r="BE201" s="146">
        <f>IF(N201="základní",J201,0)</f>
        <v>0</v>
      </c>
      <c r="BF201" s="146">
        <f>IF(N201="snížená",J201,0)</f>
        <v>0</v>
      </c>
      <c r="BG201" s="146">
        <f>IF(N201="zákl. přenesená",J201,0)</f>
        <v>0</v>
      </c>
      <c r="BH201" s="146">
        <f>IF(N201="sníž. přenesená",J201,0)</f>
        <v>0</v>
      </c>
      <c r="BI201" s="146">
        <f>IF(N201="nulová",J201,0)</f>
        <v>0</v>
      </c>
      <c r="BJ201" s="17" t="s">
        <v>83</v>
      </c>
      <c r="BK201" s="146">
        <f>ROUND(I201*H201,2)</f>
        <v>0</v>
      </c>
      <c r="BL201" s="17" t="s">
        <v>139</v>
      </c>
      <c r="BM201" s="145" t="s">
        <v>679</v>
      </c>
    </row>
    <row r="202" spans="2:65" s="13" customFormat="1" ht="11.25">
      <c r="B202" s="154"/>
      <c r="D202" s="148" t="s">
        <v>141</v>
      </c>
      <c r="E202" s="155" t="s">
        <v>1</v>
      </c>
      <c r="F202" s="156" t="s">
        <v>680</v>
      </c>
      <c r="H202" s="157">
        <v>113.60299999999999</v>
      </c>
      <c r="I202" s="158"/>
      <c r="L202" s="154"/>
      <c r="M202" s="159"/>
      <c r="T202" s="160"/>
      <c r="AT202" s="155" t="s">
        <v>141</v>
      </c>
      <c r="AU202" s="155" t="s">
        <v>85</v>
      </c>
      <c r="AV202" s="13" t="s">
        <v>85</v>
      </c>
      <c r="AW202" s="13" t="s">
        <v>32</v>
      </c>
      <c r="AX202" s="13" t="s">
        <v>83</v>
      </c>
      <c r="AY202" s="155" t="s">
        <v>133</v>
      </c>
    </row>
    <row r="203" spans="2:65" s="11" customFormat="1" ht="22.9" customHeight="1">
      <c r="B203" s="121"/>
      <c r="D203" s="122" t="s">
        <v>74</v>
      </c>
      <c r="E203" s="131" t="s">
        <v>153</v>
      </c>
      <c r="F203" s="131" t="s">
        <v>681</v>
      </c>
      <c r="I203" s="124"/>
      <c r="J203" s="132">
        <f>BK203</f>
        <v>0</v>
      </c>
      <c r="L203" s="121"/>
      <c r="M203" s="126"/>
      <c r="P203" s="127">
        <f>SUM(P204:P206)</f>
        <v>0</v>
      </c>
      <c r="R203" s="127">
        <f>SUM(R204:R206)</f>
        <v>0</v>
      </c>
      <c r="T203" s="128">
        <f>SUM(T204:T206)</f>
        <v>0</v>
      </c>
      <c r="AR203" s="122" t="s">
        <v>83</v>
      </c>
      <c r="AT203" s="129" t="s">
        <v>74</v>
      </c>
      <c r="AU203" s="129" t="s">
        <v>83</v>
      </c>
      <c r="AY203" s="122" t="s">
        <v>133</v>
      </c>
      <c r="BK203" s="130">
        <f>SUM(BK204:BK206)</f>
        <v>0</v>
      </c>
    </row>
    <row r="204" spans="2:65" s="1" customFormat="1" ht="37.9" customHeight="1">
      <c r="B204" s="32"/>
      <c r="C204" s="133" t="s">
        <v>243</v>
      </c>
      <c r="D204" s="133" t="s">
        <v>135</v>
      </c>
      <c r="E204" s="134" t="s">
        <v>682</v>
      </c>
      <c r="F204" s="135" t="s">
        <v>683</v>
      </c>
      <c r="G204" s="136" t="s">
        <v>494</v>
      </c>
      <c r="H204" s="137">
        <v>1</v>
      </c>
      <c r="I204" s="138"/>
      <c r="J204" s="139">
        <f>ROUND(I204*H204,2)</f>
        <v>0</v>
      </c>
      <c r="K204" s="140"/>
      <c r="L204" s="32"/>
      <c r="M204" s="141" t="s">
        <v>1</v>
      </c>
      <c r="N204" s="142" t="s">
        <v>40</v>
      </c>
      <c r="P204" s="143">
        <f>O204*H204</f>
        <v>0</v>
      </c>
      <c r="Q204" s="143">
        <v>0</v>
      </c>
      <c r="R204" s="143">
        <f>Q204*H204</f>
        <v>0</v>
      </c>
      <c r="S204" s="143">
        <v>0</v>
      </c>
      <c r="T204" s="144">
        <f>S204*H204</f>
        <v>0</v>
      </c>
      <c r="AR204" s="145" t="s">
        <v>139</v>
      </c>
      <c r="AT204" s="145" t="s">
        <v>135</v>
      </c>
      <c r="AU204" s="145" t="s">
        <v>85</v>
      </c>
      <c r="AY204" s="17" t="s">
        <v>133</v>
      </c>
      <c r="BE204" s="146">
        <f>IF(N204="základní",J204,0)</f>
        <v>0</v>
      </c>
      <c r="BF204" s="146">
        <f>IF(N204="snížená",J204,0)</f>
        <v>0</v>
      </c>
      <c r="BG204" s="146">
        <f>IF(N204="zákl. přenesená",J204,0)</f>
        <v>0</v>
      </c>
      <c r="BH204" s="146">
        <f>IF(N204="sníž. přenesená",J204,0)</f>
        <v>0</v>
      </c>
      <c r="BI204" s="146">
        <f>IF(N204="nulová",J204,0)</f>
        <v>0</v>
      </c>
      <c r="BJ204" s="17" t="s">
        <v>83</v>
      </c>
      <c r="BK204" s="146">
        <f>ROUND(I204*H204,2)</f>
        <v>0</v>
      </c>
      <c r="BL204" s="17" t="s">
        <v>139</v>
      </c>
      <c r="BM204" s="145" t="s">
        <v>684</v>
      </c>
    </row>
    <row r="205" spans="2:65" s="12" customFormat="1" ht="11.25">
      <c r="B205" s="147"/>
      <c r="D205" s="148" t="s">
        <v>141</v>
      </c>
      <c r="E205" s="149" t="s">
        <v>1</v>
      </c>
      <c r="F205" s="150" t="s">
        <v>685</v>
      </c>
      <c r="H205" s="149" t="s">
        <v>1</v>
      </c>
      <c r="I205" s="151"/>
      <c r="L205" s="147"/>
      <c r="M205" s="152"/>
      <c r="T205" s="153"/>
      <c r="AT205" s="149" t="s">
        <v>141</v>
      </c>
      <c r="AU205" s="149" t="s">
        <v>85</v>
      </c>
      <c r="AV205" s="12" t="s">
        <v>83</v>
      </c>
      <c r="AW205" s="12" t="s">
        <v>32</v>
      </c>
      <c r="AX205" s="12" t="s">
        <v>75</v>
      </c>
      <c r="AY205" s="149" t="s">
        <v>133</v>
      </c>
    </row>
    <row r="206" spans="2:65" s="13" customFormat="1" ht="11.25">
      <c r="B206" s="154"/>
      <c r="D206" s="148" t="s">
        <v>141</v>
      </c>
      <c r="E206" s="155" t="s">
        <v>1</v>
      </c>
      <c r="F206" s="156" t="s">
        <v>83</v>
      </c>
      <c r="H206" s="157">
        <v>1</v>
      </c>
      <c r="I206" s="158"/>
      <c r="L206" s="154"/>
      <c r="M206" s="159"/>
      <c r="T206" s="160"/>
      <c r="AT206" s="155" t="s">
        <v>141</v>
      </c>
      <c r="AU206" s="155" t="s">
        <v>85</v>
      </c>
      <c r="AV206" s="13" t="s">
        <v>85</v>
      </c>
      <c r="AW206" s="13" t="s">
        <v>32</v>
      </c>
      <c r="AX206" s="13" t="s">
        <v>83</v>
      </c>
      <c r="AY206" s="155" t="s">
        <v>133</v>
      </c>
    </row>
    <row r="207" spans="2:65" s="11" customFormat="1" ht="22.9" customHeight="1">
      <c r="B207" s="121"/>
      <c r="D207" s="122" t="s">
        <v>74</v>
      </c>
      <c r="E207" s="131" t="s">
        <v>139</v>
      </c>
      <c r="F207" s="131" t="s">
        <v>302</v>
      </c>
      <c r="I207" s="124"/>
      <c r="J207" s="132">
        <f>BK207</f>
        <v>0</v>
      </c>
      <c r="L207" s="121"/>
      <c r="M207" s="126"/>
      <c r="P207" s="127">
        <f>SUM(P208:P224)</f>
        <v>0</v>
      </c>
      <c r="R207" s="127">
        <f>SUM(R208:R224)</f>
        <v>5.1159534000000004</v>
      </c>
      <c r="T207" s="128">
        <f>SUM(T208:T224)</f>
        <v>0</v>
      </c>
      <c r="AR207" s="122" t="s">
        <v>83</v>
      </c>
      <c r="AT207" s="129" t="s">
        <v>74</v>
      </c>
      <c r="AU207" s="129" t="s">
        <v>83</v>
      </c>
      <c r="AY207" s="122" t="s">
        <v>133</v>
      </c>
      <c r="BK207" s="130">
        <f>SUM(BK208:BK224)</f>
        <v>0</v>
      </c>
    </row>
    <row r="208" spans="2:65" s="1" customFormat="1" ht="16.5" customHeight="1">
      <c r="B208" s="32"/>
      <c r="C208" s="133" t="s">
        <v>249</v>
      </c>
      <c r="D208" s="133" t="s">
        <v>135</v>
      </c>
      <c r="E208" s="134" t="s">
        <v>304</v>
      </c>
      <c r="F208" s="135" t="s">
        <v>305</v>
      </c>
      <c r="G208" s="136" t="s">
        <v>200</v>
      </c>
      <c r="H208" s="137">
        <v>2.7</v>
      </c>
      <c r="I208" s="138"/>
      <c r="J208" s="139">
        <f>ROUND(I208*H208,2)</f>
        <v>0</v>
      </c>
      <c r="K208" s="140"/>
      <c r="L208" s="32"/>
      <c r="M208" s="141" t="s">
        <v>1</v>
      </c>
      <c r="N208" s="142" t="s">
        <v>40</v>
      </c>
      <c r="P208" s="143">
        <f>O208*H208</f>
        <v>0</v>
      </c>
      <c r="Q208" s="143">
        <v>1.8907700000000001</v>
      </c>
      <c r="R208" s="143">
        <f>Q208*H208</f>
        <v>5.1050790000000008</v>
      </c>
      <c r="S208" s="143">
        <v>0</v>
      </c>
      <c r="T208" s="144">
        <f>S208*H208</f>
        <v>0</v>
      </c>
      <c r="AR208" s="145" t="s">
        <v>139</v>
      </c>
      <c r="AT208" s="145" t="s">
        <v>135</v>
      </c>
      <c r="AU208" s="145" t="s">
        <v>85</v>
      </c>
      <c r="AY208" s="17" t="s">
        <v>133</v>
      </c>
      <c r="BE208" s="146">
        <f>IF(N208="základní",J208,0)</f>
        <v>0</v>
      </c>
      <c r="BF208" s="146">
        <f>IF(N208="snížená",J208,0)</f>
        <v>0</v>
      </c>
      <c r="BG208" s="146">
        <f>IF(N208="zákl. přenesená",J208,0)</f>
        <v>0</v>
      </c>
      <c r="BH208" s="146">
        <f>IF(N208="sníž. přenesená",J208,0)</f>
        <v>0</v>
      </c>
      <c r="BI208" s="146">
        <f>IF(N208="nulová",J208,0)</f>
        <v>0</v>
      </c>
      <c r="BJ208" s="17" t="s">
        <v>83</v>
      </c>
      <c r="BK208" s="146">
        <f>ROUND(I208*H208,2)</f>
        <v>0</v>
      </c>
      <c r="BL208" s="17" t="s">
        <v>139</v>
      </c>
      <c r="BM208" s="145" t="s">
        <v>686</v>
      </c>
    </row>
    <row r="209" spans="2:65" s="12" customFormat="1" ht="11.25">
      <c r="B209" s="147"/>
      <c r="D209" s="148" t="s">
        <v>141</v>
      </c>
      <c r="E209" s="149" t="s">
        <v>1</v>
      </c>
      <c r="F209" s="150" t="s">
        <v>687</v>
      </c>
      <c r="H209" s="149" t="s">
        <v>1</v>
      </c>
      <c r="I209" s="151"/>
      <c r="L209" s="147"/>
      <c r="M209" s="152"/>
      <c r="T209" s="153"/>
      <c r="AT209" s="149" t="s">
        <v>141</v>
      </c>
      <c r="AU209" s="149" t="s">
        <v>85</v>
      </c>
      <c r="AV209" s="12" t="s">
        <v>83</v>
      </c>
      <c r="AW209" s="12" t="s">
        <v>32</v>
      </c>
      <c r="AX209" s="12" t="s">
        <v>75</v>
      </c>
      <c r="AY209" s="149" t="s">
        <v>133</v>
      </c>
    </row>
    <row r="210" spans="2:65" s="13" customFormat="1" ht="11.25">
      <c r="B210" s="154"/>
      <c r="D210" s="148" t="s">
        <v>141</v>
      </c>
      <c r="E210" s="155" t="s">
        <v>1</v>
      </c>
      <c r="F210" s="156" t="s">
        <v>688</v>
      </c>
      <c r="H210" s="157">
        <v>2.7</v>
      </c>
      <c r="I210" s="158"/>
      <c r="L210" s="154"/>
      <c r="M210" s="159"/>
      <c r="T210" s="160"/>
      <c r="AT210" s="155" t="s">
        <v>141</v>
      </c>
      <c r="AU210" s="155" t="s">
        <v>85</v>
      </c>
      <c r="AV210" s="13" t="s">
        <v>85</v>
      </c>
      <c r="AW210" s="13" t="s">
        <v>32</v>
      </c>
      <c r="AX210" s="13" t="s">
        <v>83</v>
      </c>
      <c r="AY210" s="155" t="s">
        <v>133</v>
      </c>
    </row>
    <row r="211" spans="2:65" s="1" customFormat="1" ht="24.2" customHeight="1">
      <c r="B211" s="32"/>
      <c r="C211" s="133" t="s">
        <v>255</v>
      </c>
      <c r="D211" s="133" t="s">
        <v>135</v>
      </c>
      <c r="E211" s="134" t="s">
        <v>689</v>
      </c>
      <c r="F211" s="135" t="s">
        <v>690</v>
      </c>
      <c r="G211" s="136" t="s">
        <v>200</v>
      </c>
      <c r="H211" s="137">
        <v>1.0580000000000001</v>
      </c>
      <c r="I211" s="138"/>
      <c r="J211" s="139">
        <f>ROUND(I211*H211,2)</f>
        <v>0</v>
      </c>
      <c r="K211" s="140"/>
      <c r="L211" s="32"/>
      <c r="M211" s="141" t="s">
        <v>1</v>
      </c>
      <c r="N211" s="142" t="s">
        <v>40</v>
      </c>
      <c r="P211" s="143">
        <f>O211*H211</f>
        <v>0</v>
      </c>
      <c r="Q211" s="143">
        <v>0</v>
      </c>
      <c r="R211" s="143">
        <f>Q211*H211</f>
        <v>0</v>
      </c>
      <c r="S211" s="143">
        <v>0</v>
      </c>
      <c r="T211" s="144">
        <f>S211*H211</f>
        <v>0</v>
      </c>
      <c r="AR211" s="145" t="s">
        <v>139</v>
      </c>
      <c r="AT211" s="145" t="s">
        <v>135</v>
      </c>
      <c r="AU211" s="145" t="s">
        <v>85</v>
      </c>
      <c r="AY211" s="17" t="s">
        <v>133</v>
      </c>
      <c r="BE211" s="146">
        <f>IF(N211="základní",J211,0)</f>
        <v>0</v>
      </c>
      <c r="BF211" s="146">
        <f>IF(N211="snížená",J211,0)</f>
        <v>0</v>
      </c>
      <c r="BG211" s="146">
        <f>IF(N211="zákl. přenesená",J211,0)</f>
        <v>0</v>
      </c>
      <c r="BH211" s="146">
        <f>IF(N211="sníž. přenesená",J211,0)</f>
        <v>0</v>
      </c>
      <c r="BI211" s="146">
        <f>IF(N211="nulová",J211,0)</f>
        <v>0</v>
      </c>
      <c r="BJ211" s="17" t="s">
        <v>83</v>
      </c>
      <c r="BK211" s="146">
        <f>ROUND(I211*H211,2)</f>
        <v>0</v>
      </c>
      <c r="BL211" s="17" t="s">
        <v>139</v>
      </c>
      <c r="BM211" s="145" t="s">
        <v>691</v>
      </c>
    </row>
    <row r="212" spans="2:65" s="12" customFormat="1" ht="11.25">
      <c r="B212" s="147"/>
      <c r="D212" s="148" t="s">
        <v>141</v>
      </c>
      <c r="E212" s="149" t="s">
        <v>1</v>
      </c>
      <c r="F212" s="150" t="s">
        <v>692</v>
      </c>
      <c r="H212" s="149" t="s">
        <v>1</v>
      </c>
      <c r="I212" s="151"/>
      <c r="L212" s="147"/>
      <c r="M212" s="152"/>
      <c r="T212" s="153"/>
      <c r="AT212" s="149" t="s">
        <v>141</v>
      </c>
      <c r="AU212" s="149" t="s">
        <v>85</v>
      </c>
      <c r="AV212" s="12" t="s">
        <v>83</v>
      </c>
      <c r="AW212" s="12" t="s">
        <v>32</v>
      </c>
      <c r="AX212" s="12" t="s">
        <v>75</v>
      </c>
      <c r="AY212" s="149" t="s">
        <v>133</v>
      </c>
    </row>
    <row r="213" spans="2:65" s="13" customFormat="1" ht="11.25">
      <c r="B213" s="154"/>
      <c r="D213" s="148" t="s">
        <v>141</v>
      </c>
      <c r="E213" s="155" t="s">
        <v>1</v>
      </c>
      <c r="F213" s="156" t="s">
        <v>693</v>
      </c>
      <c r="H213" s="157">
        <v>1.0580000000000001</v>
      </c>
      <c r="I213" s="158"/>
      <c r="L213" s="154"/>
      <c r="M213" s="159"/>
      <c r="T213" s="160"/>
      <c r="AT213" s="155" t="s">
        <v>141</v>
      </c>
      <c r="AU213" s="155" t="s">
        <v>85</v>
      </c>
      <c r="AV213" s="13" t="s">
        <v>85</v>
      </c>
      <c r="AW213" s="13" t="s">
        <v>32</v>
      </c>
      <c r="AX213" s="13" t="s">
        <v>83</v>
      </c>
      <c r="AY213" s="155" t="s">
        <v>133</v>
      </c>
    </row>
    <row r="214" spans="2:65" s="1" customFormat="1" ht="24.2" customHeight="1">
      <c r="B214" s="32"/>
      <c r="C214" s="133" t="s">
        <v>260</v>
      </c>
      <c r="D214" s="133" t="s">
        <v>135</v>
      </c>
      <c r="E214" s="134" t="s">
        <v>694</v>
      </c>
      <c r="F214" s="135" t="s">
        <v>695</v>
      </c>
      <c r="G214" s="136" t="s">
        <v>138</v>
      </c>
      <c r="H214" s="137">
        <v>1.38</v>
      </c>
      <c r="I214" s="138"/>
      <c r="J214" s="139">
        <f>ROUND(I214*H214,2)</f>
        <v>0</v>
      </c>
      <c r="K214" s="140"/>
      <c r="L214" s="32"/>
      <c r="M214" s="141" t="s">
        <v>1</v>
      </c>
      <c r="N214" s="142" t="s">
        <v>40</v>
      </c>
      <c r="P214" s="143">
        <f>O214*H214</f>
        <v>0</v>
      </c>
      <c r="Q214" s="143">
        <v>7.8799999999999999E-3</v>
      </c>
      <c r="R214" s="143">
        <f>Q214*H214</f>
        <v>1.0874399999999999E-2</v>
      </c>
      <c r="S214" s="143">
        <v>0</v>
      </c>
      <c r="T214" s="144">
        <f>S214*H214</f>
        <v>0</v>
      </c>
      <c r="AR214" s="145" t="s">
        <v>139</v>
      </c>
      <c r="AT214" s="145" t="s">
        <v>135</v>
      </c>
      <c r="AU214" s="145" t="s">
        <v>85</v>
      </c>
      <c r="AY214" s="17" t="s">
        <v>133</v>
      </c>
      <c r="BE214" s="146">
        <f>IF(N214="základní",J214,0)</f>
        <v>0</v>
      </c>
      <c r="BF214" s="146">
        <f>IF(N214="snížená",J214,0)</f>
        <v>0</v>
      </c>
      <c r="BG214" s="146">
        <f>IF(N214="zákl. přenesená",J214,0)</f>
        <v>0</v>
      </c>
      <c r="BH214" s="146">
        <f>IF(N214="sníž. přenesená",J214,0)</f>
        <v>0</v>
      </c>
      <c r="BI214" s="146">
        <f>IF(N214="nulová",J214,0)</f>
        <v>0</v>
      </c>
      <c r="BJ214" s="17" t="s">
        <v>83</v>
      </c>
      <c r="BK214" s="146">
        <f>ROUND(I214*H214,2)</f>
        <v>0</v>
      </c>
      <c r="BL214" s="17" t="s">
        <v>139</v>
      </c>
      <c r="BM214" s="145" t="s">
        <v>696</v>
      </c>
    </row>
    <row r="215" spans="2:65" s="12" customFormat="1" ht="11.25">
      <c r="B215" s="147"/>
      <c r="D215" s="148" t="s">
        <v>141</v>
      </c>
      <c r="E215" s="149" t="s">
        <v>1</v>
      </c>
      <c r="F215" s="150" t="s">
        <v>697</v>
      </c>
      <c r="H215" s="149" t="s">
        <v>1</v>
      </c>
      <c r="I215" s="151"/>
      <c r="L215" s="147"/>
      <c r="M215" s="152"/>
      <c r="T215" s="153"/>
      <c r="AT215" s="149" t="s">
        <v>141</v>
      </c>
      <c r="AU215" s="149" t="s">
        <v>85</v>
      </c>
      <c r="AV215" s="12" t="s">
        <v>83</v>
      </c>
      <c r="AW215" s="12" t="s">
        <v>32</v>
      </c>
      <c r="AX215" s="12" t="s">
        <v>75</v>
      </c>
      <c r="AY215" s="149" t="s">
        <v>133</v>
      </c>
    </row>
    <row r="216" spans="2:65" s="13" customFormat="1" ht="11.25">
      <c r="B216" s="154"/>
      <c r="D216" s="148" t="s">
        <v>141</v>
      </c>
      <c r="E216" s="155" t="s">
        <v>1</v>
      </c>
      <c r="F216" s="156" t="s">
        <v>698</v>
      </c>
      <c r="H216" s="157">
        <v>1.38</v>
      </c>
      <c r="I216" s="158"/>
      <c r="L216" s="154"/>
      <c r="M216" s="159"/>
      <c r="T216" s="160"/>
      <c r="AT216" s="155" t="s">
        <v>141</v>
      </c>
      <c r="AU216" s="155" t="s">
        <v>85</v>
      </c>
      <c r="AV216" s="13" t="s">
        <v>85</v>
      </c>
      <c r="AW216" s="13" t="s">
        <v>32</v>
      </c>
      <c r="AX216" s="13" t="s">
        <v>83</v>
      </c>
      <c r="AY216" s="155" t="s">
        <v>133</v>
      </c>
    </row>
    <row r="217" spans="2:65" s="1" customFormat="1" ht="24.2" customHeight="1">
      <c r="B217" s="32"/>
      <c r="C217" s="133" t="s">
        <v>7</v>
      </c>
      <c r="D217" s="133" t="s">
        <v>135</v>
      </c>
      <c r="E217" s="134" t="s">
        <v>699</v>
      </c>
      <c r="F217" s="135" t="s">
        <v>700</v>
      </c>
      <c r="G217" s="136" t="s">
        <v>138</v>
      </c>
      <c r="H217" s="137">
        <v>1.38</v>
      </c>
      <c r="I217" s="138"/>
      <c r="J217" s="139">
        <f>ROUND(I217*H217,2)</f>
        <v>0</v>
      </c>
      <c r="K217" s="140"/>
      <c r="L217" s="32"/>
      <c r="M217" s="141" t="s">
        <v>1</v>
      </c>
      <c r="N217" s="142" t="s">
        <v>40</v>
      </c>
      <c r="P217" s="143">
        <f>O217*H217</f>
        <v>0</v>
      </c>
      <c r="Q217" s="143">
        <v>0</v>
      </c>
      <c r="R217" s="143">
        <f>Q217*H217</f>
        <v>0</v>
      </c>
      <c r="S217" s="143">
        <v>0</v>
      </c>
      <c r="T217" s="144">
        <f>S217*H217</f>
        <v>0</v>
      </c>
      <c r="AR217" s="145" t="s">
        <v>139</v>
      </c>
      <c r="AT217" s="145" t="s">
        <v>135</v>
      </c>
      <c r="AU217" s="145" t="s">
        <v>85</v>
      </c>
      <c r="AY217" s="17" t="s">
        <v>133</v>
      </c>
      <c r="BE217" s="146">
        <f>IF(N217="základní",J217,0)</f>
        <v>0</v>
      </c>
      <c r="BF217" s="146">
        <f>IF(N217="snížená",J217,0)</f>
        <v>0</v>
      </c>
      <c r="BG217" s="146">
        <f>IF(N217="zákl. přenesená",J217,0)</f>
        <v>0</v>
      </c>
      <c r="BH217" s="146">
        <f>IF(N217="sníž. přenesená",J217,0)</f>
        <v>0</v>
      </c>
      <c r="BI217" s="146">
        <f>IF(N217="nulová",J217,0)</f>
        <v>0</v>
      </c>
      <c r="BJ217" s="17" t="s">
        <v>83</v>
      </c>
      <c r="BK217" s="146">
        <f>ROUND(I217*H217,2)</f>
        <v>0</v>
      </c>
      <c r="BL217" s="17" t="s">
        <v>139</v>
      </c>
      <c r="BM217" s="145" t="s">
        <v>701</v>
      </c>
    </row>
    <row r="218" spans="2:65" s="13" customFormat="1" ht="11.25">
      <c r="B218" s="154"/>
      <c r="D218" s="148" t="s">
        <v>141</v>
      </c>
      <c r="E218" s="155" t="s">
        <v>1</v>
      </c>
      <c r="F218" s="156" t="s">
        <v>702</v>
      </c>
      <c r="H218" s="157">
        <v>1.38</v>
      </c>
      <c r="I218" s="158"/>
      <c r="L218" s="154"/>
      <c r="M218" s="159"/>
      <c r="T218" s="160"/>
      <c r="AT218" s="155" t="s">
        <v>141</v>
      </c>
      <c r="AU218" s="155" t="s">
        <v>85</v>
      </c>
      <c r="AV218" s="13" t="s">
        <v>85</v>
      </c>
      <c r="AW218" s="13" t="s">
        <v>32</v>
      </c>
      <c r="AX218" s="13" t="s">
        <v>83</v>
      </c>
      <c r="AY218" s="155" t="s">
        <v>133</v>
      </c>
    </row>
    <row r="219" spans="2:65" s="1" customFormat="1" ht="16.5" customHeight="1">
      <c r="B219" s="32"/>
      <c r="C219" s="133" t="s">
        <v>270</v>
      </c>
      <c r="D219" s="133" t="s">
        <v>135</v>
      </c>
      <c r="E219" s="134" t="s">
        <v>703</v>
      </c>
      <c r="F219" s="135" t="s">
        <v>704</v>
      </c>
      <c r="G219" s="136" t="s">
        <v>200</v>
      </c>
      <c r="H219" s="137">
        <v>0.48</v>
      </c>
      <c r="I219" s="138"/>
      <c r="J219" s="139">
        <f>ROUND(I219*H219,2)</f>
        <v>0</v>
      </c>
      <c r="K219" s="140"/>
      <c r="L219" s="32"/>
      <c r="M219" s="141" t="s">
        <v>1</v>
      </c>
      <c r="N219" s="142" t="s">
        <v>40</v>
      </c>
      <c r="P219" s="143">
        <f>O219*H219</f>
        <v>0</v>
      </c>
      <c r="Q219" s="143">
        <v>0</v>
      </c>
      <c r="R219" s="143">
        <f>Q219*H219</f>
        <v>0</v>
      </c>
      <c r="S219" s="143">
        <v>0</v>
      </c>
      <c r="T219" s="144">
        <f>S219*H219</f>
        <v>0</v>
      </c>
      <c r="AR219" s="145" t="s">
        <v>139</v>
      </c>
      <c r="AT219" s="145" t="s">
        <v>135</v>
      </c>
      <c r="AU219" s="145" t="s">
        <v>85</v>
      </c>
      <c r="AY219" s="17" t="s">
        <v>133</v>
      </c>
      <c r="BE219" s="146">
        <f>IF(N219="základní",J219,0)</f>
        <v>0</v>
      </c>
      <c r="BF219" s="146">
        <f>IF(N219="snížená",J219,0)</f>
        <v>0</v>
      </c>
      <c r="BG219" s="146">
        <f>IF(N219="zákl. přenesená",J219,0)</f>
        <v>0</v>
      </c>
      <c r="BH219" s="146">
        <f>IF(N219="sníž. přenesená",J219,0)</f>
        <v>0</v>
      </c>
      <c r="BI219" s="146">
        <f>IF(N219="nulová",J219,0)</f>
        <v>0</v>
      </c>
      <c r="BJ219" s="17" t="s">
        <v>83</v>
      </c>
      <c r="BK219" s="146">
        <f>ROUND(I219*H219,2)</f>
        <v>0</v>
      </c>
      <c r="BL219" s="17" t="s">
        <v>139</v>
      </c>
      <c r="BM219" s="145" t="s">
        <v>705</v>
      </c>
    </row>
    <row r="220" spans="2:65" s="12" customFormat="1" ht="11.25">
      <c r="B220" s="147"/>
      <c r="D220" s="148" t="s">
        <v>141</v>
      </c>
      <c r="E220" s="149" t="s">
        <v>1</v>
      </c>
      <c r="F220" s="150" t="s">
        <v>706</v>
      </c>
      <c r="H220" s="149" t="s">
        <v>1</v>
      </c>
      <c r="I220" s="151"/>
      <c r="L220" s="147"/>
      <c r="M220" s="152"/>
      <c r="T220" s="153"/>
      <c r="AT220" s="149" t="s">
        <v>141</v>
      </c>
      <c r="AU220" s="149" t="s">
        <v>85</v>
      </c>
      <c r="AV220" s="12" t="s">
        <v>83</v>
      </c>
      <c r="AW220" s="12" t="s">
        <v>32</v>
      </c>
      <c r="AX220" s="12" t="s">
        <v>75</v>
      </c>
      <c r="AY220" s="149" t="s">
        <v>133</v>
      </c>
    </row>
    <row r="221" spans="2:65" s="13" customFormat="1" ht="11.25">
      <c r="B221" s="154"/>
      <c r="D221" s="148" t="s">
        <v>141</v>
      </c>
      <c r="E221" s="155" t="s">
        <v>1</v>
      </c>
      <c r="F221" s="156" t="s">
        <v>707</v>
      </c>
      <c r="H221" s="157">
        <v>0.48</v>
      </c>
      <c r="I221" s="158"/>
      <c r="L221" s="154"/>
      <c r="M221" s="159"/>
      <c r="T221" s="160"/>
      <c r="AT221" s="155" t="s">
        <v>141</v>
      </c>
      <c r="AU221" s="155" t="s">
        <v>85</v>
      </c>
      <c r="AV221" s="13" t="s">
        <v>85</v>
      </c>
      <c r="AW221" s="13" t="s">
        <v>32</v>
      </c>
      <c r="AX221" s="13" t="s">
        <v>83</v>
      </c>
      <c r="AY221" s="155" t="s">
        <v>133</v>
      </c>
    </row>
    <row r="222" spans="2:65" s="1" customFormat="1" ht="16.5" customHeight="1">
      <c r="B222" s="32"/>
      <c r="C222" s="133" t="s">
        <v>277</v>
      </c>
      <c r="D222" s="133" t="s">
        <v>135</v>
      </c>
      <c r="E222" s="134" t="s">
        <v>708</v>
      </c>
      <c r="F222" s="135" t="s">
        <v>709</v>
      </c>
      <c r="G222" s="136" t="s">
        <v>200</v>
      </c>
      <c r="H222" s="137">
        <v>1</v>
      </c>
      <c r="I222" s="138"/>
      <c r="J222" s="139">
        <f>ROUND(I222*H222,2)</f>
        <v>0</v>
      </c>
      <c r="K222" s="140"/>
      <c r="L222" s="32"/>
      <c r="M222" s="141" t="s">
        <v>1</v>
      </c>
      <c r="N222" s="142" t="s">
        <v>40</v>
      </c>
      <c r="P222" s="143">
        <f>O222*H222</f>
        <v>0</v>
      </c>
      <c r="Q222" s="143">
        <v>0</v>
      </c>
      <c r="R222" s="143">
        <f>Q222*H222</f>
        <v>0</v>
      </c>
      <c r="S222" s="143">
        <v>0</v>
      </c>
      <c r="T222" s="144">
        <f>S222*H222</f>
        <v>0</v>
      </c>
      <c r="AR222" s="145" t="s">
        <v>139</v>
      </c>
      <c r="AT222" s="145" t="s">
        <v>135</v>
      </c>
      <c r="AU222" s="145" t="s">
        <v>85</v>
      </c>
      <c r="AY222" s="17" t="s">
        <v>133</v>
      </c>
      <c r="BE222" s="146">
        <f>IF(N222="základní",J222,0)</f>
        <v>0</v>
      </c>
      <c r="BF222" s="146">
        <f>IF(N222="snížená",J222,0)</f>
        <v>0</v>
      </c>
      <c r="BG222" s="146">
        <f>IF(N222="zákl. přenesená",J222,0)</f>
        <v>0</v>
      </c>
      <c r="BH222" s="146">
        <f>IF(N222="sníž. přenesená",J222,0)</f>
        <v>0</v>
      </c>
      <c r="BI222" s="146">
        <f>IF(N222="nulová",J222,0)</f>
        <v>0</v>
      </c>
      <c r="BJ222" s="17" t="s">
        <v>83</v>
      </c>
      <c r="BK222" s="146">
        <f>ROUND(I222*H222,2)</f>
        <v>0</v>
      </c>
      <c r="BL222" s="17" t="s">
        <v>139</v>
      </c>
      <c r="BM222" s="145" t="s">
        <v>710</v>
      </c>
    </row>
    <row r="223" spans="2:65" s="12" customFormat="1" ht="11.25">
      <c r="B223" s="147"/>
      <c r="D223" s="148" t="s">
        <v>141</v>
      </c>
      <c r="E223" s="149" t="s">
        <v>1</v>
      </c>
      <c r="F223" s="150" t="s">
        <v>711</v>
      </c>
      <c r="H223" s="149" t="s">
        <v>1</v>
      </c>
      <c r="I223" s="151"/>
      <c r="L223" s="147"/>
      <c r="M223" s="152"/>
      <c r="T223" s="153"/>
      <c r="AT223" s="149" t="s">
        <v>141</v>
      </c>
      <c r="AU223" s="149" t="s">
        <v>85</v>
      </c>
      <c r="AV223" s="12" t="s">
        <v>83</v>
      </c>
      <c r="AW223" s="12" t="s">
        <v>32</v>
      </c>
      <c r="AX223" s="12" t="s">
        <v>75</v>
      </c>
      <c r="AY223" s="149" t="s">
        <v>133</v>
      </c>
    </row>
    <row r="224" spans="2:65" s="13" customFormat="1" ht="11.25">
      <c r="B224" s="154"/>
      <c r="D224" s="148" t="s">
        <v>141</v>
      </c>
      <c r="E224" s="155" t="s">
        <v>1</v>
      </c>
      <c r="F224" s="156" t="s">
        <v>83</v>
      </c>
      <c r="H224" s="157">
        <v>1</v>
      </c>
      <c r="I224" s="158"/>
      <c r="L224" s="154"/>
      <c r="M224" s="159"/>
      <c r="T224" s="160"/>
      <c r="AT224" s="155" t="s">
        <v>141</v>
      </c>
      <c r="AU224" s="155" t="s">
        <v>85</v>
      </c>
      <c r="AV224" s="13" t="s">
        <v>85</v>
      </c>
      <c r="AW224" s="13" t="s">
        <v>32</v>
      </c>
      <c r="AX224" s="13" t="s">
        <v>83</v>
      </c>
      <c r="AY224" s="155" t="s">
        <v>133</v>
      </c>
    </row>
    <row r="225" spans="2:65" s="11" customFormat="1" ht="22.9" customHeight="1">
      <c r="B225" s="121"/>
      <c r="D225" s="122" t="s">
        <v>74</v>
      </c>
      <c r="E225" s="131" t="s">
        <v>164</v>
      </c>
      <c r="F225" s="131" t="s">
        <v>328</v>
      </c>
      <c r="I225" s="124"/>
      <c r="J225" s="132">
        <f>BK225</f>
        <v>0</v>
      </c>
      <c r="L225" s="121"/>
      <c r="M225" s="126"/>
      <c r="P225" s="127">
        <f>SUM(P226:P239)</f>
        <v>0</v>
      </c>
      <c r="R225" s="127">
        <f>SUM(R226:R239)</f>
        <v>40.085642</v>
      </c>
      <c r="T225" s="128">
        <f>SUM(T226:T239)</f>
        <v>0</v>
      </c>
      <c r="AR225" s="122" t="s">
        <v>83</v>
      </c>
      <c r="AT225" s="129" t="s">
        <v>74</v>
      </c>
      <c r="AU225" s="129" t="s">
        <v>83</v>
      </c>
      <c r="AY225" s="122" t="s">
        <v>133</v>
      </c>
      <c r="BK225" s="130">
        <f>SUM(BK226:BK239)</f>
        <v>0</v>
      </c>
    </row>
    <row r="226" spans="2:65" s="1" customFormat="1" ht="21.75" customHeight="1">
      <c r="B226" s="32"/>
      <c r="C226" s="133" t="s">
        <v>283</v>
      </c>
      <c r="D226" s="133" t="s">
        <v>135</v>
      </c>
      <c r="E226" s="134" t="s">
        <v>712</v>
      </c>
      <c r="F226" s="135" t="s">
        <v>713</v>
      </c>
      <c r="G226" s="136" t="s">
        <v>138</v>
      </c>
      <c r="H226" s="137">
        <v>32.9</v>
      </c>
      <c r="I226" s="138"/>
      <c r="J226" s="139">
        <f>ROUND(I226*H226,2)</f>
        <v>0</v>
      </c>
      <c r="K226" s="140"/>
      <c r="L226" s="32"/>
      <c r="M226" s="141" t="s">
        <v>1</v>
      </c>
      <c r="N226" s="142" t="s">
        <v>40</v>
      </c>
      <c r="P226" s="143">
        <f>O226*H226</f>
        <v>0</v>
      </c>
      <c r="Q226" s="143">
        <v>0.23</v>
      </c>
      <c r="R226" s="143">
        <f>Q226*H226</f>
        <v>7.5670000000000002</v>
      </c>
      <c r="S226" s="143">
        <v>0</v>
      </c>
      <c r="T226" s="144">
        <f>S226*H226</f>
        <v>0</v>
      </c>
      <c r="AR226" s="145" t="s">
        <v>139</v>
      </c>
      <c r="AT226" s="145" t="s">
        <v>135</v>
      </c>
      <c r="AU226" s="145" t="s">
        <v>85</v>
      </c>
      <c r="AY226" s="17" t="s">
        <v>133</v>
      </c>
      <c r="BE226" s="146">
        <f>IF(N226="základní",J226,0)</f>
        <v>0</v>
      </c>
      <c r="BF226" s="146">
        <f>IF(N226="snížená",J226,0)</f>
        <v>0</v>
      </c>
      <c r="BG226" s="146">
        <f>IF(N226="zákl. přenesená",J226,0)</f>
        <v>0</v>
      </c>
      <c r="BH226" s="146">
        <f>IF(N226="sníž. přenesená",J226,0)</f>
        <v>0</v>
      </c>
      <c r="BI226" s="146">
        <f>IF(N226="nulová",J226,0)</f>
        <v>0</v>
      </c>
      <c r="BJ226" s="17" t="s">
        <v>83</v>
      </c>
      <c r="BK226" s="146">
        <f>ROUND(I226*H226,2)</f>
        <v>0</v>
      </c>
      <c r="BL226" s="17" t="s">
        <v>139</v>
      </c>
      <c r="BM226" s="145" t="s">
        <v>714</v>
      </c>
    </row>
    <row r="227" spans="2:65" s="12" customFormat="1" ht="11.25">
      <c r="B227" s="147"/>
      <c r="D227" s="148" t="s">
        <v>141</v>
      </c>
      <c r="E227" s="149" t="s">
        <v>1</v>
      </c>
      <c r="F227" s="150" t="s">
        <v>715</v>
      </c>
      <c r="H227" s="149" t="s">
        <v>1</v>
      </c>
      <c r="I227" s="151"/>
      <c r="L227" s="147"/>
      <c r="M227" s="152"/>
      <c r="T227" s="153"/>
      <c r="AT227" s="149" t="s">
        <v>141</v>
      </c>
      <c r="AU227" s="149" t="s">
        <v>85</v>
      </c>
      <c r="AV227" s="12" t="s">
        <v>83</v>
      </c>
      <c r="AW227" s="12" t="s">
        <v>32</v>
      </c>
      <c r="AX227" s="12" t="s">
        <v>75</v>
      </c>
      <c r="AY227" s="149" t="s">
        <v>133</v>
      </c>
    </row>
    <row r="228" spans="2:65" s="13" customFormat="1" ht="11.25">
      <c r="B228" s="154"/>
      <c r="D228" s="148" t="s">
        <v>141</v>
      </c>
      <c r="E228" s="155" t="s">
        <v>1</v>
      </c>
      <c r="F228" s="156" t="s">
        <v>625</v>
      </c>
      <c r="H228" s="157">
        <v>32.9</v>
      </c>
      <c r="I228" s="158"/>
      <c r="L228" s="154"/>
      <c r="M228" s="159"/>
      <c r="T228" s="160"/>
      <c r="AT228" s="155" t="s">
        <v>141</v>
      </c>
      <c r="AU228" s="155" t="s">
        <v>85</v>
      </c>
      <c r="AV228" s="13" t="s">
        <v>85</v>
      </c>
      <c r="AW228" s="13" t="s">
        <v>32</v>
      </c>
      <c r="AX228" s="13" t="s">
        <v>83</v>
      </c>
      <c r="AY228" s="155" t="s">
        <v>133</v>
      </c>
    </row>
    <row r="229" spans="2:65" s="1" customFormat="1" ht="21.75" customHeight="1">
      <c r="B229" s="32"/>
      <c r="C229" s="133" t="s">
        <v>290</v>
      </c>
      <c r="D229" s="133" t="s">
        <v>135</v>
      </c>
      <c r="E229" s="134" t="s">
        <v>352</v>
      </c>
      <c r="F229" s="135" t="s">
        <v>353</v>
      </c>
      <c r="G229" s="136" t="s">
        <v>138</v>
      </c>
      <c r="H229" s="137">
        <v>98.7</v>
      </c>
      <c r="I229" s="138"/>
      <c r="J229" s="139">
        <f>ROUND(I229*H229,2)</f>
        <v>0</v>
      </c>
      <c r="K229" s="140"/>
      <c r="L229" s="32"/>
      <c r="M229" s="141" t="s">
        <v>1</v>
      </c>
      <c r="N229" s="142" t="s">
        <v>40</v>
      </c>
      <c r="P229" s="143">
        <f>O229*H229</f>
        <v>0</v>
      </c>
      <c r="Q229" s="143">
        <v>0.24</v>
      </c>
      <c r="R229" s="143">
        <f>Q229*H229</f>
        <v>23.687999999999999</v>
      </c>
      <c r="S229" s="143">
        <v>0</v>
      </c>
      <c r="T229" s="144">
        <f>S229*H229</f>
        <v>0</v>
      </c>
      <c r="AR229" s="145" t="s">
        <v>139</v>
      </c>
      <c r="AT229" s="145" t="s">
        <v>135</v>
      </c>
      <c r="AU229" s="145" t="s">
        <v>85</v>
      </c>
      <c r="AY229" s="17" t="s">
        <v>133</v>
      </c>
      <c r="BE229" s="146">
        <f>IF(N229="základní",J229,0)</f>
        <v>0</v>
      </c>
      <c r="BF229" s="146">
        <f>IF(N229="snížená",J229,0)</f>
        <v>0</v>
      </c>
      <c r="BG229" s="146">
        <f>IF(N229="zákl. přenesená",J229,0)</f>
        <v>0</v>
      </c>
      <c r="BH229" s="146">
        <f>IF(N229="sníž. přenesená",J229,0)</f>
        <v>0</v>
      </c>
      <c r="BI229" s="146">
        <f>IF(N229="nulová",J229,0)</f>
        <v>0</v>
      </c>
      <c r="BJ229" s="17" t="s">
        <v>83</v>
      </c>
      <c r="BK229" s="146">
        <f>ROUND(I229*H229,2)</f>
        <v>0</v>
      </c>
      <c r="BL229" s="17" t="s">
        <v>139</v>
      </c>
      <c r="BM229" s="145" t="s">
        <v>716</v>
      </c>
    </row>
    <row r="230" spans="2:65" s="12" customFormat="1" ht="11.25">
      <c r="B230" s="147"/>
      <c r="D230" s="148" t="s">
        <v>141</v>
      </c>
      <c r="E230" s="149" t="s">
        <v>1</v>
      </c>
      <c r="F230" s="150" t="s">
        <v>717</v>
      </c>
      <c r="H230" s="149" t="s">
        <v>1</v>
      </c>
      <c r="I230" s="151"/>
      <c r="L230" s="147"/>
      <c r="M230" s="152"/>
      <c r="T230" s="153"/>
      <c r="AT230" s="149" t="s">
        <v>141</v>
      </c>
      <c r="AU230" s="149" t="s">
        <v>85</v>
      </c>
      <c r="AV230" s="12" t="s">
        <v>83</v>
      </c>
      <c r="AW230" s="12" t="s">
        <v>32</v>
      </c>
      <c r="AX230" s="12" t="s">
        <v>75</v>
      </c>
      <c r="AY230" s="149" t="s">
        <v>133</v>
      </c>
    </row>
    <row r="231" spans="2:65" s="13" customFormat="1" ht="11.25">
      <c r="B231" s="154"/>
      <c r="D231" s="148" t="s">
        <v>141</v>
      </c>
      <c r="E231" s="155" t="s">
        <v>1</v>
      </c>
      <c r="F231" s="156" t="s">
        <v>636</v>
      </c>
      <c r="H231" s="157">
        <v>98.7</v>
      </c>
      <c r="I231" s="158"/>
      <c r="L231" s="154"/>
      <c r="M231" s="159"/>
      <c r="T231" s="160"/>
      <c r="AT231" s="155" t="s">
        <v>141</v>
      </c>
      <c r="AU231" s="155" t="s">
        <v>85</v>
      </c>
      <c r="AV231" s="13" t="s">
        <v>85</v>
      </c>
      <c r="AW231" s="13" t="s">
        <v>32</v>
      </c>
      <c r="AX231" s="13" t="s">
        <v>83</v>
      </c>
      <c r="AY231" s="155" t="s">
        <v>133</v>
      </c>
    </row>
    <row r="232" spans="2:65" s="1" customFormat="1" ht="24.2" customHeight="1">
      <c r="B232" s="32"/>
      <c r="C232" s="133" t="s">
        <v>297</v>
      </c>
      <c r="D232" s="133" t="s">
        <v>135</v>
      </c>
      <c r="E232" s="134" t="s">
        <v>718</v>
      </c>
      <c r="F232" s="135" t="s">
        <v>719</v>
      </c>
      <c r="G232" s="136" t="s">
        <v>138</v>
      </c>
      <c r="H232" s="137">
        <v>32.9</v>
      </c>
      <c r="I232" s="138"/>
      <c r="J232" s="139">
        <f>ROUND(I232*H232,2)</f>
        <v>0</v>
      </c>
      <c r="K232" s="140"/>
      <c r="L232" s="32"/>
      <c r="M232" s="141" t="s">
        <v>1</v>
      </c>
      <c r="N232" s="142" t="s">
        <v>40</v>
      </c>
      <c r="P232" s="143">
        <f>O232*H232</f>
        <v>0</v>
      </c>
      <c r="Q232" s="143">
        <v>0.13188</v>
      </c>
      <c r="R232" s="143">
        <f>Q232*H232</f>
        <v>4.3388520000000002</v>
      </c>
      <c r="S232" s="143">
        <v>0</v>
      </c>
      <c r="T232" s="144">
        <f>S232*H232</f>
        <v>0</v>
      </c>
      <c r="AR232" s="145" t="s">
        <v>139</v>
      </c>
      <c r="AT232" s="145" t="s">
        <v>135</v>
      </c>
      <c r="AU232" s="145" t="s">
        <v>85</v>
      </c>
      <c r="AY232" s="17" t="s">
        <v>133</v>
      </c>
      <c r="BE232" s="146">
        <f>IF(N232="základní",J232,0)</f>
        <v>0</v>
      </c>
      <c r="BF232" s="146">
        <f>IF(N232="snížená",J232,0)</f>
        <v>0</v>
      </c>
      <c r="BG232" s="146">
        <f>IF(N232="zákl. přenesená",J232,0)</f>
        <v>0</v>
      </c>
      <c r="BH232" s="146">
        <f>IF(N232="sníž. přenesená",J232,0)</f>
        <v>0</v>
      </c>
      <c r="BI232" s="146">
        <f>IF(N232="nulová",J232,0)</f>
        <v>0</v>
      </c>
      <c r="BJ232" s="17" t="s">
        <v>83</v>
      </c>
      <c r="BK232" s="146">
        <f>ROUND(I232*H232,2)</f>
        <v>0</v>
      </c>
      <c r="BL232" s="17" t="s">
        <v>139</v>
      </c>
      <c r="BM232" s="145" t="s">
        <v>720</v>
      </c>
    </row>
    <row r="233" spans="2:65" s="13" customFormat="1" ht="11.25">
      <c r="B233" s="154"/>
      <c r="D233" s="148" t="s">
        <v>141</v>
      </c>
      <c r="E233" s="155" t="s">
        <v>1</v>
      </c>
      <c r="F233" s="156" t="s">
        <v>625</v>
      </c>
      <c r="H233" s="157">
        <v>32.9</v>
      </c>
      <c r="I233" s="158"/>
      <c r="L233" s="154"/>
      <c r="M233" s="159"/>
      <c r="T233" s="160"/>
      <c r="AT233" s="155" t="s">
        <v>141</v>
      </c>
      <c r="AU233" s="155" t="s">
        <v>85</v>
      </c>
      <c r="AV233" s="13" t="s">
        <v>85</v>
      </c>
      <c r="AW233" s="13" t="s">
        <v>32</v>
      </c>
      <c r="AX233" s="13" t="s">
        <v>83</v>
      </c>
      <c r="AY233" s="155" t="s">
        <v>133</v>
      </c>
    </row>
    <row r="234" spans="2:65" s="1" customFormat="1" ht="16.5" customHeight="1">
      <c r="B234" s="32"/>
      <c r="C234" s="133" t="s">
        <v>303</v>
      </c>
      <c r="D234" s="133" t="s">
        <v>135</v>
      </c>
      <c r="E234" s="134" t="s">
        <v>374</v>
      </c>
      <c r="F234" s="135" t="s">
        <v>375</v>
      </c>
      <c r="G234" s="136" t="s">
        <v>138</v>
      </c>
      <c r="H234" s="137">
        <v>37.6</v>
      </c>
      <c r="I234" s="138"/>
      <c r="J234" s="139">
        <f>ROUND(I234*H234,2)</f>
        <v>0</v>
      </c>
      <c r="K234" s="140"/>
      <c r="L234" s="32"/>
      <c r="M234" s="141" t="s">
        <v>1</v>
      </c>
      <c r="N234" s="142" t="s">
        <v>40</v>
      </c>
      <c r="P234" s="143">
        <f>O234*H234</f>
        <v>0</v>
      </c>
      <c r="Q234" s="143">
        <v>6.0099999999999997E-3</v>
      </c>
      <c r="R234" s="143">
        <f>Q234*H234</f>
        <v>0.22597600000000001</v>
      </c>
      <c r="S234" s="143">
        <v>0</v>
      </c>
      <c r="T234" s="144">
        <f>S234*H234</f>
        <v>0</v>
      </c>
      <c r="AR234" s="145" t="s">
        <v>139</v>
      </c>
      <c r="AT234" s="145" t="s">
        <v>135</v>
      </c>
      <c r="AU234" s="145" t="s">
        <v>85</v>
      </c>
      <c r="AY234" s="17" t="s">
        <v>133</v>
      </c>
      <c r="BE234" s="146">
        <f>IF(N234="základní",J234,0)</f>
        <v>0</v>
      </c>
      <c r="BF234" s="146">
        <f>IF(N234="snížená",J234,0)</f>
        <v>0</v>
      </c>
      <c r="BG234" s="146">
        <f>IF(N234="zákl. přenesená",J234,0)</f>
        <v>0</v>
      </c>
      <c r="BH234" s="146">
        <f>IF(N234="sníž. přenesená",J234,0)</f>
        <v>0</v>
      </c>
      <c r="BI234" s="146">
        <f>IF(N234="nulová",J234,0)</f>
        <v>0</v>
      </c>
      <c r="BJ234" s="17" t="s">
        <v>83</v>
      </c>
      <c r="BK234" s="146">
        <f>ROUND(I234*H234,2)</f>
        <v>0</v>
      </c>
      <c r="BL234" s="17" t="s">
        <v>139</v>
      </c>
      <c r="BM234" s="145" t="s">
        <v>721</v>
      </c>
    </row>
    <row r="235" spans="2:65" s="12" customFormat="1" ht="11.25">
      <c r="B235" s="147"/>
      <c r="D235" s="148" t="s">
        <v>141</v>
      </c>
      <c r="E235" s="149" t="s">
        <v>1</v>
      </c>
      <c r="F235" s="150" t="s">
        <v>722</v>
      </c>
      <c r="H235" s="149" t="s">
        <v>1</v>
      </c>
      <c r="I235" s="151"/>
      <c r="L235" s="147"/>
      <c r="M235" s="152"/>
      <c r="T235" s="153"/>
      <c r="AT235" s="149" t="s">
        <v>141</v>
      </c>
      <c r="AU235" s="149" t="s">
        <v>85</v>
      </c>
      <c r="AV235" s="12" t="s">
        <v>83</v>
      </c>
      <c r="AW235" s="12" t="s">
        <v>32</v>
      </c>
      <c r="AX235" s="12" t="s">
        <v>75</v>
      </c>
      <c r="AY235" s="149" t="s">
        <v>133</v>
      </c>
    </row>
    <row r="236" spans="2:65" s="13" customFormat="1" ht="11.25">
      <c r="B236" s="154"/>
      <c r="D236" s="148" t="s">
        <v>141</v>
      </c>
      <c r="E236" s="155" t="s">
        <v>1</v>
      </c>
      <c r="F236" s="156" t="s">
        <v>723</v>
      </c>
      <c r="H236" s="157">
        <v>37.6</v>
      </c>
      <c r="I236" s="158"/>
      <c r="L236" s="154"/>
      <c r="M236" s="159"/>
      <c r="T236" s="160"/>
      <c r="AT236" s="155" t="s">
        <v>141</v>
      </c>
      <c r="AU236" s="155" t="s">
        <v>85</v>
      </c>
      <c r="AV236" s="13" t="s">
        <v>85</v>
      </c>
      <c r="AW236" s="13" t="s">
        <v>32</v>
      </c>
      <c r="AX236" s="13" t="s">
        <v>83</v>
      </c>
      <c r="AY236" s="155" t="s">
        <v>133</v>
      </c>
    </row>
    <row r="237" spans="2:65" s="1" customFormat="1" ht="24.2" customHeight="1">
      <c r="B237" s="32"/>
      <c r="C237" s="133" t="s">
        <v>309</v>
      </c>
      <c r="D237" s="133" t="s">
        <v>135</v>
      </c>
      <c r="E237" s="134" t="s">
        <v>391</v>
      </c>
      <c r="F237" s="135" t="s">
        <v>392</v>
      </c>
      <c r="G237" s="136" t="s">
        <v>138</v>
      </c>
      <c r="H237" s="137">
        <v>32.9</v>
      </c>
      <c r="I237" s="138"/>
      <c r="J237" s="139">
        <f>ROUND(I237*H237,2)</f>
        <v>0</v>
      </c>
      <c r="K237" s="140"/>
      <c r="L237" s="32"/>
      <c r="M237" s="141" t="s">
        <v>1</v>
      </c>
      <c r="N237" s="142" t="s">
        <v>40</v>
      </c>
      <c r="P237" s="143">
        <f>O237*H237</f>
        <v>0</v>
      </c>
      <c r="Q237" s="143">
        <v>0.12966</v>
      </c>
      <c r="R237" s="143">
        <f>Q237*H237</f>
        <v>4.2658139999999998</v>
      </c>
      <c r="S237" s="143">
        <v>0</v>
      </c>
      <c r="T237" s="144">
        <f>S237*H237</f>
        <v>0</v>
      </c>
      <c r="AR237" s="145" t="s">
        <v>139</v>
      </c>
      <c r="AT237" s="145" t="s">
        <v>135</v>
      </c>
      <c r="AU237" s="145" t="s">
        <v>85</v>
      </c>
      <c r="AY237" s="17" t="s">
        <v>133</v>
      </c>
      <c r="BE237" s="146">
        <f>IF(N237="základní",J237,0)</f>
        <v>0</v>
      </c>
      <c r="BF237" s="146">
        <f>IF(N237="snížená",J237,0)</f>
        <v>0</v>
      </c>
      <c r="BG237" s="146">
        <f>IF(N237="zákl. přenesená",J237,0)</f>
        <v>0</v>
      </c>
      <c r="BH237" s="146">
        <f>IF(N237="sníž. přenesená",J237,0)</f>
        <v>0</v>
      </c>
      <c r="BI237" s="146">
        <f>IF(N237="nulová",J237,0)</f>
        <v>0</v>
      </c>
      <c r="BJ237" s="17" t="s">
        <v>83</v>
      </c>
      <c r="BK237" s="146">
        <f>ROUND(I237*H237,2)</f>
        <v>0</v>
      </c>
      <c r="BL237" s="17" t="s">
        <v>139</v>
      </c>
      <c r="BM237" s="145" t="s">
        <v>724</v>
      </c>
    </row>
    <row r="238" spans="2:65" s="12" customFormat="1" ht="11.25">
      <c r="B238" s="147"/>
      <c r="D238" s="148" t="s">
        <v>141</v>
      </c>
      <c r="E238" s="149" t="s">
        <v>1</v>
      </c>
      <c r="F238" s="150" t="s">
        <v>725</v>
      </c>
      <c r="H238" s="149" t="s">
        <v>1</v>
      </c>
      <c r="I238" s="151"/>
      <c r="L238" s="147"/>
      <c r="M238" s="152"/>
      <c r="T238" s="153"/>
      <c r="AT238" s="149" t="s">
        <v>141</v>
      </c>
      <c r="AU238" s="149" t="s">
        <v>85</v>
      </c>
      <c r="AV238" s="12" t="s">
        <v>83</v>
      </c>
      <c r="AW238" s="12" t="s">
        <v>32</v>
      </c>
      <c r="AX238" s="12" t="s">
        <v>75</v>
      </c>
      <c r="AY238" s="149" t="s">
        <v>133</v>
      </c>
    </row>
    <row r="239" spans="2:65" s="13" customFormat="1" ht="11.25">
      <c r="B239" s="154"/>
      <c r="D239" s="148" t="s">
        <v>141</v>
      </c>
      <c r="E239" s="155" t="s">
        <v>1</v>
      </c>
      <c r="F239" s="156" t="s">
        <v>625</v>
      </c>
      <c r="H239" s="157">
        <v>32.9</v>
      </c>
      <c r="I239" s="158"/>
      <c r="L239" s="154"/>
      <c r="M239" s="159"/>
      <c r="T239" s="160"/>
      <c r="AT239" s="155" t="s">
        <v>141</v>
      </c>
      <c r="AU239" s="155" t="s">
        <v>85</v>
      </c>
      <c r="AV239" s="13" t="s">
        <v>85</v>
      </c>
      <c r="AW239" s="13" t="s">
        <v>32</v>
      </c>
      <c r="AX239" s="13" t="s">
        <v>83</v>
      </c>
      <c r="AY239" s="155" t="s">
        <v>133</v>
      </c>
    </row>
    <row r="240" spans="2:65" s="11" customFormat="1" ht="22.9" customHeight="1">
      <c r="B240" s="121"/>
      <c r="D240" s="122" t="s">
        <v>74</v>
      </c>
      <c r="E240" s="131" t="s">
        <v>184</v>
      </c>
      <c r="F240" s="131" t="s">
        <v>411</v>
      </c>
      <c r="I240" s="124"/>
      <c r="J240" s="132">
        <f>BK240</f>
        <v>0</v>
      </c>
      <c r="L240" s="121"/>
      <c r="M240" s="126"/>
      <c r="P240" s="127">
        <f>SUM(P241:P283)</f>
        <v>0</v>
      </c>
      <c r="R240" s="127">
        <f>SUM(R241:R283)</f>
        <v>2.6171600000000006</v>
      </c>
      <c r="T240" s="128">
        <f>SUM(T241:T283)</f>
        <v>0</v>
      </c>
      <c r="AR240" s="122" t="s">
        <v>83</v>
      </c>
      <c r="AT240" s="129" t="s">
        <v>74</v>
      </c>
      <c r="AU240" s="129" t="s">
        <v>83</v>
      </c>
      <c r="AY240" s="122" t="s">
        <v>133</v>
      </c>
      <c r="BK240" s="130">
        <f>SUM(BK241:BK283)</f>
        <v>0</v>
      </c>
    </row>
    <row r="241" spans="2:65" s="1" customFormat="1" ht="16.5" customHeight="1">
      <c r="B241" s="32"/>
      <c r="C241" s="133" t="s">
        <v>315</v>
      </c>
      <c r="D241" s="133" t="s">
        <v>135</v>
      </c>
      <c r="E241" s="134" t="s">
        <v>726</v>
      </c>
      <c r="F241" s="135" t="s">
        <v>727</v>
      </c>
      <c r="G241" s="136" t="s">
        <v>494</v>
      </c>
      <c r="H241" s="137">
        <v>1</v>
      </c>
      <c r="I241" s="138"/>
      <c r="J241" s="139">
        <f>ROUND(I241*H241,2)</f>
        <v>0</v>
      </c>
      <c r="K241" s="140"/>
      <c r="L241" s="32"/>
      <c r="M241" s="141" t="s">
        <v>1</v>
      </c>
      <c r="N241" s="142" t="s">
        <v>40</v>
      </c>
      <c r="P241" s="143">
        <f>O241*H241</f>
        <v>0</v>
      </c>
      <c r="Q241" s="143">
        <v>0</v>
      </c>
      <c r="R241" s="143">
        <f>Q241*H241</f>
        <v>0</v>
      </c>
      <c r="S241" s="143">
        <v>0</v>
      </c>
      <c r="T241" s="144">
        <f>S241*H241</f>
        <v>0</v>
      </c>
      <c r="AR241" s="145" t="s">
        <v>139</v>
      </c>
      <c r="AT241" s="145" t="s">
        <v>135</v>
      </c>
      <c r="AU241" s="145" t="s">
        <v>85</v>
      </c>
      <c r="AY241" s="17" t="s">
        <v>133</v>
      </c>
      <c r="BE241" s="146">
        <f>IF(N241="základní",J241,0)</f>
        <v>0</v>
      </c>
      <c r="BF241" s="146">
        <f>IF(N241="snížená",J241,0)</f>
        <v>0</v>
      </c>
      <c r="BG241" s="146">
        <f>IF(N241="zákl. přenesená",J241,0)</f>
        <v>0</v>
      </c>
      <c r="BH241" s="146">
        <f>IF(N241="sníž. přenesená",J241,0)</f>
        <v>0</v>
      </c>
      <c r="BI241" s="146">
        <f>IF(N241="nulová",J241,0)</f>
        <v>0</v>
      </c>
      <c r="BJ241" s="17" t="s">
        <v>83</v>
      </c>
      <c r="BK241" s="146">
        <f>ROUND(I241*H241,2)</f>
        <v>0</v>
      </c>
      <c r="BL241" s="17" t="s">
        <v>139</v>
      </c>
      <c r="BM241" s="145" t="s">
        <v>728</v>
      </c>
    </row>
    <row r="242" spans="2:65" s="12" customFormat="1" ht="11.25">
      <c r="B242" s="147"/>
      <c r="D242" s="148" t="s">
        <v>141</v>
      </c>
      <c r="E242" s="149" t="s">
        <v>1</v>
      </c>
      <c r="F242" s="150" t="s">
        <v>729</v>
      </c>
      <c r="H242" s="149" t="s">
        <v>1</v>
      </c>
      <c r="I242" s="151"/>
      <c r="L242" s="147"/>
      <c r="M242" s="152"/>
      <c r="T242" s="153"/>
      <c r="AT242" s="149" t="s">
        <v>141</v>
      </c>
      <c r="AU242" s="149" t="s">
        <v>85</v>
      </c>
      <c r="AV242" s="12" t="s">
        <v>83</v>
      </c>
      <c r="AW242" s="12" t="s">
        <v>32</v>
      </c>
      <c r="AX242" s="12" t="s">
        <v>75</v>
      </c>
      <c r="AY242" s="149" t="s">
        <v>133</v>
      </c>
    </row>
    <row r="243" spans="2:65" s="13" customFormat="1" ht="11.25">
      <c r="B243" s="154"/>
      <c r="D243" s="148" t="s">
        <v>141</v>
      </c>
      <c r="E243" s="155" t="s">
        <v>1</v>
      </c>
      <c r="F243" s="156" t="s">
        <v>83</v>
      </c>
      <c r="H243" s="157">
        <v>1</v>
      </c>
      <c r="I243" s="158"/>
      <c r="L243" s="154"/>
      <c r="M243" s="159"/>
      <c r="T243" s="160"/>
      <c r="AT243" s="155" t="s">
        <v>141</v>
      </c>
      <c r="AU243" s="155" t="s">
        <v>85</v>
      </c>
      <c r="AV243" s="13" t="s">
        <v>85</v>
      </c>
      <c r="AW243" s="13" t="s">
        <v>32</v>
      </c>
      <c r="AX243" s="13" t="s">
        <v>83</v>
      </c>
      <c r="AY243" s="155" t="s">
        <v>133</v>
      </c>
    </row>
    <row r="244" spans="2:65" s="1" customFormat="1" ht="16.5" customHeight="1">
      <c r="B244" s="32"/>
      <c r="C244" s="175" t="s">
        <v>323</v>
      </c>
      <c r="D244" s="175" t="s">
        <v>284</v>
      </c>
      <c r="E244" s="176" t="s">
        <v>730</v>
      </c>
      <c r="F244" s="177" t="s">
        <v>731</v>
      </c>
      <c r="G244" s="178" t="s">
        <v>415</v>
      </c>
      <c r="H244" s="179">
        <v>1</v>
      </c>
      <c r="I244" s="180"/>
      <c r="J244" s="181">
        <f>ROUND(I244*H244,2)</f>
        <v>0</v>
      </c>
      <c r="K244" s="182"/>
      <c r="L244" s="183"/>
      <c r="M244" s="184" t="s">
        <v>1</v>
      </c>
      <c r="N244" s="185" t="s">
        <v>40</v>
      </c>
      <c r="P244" s="143">
        <f>O244*H244</f>
        <v>0</v>
      </c>
      <c r="Q244" s="143">
        <v>0.08</v>
      </c>
      <c r="R244" s="143">
        <f>Q244*H244</f>
        <v>0.08</v>
      </c>
      <c r="S244" s="143">
        <v>0</v>
      </c>
      <c r="T244" s="144">
        <f>S244*H244</f>
        <v>0</v>
      </c>
      <c r="AR244" s="145" t="s">
        <v>184</v>
      </c>
      <c r="AT244" s="145" t="s">
        <v>284</v>
      </c>
      <c r="AU244" s="145" t="s">
        <v>85</v>
      </c>
      <c r="AY244" s="17" t="s">
        <v>133</v>
      </c>
      <c r="BE244" s="146">
        <f>IF(N244="základní",J244,0)</f>
        <v>0</v>
      </c>
      <c r="BF244" s="146">
        <f>IF(N244="snížená",J244,0)</f>
        <v>0</v>
      </c>
      <c r="BG244" s="146">
        <f>IF(N244="zákl. přenesená",J244,0)</f>
        <v>0</v>
      </c>
      <c r="BH244" s="146">
        <f>IF(N244="sníž. přenesená",J244,0)</f>
        <v>0</v>
      </c>
      <c r="BI244" s="146">
        <f>IF(N244="nulová",J244,0)</f>
        <v>0</v>
      </c>
      <c r="BJ244" s="17" t="s">
        <v>83</v>
      </c>
      <c r="BK244" s="146">
        <f>ROUND(I244*H244,2)</f>
        <v>0</v>
      </c>
      <c r="BL244" s="17" t="s">
        <v>139</v>
      </c>
      <c r="BM244" s="145" t="s">
        <v>732</v>
      </c>
    </row>
    <row r="245" spans="2:65" s="13" customFormat="1" ht="11.25">
      <c r="B245" s="154"/>
      <c r="D245" s="148" t="s">
        <v>141</v>
      </c>
      <c r="E245" s="155" t="s">
        <v>1</v>
      </c>
      <c r="F245" s="156" t="s">
        <v>83</v>
      </c>
      <c r="H245" s="157">
        <v>1</v>
      </c>
      <c r="I245" s="158"/>
      <c r="L245" s="154"/>
      <c r="M245" s="159"/>
      <c r="T245" s="160"/>
      <c r="AT245" s="155" t="s">
        <v>141</v>
      </c>
      <c r="AU245" s="155" t="s">
        <v>85</v>
      </c>
      <c r="AV245" s="13" t="s">
        <v>85</v>
      </c>
      <c r="AW245" s="13" t="s">
        <v>32</v>
      </c>
      <c r="AX245" s="13" t="s">
        <v>83</v>
      </c>
      <c r="AY245" s="155" t="s">
        <v>133</v>
      </c>
    </row>
    <row r="246" spans="2:65" s="1" customFormat="1" ht="16.5" customHeight="1">
      <c r="B246" s="32"/>
      <c r="C246" s="175" t="s">
        <v>329</v>
      </c>
      <c r="D246" s="175" t="s">
        <v>284</v>
      </c>
      <c r="E246" s="176" t="s">
        <v>733</v>
      </c>
      <c r="F246" s="177" t="s">
        <v>734</v>
      </c>
      <c r="G246" s="178" t="s">
        <v>415</v>
      </c>
      <c r="H246" s="179">
        <v>2</v>
      </c>
      <c r="I246" s="180"/>
      <c r="J246" s="181">
        <f>ROUND(I246*H246,2)</f>
        <v>0</v>
      </c>
      <c r="K246" s="182"/>
      <c r="L246" s="183"/>
      <c r="M246" s="184" t="s">
        <v>1</v>
      </c>
      <c r="N246" s="185" t="s">
        <v>40</v>
      </c>
      <c r="P246" s="143">
        <f>O246*H246</f>
        <v>0</v>
      </c>
      <c r="Q246" s="143">
        <v>0.08</v>
      </c>
      <c r="R246" s="143">
        <f>Q246*H246</f>
        <v>0.16</v>
      </c>
      <c r="S246" s="143">
        <v>0</v>
      </c>
      <c r="T246" s="144">
        <f>S246*H246</f>
        <v>0</v>
      </c>
      <c r="AR246" s="145" t="s">
        <v>184</v>
      </c>
      <c r="AT246" s="145" t="s">
        <v>284</v>
      </c>
      <c r="AU246" s="145" t="s">
        <v>85</v>
      </c>
      <c r="AY246" s="17" t="s">
        <v>133</v>
      </c>
      <c r="BE246" s="146">
        <f>IF(N246="základní",J246,0)</f>
        <v>0</v>
      </c>
      <c r="BF246" s="146">
        <f>IF(N246="snížená",J246,0)</f>
        <v>0</v>
      </c>
      <c r="BG246" s="146">
        <f>IF(N246="zákl. přenesená",J246,0)</f>
        <v>0</v>
      </c>
      <c r="BH246" s="146">
        <f>IF(N246="sníž. přenesená",J246,0)</f>
        <v>0</v>
      </c>
      <c r="BI246" s="146">
        <f>IF(N246="nulová",J246,0)</f>
        <v>0</v>
      </c>
      <c r="BJ246" s="17" t="s">
        <v>83</v>
      </c>
      <c r="BK246" s="146">
        <f>ROUND(I246*H246,2)</f>
        <v>0</v>
      </c>
      <c r="BL246" s="17" t="s">
        <v>139</v>
      </c>
      <c r="BM246" s="145" t="s">
        <v>735</v>
      </c>
    </row>
    <row r="247" spans="2:65" s="13" customFormat="1" ht="11.25">
      <c r="B247" s="154"/>
      <c r="D247" s="148" t="s">
        <v>141</v>
      </c>
      <c r="E247" s="155" t="s">
        <v>1</v>
      </c>
      <c r="F247" s="156" t="s">
        <v>85</v>
      </c>
      <c r="H247" s="157">
        <v>2</v>
      </c>
      <c r="I247" s="158"/>
      <c r="L247" s="154"/>
      <c r="M247" s="159"/>
      <c r="T247" s="160"/>
      <c r="AT247" s="155" t="s">
        <v>141</v>
      </c>
      <c r="AU247" s="155" t="s">
        <v>85</v>
      </c>
      <c r="AV247" s="13" t="s">
        <v>85</v>
      </c>
      <c r="AW247" s="13" t="s">
        <v>32</v>
      </c>
      <c r="AX247" s="13" t="s">
        <v>83</v>
      </c>
      <c r="AY247" s="155" t="s">
        <v>133</v>
      </c>
    </row>
    <row r="248" spans="2:65" s="1" customFormat="1" ht="16.5" customHeight="1">
      <c r="B248" s="32"/>
      <c r="C248" s="175" t="s">
        <v>334</v>
      </c>
      <c r="D248" s="175" t="s">
        <v>284</v>
      </c>
      <c r="E248" s="176" t="s">
        <v>736</v>
      </c>
      <c r="F248" s="177" t="s">
        <v>737</v>
      </c>
      <c r="G248" s="178" t="s">
        <v>415</v>
      </c>
      <c r="H248" s="179">
        <v>1</v>
      </c>
      <c r="I248" s="180"/>
      <c r="J248" s="181">
        <f>ROUND(I248*H248,2)</f>
        <v>0</v>
      </c>
      <c r="K248" s="182"/>
      <c r="L248" s="183"/>
      <c r="M248" s="184" t="s">
        <v>1</v>
      </c>
      <c r="N248" s="185" t="s">
        <v>40</v>
      </c>
      <c r="P248" s="143">
        <f>O248*H248</f>
        <v>0</v>
      </c>
      <c r="Q248" s="143">
        <v>0.08</v>
      </c>
      <c r="R248" s="143">
        <f>Q248*H248</f>
        <v>0.08</v>
      </c>
      <c r="S248" s="143">
        <v>0</v>
      </c>
      <c r="T248" s="144">
        <f>S248*H248</f>
        <v>0</v>
      </c>
      <c r="AR248" s="145" t="s">
        <v>184</v>
      </c>
      <c r="AT248" s="145" t="s">
        <v>284</v>
      </c>
      <c r="AU248" s="145" t="s">
        <v>85</v>
      </c>
      <c r="AY248" s="17" t="s">
        <v>133</v>
      </c>
      <c r="BE248" s="146">
        <f>IF(N248="základní",J248,0)</f>
        <v>0</v>
      </c>
      <c r="BF248" s="146">
        <f>IF(N248="snížená",J248,0)</f>
        <v>0</v>
      </c>
      <c r="BG248" s="146">
        <f>IF(N248="zákl. přenesená",J248,0)</f>
        <v>0</v>
      </c>
      <c r="BH248" s="146">
        <f>IF(N248="sníž. přenesená",J248,0)</f>
        <v>0</v>
      </c>
      <c r="BI248" s="146">
        <f>IF(N248="nulová",J248,0)</f>
        <v>0</v>
      </c>
      <c r="BJ248" s="17" t="s">
        <v>83</v>
      </c>
      <c r="BK248" s="146">
        <f>ROUND(I248*H248,2)</f>
        <v>0</v>
      </c>
      <c r="BL248" s="17" t="s">
        <v>139</v>
      </c>
      <c r="BM248" s="145" t="s">
        <v>738</v>
      </c>
    </row>
    <row r="249" spans="2:65" s="13" customFormat="1" ht="11.25">
      <c r="B249" s="154"/>
      <c r="D249" s="148" t="s">
        <v>141</v>
      </c>
      <c r="E249" s="155" t="s">
        <v>1</v>
      </c>
      <c r="F249" s="156" t="s">
        <v>83</v>
      </c>
      <c r="H249" s="157">
        <v>1</v>
      </c>
      <c r="I249" s="158"/>
      <c r="L249" s="154"/>
      <c r="M249" s="159"/>
      <c r="T249" s="160"/>
      <c r="AT249" s="155" t="s">
        <v>141</v>
      </c>
      <c r="AU249" s="155" t="s">
        <v>85</v>
      </c>
      <c r="AV249" s="13" t="s">
        <v>85</v>
      </c>
      <c r="AW249" s="13" t="s">
        <v>32</v>
      </c>
      <c r="AX249" s="13" t="s">
        <v>83</v>
      </c>
      <c r="AY249" s="155" t="s">
        <v>133</v>
      </c>
    </row>
    <row r="250" spans="2:65" s="1" customFormat="1" ht="24.95" customHeight="1">
      <c r="B250" s="32"/>
      <c r="C250" s="175" t="s">
        <v>341</v>
      </c>
      <c r="D250" s="175" t="s">
        <v>284</v>
      </c>
      <c r="E250" s="176" t="s">
        <v>739</v>
      </c>
      <c r="F250" s="177" t="s">
        <v>740</v>
      </c>
      <c r="G250" s="178" t="s">
        <v>415</v>
      </c>
      <c r="H250" s="179">
        <v>2</v>
      </c>
      <c r="I250" s="180"/>
      <c r="J250" s="181">
        <f>ROUND(I250*H250,2)</f>
        <v>0</v>
      </c>
      <c r="K250" s="182"/>
      <c r="L250" s="183"/>
      <c r="M250" s="184" t="s">
        <v>1</v>
      </c>
      <c r="N250" s="185" t="s">
        <v>40</v>
      </c>
      <c r="P250" s="143">
        <f>O250*H250</f>
        <v>0</v>
      </c>
      <c r="Q250" s="143">
        <v>0.08</v>
      </c>
      <c r="R250" s="143">
        <f>Q250*H250</f>
        <v>0.16</v>
      </c>
      <c r="S250" s="143">
        <v>0</v>
      </c>
      <c r="T250" s="144">
        <f>S250*H250</f>
        <v>0</v>
      </c>
      <c r="AR250" s="145" t="s">
        <v>184</v>
      </c>
      <c r="AT250" s="145" t="s">
        <v>284</v>
      </c>
      <c r="AU250" s="145" t="s">
        <v>85</v>
      </c>
      <c r="AY250" s="17" t="s">
        <v>133</v>
      </c>
      <c r="BE250" s="146">
        <f>IF(N250="základní",J250,0)</f>
        <v>0</v>
      </c>
      <c r="BF250" s="146">
        <f>IF(N250="snížená",J250,0)</f>
        <v>0</v>
      </c>
      <c r="BG250" s="146">
        <f>IF(N250="zákl. přenesená",J250,0)</f>
        <v>0</v>
      </c>
      <c r="BH250" s="146">
        <f>IF(N250="sníž. přenesená",J250,0)</f>
        <v>0</v>
      </c>
      <c r="BI250" s="146">
        <f>IF(N250="nulová",J250,0)</f>
        <v>0</v>
      </c>
      <c r="BJ250" s="17" t="s">
        <v>83</v>
      </c>
      <c r="BK250" s="146">
        <f>ROUND(I250*H250,2)</f>
        <v>0</v>
      </c>
      <c r="BL250" s="17" t="s">
        <v>139</v>
      </c>
      <c r="BM250" s="145" t="s">
        <v>741</v>
      </c>
    </row>
    <row r="251" spans="2:65" s="13" customFormat="1" ht="11.25">
      <c r="B251" s="154"/>
      <c r="D251" s="148" t="s">
        <v>141</v>
      </c>
      <c r="E251" s="155" t="s">
        <v>1</v>
      </c>
      <c r="F251" s="156" t="s">
        <v>85</v>
      </c>
      <c r="H251" s="157">
        <v>2</v>
      </c>
      <c r="I251" s="158"/>
      <c r="L251" s="154"/>
      <c r="M251" s="159"/>
      <c r="T251" s="160"/>
      <c r="AT251" s="155" t="s">
        <v>141</v>
      </c>
      <c r="AU251" s="155" t="s">
        <v>85</v>
      </c>
      <c r="AV251" s="13" t="s">
        <v>85</v>
      </c>
      <c r="AW251" s="13" t="s">
        <v>32</v>
      </c>
      <c r="AX251" s="13" t="s">
        <v>83</v>
      </c>
      <c r="AY251" s="155" t="s">
        <v>133</v>
      </c>
    </row>
    <row r="252" spans="2:65" s="1" customFormat="1" ht="16.5" customHeight="1">
      <c r="B252" s="32"/>
      <c r="C252" s="175" t="s">
        <v>346</v>
      </c>
      <c r="D252" s="175" t="s">
        <v>284</v>
      </c>
      <c r="E252" s="176" t="s">
        <v>742</v>
      </c>
      <c r="F252" s="177" t="s">
        <v>743</v>
      </c>
      <c r="G252" s="178" t="s">
        <v>494</v>
      </c>
      <c r="H252" s="179">
        <v>3</v>
      </c>
      <c r="I252" s="180"/>
      <c r="J252" s="181">
        <f>ROUND(I252*H252,2)</f>
        <v>0</v>
      </c>
      <c r="K252" s="182"/>
      <c r="L252" s="183"/>
      <c r="M252" s="184" t="s">
        <v>1</v>
      </c>
      <c r="N252" s="185" t="s">
        <v>40</v>
      </c>
      <c r="P252" s="143">
        <f>O252*H252</f>
        <v>0</v>
      </c>
      <c r="Q252" s="143">
        <v>0.19</v>
      </c>
      <c r="R252" s="143">
        <f>Q252*H252</f>
        <v>0.57000000000000006</v>
      </c>
      <c r="S252" s="143">
        <v>0</v>
      </c>
      <c r="T252" s="144">
        <f>S252*H252</f>
        <v>0</v>
      </c>
      <c r="AR252" s="145" t="s">
        <v>184</v>
      </c>
      <c r="AT252" s="145" t="s">
        <v>284</v>
      </c>
      <c r="AU252" s="145" t="s">
        <v>85</v>
      </c>
      <c r="AY252" s="17" t="s">
        <v>133</v>
      </c>
      <c r="BE252" s="146">
        <f>IF(N252="základní",J252,0)</f>
        <v>0</v>
      </c>
      <c r="BF252" s="146">
        <f>IF(N252="snížená",J252,0)</f>
        <v>0</v>
      </c>
      <c r="BG252" s="146">
        <f>IF(N252="zákl. přenesená",J252,0)</f>
        <v>0</v>
      </c>
      <c r="BH252" s="146">
        <f>IF(N252="sníž. přenesená",J252,0)</f>
        <v>0</v>
      </c>
      <c r="BI252" s="146">
        <f>IF(N252="nulová",J252,0)</f>
        <v>0</v>
      </c>
      <c r="BJ252" s="17" t="s">
        <v>83</v>
      </c>
      <c r="BK252" s="146">
        <f>ROUND(I252*H252,2)</f>
        <v>0</v>
      </c>
      <c r="BL252" s="17" t="s">
        <v>139</v>
      </c>
      <c r="BM252" s="145" t="s">
        <v>744</v>
      </c>
    </row>
    <row r="253" spans="2:65" s="12" customFormat="1" ht="11.25">
      <c r="B253" s="147"/>
      <c r="D253" s="148" t="s">
        <v>141</v>
      </c>
      <c r="E253" s="149" t="s">
        <v>1</v>
      </c>
      <c r="F253" s="150" t="s">
        <v>745</v>
      </c>
      <c r="H253" s="149" t="s">
        <v>1</v>
      </c>
      <c r="I253" s="151"/>
      <c r="L253" s="147"/>
      <c r="M253" s="152"/>
      <c r="T253" s="153"/>
      <c r="AT253" s="149" t="s">
        <v>141</v>
      </c>
      <c r="AU253" s="149" t="s">
        <v>85</v>
      </c>
      <c r="AV253" s="12" t="s">
        <v>83</v>
      </c>
      <c r="AW253" s="12" t="s">
        <v>32</v>
      </c>
      <c r="AX253" s="12" t="s">
        <v>75</v>
      </c>
      <c r="AY253" s="149" t="s">
        <v>133</v>
      </c>
    </row>
    <row r="254" spans="2:65" s="13" customFormat="1" ht="11.25">
      <c r="B254" s="154"/>
      <c r="D254" s="148" t="s">
        <v>141</v>
      </c>
      <c r="E254" s="155" t="s">
        <v>1</v>
      </c>
      <c r="F254" s="156" t="s">
        <v>153</v>
      </c>
      <c r="H254" s="157">
        <v>3</v>
      </c>
      <c r="I254" s="158"/>
      <c r="L254" s="154"/>
      <c r="M254" s="159"/>
      <c r="T254" s="160"/>
      <c r="AT254" s="155" t="s">
        <v>141</v>
      </c>
      <c r="AU254" s="155" t="s">
        <v>85</v>
      </c>
      <c r="AV254" s="13" t="s">
        <v>85</v>
      </c>
      <c r="AW254" s="13" t="s">
        <v>32</v>
      </c>
      <c r="AX254" s="13" t="s">
        <v>83</v>
      </c>
      <c r="AY254" s="155" t="s">
        <v>133</v>
      </c>
    </row>
    <row r="255" spans="2:65" s="1" customFormat="1" ht="16.5" customHeight="1">
      <c r="B255" s="32"/>
      <c r="C255" s="175" t="s">
        <v>351</v>
      </c>
      <c r="D255" s="175" t="s">
        <v>284</v>
      </c>
      <c r="E255" s="176" t="s">
        <v>746</v>
      </c>
      <c r="F255" s="177" t="s">
        <v>747</v>
      </c>
      <c r="G255" s="178" t="s">
        <v>494</v>
      </c>
      <c r="H255" s="179">
        <v>1</v>
      </c>
      <c r="I255" s="180"/>
      <c r="J255" s="181">
        <f>ROUND(I255*H255,2)</f>
        <v>0</v>
      </c>
      <c r="K255" s="182"/>
      <c r="L255" s="183"/>
      <c r="M255" s="184" t="s">
        <v>1</v>
      </c>
      <c r="N255" s="185" t="s">
        <v>40</v>
      </c>
      <c r="P255" s="143">
        <f>O255*H255</f>
        <v>0</v>
      </c>
      <c r="Q255" s="143">
        <v>0.19</v>
      </c>
      <c r="R255" s="143">
        <f>Q255*H255</f>
        <v>0.19</v>
      </c>
      <c r="S255" s="143">
        <v>0</v>
      </c>
      <c r="T255" s="144">
        <f>S255*H255</f>
        <v>0</v>
      </c>
      <c r="AR255" s="145" t="s">
        <v>184</v>
      </c>
      <c r="AT255" s="145" t="s">
        <v>284</v>
      </c>
      <c r="AU255" s="145" t="s">
        <v>85</v>
      </c>
      <c r="AY255" s="17" t="s">
        <v>133</v>
      </c>
      <c r="BE255" s="146">
        <f>IF(N255="základní",J255,0)</f>
        <v>0</v>
      </c>
      <c r="BF255" s="146">
        <f>IF(N255="snížená",J255,0)</f>
        <v>0</v>
      </c>
      <c r="BG255" s="146">
        <f>IF(N255="zákl. přenesená",J255,0)</f>
        <v>0</v>
      </c>
      <c r="BH255" s="146">
        <f>IF(N255="sníž. přenesená",J255,0)</f>
        <v>0</v>
      </c>
      <c r="BI255" s="146">
        <f>IF(N255="nulová",J255,0)</f>
        <v>0</v>
      </c>
      <c r="BJ255" s="17" t="s">
        <v>83</v>
      </c>
      <c r="BK255" s="146">
        <f>ROUND(I255*H255,2)</f>
        <v>0</v>
      </c>
      <c r="BL255" s="17" t="s">
        <v>139</v>
      </c>
      <c r="BM255" s="145" t="s">
        <v>748</v>
      </c>
    </row>
    <row r="256" spans="2:65" s="13" customFormat="1" ht="11.25">
      <c r="B256" s="154"/>
      <c r="D256" s="148" t="s">
        <v>141</v>
      </c>
      <c r="E256" s="155" t="s">
        <v>1</v>
      </c>
      <c r="F256" s="156" t="s">
        <v>83</v>
      </c>
      <c r="H256" s="157">
        <v>1</v>
      </c>
      <c r="I256" s="158"/>
      <c r="L256" s="154"/>
      <c r="M256" s="159"/>
      <c r="T256" s="160"/>
      <c r="AT256" s="155" t="s">
        <v>141</v>
      </c>
      <c r="AU256" s="155" t="s">
        <v>85</v>
      </c>
      <c r="AV256" s="13" t="s">
        <v>85</v>
      </c>
      <c r="AW256" s="13" t="s">
        <v>32</v>
      </c>
      <c r="AX256" s="13" t="s">
        <v>83</v>
      </c>
      <c r="AY256" s="155" t="s">
        <v>133</v>
      </c>
    </row>
    <row r="257" spans="2:65" s="1" customFormat="1" ht="16.5" customHeight="1">
      <c r="B257" s="32"/>
      <c r="C257" s="175" t="s">
        <v>358</v>
      </c>
      <c r="D257" s="175" t="s">
        <v>284</v>
      </c>
      <c r="E257" s="176" t="s">
        <v>749</v>
      </c>
      <c r="F257" s="177" t="s">
        <v>750</v>
      </c>
      <c r="G257" s="178" t="s">
        <v>415</v>
      </c>
      <c r="H257" s="179">
        <v>3</v>
      </c>
      <c r="I257" s="180"/>
      <c r="J257" s="181">
        <f>ROUND(I257*H257,2)</f>
        <v>0</v>
      </c>
      <c r="K257" s="182"/>
      <c r="L257" s="183"/>
      <c r="M257" s="184" t="s">
        <v>1</v>
      </c>
      <c r="N257" s="185" t="s">
        <v>40</v>
      </c>
      <c r="P257" s="143">
        <f>O257*H257</f>
        <v>0</v>
      </c>
      <c r="Q257" s="143">
        <v>9.9000000000000005E-2</v>
      </c>
      <c r="R257" s="143">
        <f>Q257*H257</f>
        <v>0.29700000000000004</v>
      </c>
      <c r="S257" s="143">
        <v>0</v>
      </c>
      <c r="T257" s="144">
        <f>S257*H257</f>
        <v>0</v>
      </c>
      <c r="AR257" s="145" t="s">
        <v>184</v>
      </c>
      <c r="AT257" s="145" t="s">
        <v>284</v>
      </c>
      <c r="AU257" s="145" t="s">
        <v>85</v>
      </c>
      <c r="AY257" s="17" t="s">
        <v>133</v>
      </c>
      <c r="BE257" s="146">
        <f>IF(N257="základní",J257,0)</f>
        <v>0</v>
      </c>
      <c r="BF257" s="146">
        <f>IF(N257="snížená",J257,0)</f>
        <v>0</v>
      </c>
      <c r="BG257" s="146">
        <f>IF(N257="zákl. přenesená",J257,0)</f>
        <v>0</v>
      </c>
      <c r="BH257" s="146">
        <f>IF(N257="sníž. přenesená",J257,0)</f>
        <v>0</v>
      </c>
      <c r="BI257" s="146">
        <f>IF(N257="nulová",J257,0)</f>
        <v>0</v>
      </c>
      <c r="BJ257" s="17" t="s">
        <v>83</v>
      </c>
      <c r="BK257" s="146">
        <f>ROUND(I257*H257,2)</f>
        <v>0</v>
      </c>
      <c r="BL257" s="17" t="s">
        <v>139</v>
      </c>
      <c r="BM257" s="145" t="s">
        <v>751</v>
      </c>
    </row>
    <row r="258" spans="2:65" s="13" customFormat="1" ht="11.25">
      <c r="B258" s="154"/>
      <c r="D258" s="148" t="s">
        <v>141</v>
      </c>
      <c r="E258" s="155" t="s">
        <v>1</v>
      </c>
      <c r="F258" s="156" t="s">
        <v>153</v>
      </c>
      <c r="H258" s="157">
        <v>3</v>
      </c>
      <c r="I258" s="158"/>
      <c r="L258" s="154"/>
      <c r="M258" s="159"/>
      <c r="T258" s="160"/>
      <c r="AT258" s="155" t="s">
        <v>141</v>
      </c>
      <c r="AU258" s="155" t="s">
        <v>85</v>
      </c>
      <c r="AV258" s="13" t="s">
        <v>85</v>
      </c>
      <c r="AW258" s="13" t="s">
        <v>32</v>
      </c>
      <c r="AX258" s="13" t="s">
        <v>83</v>
      </c>
      <c r="AY258" s="155" t="s">
        <v>133</v>
      </c>
    </row>
    <row r="259" spans="2:65" s="1" customFormat="1" ht="24.95" customHeight="1">
      <c r="B259" s="32"/>
      <c r="C259" s="175" t="s">
        <v>363</v>
      </c>
      <c r="D259" s="175" t="s">
        <v>284</v>
      </c>
      <c r="E259" s="176" t="s">
        <v>752</v>
      </c>
      <c r="F259" s="177" t="s">
        <v>753</v>
      </c>
      <c r="G259" s="178" t="s">
        <v>415</v>
      </c>
      <c r="H259" s="179">
        <v>2</v>
      </c>
      <c r="I259" s="180"/>
      <c r="J259" s="181">
        <f>ROUND(I259*H259,2)</f>
        <v>0</v>
      </c>
      <c r="K259" s="182"/>
      <c r="L259" s="183"/>
      <c r="M259" s="184" t="s">
        <v>1</v>
      </c>
      <c r="N259" s="185" t="s">
        <v>40</v>
      </c>
      <c r="P259" s="143">
        <f>O259*H259</f>
        <v>0</v>
      </c>
      <c r="Q259" s="143">
        <v>0.08</v>
      </c>
      <c r="R259" s="143">
        <f>Q259*H259</f>
        <v>0.16</v>
      </c>
      <c r="S259" s="143">
        <v>0</v>
      </c>
      <c r="T259" s="144">
        <f>S259*H259</f>
        <v>0</v>
      </c>
      <c r="AR259" s="145" t="s">
        <v>184</v>
      </c>
      <c r="AT259" s="145" t="s">
        <v>284</v>
      </c>
      <c r="AU259" s="145" t="s">
        <v>85</v>
      </c>
      <c r="AY259" s="17" t="s">
        <v>133</v>
      </c>
      <c r="BE259" s="146">
        <f>IF(N259="základní",J259,0)</f>
        <v>0</v>
      </c>
      <c r="BF259" s="146">
        <f>IF(N259="snížená",J259,0)</f>
        <v>0</v>
      </c>
      <c r="BG259" s="146">
        <f>IF(N259="zákl. přenesená",J259,0)</f>
        <v>0</v>
      </c>
      <c r="BH259" s="146">
        <f>IF(N259="sníž. přenesená",J259,0)</f>
        <v>0</v>
      </c>
      <c r="BI259" s="146">
        <f>IF(N259="nulová",J259,0)</f>
        <v>0</v>
      </c>
      <c r="BJ259" s="17" t="s">
        <v>83</v>
      </c>
      <c r="BK259" s="146">
        <f>ROUND(I259*H259,2)</f>
        <v>0</v>
      </c>
      <c r="BL259" s="17" t="s">
        <v>139</v>
      </c>
      <c r="BM259" s="145" t="s">
        <v>754</v>
      </c>
    </row>
    <row r="260" spans="2:65" s="13" customFormat="1" ht="11.25">
      <c r="B260" s="154"/>
      <c r="D260" s="148" t="s">
        <v>141</v>
      </c>
      <c r="E260" s="155" t="s">
        <v>1</v>
      </c>
      <c r="F260" s="156" t="s">
        <v>85</v>
      </c>
      <c r="H260" s="157">
        <v>2</v>
      </c>
      <c r="I260" s="158"/>
      <c r="L260" s="154"/>
      <c r="M260" s="159"/>
      <c r="T260" s="160"/>
      <c r="AT260" s="155" t="s">
        <v>141</v>
      </c>
      <c r="AU260" s="155" t="s">
        <v>85</v>
      </c>
      <c r="AV260" s="13" t="s">
        <v>85</v>
      </c>
      <c r="AW260" s="13" t="s">
        <v>32</v>
      </c>
      <c r="AX260" s="13" t="s">
        <v>83</v>
      </c>
      <c r="AY260" s="155" t="s">
        <v>133</v>
      </c>
    </row>
    <row r="261" spans="2:65" s="1" customFormat="1" ht="16.5" customHeight="1">
      <c r="B261" s="32"/>
      <c r="C261" s="175" t="s">
        <v>368</v>
      </c>
      <c r="D261" s="175" t="s">
        <v>284</v>
      </c>
      <c r="E261" s="176" t="s">
        <v>755</v>
      </c>
      <c r="F261" s="177" t="s">
        <v>756</v>
      </c>
      <c r="G261" s="178" t="s">
        <v>415</v>
      </c>
      <c r="H261" s="179">
        <v>2</v>
      </c>
      <c r="I261" s="180"/>
      <c r="J261" s="181">
        <f>ROUND(I261*H261,2)</f>
        <v>0</v>
      </c>
      <c r="K261" s="182"/>
      <c r="L261" s="183"/>
      <c r="M261" s="184" t="s">
        <v>1</v>
      </c>
      <c r="N261" s="185" t="s">
        <v>40</v>
      </c>
      <c r="P261" s="143">
        <f>O261*H261</f>
        <v>0</v>
      </c>
      <c r="Q261" s="143">
        <v>0.08</v>
      </c>
      <c r="R261" s="143">
        <f>Q261*H261</f>
        <v>0.16</v>
      </c>
      <c r="S261" s="143">
        <v>0</v>
      </c>
      <c r="T261" s="144">
        <f>S261*H261</f>
        <v>0</v>
      </c>
      <c r="AR261" s="145" t="s">
        <v>184</v>
      </c>
      <c r="AT261" s="145" t="s">
        <v>284</v>
      </c>
      <c r="AU261" s="145" t="s">
        <v>85</v>
      </c>
      <c r="AY261" s="17" t="s">
        <v>133</v>
      </c>
      <c r="BE261" s="146">
        <f>IF(N261="základní",J261,0)</f>
        <v>0</v>
      </c>
      <c r="BF261" s="146">
        <f>IF(N261="snížená",J261,0)</f>
        <v>0</v>
      </c>
      <c r="BG261" s="146">
        <f>IF(N261="zákl. přenesená",J261,0)</f>
        <v>0</v>
      </c>
      <c r="BH261" s="146">
        <f>IF(N261="sníž. přenesená",J261,0)</f>
        <v>0</v>
      </c>
      <c r="BI261" s="146">
        <f>IF(N261="nulová",J261,0)</f>
        <v>0</v>
      </c>
      <c r="BJ261" s="17" t="s">
        <v>83</v>
      </c>
      <c r="BK261" s="146">
        <f>ROUND(I261*H261,2)</f>
        <v>0</v>
      </c>
      <c r="BL261" s="17" t="s">
        <v>139</v>
      </c>
      <c r="BM261" s="145" t="s">
        <v>757</v>
      </c>
    </row>
    <row r="262" spans="2:65" s="13" customFormat="1" ht="11.25">
      <c r="B262" s="154"/>
      <c r="D262" s="148" t="s">
        <v>141</v>
      </c>
      <c r="E262" s="155" t="s">
        <v>1</v>
      </c>
      <c r="F262" s="156" t="s">
        <v>85</v>
      </c>
      <c r="H262" s="157">
        <v>2</v>
      </c>
      <c r="I262" s="158"/>
      <c r="L262" s="154"/>
      <c r="M262" s="159"/>
      <c r="T262" s="160"/>
      <c r="AT262" s="155" t="s">
        <v>141</v>
      </c>
      <c r="AU262" s="155" t="s">
        <v>85</v>
      </c>
      <c r="AV262" s="13" t="s">
        <v>85</v>
      </c>
      <c r="AW262" s="13" t="s">
        <v>32</v>
      </c>
      <c r="AX262" s="13" t="s">
        <v>83</v>
      </c>
      <c r="AY262" s="155" t="s">
        <v>133</v>
      </c>
    </row>
    <row r="263" spans="2:65" s="1" customFormat="1" ht="16.5" customHeight="1">
      <c r="B263" s="32"/>
      <c r="C263" s="175" t="s">
        <v>373</v>
      </c>
      <c r="D263" s="175" t="s">
        <v>284</v>
      </c>
      <c r="E263" s="176" t="s">
        <v>758</v>
      </c>
      <c r="F263" s="177" t="s">
        <v>759</v>
      </c>
      <c r="G263" s="178" t="s">
        <v>415</v>
      </c>
      <c r="H263" s="179">
        <v>1</v>
      </c>
      <c r="I263" s="180"/>
      <c r="J263" s="181">
        <f>ROUND(I263*H263,2)</f>
        <v>0</v>
      </c>
      <c r="K263" s="182"/>
      <c r="L263" s="183"/>
      <c r="M263" s="184" t="s">
        <v>1</v>
      </c>
      <c r="N263" s="185" t="s">
        <v>40</v>
      </c>
      <c r="P263" s="143">
        <f>O263*H263</f>
        <v>0</v>
      </c>
      <c r="Q263" s="143">
        <v>0.08</v>
      </c>
      <c r="R263" s="143">
        <f>Q263*H263</f>
        <v>0.08</v>
      </c>
      <c r="S263" s="143">
        <v>0</v>
      </c>
      <c r="T263" s="144">
        <f>S263*H263</f>
        <v>0</v>
      </c>
      <c r="AR263" s="145" t="s">
        <v>184</v>
      </c>
      <c r="AT263" s="145" t="s">
        <v>284</v>
      </c>
      <c r="AU263" s="145" t="s">
        <v>85</v>
      </c>
      <c r="AY263" s="17" t="s">
        <v>133</v>
      </c>
      <c r="BE263" s="146">
        <f>IF(N263="základní",J263,0)</f>
        <v>0</v>
      </c>
      <c r="BF263" s="146">
        <f>IF(N263="snížená",J263,0)</f>
        <v>0</v>
      </c>
      <c r="BG263" s="146">
        <f>IF(N263="zákl. přenesená",J263,0)</f>
        <v>0</v>
      </c>
      <c r="BH263" s="146">
        <f>IF(N263="sníž. přenesená",J263,0)</f>
        <v>0</v>
      </c>
      <c r="BI263" s="146">
        <f>IF(N263="nulová",J263,0)</f>
        <v>0</v>
      </c>
      <c r="BJ263" s="17" t="s">
        <v>83</v>
      </c>
      <c r="BK263" s="146">
        <f>ROUND(I263*H263,2)</f>
        <v>0</v>
      </c>
      <c r="BL263" s="17" t="s">
        <v>139</v>
      </c>
      <c r="BM263" s="145" t="s">
        <v>760</v>
      </c>
    </row>
    <row r="264" spans="2:65" s="13" customFormat="1" ht="11.25">
      <c r="B264" s="154"/>
      <c r="D264" s="148" t="s">
        <v>141</v>
      </c>
      <c r="E264" s="155" t="s">
        <v>1</v>
      </c>
      <c r="F264" s="156" t="s">
        <v>83</v>
      </c>
      <c r="H264" s="157">
        <v>1</v>
      </c>
      <c r="I264" s="158"/>
      <c r="L264" s="154"/>
      <c r="M264" s="159"/>
      <c r="T264" s="160"/>
      <c r="AT264" s="155" t="s">
        <v>141</v>
      </c>
      <c r="AU264" s="155" t="s">
        <v>85</v>
      </c>
      <c r="AV264" s="13" t="s">
        <v>85</v>
      </c>
      <c r="AW264" s="13" t="s">
        <v>32</v>
      </c>
      <c r="AX264" s="13" t="s">
        <v>83</v>
      </c>
      <c r="AY264" s="155" t="s">
        <v>133</v>
      </c>
    </row>
    <row r="265" spans="2:65" s="1" customFormat="1" ht="16.5" customHeight="1">
      <c r="B265" s="32"/>
      <c r="C265" s="175" t="s">
        <v>379</v>
      </c>
      <c r="D265" s="175" t="s">
        <v>284</v>
      </c>
      <c r="E265" s="176" t="s">
        <v>761</v>
      </c>
      <c r="F265" s="177" t="s">
        <v>762</v>
      </c>
      <c r="G265" s="178" t="s">
        <v>415</v>
      </c>
      <c r="H265" s="179">
        <v>1</v>
      </c>
      <c r="I265" s="180"/>
      <c r="J265" s="181">
        <f>ROUND(I265*H265,2)</f>
        <v>0</v>
      </c>
      <c r="K265" s="182"/>
      <c r="L265" s="183"/>
      <c r="M265" s="184" t="s">
        <v>1</v>
      </c>
      <c r="N265" s="185" t="s">
        <v>40</v>
      </c>
      <c r="P265" s="143">
        <f>O265*H265</f>
        <v>0</v>
      </c>
      <c r="Q265" s="143">
        <v>0.06</v>
      </c>
      <c r="R265" s="143">
        <f>Q265*H265</f>
        <v>0.06</v>
      </c>
      <c r="S265" s="143">
        <v>0</v>
      </c>
      <c r="T265" s="144">
        <f>S265*H265</f>
        <v>0</v>
      </c>
      <c r="AR265" s="145" t="s">
        <v>184</v>
      </c>
      <c r="AT265" s="145" t="s">
        <v>284</v>
      </c>
      <c r="AU265" s="145" t="s">
        <v>85</v>
      </c>
      <c r="AY265" s="17" t="s">
        <v>133</v>
      </c>
      <c r="BE265" s="146">
        <f>IF(N265="základní",J265,0)</f>
        <v>0</v>
      </c>
      <c r="BF265" s="146">
        <f>IF(N265="snížená",J265,0)</f>
        <v>0</v>
      </c>
      <c r="BG265" s="146">
        <f>IF(N265="zákl. přenesená",J265,0)</f>
        <v>0</v>
      </c>
      <c r="BH265" s="146">
        <f>IF(N265="sníž. přenesená",J265,0)</f>
        <v>0</v>
      </c>
      <c r="BI265" s="146">
        <f>IF(N265="nulová",J265,0)</f>
        <v>0</v>
      </c>
      <c r="BJ265" s="17" t="s">
        <v>83</v>
      </c>
      <c r="BK265" s="146">
        <f>ROUND(I265*H265,2)</f>
        <v>0</v>
      </c>
      <c r="BL265" s="17" t="s">
        <v>139</v>
      </c>
      <c r="BM265" s="145" t="s">
        <v>763</v>
      </c>
    </row>
    <row r="266" spans="2:65" s="13" customFormat="1" ht="11.25">
      <c r="B266" s="154"/>
      <c r="D266" s="148" t="s">
        <v>141</v>
      </c>
      <c r="E266" s="155" t="s">
        <v>1</v>
      </c>
      <c r="F266" s="156" t="s">
        <v>83</v>
      </c>
      <c r="H266" s="157">
        <v>1</v>
      </c>
      <c r="I266" s="158"/>
      <c r="L266" s="154"/>
      <c r="M266" s="159"/>
      <c r="T266" s="160"/>
      <c r="AT266" s="155" t="s">
        <v>141</v>
      </c>
      <c r="AU266" s="155" t="s">
        <v>85</v>
      </c>
      <c r="AV266" s="13" t="s">
        <v>85</v>
      </c>
      <c r="AW266" s="13" t="s">
        <v>32</v>
      </c>
      <c r="AX266" s="13" t="s">
        <v>83</v>
      </c>
      <c r="AY266" s="155" t="s">
        <v>133</v>
      </c>
    </row>
    <row r="267" spans="2:65" s="1" customFormat="1" ht="16.5" customHeight="1">
      <c r="B267" s="32"/>
      <c r="C267" s="175" t="s">
        <v>385</v>
      </c>
      <c r="D267" s="175" t="s">
        <v>284</v>
      </c>
      <c r="E267" s="176" t="s">
        <v>764</v>
      </c>
      <c r="F267" s="177" t="s">
        <v>765</v>
      </c>
      <c r="G267" s="178" t="s">
        <v>415</v>
      </c>
      <c r="H267" s="179">
        <v>2</v>
      </c>
      <c r="I267" s="180"/>
      <c r="J267" s="181">
        <f>ROUND(I267*H267,2)</f>
        <v>0</v>
      </c>
      <c r="K267" s="182"/>
      <c r="L267" s="183"/>
      <c r="M267" s="184" t="s">
        <v>1</v>
      </c>
      <c r="N267" s="185" t="s">
        <v>40</v>
      </c>
      <c r="P267" s="143">
        <f>O267*H267</f>
        <v>0</v>
      </c>
      <c r="Q267" s="143">
        <v>0.08</v>
      </c>
      <c r="R267" s="143">
        <f>Q267*H267</f>
        <v>0.16</v>
      </c>
      <c r="S267" s="143">
        <v>0</v>
      </c>
      <c r="T267" s="144">
        <f>S267*H267</f>
        <v>0</v>
      </c>
      <c r="AR267" s="145" t="s">
        <v>184</v>
      </c>
      <c r="AT267" s="145" t="s">
        <v>284</v>
      </c>
      <c r="AU267" s="145" t="s">
        <v>85</v>
      </c>
      <c r="AY267" s="17" t="s">
        <v>133</v>
      </c>
      <c r="BE267" s="146">
        <f>IF(N267="základní",J267,0)</f>
        <v>0</v>
      </c>
      <c r="BF267" s="146">
        <f>IF(N267="snížená",J267,0)</f>
        <v>0</v>
      </c>
      <c r="BG267" s="146">
        <f>IF(N267="zákl. přenesená",J267,0)</f>
        <v>0</v>
      </c>
      <c r="BH267" s="146">
        <f>IF(N267="sníž. přenesená",J267,0)</f>
        <v>0</v>
      </c>
      <c r="BI267" s="146">
        <f>IF(N267="nulová",J267,0)</f>
        <v>0</v>
      </c>
      <c r="BJ267" s="17" t="s">
        <v>83</v>
      </c>
      <c r="BK267" s="146">
        <f>ROUND(I267*H267,2)</f>
        <v>0</v>
      </c>
      <c r="BL267" s="17" t="s">
        <v>139</v>
      </c>
      <c r="BM267" s="145" t="s">
        <v>766</v>
      </c>
    </row>
    <row r="268" spans="2:65" s="13" customFormat="1" ht="11.25">
      <c r="B268" s="154"/>
      <c r="D268" s="148" t="s">
        <v>141</v>
      </c>
      <c r="E268" s="155" t="s">
        <v>1</v>
      </c>
      <c r="F268" s="156" t="s">
        <v>85</v>
      </c>
      <c r="H268" s="157">
        <v>2</v>
      </c>
      <c r="I268" s="158"/>
      <c r="L268" s="154"/>
      <c r="M268" s="159"/>
      <c r="T268" s="160"/>
      <c r="AT268" s="155" t="s">
        <v>141</v>
      </c>
      <c r="AU268" s="155" t="s">
        <v>85</v>
      </c>
      <c r="AV268" s="13" t="s">
        <v>85</v>
      </c>
      <c r="AW268" s="13" t="s">
        <v>32</v>
      </c>
      <c r="AX268" s="13" t="s">
        <v>83</v>
      </c>
      <c r="AY268" s="155" t="s">
        <v>133</v>
      </c>
    </row>
    <row r="269" spans="2:65" s="1" customFormat="1" ht="16.5" customHeight="1">
      <c r="B269" s="32"/>
      <c r="C269" s="175" t="s">
        <v>390</v>
      </c>
      <c r="D269" s="175" t="s">
        <v>284</v>
      </c>
      <c r="E269" s="176" t="s">
        <v>767</v>
      </c>
      <c r="F269" s="177" t="s">
        <v>768</v>
      </c>
      <c r="G269" s="178" t="s">
        <v>415</v>
      </c>
      <c r="H269" s="179">
        <v>1</v>
      </c>
      <c r="I269" s="180"/>
      <c r="J269" s="181">
        <f>ROUND(I269*H269,2)</f>
        <v>0</v>
      </c>
      <c r="K269" s="182"/>
      <c r="L269" s="183"/>
      <c r="M269" s="184" t="s">
        <v>1</v>
      </c>
      <c r="N269" s="185" t="s">
        <v>40</v>
      </c>
      <c r="P269" s="143">
        <f>O269*H269</f>
        <v>0</v>
      </c>
      <c r="Q269" s="143">
        <v>0.06</v>
      </c>
      <c r="R269" s="143">
        <f>Q269*H269</f>
        <v>0.06</v>
      </c>
      <c r="S269" s="143">
        <v>0</v>
      </c>
      <c r="T269" s="144">
        <f>S269*H269</f>
        <v>0</v>
      </c>
      <c r="AR269" s="145" t="s">
        <v>184</v>
      </c>
      <c r="AT269" s="145" t="s">
        <v>284</v>
      </c>
      <c r="AU269" s="145" t="s">
        <v>85</v>
      </c>
      <c r="AY269" s="17" t="s">
        <v>133</v>
      </c>
      <c r="BE269" s="146">
        <f>IF(N269="základní",J269,0)</f>
        <v>0</v>
      </c>
      <c r="BF269" s="146">
        <f>IF(N269="snížená",J269,0)</f>
        <v>0</v>
      </c>
      <c r="BG269" s="146">
        <f>IF(N269="zákl. přenesená",J269,0)</f>
        <v>0</v>
      </c>
      <c r="BH269" s="146">
        <f>IF(N269="sníž. přenesená",J269,0)</f>
        <v>0</v>
      </c>
      <c r="BI269" s="146">
        <f>IF(N269="nulová",J269,0)</f>
        <v>0</v>
      </c>
      <c r="BJ269" s="17" t="s">
        <v>83</v>
      </c>
      <c r="BK269" s="146">
        <f>ROUND(I269*H269,2)</f>
        <v>0</v>
      </c>
      <c r="BL269" s="17" t="s">
        <v>139</v>
      </c>
      <c r="BM269" s="145" t="s">
        <v>769</v>
      </c>
    </row>
    <row r="270" spans="2:65" s="13" customFormat="1" ht="11.25">
      <c r="B270" s="154"/>
      <c r="D270" s="148" t="s">
        <v>141</v>
      </c>
      <c r="E270" s="155" t="s">
        <v>1</v>
      </c>
      <c r="F270" s="156" t="s">
        <v>83</v>
      </c>
      <c r="H270" s="157">
        <v>1</v>
      </c>
      <c r="I270" s="158"/>
      <c r="L270" s="154"/>
      <c r="M270" s="159"/>
      <c r="T270" s="160"/>
      <c r="AT270" s="155" t="s">
        <v>141</v>
      </c>
      <c r="AU270" s="155" t="s">
        <v>85</v>
      </c>
      <c r="AV270" s="13" t="s">
        <v>85</v>
      </c>
      <c r="AW270" s="13" t="s">
        <v>32</v>
      </c>
      <c r="AX270" s="13" t="s">
        <v>83</v>
      </c>
      <c r="AY270" s="155" t="s">
        <v>133</v>
      </c>
    </row>
    <row r="271" spans="2:65" s="1" customFormat="1" ht="16.5" customHeight="1">
      <c r="B271" s="32"/>
      <c r="C271" s="175" t="s">
        <v>395</v>
      </c>
      <c r="D271" s="175" t="s">
        <v>284</v>
      </c>
      <c r="E271" s="176" t="s">
        <v>770</v>
      </c>
      <c r="F271" s="177" t="s">
        <v>771</v>
      </c>
      <c r="G271" s="178" t="s">
        <v>187</v>
      </c>
      <c r="H271" s="179">
        <v>2</v>
      </c>
      <c r="I271" s="180"/>
      <c r="J271" s="181">
        <f>ROUND(I271*H271,2)</f>
        <v>0</v>
      </c>
      <c r="K271" s="182"/>
      <c r="L271" s="183"/>
      <c r="M271" s="184" t="s">
        <v>1</v>
      </c>
      <c r="N271" s="185" t="s">
        <v>40</v>
      </c>
      <c r="P271" s="143">
        <f>O271*H271</f>
        <v>0</v>
      </c>
      <c r="Q271" s="143">
        <v>0.08</v>
      </c>
      <c r="R271" s="143">
        <f>Q271*H271</f>
        <v>0.16</v>
      </c>
      <c r="S271" s="143">
        <v>0</v>
      </c>
      <c r="T271" s="144">
        <f>S271*H271</f>
        <v>0</v>
      </c>
      <c r="AR271" s="145" t="s">
        <v>184</v>
      </c>
      <c r="AT271" s="145" t="s">
        <v>284</v>
      </c>
      <c r="AU271" s="145" t="s">
        <v>85</v>
      </c>
      <c r="AY271" s="17" t="s">
        <v>133</v>
      </c>
      <c r="BE271" s="146">
        <f>IF(N271="základní",J271,0)</f>
        <v>0</v>
      </c>
      <c r="BF271" s="146">
        <f>IF(N271="snížená",J271,0)</f>
        <v>0</v>
      </c>
      <c r="BG271" s="146">
        <f>IF(N271="zákl. přenesená",J271,0)</f>
        <v>0</v>
      </c>
      <c r="BH271" s="146">
        <f>IF(N271="sníž. přenesená",J271,0)</f>
        <v>0</v>
      </c>
      <c r="BI271" s="146">
        <f>IF(N271="nulová",J271,0)</f>
        <v>0</v>
      </c>
      <c r="BJ271" s="17" t="s">
        <v>83</v>
      </c>
      <c r="BK271" s="146">
        <f>ROUND(I271*H271,2)</f>
        <v>0</v>
      </c>
      <c r="BL271" s="17" t="s">
        <v>139</v>
      </c>
      <c r="BM271" s="145" t="s">
        <v>772</v>
      </c>
    </row>
    <row r="272" spans="2:65" s="13" customFormat="1" ht="11.25">
      <c r="B272" s="154"/>
      <c r="D272" s="148" t="s">
        <v>141</v>
      </c>
      <c r="E272" s="155" t="s">
        <v>1</v>
      </c>
      <c r="F272" s="156" t="s">
        <v>85</v>
      </c>
      <c r="H272" s="157">
        <v>2</v>
      </c>
      <c r="I272" s="158"/>
      <c r="L272" s="154"/>
      <c r="M272" s="159"/>
      <c r="T272" s="160"/>
      <c r="AT272" s="155" t="s">
        <v>141</v>
      </c>
      <c r="AU272" s="155" t="s">
        <v>85</v>
      </c>
      <c r="AV272" s="13" t="s">
        <v>85</v>
      </c>
      <c r="AW272" s="13" t="s">
        <v>32</v>
      </c>
      <c r="AX272" s="13" t="s">
        <v>83</v>
      </c>
      <c r="AY272" s="155" t="s">
        <v>133</v>
      </c>
    </row>
    <row r="273" spans="2:65" s="1" customFormat="1" ht="16.5" customHeight="1">
      <c r="B273" s="32"/>
      <c r="C273" s="175" t="s">
        <v>400</v>
      </c>
      <c r="D273" s="175" t="s">
        <v>284</v>
      </c>
      <c r="E273" s="176" t="s">
        <v>773</v>
      </c>
      <c r="F273" s="177" t="s">
        <v>774</v>
      </c>
      <c r="G273" s="178" t="s">
        <v>415</v>
      </c>
      <c r="H273" s="179">
        <v>2</v>
      </c>
      <c r="I273" s="180"/>
      <c r="J273" s="181">
        <f>ROUND(I273*H273,2)</f>
        <v>0</v>
      </c>
      <c r="K273" s="182"/>
      <c r="L273" s="183"/>
      <c r="M273" s="184" t="s">
        <v>1</v>
      </c>
      <c r="N273" s="185" t="s">
        <v>40</v>
      </c>
      <c r="P273" s="143">
        <f>O273*H273</f>
        <v>0</v>
      </c>
      <c r="Q273" s="143">
        <v>0.08</v>
      </c>
      <c r="R273" s="143">
        <f>Q273*H273</f>
        <v>0.16</v>
      </c>
      <c r="S273" s="143">
        <v>0</v>
      </c>
      <c r="T273" s="144">
        <f>S273*H273</f>
        <v>0</v>
      </c>
      <c r="AR273" s="145" t="s">
        <v>184</v>
      </c>
      <c r="AT273" s="145" t="s">
        <v>284</v>
      </c>
      <c r="AU273" s="145" t="s">
        <v>85</v>
      </c>
      <c r="AY273" s="17" t="s">
        <v>133</v>
      </c>
      <c r="BE273" s="146">
        <f>IF(N273="základní",J273,0)</f>
        <v>0</v>
      </c>
      <c r="BF273" s="146">
        <f>IF(N273="snížená",J273,0)</f>
        <v>0</v>
      </c>
      <c r="BG273" s="146">
        <f>IF(N273="zákl. přenesená",J273,0)</f>
        <v>0</v>
      </c>
      <c r="BH273" s="146">
        <f>IF(N273="sníž. přenesená",J273,0)</f>
        <v>0</v>
      </c>
      <c r="BI273" s="146">
        <f>IF(N273="nulová",J273,0)</f>
        <v>0</v>
      </c>
      <c r="BJ273" s="17" t="s">
        <v>83</v>
      </c>
      <c r="BK273" s="146">
        <f>ROUND(I273*H273,2)</f>
        <v>0</v>
      </c>
      <c r="BL273" s="17" t="s">
        <v>139</v>
      </c>
      <c r="BM273" s="145" t="s">
        <v>775</v>
      </c>
    </row>
    <row r="274" spans="2:65" s="12" customFormat="1" ht="11.25">
      <c r="B274" s="147"/>
      <c r="D274" s="148" t="s">
        <v>141</v>
      </c>
      <c r="E274" s="149" t="s">
        <v>1</v>
      </c>
      <c r="F274" s="150" t="s">
        <v>776</v>
      </c>
      <c r="H274" s="149" t="s">
        <v>1</v>
      </c>
      <c r="I274" s="151"/>
      <c r="L274" s="147"/>
      <c r="M274" s="152"/>
      <c r="T274" s="153"/>
      <c r="AT274" s="149" t="s">
        <v>141</v>
      </c>
      <c r="AU274" s="149" t="s">
        <v>85</v>
      </c>
      <c r="AV274" s="12" t="s">
        <v>83</v>
      </c>
      <c r="AW274" s="12" t="s">
        <v>32</v>
      </c>
      <c r="AX274" s="12" t="s">
        <v>75</v>
      </c>
      <c r="AY274" s="149" t="s">
        <v>133</v>
      </c>
    </row>
    <row r="275" spans="2:65" s="13" customFormat="1" ht="11.25">
      <c r="B275" s="154"/>
      <c r="D275" s="148" t="s">
        <v>141</v>
      </c>
      <c r="E275" s="155" t="s">
        <v>1</v>
      </c>
      <c r="F275" s="156" t="s">
        <v>85</v>
      </c>
      <c r="H275" s="157">
        <v>2</v>
      </c>
      <c r="I275" s="158"/>
      <c r="L275" s="154"/>
      <c r="M275" s="159"/>
      <c r="T275" s="160"/>
      <c r="AT275" s="155" t="s">
        <v>141</v>
      </c>
      <c r="AU275" s="155" t="s">
        <v>85</v>
      </c>
      <c r="AV275" s="13" t="s">
        <v>85</v>
      </c>
      <c r="AW275" s="13" t="s">
        <v>32</v>
      </c>
      <c r="AX275" s="13" t="s">
        <v>83</v>
      </c>
      <c r="AY275" s="155" t="s">
        <v>133</v>
      </c>
    </row>
    <row r="276" spans="2:65" s="1" customFormat="1" ht="16.5" customHeight="1">
      <c r="B276" s="32"/>
      <c r="C276" s="175" t="s">
        <v>406</v>
      </c>
      <c r="D276" s="175" t="s">
        <v>284</v>
      </c>
      <c r="E276" s="176" t="s">
        <v>777</v>
      </c>
      <c r="F276" s="177" t="s">
        <v>778</v>
      </c>
      <c r="G276" s="178" t="s">
        <v>494</v>
      </c>
      <c r="H276" s="179">
        <v>1</v>
      </c>
      <c r="I276" s="180"/>
      <c r="J276" s="181">
        <f>ROUND(I276*H276,2)</f>
        <v>0</v>
      </c>
      <c r="K276" s="182"/>
      <c r="L276" s="183"/>
      <c r="M276" s="184" t="s">
        <v>1</v>
      </c>
      <c r="N276" s="185" t="s">
        <v>40</v>
      </c>
      <c r="P276" s="143">
        <f>O276*H276</f>
        <v>0</v>
      </c>
      <c r="Q276" s="143">
        <v>0.08</v>
      </c>
      <c r="R276" s="143">
        <f>Q276*H276</f>
        <v>0.08</v>
      </c>
      <c r="S276" s="143">
        <v>0</v>
      </c>
      <c r="T276" s="144">
        <f>S276*H276</f>
        <v>0</v>
      </c>
      <c r="AR276" s="145" t="s">
        <v>184</v>
      </c>
      <c r="AT276" s="145" t="s">
        <v>284</v>
      </c>
      <c r="AU276" s="145" t="s">
        <v>85</v>
      </c>
      <c r="AY276" s="17" t="s">
        <v>133</v>
      </c>
      <c r="BE276" s="146">
        <f>IF(N276="základní",J276,0)</f>
        <v>0</v>
      </c>
      <c r="BF276" s="146">
        <f>IF(N276="snížená",J276,0)</f>
        <v>0</v>
      </c>
      <c r="BG276" s="146">
        <f>IF(N276="zákl. přenesená",J276,0)</f>
        <v>0</v>
      </c>
      <c r="BH276" s="146">
        <f>IF(N276="sníž. přenesená",J276,0)</f>
        <v>0</v>
      </c>
      <c r="BI276" s="146">
        <f>IF(N276="nulová",J276,0)</f>
        <v>0</v>
      </c>
      <c r="BJ276" s="17" t="s">
        <v>83</v>
      </c>
      <c r="BK276" s="146">
        <f>ROUND(I276*H276,2)</f>
        <v>0</v>
      </c>
      <c r="BL276" s="17" t="s">
        <v>139</v>
      </c>
      <c r="BM276" s="145" t="s">
        <v>779</v>
      </c>
    </row>
    <row r="277" spans="2:65" s="12" customFormat="1" ht="11.25">
      <c r="B277" s="147"/>
      <c r="D277" s="148" t="s">
        <v>141</v>
      </c>
      <c r="E277" s="149" t="s">
        <v>1</v>
      </c>
      <c r="F277" s="150" t="s">
        <v>780</v>
      </c>
      <c r="H277" s="149" t="s">
        <v>1</v>
      </c>
      <c r="I277" s="151"/>
      <c r="L277" s="147"/>
      <c r="M277" s="152"/>
      <c r="T277" s="153"/>
      <c r="AT277" s="149" t="s">
        <v>141</v>
      </c>
      <c r="AU277" s="149" t="s">
        <v>85</v>
      </c>
      <c r="AV277" s="12" t="s">
        <v>83</v>
      </c>
      <c r="AW277" s="12" t="s">
        <v>32</v>
      </c>
      <c r="AX277" s="12" t="s">
        <v>75</v>
      </c>
      <c r="AY277" s="149" t="s">
        <v>133</v>
      </c>
    </row>
    <row r="278" spans="2:65" s="13" customFormat="1" ht="11.25">
      <c r="B278" s="154"/>
      <c r="D278" s="148" t="s">
        <v>141</v>
      </c>
      <c r="E278" s="155" t="s">
        <v>1</v>
      </c>
      <c r="F278" s="156" t="s">
        <v>83</v>
      </c>
      <c r="H278" s="157">
        <v>1</v>
      </c>
      <c r="I278" s="158"/>
      <c r="L278" s="154"/>
      <c r="M278" s="159"/>
      <c r="T278" s="160"/>
      <c r="AT278" s="155" t="s">
        <v>141</v>
      </c>
      <c r="AU278" s="155" t="s">
        <v>85</v>
      </c>
      <c r="AV278" s="13" t="s">
        <v>85</v>
      </c>
      <c r="AW278" s="13" t="s">
        <v>32</v>
      </c>
      <c r="AX278" s="13" t="s">
        <v>83</v>
      </c>
      <c r="AY278" s="155" t="s">
        <v>133</v>
      </c>
    </row>
    <row r="279" spans="2:65" s="1" customFormat="1" ht="16.5" customHeight="1">
      <c r="B279" s="32"/>
      <c r="C279" s="133" t="s">
        <v>412</v>
      </c>
      <c r="D279" s="133" t="s">
        <v>135</v>
      </c>
      <c r="E279" s="134" t="s">
        <v>781</v>
      </c>
      <c r="F279" s="135" t="s">
        <v>782</v>
      </c>
      <c r="G279" s="136" t="s">
        <v>494</v>
      </c>
      <c r="H279" s="137">
        <v>1</v>
      </c>
      <c r="I279" s="138"/>
      <c r="J279" s="139">
        <f>ROUND(I279*H279,2)</f>
        <v>0</v>
      </c>
      <c r="K279" s="140"/>
      <c r="L279" s="32"/>
      <c r="M279" s="141" t="s">
        <v>1</v>
      </c>
      <c r="N279" s="142" t="s">
        <v>40</v>
      </c>
      <c r="P279" s="143">
        <f>O279*H279</f>
        <v>0</v>
      </c>
      <c r="Q279" s="143">
        <v>0</v>
      </c>
      <c r="R279" s="143">
        <f>Q279*H279</f>
        <v>0</v>
      </c>
      <c r="S279" s="143">
        <v>0</v>
      </c>
      <c r="T279" s="144">
        <f>S279*H279</f>
        <v>0</v>
      </c>
      <c r="AR279" s="145" t="s">
        <v>139</v>
      </c>
      <c r="AT279" s="145" t="s">
        <v>135</v>
      </c>
      <c r="AU279" s="145" t="s">
        <v>85</v>
      </c>
      <c r="AY279" s="17" t="s">
        <v>133</v>
      </c>
      <c r="BE279" s="146">
        <f>IF(N279="základní",J279,0)</f>
        <v>0</v>
      </c>
      <c r="BF279" s="146">
        <f>IF(N279="snížená",J279,0)</f>
        <v>0</v>
      </c>
      <c r="BG279" s="146">
        <f>IF(N279="zákl. přenesená",J279,0)</f>
        <v>0</v>
      </c>
      <c r="BH279" s="146">
        <f>IF(N279="sníž. přenesená",J279,0)</f>
        <v>0</v>
      </c>
      <c r="BI279" s="146">
        <f>IF(N279="nulová",J279,0)</f>
        <v>0</v>
      </c>
      <c r="BJ279" s="17" t="s">
        <v>83</v>
      </c>
      <c r="BK279" s="146">
        <f>ROUND(I279*H279,2)</f>
        <v>0</v>
      </c>
      <c r="BL279" s="17" t="s">
        <v>139</v>
      </c>
      <c r="BM279" s="145" t="s">
        <v>783</v>
      </c>
    </row>
    <row r="280" spans="2:65" s="12" customFormat="1" ht="11.25">
      <c r="B280" s="147"/>
      <c r="D280" s="148" t="s">
        <v>141</v>
      </c>
      <c r="E280" s="149" t="s">
        <v>1</v>
      </c>
      <c r="F280" s="150" t="s">
        <v>784</v>
      </c>
      <c r="H280" s="149" t="s">
        <v>1</v>
      </c>
      <c r="I280" s="151"/>
      <c r="L280" s="147"/>
      <c r="M280" s="152"/>
      <c r="T280" s="153"/>
      <c r="AT280" s="149" t="s">
        <v>141</v>
      </c>
      <c r="AU280" s="149" t="s">
        <v>85</v>
      </c>
      <c r="AV280" s="12" t="s">
        <v>83</v>
      </c>
      <c r="AW280" s="12" t="s">
        <v>32</v>
      </c>
      <c r="AX280" s="12" t="s">
        <v>75</v>
      </c>
      <c r="AY280" s="149" t="s">
        <v>133</v>
      </c>
    </row>
    <row r="281" spans="2:65" s="13" customFormat="1" ht="11.25">
      <c r="B281" s="154"/>
      <c r="D281" s="148" t="s">
        <v>141</v>
      </c>
      <c r="E281" s="155" t="s">
        <v>1</v>
      </c>
      <c r="F281" s="156" t="s">
        <v>83</v>
      </c>
      <c r="H281" s="157">
        <v>1</v>
      </c>
      <c r="I281" s="158"/>
      <c r="L281" s="154"/>
      <c r="M281" s="159"/>
      <c r="T281" s="160"/>
      <c r="AT281" s="155" t="s">
        <v>141</v>
      </c>
      <c r="AU281" s="155" t="s">
        <v>85</v>
      </c>
      <c r="AV281" s="13" t="s">
        <v>85</v>
      </c>
      <c r="AW281" s="13" t="s">
        <v>32</v>
      </c>
      <c r="AX281" s="13" t="s">
        <v>83</v>
      </c>
      <c r="AY281" s="155" t="s">
        <v>133</v>
      </c>
    </row>
    <row r="282" spans="2:65" s="1" customFormat="1" ht="24.2" customHeight="1">
      <c r="B282" s="32"/>
      <c r="C282" s="133" t="s">
        <v>417</v>
      </c>
      <c r="D282" s="133" t="s">
        <v>135</v>
      </c>
      <c r="E282" s="134" t="s">
        <v>541</v>
      </c>
      <c r="F282" s="135" t="s">
        <v>542</v>
      </c>
      <c r="G282" s="136" t="s">
        <v>415</v>
      </c>
      <c r="H282" s="137">
        <v>1</v>
      </c>
      <c r="I282" s="138"/>
      <c r="J282" s="139">
        <f>ROUND(I282*H282,2)</f>
        <v>0</v>
      </c>
      <c r="K282" s="140"/>
      <c r="L282" s="32"/>
      <c r="M282" s="141" t="s">
        <v>1</v>
      </c>
      <c r="N282" s="142" t="s">
        <v>40</v>
      </c>
      <c r="P282" s="143">
        <f>O282*H282</f>
        <v>0</v>
      </c>
      <c r="Q282" s="143">
        <v>1.6000000000000001E-4</v>
      </c>
      <c r="R282" s="143">
        <f>Q282*H282</f>
        <v>1.6000000000000001E-4</v>
      </c>
      <c r="S282" s="143">
        <v>0</v>
      </c>
      <c r="T282" s="144">
        <f>S282*H282</f>
        <v>0</v>
      </c>
      <c r="AR282" s="145" t="s">
        <v>139</v>
      </c>
      <c r="AT282" s="145" t="s">
        <v>135</v>
      </c>
      <c r="AU282" s="145" t="s">
        <v>85</v>
      </c>
      <c r="AY282" s="17" t="s">
        <v>133</v>
      </c>
      <c r="BE282" s="146">
        <f>IF(N282="základní",J282,0)</f>
        <v>0</v>
      </c>
      <c r="BF282" s="146">
        <f>IF(N282="snížená",J282,0)</f>
        <v>0</v>
      </c>
      <c r="BG282" s="146">
        <f>IF(N282="zákl. přenesená",J282,0)</f>
        <v>0</v>
      </c>
      <c r="BH282" s="146">
        <f>IF(N282="sníž. přenesená",J282,0)</f>
        <v>0</v>
      </c>
      <c r="BI282" s="146">
        <f>IF(N282="nulová",J282,0)</f>
        <v>0</v>
      </c>
      <c r="BJ282" s="17" t="s">
        <v>83</v>
      </c>
      <c r="BK282" s="146">
        <f>ROUND(I282*H282,2)</f>
        <v>0</v>
      </c>
      <c r="BL282" s="17" t="s">
        <v>139</v>
      </c>
      <c r="BM282" s="145" t="s">
        <v>785</v>
      </c>
    </row>
    <row r="283" spans="2:65" s="13" customFormat="1" ht="11.25">
      <c r="B283" s="154"/>
      <c r="D283" s="148" t="s">
        <v>141</v>
      </c>
      <c r="E283" s="155" t="s">
        <v>1</v>
      </c>
      <c r="F283" s="156" t="s">
        <v>83</v>
      </c>
      <c r="H283" s="157">
        <v>1</v>
      </c>
      <c r="I283" s="158"/>
      <c r="L283" s="154"/>
      <c r="M283" s="159"/>
      <c r="T283" s="160"/>
      <c r="AT283" s="155" t="s">
        <v>141</v>
      </c>
      <c r="AU283" s="155" t="s">
        <v>85</v>
      </c>
      <c r="AV283" s="13" t="s">
        <v>85</v>
      </c>
      <c r="AW283" s="13" t="s">
        <v>32</v>
      </c>
      <c r="AX283" s="13" t="s">
        <v>83</v>
      </c>
      <c r="AY283" s="155" t="s">
        <v>133</v>
      </c>
    </row>
    <row r="284" spans="2:65" s="11" customFormat="1" ht="22.9" customHeight="1">
      <c r="B284" s="121"/>
      <c r="D284" s="122" t="s">
        <v>74</v>
      </c>
      <c r="E284" s="131" t="s">
        <v>191</v>
      </c>
      <c r="F284" s="131" t="s">
        <v>553</v>
      </c>
      <c r="I284" s="124"/>
      <c r="J284" s="132">
        <f>BK284</f>
        <v>0</v>
      </c>
      <c r="L284" s="121"/>
      <c r="M284" s="126"/>
      <c r="P284" s="127">
        <f>SUM(P285:P290)</f>
        <v>0</v>
      </c>
      <c r="R284" s="127">
        <f>SUM(R285:R290)</f>
        <v>1.4273999999999998E-2</v>
      </c>
      <c r="T284" s="128">
        <f>SUM(T285:T290)</f>
        <v>0</v>
      </c>
      <c r="AR284" s="122" t="s">
        <v>83</v>
      </c>
      <c r="AT284" s="129" t="s">
        <v>74</v>
      </c>
      <c r="AU284" s="129" t="s">
        <v>83</v>
      </c>
      <c r="AY284" s="122" t="s">
        <v>133</v>
      </c>
      <c r="BK284" s="130">
        <f>SUM(BK285:BK290)</f>
        <v>0</v>
      </c>
    </row>
    <row r="285" spans="2:65" s="1" customFormat="1" ht="33" customHeight="1">
      <c r="B285" s="32"/>
      <c r="C285" s="133" t="s">
        <v>421</v>
      </c>
      <c r="D285" s="133" t="s">
        <v>135</v>
      </c>
      <c r="E285" s="134" t="s">
        <v>555</v>
      </c>
      <c r="F285" s="135" t="s">
        <v>556</v>
      </c>
      <c r="G285" s="136" t="s">
        <v>187</v>
      </c>
      <c r="H285" s="137">
        <v>23.4</v>
      </c>
      <c r="I285" s="138"/>
      <c r="J285" s="139">
        <f>ROUND(I285*H285,2)</f>
        <v>0</v>
      </c>
      <c r="K285" s="140"/>
      <c r="L285" s="32"/>
      <c r="M285" s="141" t="s">
        <v>1</v>
      </c>
      <c r="N285" s="142" t="s">
        <v>40</v>
      </c>
      <c r="P285" s="143">
        <f>O285*H285</f>
        <v>0</v>
      </c>
      <c r="Q285" s="143">
        <v>6.0999999999999997E-4</v>
      </c>
      <c r="R285" s="143">
        <f>Q285*H285</f>
        <v>1.4273999999999998E-2</v>
      </c>
      <c r="S285" s="143">
        <v>0</v>
      </c>
      <c r="T285" s="144">
        <f>S285*H285</f>
        <v>0</v>
      </c>
      <c r="AR285" s="145" t="s">
        <v>139</v>
      </c>
      <c r="AT285" s="145" t="s">
        <v>135</v>
      </c>
      <c r="AU285" s="145" t="s">
        <v>85</v>
      </c>
      <c r="AY285" s="17" t="s">
        <v>133</v>
      </c>
      <c r="BE285" s="146">
        <f>IF(N285="základní",J285,0)</f>
        <v>0</v>
      </c>
      <c r="BF285" s="146">
        <f>IF(N285="snížená",J285,0)</f>
        <v>0</v>
      </c>
      <c r="BG285" s="146">
        <f>IF(N285="zákl. přenesená",J285,0)</f>
        <v>0</v>
      </c>
      <c r="BH285" s="146">
        <f>IF(N285="sníž. přenesená",J285,0)</f>
        <v>0</v>
      </c>
      <c r="BI285" s="146">
        <f>IF(N285="nulová",J285,0)</f>
        <v>0</v>
      </c>
      <c r="BJ285" s="17" t="s">
        <v>83</v>
      </c>
      <c r="BK285" s="146">
        <f>ROUND(I285*H285,2)</f>
        <v>0</v>
      </c>
      <c r="BL285" s="17" t="s">
        <v>139</v>
      </c>
      <c r="BM285" s="145" t="s">
        <v>786</v>
      </c>
    </row>
    <row r="286" spans="2:65" s="12" customFormat="1" ht="11.25">
      <c r="B286" s="147"/>
      <c r="D286" s="148" t="s">
        <v>141</v>
      </c>
      <c r="E286" s="149" t="s">
        <v>1</v>
      </c>
      <c r="F286" s="150" t="s">
        <v>722</v>
      </c>
      <c r="H286" s="149" t="s">
        <v>1</v>
      </c>
      <c r="I286" s="151"/>
      <c r="L286" s="147"/>
      <c r="M286" s="152"/>
      <c r="T286" s="153"/>
      <c r="AT286" s="149" t="s">
        <v>141</v>
      </c>
      <c r="AU286" s="149" t="s">
        <v>85</v>
      </c>
      <c r="AV286" s="12" t="s">
        <v>83</v>
      </c>
      <c r="AW286" s="12" t="s">
        <v>32</v>
      </c>
      <c r="AX286" s="12" t="s">
        <v>75</v>
      </c>
      <c r="AY286" s="149" t="s">
        <v>133</v>
      </c>
    </row>
    <row r="287" spans="2:65" s="13" customFormat="1" ht="11.25">
      <c r="B287" s="154"/>
      <c r="D287" s="148" t="s">
        <v>141</v>
      </c>
      <c r="E287" s="155" t="s">
        <v>1</v>
      </c>
      <c r="F287" s="156" t="s">
        <v>787</v>
      </c>
      <c r="H287" s="157">
        <v>23.4</v>
      </c>
      <c r="I287" s="158"/>
      <c r="L287" s="154"/>
      <c r="M287" s="159"/>
      <c r="T287" s="160"/>
      <c r="AT287" s="155" t="s">
        <v>141</v>
      </c>
      <c r="AU287" s="155" t="s">
        <v>85</v>
      </c>
      <c r="AV287" s="13" t="s">
        <v>85</v>
      </c>
      <c r="AW287" s="13" t="s">
        <v>32</v>
      </c>
      <c r="AX287" s="13" t="s">
        <v>83</v>
      </c>
      <c r="AY287" s="155" t="s">
        <v>133</v>
      </c>
    </row>
    <row r="288" spans="2:65" s="1" customFormat="1" ht="16.5" customHeight="1">
      <c r="B288" s="32"/>
      <c r="C288" s="133" t="s">
        <v>425</v>
      </c>
      <c r="D288" s="133" t="s">
        <v>135</v>
      </c>
      <c r="E288" s="134" t="s">
        <v>561</v>
      </c>
      <c r="F288" s="135" t="s">
        <v>562</v>
      </c>
      <c r="G288" s="136" t="s">
        <v>187</v>
      </c>
      <c r="H288" s="137">
        <v>23.4</v>
      </c>
      <c r="I288" s="138"/>
      <c r="J288" s="139">
        <f>ROUND(I288*H288,2)</f>
        <v>0</v>
      </c>
      <c r="K288" s="140"/>
      <c r="L288" s="32"/>
      <c r="M288" s="141" t="s">
        <v>1</v>
      </c>
      <c r="N288" s="142" t="s">
        <v>40</v>
      </c>
      <c r="P288" s="143">
        <f>O288*H288</f>
        <v>0</v>
      </c>
      <c r="Q288" s="143">
        <v>0</v>
      </c>
      <c r="R288" s="143">
        <f>Q288*H288</f>
        <v>0</v>
      </c>
      <c r="S288" s="143">
        <v>0</v>
      </c>
      <c r="T288" s="144">
        <f>S288*H288</f>
        <v>0</v>
      </c>
      <c r="AR288" s="145" t="s">
        <v>139</v>
      </c>
      <c r="AT288" s="145" t="s">
        <v>135</v>
      </c>
      <c r="AU288" s="145" t="s">
        <v>85</v>
      </c>
      <c r="AY288" s="17" t="s">
        <v>133</v>
      </c>
      <c r="BE288" s="146">
        <f>IF(N288="základní",J288,0)</f>
        <v>0</v>
      </c>
      <c r="BF288" s="146">
        <f>IF(N288="snížená",J288,0)</f>
        <v>0</v>
      </c>
      <c r="BG288" s="146">
        <f>IF(N288="zákl. přenesená",J288,0)</f>
        <v>0</v>
      </c>
      <c r="BH288" s="146">
        <f>IF(N288="sníž. přenesená",J288,0)</f>
        <v>0</v>
      </c>
      <c r="BI288" s="146">
        <f>IF(N288="nulová",J288,0)</f>
        <v>0</v>
      </c>
      <c r="BJ288" s="17" t="s">
        <v>83</v>
      </c>
      <c r="BK288" s="146">
        <f>ROUND(I288*H288,2)</f>
        <v>0</v>
      </c>
      <c r="BL288" s="17" t="s">
        <v>139</v>
      </c>
      <c r="BM288" s="145" t="s">
        <v>788</v>
      </c>
    </row>
    <row r="289" spans="2:65" s="12" customFormat="1" ht="11.25">
      <c r="B289" s="147"/>
      <c r="D289" s="148" t="s">
        <v>141</v>
      </c>
      <c r="E289" s="149" t="s">
        <v>1</v>
      </c>
      <c r="F289" s="150" t="s">
        <v>722</v>
      </c>
      <c r="H289" s="149" t="s">
        <v>1</v>
      </c>
      <c r="I289" s="151"/>
      <c r="L289" s="147"/>
      <c r="M289" s="152"/>
      <c r="T289" s="153"/>
      <c r="AT289" s="149" t="s">
        <v>141</v>
      </c>
      <c r="AU289" s="149" t="s">
        <v>85</v>
      </c>
      <c r="AV289" s="12" t="s">
        <v>83</v>
      </c>
      <c r="AW289" s="12" t="s">
        <v>32</v>
      </c>
      <c r="AX289" s="12" t="s">
        <v>75</v>
      </c>
      <c r="AY289" s="149" t="s">
        <v>133</v>
      </c>
    </row>
    <row r="290" spans="2:65" s="13" customFormat="1" ht="11.25">
      <c r="B290" s="154"/>
      <c r="D290" s="148" t="s">
        <v>141</v>
      </c>
      <c r="E290" s="155" t="s">
        <v>1</v>
      </c>
      <c r="F290" s="156" t="s">
        <v>787</v>
      </c>
      <c r="H290" s="157">
        <v>23.4</v>
      </c>
      <c r="I290" s="158"/>
      <c r="L290" s="154"/>
      <c r="M290" s="159"/>
      <c r="T290" s="160"/>
      <c r="AT290" s="155" t="s">
        <v>141</v>
      </c>
      <c r="AU290" s="155" t="s">
        <v>85</v>
      </c>
      <c r="AV290" s="13" t="s">
        <v>85</v>
      </c>
      <c r="AW290" s="13" t="s">
        <v>32</v>
      </c>
      <c r="AX290" s="13" t="s">
        <v>83</v>
      </c>
      <c r="AY290" s="155" t="s">
        <v>133</v>
      </c>
    </row>
    <row r="291" spans="2:65" s="11" customFormat="1" ht="22.9" customHeight="1">
      <c r="B291" s="121"/>
      <c r="D291" s="122" t="s">
        <v>74</v>
      </c>
      <c r="E291" s="131" t="s">
        <v>565</v>
      </c>
      <c r="F291" s="131" t="s">
        <v>566</v>
      </c>
      <c r="I291" s="124"/>
      <c r="J291" s="132">
        <f>BK291</f>
        <v>0</v>
      </c>
      <c r="L291" s="121"/>
      <c r="M291" s="126"/>
      <c r="P291" s="127">
        <f>SUM(P292:P306)</f>
        <v>0</v>
      </c>
      <c r="R291" s="127">
        <f>SUM(R292:R306)</f>
        <v>0</v>
      </c>
      <c r="T291" s="128">
        <f>SUM(T292:T306)</f>
        <v>0</v>
      </c>
      <c r="AR291" s="122" t="s">
        <v>83</v>
      </c>
      <c r="AT291" s="129" t="s">
        <v>74</v>
      </c>
      <c r="AU291" s="129" t="s">
        <v>83</v>
      </c>
      <c r="AY291" s="122" t="s">
        <v>133</v>
      </c>
      <c r="BK291" s="130">
        <f>SUM(BK292:BK306)</f>
        <v>0</v>
      </c>
    </row>
    <row r="292" spans="2:65" s="1" customFormat="1" ht="24.2" customHeight="1">
      <c r="B292" s="32"/>
      <c r="C292" s="133" t="s">
        <v>430</v>
      </c>
      <c r="D292" s="133" t="s">
        <v>135</v>
      </c>
      <c r="E292" s="134" t="s">
        <v>568</v>
      </c>
      <c r="F292" s="135" t="s">
        <v>569</v>
      </c>
      <c r="G292" s="136" t="s">
        <v>273</v>
      </c>
      <c r="H292" s="137">
        <v>157.786</v>
      </c>
      <c r="I292" s="138"/>
      <c r="J292" s="139">
        <f>ROUND(I292*H292,2)</f>
        <v>0</v>
      </c>
      <c r="K292" s="140"/>
      <c r="L292" s="32"/>
      <c r="M292" s="141" t="s">
        <v>1</v>
      </c>
      <c r="N292" s="142" t="s">
        <v>40</v>
      </c>
      <c r="P292" s="143">
        <f>O292*H292</f>
        <v>0</v>
      </c>
      <c r="Q292" s="143">
        <v>0</v>
      </c>
      <c r="R292" s="143">
        <f>Q292*H292</f>
        <v>0</v>
      </c>
      <c r="S292" s="143">
        <v>0</v>
      </c>
      <c r="T292" s="144">
        <f>S292*H292</f>
        <v>0</v>
      </c>
      <c r="AR292" s="145" t="s">
        <v>139</v>
      </c>
      <c r="AT292" s="145" t="s">
        <v>135</v>
      </c>
      <c r="AU292" s="145" t="s">
        <v>85</v>
      </c>
      <c r="AY292" s="17" t="s">
        <v>133</v>
      </c>
      <c r="BE292" s="146">
        <f>IF(N292="základní",J292,0)</f>
        <v>0</v>
      </c>
      <c r="BF292" s="146">
        <f>IF(N292="snížená",J292,0)</f>
        <v>0</v>
      </c>
      <c r="BG292" s="146">
        <f>IF(N292="zákl. přenesená",J292,0)</f>
        <v>0</v>
      </c>
      <c r="BH292" s="146">
        <f>IF(N292="sníž. přenesená",J292,0)</f>
        <v>0</v>
      </c>
      <c r="BI292" s="146">
        <f>IF(N292="nulová",J292,0)</f>
        <v>0</v>
      </c>
      <c r="BJ292" s="17" t="s">
        <v>83</v>
      </c>
      <c r="BK292" s="146">
        <f>ROUND(I292*H292,2)</f>
        <v>0</v>
      </c>
      <c r="BL292" s="17" t="s">
        <v>139</v>
      </c>
      <c r="BM292" s="145" t="s">
        <v>789</v>
      </c>
    </row>
    <row r="293" spans="2:65" s="12" customFormat="1" ht="11.25">
      <c r="B293" s="147"/>
      <c r="D293" s="148" t="s">
        <v>141</v>
      </c>
      <c r="E293" s="149" t="s">
        <v>1</v>
      </c>
      <c r="F293" s="150" t="s">
        <v>790</v>
      </c>
      <c r="H293" s="149" t="s">
        <v>1</v>
      </c>
      <c r="I293" s="151"/>
      <c r="L293" s="147"/>
      <c r="M293" s="152"/>
      <c r="T293" s="153"/>
      <c r="AT293" s="149" t="s">
        <v>141</v>
      </c>
      <c r="AU293" s="149" t="s">
        <v>85</v>
      </c>
      <c r="AV293" s="12" t="s">
        <v>83</v>
      </c>
      <c r="AW293" s="12" t="s">
        <v>32</v>
      </c>
      <c r="AX293" s="12" t="s">
        <v>75</v>
      </c>
      <c r="AY293" s="149" t="s">
        <v>133</v>
      </c>
    </row>
    <row r="294" spans="2:65" s="13" customFormat="1" ht="11.25">
      <c r="B294" s="154"/>
      <c r="D294" s="148" t="s">
        <v>141</v>
      </c>
      <c r="E294" s="155" t="s">
        <v>1</v>
      </c>
      <c r="F294" s="156" t="s">
        <v>791</v>
      </c>
      <c r="H294" s="157">
        <v>100.32</v>
      </c>
      <c r="I294" s="158"/>
      <c r="L294" s="154"/>
      <c r="M294" s="159"/>
      <c r="T294" s="160"/>
      <c r="AT294" s="155" t="s">
        <v>141</v>
      </c>
      <c r="AU294" s="155" t="s">
        <v>85</v>
      </c>
      <c r="AV294" s="13" t="s">
        <v>85</v>
      </c>
      <c r="AW294" s="13" t="s">
        <v>32</v>
      </c>
      <c r="AX294" s="13" t="s">
        <v>75</v>
      </c>
      <c r="AY294" s="155" t="s">
        <v>133</v>
      </c>
    </row>
    <row r="295" spans="2:65" s="12" customFormat="1" ht="11.25">
      <c r="B295" s="147"/>
      <c r="D295" s="148" t="s">
        <v>141</v>
      </c>
      <c r="E295" s="149" t="s">
        <v>1</v>
      </c>
      <c r="F295" s="150" t="s">
        <v>575</v>
      </c>
      <c r="H295" s="149" t="s">
        <v>1</v>
      </c>
      <c r="I295" s="151"/>
      <c r="L295" s="147"/>
      <c r="M295" s="152"/>
      <c r="T295" s="153"/>
      <c r="AT295" s="149" t="s">
        <v>141</v>
      </c>
      <c r="AU295" s="149" t="s">
        <v>85</v>
      </c>
      <c r="AV295" s="12" t="s">
        <v>83</v>
      </c>
      <c r="AW295" s="12" t="s">
        <v>32</v>
      </c>
      <c r="AX295" s="12" t="s">
        <v>75</v>
      </c>
      <c r="AY295" s="149" t="s">
        <v>133</v>
      </c>
    </row>
    <row r="296" spans="2:65" s="13" customFormat="1" ht="11.25">
      <c r="B296" s="154"/>
      <c r="D296" s="148" t="s">
        <v>141</v>
      </c>
      <c r="E296" s="155" t="s">
        <v>1</v>
      </c>
      <c r="F296" s="156" t="s">
        <v>792</v>
      </c>
      <c r="H296" s="157">
        <v>21.879000000000001</v>
      </c>
      <c r="I296" s="158"/>
      <c r="L296" s="154"/>
      <c r="M296" s="159"/>
      <c r="T296" s="160"/>
      <c r="AT296" s="155" t="s">
        <v>141</v>
      </c>
      <c r="AU296" s="155" t="s">
        <v>85</v>
      </c>
      <c r="AV296" s="13" t="s">
        <v>85</v>
      </c>
      <c r="AW296" s="13" t="s">
        <v>32</v>
      </c>
      <c r="AX296" s="13" t="s">
        <v>75</v>
      </c>
      <c r="AY296" s="155" t="s">
        <v>133</v>
      </c>
    </row>
    <row r="297" spans="2:65" s="12" customFormat="1" ht="11.25">
      <c r="B297" s="147"/>
      <c r="D297" s="148" t="s">
        <v>141</v>
      </c>
      <c r="E297" s="149" t="s">
        <v>1</v>
      </c>
      <c r="F297" s="150" t="s">
        <v>599</v>
      </c>
      <c r="H297" s="149" t="s">
        <v>1</v>
      </c>
      <c r="I297" s="151"/>
      <c r="L297" s="147"/>
      <c r="M297" s="152"/>
      <c r="T297" s="153"/>
      <c r="AT297" s="149" t="s">
        <v>141</v>
      </c>
      <c r="AU297" s="149" t="s">
        <v>85</v>
      </c>
      <c r="AV297" s="12" t="s">
        <v>83</v>
      </c>
      <c r="AW297" s="12" t="s">
        <v>32</v>
      </c>
      <c r="AX297" s="12" t="s">
        <v>75</v>
      </c>
      <c r="AY297" s="149" t="s">
        <v>133</v>
      </c>
    </row>
    <row r="298" spans="2:65" s="13" customFormat="1" ht="11.25">
      <c r="B298" s="154"/>
      <c r="D298" s="148" t="s">
        <v>141</v>
      </c>
      <c r="E298" s="155" t="s">
        <v>1</v>
      </c>
      <c r="F298" s="156" t="s">
        <v>793</v>
      </c>
      <c r="H298" s="157">
        <v>35.587000000000003</v>
      </c>
      <c r="I298" s="158"/>
      <c r="L298" s="154"/>
      <c r="M298" s="159"/>
      <c r="T298" s="160"/>
      <c r="AT298" s="155" t="s">
        <v>141</v>
      </c>
      <c r="AU298" s="155" t="s">
        <v>85</v>
      </c>
      <c r="AV298" s="13" t="s">
        <v>85</v>
      </c>
      <c r="AW298" s="13" t="s">
        <v>32</v>
      </c>
      <c r="AX298" s="13" t="s">
        <v>75</v>
      </c>
      <c r="AY298" s="155" t="s">
        <v>133</v>
      </c>
    </row>
    <row r="299" spans="2:65" s="14" customFormat="1" ht="11.25">
      <c r="B299" s="161"/>
      <c r="D299" s="148" t="s">
        <v>141</v>
      </c>
      <c r="E299" s="162" t="s">
        <v>1</v>
      </c>
      <c r="F299" s="163" t="s">
        <v>152</v>
      </c>
      <c r="H299" s="164">
        <v>157.786</v>
      </c>
      <c r="I299" s="165"/>
      <c r="L299" s="161"/>
      <c r="M299" s="166"/>
      <c r="T299" s="167"/>
      <c r="AT299" s="162" t="s">
        <v>141</v>
      </c>
      <c r="AU299" s="162" t="s">
        <v>85</v>
      </c>
      <c r="AV299" s="14" t="s">
        <v>139</v>
      </c>
      <c r="AW299" s="14" t="s">
        <v>32</v>
      </c>
      <c r="AX299" s="14" t="s">
        <v>83</v>
      </c>
      <c r="AY299" s="162" t="s">
        <v>133</v>
      </c>
    </row>
    <row r="300" spans="2:65" s="1" customFormat="1" ht="24.2" customHeight="1">
      <c r="B300" s="32"/>
      <c r="C300" s="133" t="s">
        <v>436</v>
      </c>
      <c r="D300" s="133" t="s">
        <v>135</v>
      </c>
      <c r="E300" s="134" t="s">
        <v>580</v>
      </c>
      <c r="F300" s="135" t="s">
        <v>581</v>
      </c>
      <c r="G300" s="136" t="s">
        <v>273</v>
      </c>
      <c r="H300" s="137">
        <v>533.80499999999995</v>
      </c>
      <c r="I300" s="138"/>
      <c r="J300" s="139">
        <f>ROUND(I300*H300,2)</f>
        <v>0</v>
      </c>
      <c r="K300" s="140"/>
      <c r="L300" s="32"/>
      <c r="M300" s="141" t="s">
        <v>1</v>
      </c>
      <c r="N300" s="142" t="s">
        <v>40</v>
      </c>
      <c r="P300" s="143">
        <f>O300*H300</f>
        <v>0</v>
      </c>
      <c r="Q300" s="143">
        <v>0</v>
      </c>
      <c r="R300" s="143">
        <f>Q300*H300</f>
        <v>0</v>
      </c>
      <c r="S300" s="143">
        <v>0</v>
      </c>
      <c r="T300" s="144">
        <f>S300*H300</f>
        <v>0</v>
      </c>
      <c r="AR300" s="145" t="s">
        <v>139</v>
      </c>
      <c r="AT300" s="145" t="s">
        <v>135</v>
      </c>
      <c r="AU300" s="145" t="s">
        <v>85</v>
      </c>
      <c r="AY300" s="17" t="s">
        <v>133</v>
      </c>
      <c r="BE300" s="146">
        <f>IF(N300="základní",J300,0)</f>
        <v>0</v>
      </c>
      <c r="BF300" s="146">
        <f>IF(N300="snížená",J300,0)</f>
        <v>0</v>
      </c>
      <c r="BG300" s="146">
        <f>IF(N300="zákl. přenesená",J300,0)</f>
        <v>0</v>
      </c>
      <c r="BH300" s="146">
        <f>IF(N300="sníž. přenesená",J300,0)</f>
        <v>0</v>
      </c>
      <c r="BI300" s="146">
        <f>IF(N300="nulová",J300,0)</f>
        <v>0</v>
      </c>
      <c r="BJ300" s="17" t="s">
        <v>83</v>
      </c>
      <c r="BK300" s="146">
        <f>ROUND(I300*H300,2)</f>
        <v>0</v>
      </c>
      <c r="BL300" s="17" t="s">
        <v>139</v>
      </c>
      <c r="BM300" s="145" t="s">
        <v>794</v>
      </c>
    </row>
    <row r="301" spans="2:65" s="12" customFormat="1" ht="11.25">
      <c r="B301" s="147"/>
      <c r="D301" s="148" t="s">
        <v>141</v>
      </c>
      <c r="E301" s="149" t="s">
        <v>1</v>
      </c>
      <c r="F301" s="150" t="s">
        <v>795</v>
      </c>
      <c r="H301" s="149" t="s">
        <v>1</v>
      </c>
      <c r="I301" s="151"/>
      <c r="L301" s="147"/>
      <c r="M301" s="152"/>
      <c r="T301" s="153"/>
      <c r="AT301" s="149" t="s">
        <v>141</v>
      </c>
      <c r="AU301" s="149" t="s">
        <v>85</v>
      </c>
      <c r="AV301" s="12" t="s">
        <v>83</v>
      </c>
      <c r="AW301" s="12" t="s">
        <v>32</v>
      </c>
      <c r="AX301" s="12" t="s">
        <v>75</v>
      </c>
      <c r="AY301" s="149" t="s">
        <v>133</v>
      </c>
    </row>
    <row r="302" spans="2:65" s="13" customFormat="1" ht="11.25">
      <c r="B302" s="154"/>
      <c r="D302" s="148" t="s">
        <v>141</v>
      </c>
      <c r="E302" s="155" t="s">
        <v>1</v>
      </c>
      <c r="F302" s="156" t="s">
        <v>796</v>
      </c>
      <c r="H302" s="157">
        <v>533.80499999999995</v>
      </c>
      <c r="I302" s="158"/>
      <c r="L302" s="154"/>
      <c r="M302" s="159"/>
      <c r="T302" s="160"/>
      <c r="AT302" s="155" t="s">
        <v>141</v>
      </c>
      <c r="AU302" s="155" t="s">
        <v>85</v>
      </c>
      <c r="AV302" s="13" t="s">
        <v>85</v>
      </c>
      <c r="AW302" s="13" t="s">
        <v>32</v>
      </c>
      <c r="AX302" s="13" t="s">
        <v>83</v>
      </c>
      <c r="AY302" s="155" t="s">
        <v>133</v>
      </c>
    </row>
    <row r="303" spans="2:65" s="1" customFormat="1" ht="16.5" customHeight="1">
      <c r="B303" s="32"/>
      <c r="C303" s="133" t="s">
        <v>441</v>
      </c>
      <c r="D303" s="133" t="s">
        <v>135</v>
      </c>
      <c r="E303" s="134" t="s">
        <v>593</v>
      </c>
      <c r="F303" s="135" t="s">
        <v>594</v>
      </c>
      <c r="G303" s="136" t="s">
        <v>273</v>
      </c>
      <c r="H303" s="137">
        <v>35.587000000000003</v>
      </c>
      <c r="I303" s="138"/>
      <c r="J303" s="139">
        <f>ROUND(I303*H303,2)</f>
        <v>0</v>
      </c>
      <c r="K303" s="140"/>
      <c r="L303" s="32"/>
      <c r="M303" s="141" t="s">
        <v>1</v>
      </c>
      <c r="N303" s="142" t="s">
        <v>40</v>
      </c>
      <c r="P303" s="143">
        <f>O303*H303</f>
        <v>0</v>
      </c>
      <c r="Q303" s="143">
        <v>0</v>
      </c>
      <c r="R303" s="143">
        <f>Q303*H303</f>
        <v>0</v>
      </c>
      <c r="S303" s="143">
        <v>0</v>
      </c>
      <c r="T303" s="144">
        <f>S303*H303</f>
        <v>0</v>
      </c>
      <c r="AR303" s="145" t="s">
        <v>139</v>
      </c>
      <c r="AT303" s="145" t="s">
        <v>135</v>
      </c>
      <c r="AU303" s="145" t="s">
        <v>85</v>
      </c>
      <c r="AY303" s="17" t="s">
        <v>133</v>
      </c>
      <c r="BE303" s="146">
        <f>IF(N303="základní",J303,0)</f>
        <v>0</v>
      </c>
      <c r="BF303" s="146">
        <f>IF(N303="snížená",J303,0)</f>
        <v>0</v>
      </c>
      <c r="BG303" s="146">
        <f>IF(N303="zákl. přenesená",J303,0)</f>
        <v>0</v>
      </c>
      <c r="BH303" s="146">
        <f>IF(N303="sníž. přenesená",J303,0)</f>
        <v>0</v>
      </c>
      <c r="BI303" s="146">
        <f>IF(N303="nulová",J303,0)</f>
        <v>0</v>
      </c>
      <c r="BJ303" s="17" t="s">
        <v>83</v>
      </c>
      <c r="BK303" s="146">
        <f>ROUND(I303*H303,2)</f>
        <v>0</v>
      </c>
      <c r="BL303" s="17" t="s">
        <v>139</v>
      </c>
      <c r="BM303" s="145" t="s">
        <v>797</v>
      </c>
    </row>
    <row r="304" spans="2:65" s="13" customFormat="1" ht="11.25">
      <c r="B304" s="154"/>
      <c r="D304" s="148" t="s">
        <v>141</v>
      </c>
      <c r="E304" s="155" t="s">
        <v>1</v>
      </c>
      <c r="F304" s="156" t="s">
        <v>798</v>
      </c>
      <c r="H304" s="157">
        <v>35.587000000000003</v>
      </c>
      <c r="I304" s="158"/>
      <c r="L304" s="154"/>
      <c r="M304" s="159"/>
      <c r="T304" s="160"/>
      <c r="AT304" s="155" t="s">
        <v>141</v>
      </c>
      <c r="AU304" s="155" t="s">
        <v>85</v>
      </c>
      <c r="AV304" s="13" t="s">
        <v>85</v>
      </c>
      <c r="AW304" s="13" t="s">
        <v>32</v>
      </c>
      <c r="AX304" s="13" t="s">
        <v>83</v>
      </c>
      <c r="AY304" s="155" t="s">
        <v>133</v>
      </c>
    </row>
    <row r="305" spans="2:65" s="1" customFormat="1" ht="24.2" customHeight="1">
      <c r="B305" s="32"/>
      <c r="C305" s="133" t="s">
        <v>446</v>
      </c>
      <c r="D305" s="133" t="s">
        <v>135</v>
      </c>
      <c r="E305" s="134" t="s">
        <v>602</v>
      </c>
      <c r="F305" s="135" t="s">
        <v>603</v>
      </c>
      <c r="G305" s="136" t="s">
        <v>273</v>
      </c>
      <c r="H305" s="137">
        <v>35.587000000000003</v>
      </c>
      <c r="I305" s="138"/>
      <c r="J305" s="139">
        <f>ROUND(I305*H305,2)</f>
        <v>0</v>
      </c>
      <c r="K305" s="140"/>
      <c r="L305" s="32"/>
      <c r="M305" s="141" t="s">
        <v>1</v>
      </c>
      <c r="N305" s="142" t="s">
        <v>40</v>
      </c>
      <c r="P305" s="143">
        <f>O305*H305</f>
        <v>0</v>
      </c>
      <c r="Q305" s="143">
        <v>0</v>
      </c>
      <c r="R305" s="143">
        <f>Q305*H305</f>
        <v>0</v>
      </c>
      <c r="S305" s="143">
        <v>0</v>
      </c>
      <c r="T305" s="144">
        <f>S305*H305</f>
        <v>0</v>
      </c>
      <c r="AR305" s="145" t="s">
        <v>139</v>
      </c>
      <c r="AT305" s="145" t="s">
        <v>135</v>
      </c>
      <c r="AU305" s="145" t="s">
        <v>85</v>
      </c>
      <c r="AY305" s="17" t="s">
        <v>133</v>
      </c>
      <c r="BE305" s="146">
        <f>IF(N305="základní",J305,0)</f>
        <v>0</v>
      </c>
      <c r="BF305" s="146">
        <f>IF(N305="snížená",J305,0)</f>
        <v>0</v>
      </c>
      <c r="BG305" s="146">
        <f>IF(N305="zákl. přenesená",J305,0)</f>
        <v>0</v>
      </c>
      <c r="BH305" s="146">
        <f>IF(N305="sníž. přenesená",J305,0)</f>
        <v>0</v>
      </c>
      <c r="BI305" s="146">
        <f>IF(N305="nulová",J305,0)</f>
        <v>0</v>
      </c>
      <c r="BJ305" s="17" t="s">
        <v>83</v>
      </c>
      <c r="BK305" s="146">
        <f>ROUND(I305*H305,2)</f>
        <v>0</v>
      </c>
      <c r="BL305" s="17" t="s">
        <v>139</v>
      </c>
      <c r="BM305" s="145" t="s">
        <v>799</v>
      </c>
    </row>
    <row r="306" spans="2:65" s="13" customFormat="1" ht="11.25">
      <c r="B306" s="154"/>
      <c r="D306" s="148" t="s">
        <v>141</v>
      </c>
      <c r="E306" s="155" t="s">
        <v>1</v>
      </c>
      <c r="F306" s="156" t="s">
        <v>798</v>
      </c>
      <c r="H306" s="157">
        <v>35.587000000000003</v>
      </c>
      <c r="I306" s="158"/>
      <c r="L306" s="154"/>
      <c r="M306" s="159"/>
      <c r="T306" s="160"/>
      <c r="AT306" s="155" t="s">
        <v>141</v>
      </c>
      <c r="AU306" s="155" t="s">
        <v>85</v>
      </c>
      <c r="AV306" s="13" t="s">
        <v>85</v>
      </c>
      <c r="AW306" s="13" t="s">
        <v>32</v>
      </c>
      <c r="AX306" s="13" t="s">
        <v>83</v>
      </c>
      <c r="AY306" s="155" t="s">
        <v>133</v>
      </c>
    </row>
    <row r="307" spans="2:65" s="11" customFormat="1" ht="22.9" customHeight="1">
      <c r="B307" s="121"/>
      <c r="D307" s="122" t="s">
        <v>74</v>
      </c>
      <c r="E307" s="131" t="s">
        <v>607</v>
      </c>
      <c r="F307" s="131" t="s">
        <v>608</v>
      </c>
      <c r="I307" s="124"/>
      <c r="J307" s="132">
        <f>BK307</f>
        <v>0</v>
      </c>
      <c r="L307" s="121"/>
      <c r="M307" s="126"/>
      <c r="P307" s="127">
        <f>SUM(P308:P311)</f>
        <v>0</v>
      </c>
      <c r="R307" s="127">
        <f>SUM(R308:R311)</f>
        <v>0</v>
      </c>
      <c r="T307" s="128">
        <f>SUM(T308:T311)</f>
        <v>0</v>
      </c>
      <c r="AR307" s="122" t="s">
        <v>83</v>
      </c>
      <c r="AT307" s="129" t="s">
        <v>74</v>
      </c>
      <c r="AU307" s="129" t="s">
        <v>83</v>
      </c>
      <c r="AY307" s="122" t="s">
        <v>133</v>
      </c>
      <c r="BK307" s="130">
        <f>SUM(BK308:BK311)</f>
        <v>0</v>
      </c>
    </row>
    <row r="308" spans="2:65" s="1" customFormat="1" ht="24.2" customHeight="1">
      <c r="B308" s="32"/>
      <c r="C308" s="133" t="s">
        <v>450</v>
      </c>
      <c r="D308" s="133" t="s">
        <v>135</v>
      </c>
      <c r="E308" s="134" t="s">
        <v>610</v>
      </c>
      <c r="F308" s="135" t="s">
        <v>611</v>
      </c>
      <c r="G308" s="136" t="s">
        <v>273</v>
      </c>
      <c r="H308" s="137">
        <v>40.057000000000002</v>
      </c>
      <c r="I308" s="138"/>
      <c r="J308" s="139">
        <f>ROUND(I308*H308,2)</f>
        <v>0</v>
      </c>
      <c r="K308" s="140"/>
      <c r="L308" s="32"/>
      <c r="M308" s="141" t="s">
        <v>1</v>
      </c>
      <c r="N308" s="142" t="s">
        <v>40</v>
      </c>
      <c r="P308" s="143">
        <f>O308*H308</f>
        <v>0</v>
      </c>
      <c r="Q308" s="143">
        <v>0</v>
      </c>
      <c r="R308" s="143">
        <f>Q308*H308</f>
        <v>0</v>
      </c>
      <c r="S308" s="143">
        <v>0</v>
      </c>
      <c r="T308" s="144">
        <f>S308*H308</f>
        <v>0</v>
      </c>
      <c r="AR308" s="145" t="s">
        <v>139</v>
      </c>
      <c r="AT308" s="145" t="s">
        <v>135</v>
      </c>
      <c r="AU308" s="145" t="s">
        <v>85</v>
      </c>
      <c r="AY308" s="17" t="s">
        <v>133</v>
      </c>
      <c r="BE308" s="146">
        <f>IF(N308="základní",J308,0)</f>
        <v>0</v>
      </c>
      <c r="BF308" s="146">
        <f>IF(N308="snížená",J308,0)</f>
        <v>0</v>
      </c>
      <c r="BG308" s="146">
        <f>IF(N308="zákl. přenesená",J308,0)</f>
        <v>0</v>
      </c>
      <c r="BH308" s="146">
        <f>IF(N308="sníž. přenesená",J308,0)</f>
        <v>0</v>
      </c>
      <c r="BI308" s="146">
        <f>IF(N308="nulová",J308,0)</f>
        <v>0</v>
      </c>
      <c r="BJ308" s="17" t="s">
        <v>83</v>
      </c>
      <c r="BK308" s="146">
        <f>ROUND(I308*H308,2)</f>
        <v>0</v>
      </c>
      <c r="BL308" s="17" t="s">
        <v>139</v>
      </c>
      <c r="BM308" s="145" t="s">
        <v>800</v>
      </c>
    </row>
    <row r="309" spans="2:65" s="13" customFormat="1" ht="11.25">
      <c r="B309" s="154"/>
      <c r="D309" s="148" t="s">
        <v>141</v>
      </c>
      <c r="E309" s="155" t="s">
        <v>1</v>
      </c>
      <c r="F309" s="156" t="s">
        <v>801</v>
      </c>
      <c r="H309" s="157">
        <v>40.057000000000002</v>
      </c>
      <c r="I309" s="158"/>
      <c r="L309" s="154"/>
      <c r="M309" s="159"/>
      <c r="T309" s="160"/>
      <c r="AT309" s="155" t="s">
        <v>141</v>
      </c>
      <c r="AU309" s="155" t="s">
        <v>85</v>
      </c>
      <c r="AV309" s="13" t="s">
        <v>85</v>
      </c>
      <c r="AW309" s="13" t="s">
        <v>32</v>
      </c>
      <c r="AX309" s="13" t="s">
        <v>83</v>
      </c>
      <c r="AY309" s="155" t="s">
        <v>133</v>
      </c>
    </row>
    <row r="310" spans="2:65" s="1" customFormat="1" ht="24.2" customHeight="1">
      <c r="B310" s="32"/>
      <c r="C310" s="133" t="s">
        <v>454</v>
      </c>
      <c r="D310" s="133" t="s">
        <v>135</v>
      </c>
      <c r="E310" s="134" t="s">
        <v>615</v>
      </c>
      <c r="F310" s="135" t="s">
        <v>616</v>
      </c>
      <c r="G310" s="136" t="s">
        <v>273</v>
      </c>
      <c r="H310" s="137">
        <v>7.7480000000000002</v>
      </c>
      <c r="I310" s="138"/>
      <c r="J310" s="139">
        <f>ROUND(I310*H310,2)</f>
        <v>0</v>
      </c>
      <c r="K310" s="140"/>
      <c r="L310" s="32"/>
      <c r="M310" s="141" t="s">
        <v>1</v>
      </c>
      <c r="N310" s="142" t="s">
        <v>40</v>
      </c>
      <c r="P310" s="143">
        <f>O310*H310</f>
        <v>0</v>
      </c>
      <c r="Q310" s="143">
        <v>0</v>
      </c>
      <c r="R310" s="143">
        <f>Q310*H310</f>
        <v>0</v>
      </c>
      <c r="S310" s="143">
        <v>0</v>
      </c>
      <c r="T310" s="144">
        <f>S310*H310</f>
        <v>0</v>
      </c>
      <c r="AR310" s="145" t="s">
        <v>139</v>
      </c>
      <c r="AT310" s="145" t="s">
        <v>135</v>
      </c>
      <c r="AU310" s="145" t="s">
        <v>85</v>
      </c>
      <c r="AY310" s="17" t="s">
        <v>133</v>
      </c>
      <c r="BE310" s="146">
        <f>IF(N310="základní",J310,0)</f>
        <v>0</v>
      </c>
      <c r="BF310" s="146">
        <f>IF(N310="snížená",J310,0)</f>
        <v>0</v>
      </c>
      <c r="BG310" s="146">
        <f>IF(N310="zákl. přenesená",J310,0)</f>
        <v>0</v>
      </c>
      <c r="BH310" s="146">
        <f>IF(N310="sníž. přenesená",J310,0)</f>
        <v>0</v>
      </c>
      <c r="BI310" s="146">
        <f>IF(N310="nulová",J310,0)</f>
        <v>0</v>
      </c>
      <c r="BJ310" s="17" t="s">
        <v>83</v>
      </c>
      <c r="BK310" s="146">
        <f>ROUND(I310*H310,2)</f>
        <v>0</v>
      </c>
      <c r="BL310" s="17" t="s">
        <v>139</v>
      </c>
      <c r="BM310" s="145" t="s">
        <v>802</v>
      </c>
    </row>
    <row r="311" spans="2:65" s="13" customFormat="1" ht="11.25">
      <c r="B311" s="154"/>
      <c r="D311" s="148" t="s">
        <v>141</v>
      </c>
      <c r="E311" s="155" t="s">
        <v>1</v>
      </c>
      <c r="F311" s="156" t="s">
        <v>803</v>
      </c>
      <c r="H311" s="157">
        <v>7.7480000000000002</v>
      </c>
      <c r="I311" s="158"/>
      <c r="L311" s="154"/>
      <c r="M311" s="159"/>
      <c r="T311" s="160"/>
      <c r="AT311" s="155" t="s">
        <v>141</v>
      </c>
      <c r="AU311" s="155" t="s">
        <v>85</v>
      </c>
      <c r="AV311" s="13" t="s">
        <v>85</v>
      </c>
      <c r="AW311" s="13" t="s">
        <v>32</v>
      </c>
      <c r="AX311" s="13" t="s">
        <v>83</v>
      </c>
      <c r="AY311" s="155" t="s">
        <v>133</v>
      </c>
    </row>
    <row r="312" spans="2:65" s="11" customFormat="1" ht="25.9" customHeight="1">
      <c r="B312" s="121"/>
      <c r="D312" s="122" t="s">
        <v>74</v>
      </c>
      <c r="E312" s="123" t="s">
        <v>804</v>
      </c>
      <c r="F312" s="123" t="s">
        <v>805</v>
      </c>
      <c r="I312" s="124"/>
      <c r="J312" s="125">
        <f>BK312</f>
        <v>0</v>
      </c>
      <c r="L312" s="121"/>
      <c r="M312" s="126"/>
      <c r="P312" s="127">
        <f>P313</f>
        <v>0</v>
      </c>
      <c r="R312" s="127">
        <f>R313</f>
        <v>1.4999999999999999E-2</v>
      </c>
      <c r="T312" s="128">
        <f>T313</f>
        <v>0</v>
      </c>
      <c r="AR312" s="122" t="s">
        <v>85</v>
      </c>
      <c r="AT312" s="129" t="s">
        <v>74</v>
      </c>
      <c r="AU312" s="129" t="s">
        <v>75</v>
      </c>
      <c r="AY312" s="122" t="s">
        <v>133</v>
      </c>
      <c r="BK312" s="130">
        <f>BK313</f>
        <v>0</v>
      </c>
    </row>
    <row r="313" spans="2:65" s="11" customFormat="1" ht="22.9" customHeight="1">
      <c r="B313" s="121"/>
      <c r="D313" s="122" t="s">
        <v>74</v>
      </c>
      <c r="E313" s="131" t="s">
        <v>806</v>
      </c>
      <c r="F313" s="131" t="s">
        <v>807</v>
      </c>
      <c r="I313" s="124"/>
      <c r="J313" s="132">
        <f>BK313</f>
        <v>0</v>
      </c>
      <c r="L313" s="121"/>
      <c r="M313" s="126"/>
      <c r="P313" s="127">
        <f>SUM(P314:P321)</f>
        <v>0</v>
      </c>
      <c r="R313" s="127">
        <f>SUM(R314:R321)</f>
        <v>1.4999999999999999E-2</v>
      </c>
      <c r="T313" s="128">
        <f>SUM(T314:T321)</f>
        <v>0</v>
      </c>
      <c r="AR313" s="122" t="s">
        <v>85</v>
      </c>
      <c r="AT313" s="129" t="s">
        <v>74</v>
      </c>
      <c r="AU313" s="129" t="s">
        <v>83</v>
      </c>
      <c r="AY313" s="122" t="s">
        <v>133</v>
      </c>
      <c r="BK313" s="130">
        <f>SUM(BK314:BK321)</f>
        <v>0</v>
      </c>
    </row>
    <row r="314" spans="2:65" s="1" customFormat="1" ht="21.75" customHeight="1">
      <c r="B314" s="32"/>
      <c r="C314" s="133" t="s">
        <v>458</v>
      </c>
      <c r="D314" s="133" t="s">
        <v>135</v>
      </c>
      <c r="E314" s="134" t="s">
        <v>808</v>
      </c>
      <c r="F314" s="135" t="s">
        <v>809</v>
      </c>
      <c r="G314" s="136" t="s">
        <v>138</v>
      </c>
      <c r="H314" s="137">
        <v>9.24</v>
      </c>
      <c r="I314" s="138"/>
      <c r="J314" s="139">
        <f>ROUND(I314*H314,2)</f>
        <v>0</v>
      </c>
      <c r="K314" s="140"/>
      <c r="L314" s="32"/>
      <c r="M314" s="141" t="s">
        <v>1</v>
      </c>
      <c r="N314" s="142" t="s">
        <v>40</v>
      </c>
      <c r="P314" s="143">
        <f>O314*H314</f>
        <v>0</v>
      </c>
      <c r="Q314" s="143">
        <v>0</v>
      </c>
      <c r="R314" s="143">
        <f>Q314*H314</f>
        <v>0</v>
      </c>
      <c r="S314" s="143">
        <v>0</v>
      </c>
      <c r="T314" s="144">
        <f>S314*H314</f>
        <v>0</v>
      </c>
      <c r="AR314" s="145" t="s">
        <v>238</v>
      </c>
      <c r="AT314" s="145" t="s">
        <v>135</v>
      </c>
      <c r="AU314" s="145" t="s">
        <v>85</v>
      </c>
      <c r="AY314" s="17" t="s">
        <v>133</v>
      </c>
      <c r="BE314" s="146">
        <f>IF(N314="základní",J314,0)</f>
        <v>0</v>
      </c>
      <c r="BF314" s="146">
        <f>IF(N314="snížená",J314,0)</f>
        <v>0</v>
      </c>
      <c r="BG314" s="146">
        <f>IF(N314="zákl. přenesená",J314,0)</f>
        <v>0</v>
      </c>
      <c r="BH314" s="146">
        <f>IF(N314="sníž. přenesená",J314,0)</f>
        <v>0</v>
      </c>
      <c r="BI314" s="146">
        <f>IF(N314="nulová",J314,0)</f>
        <v>0</v>
      </c>
      <c r="BJ314" s="17" t="s">
        <v>83</v>
      </c>
      <c r="BK314" s="146">
        <f>ROUND(I314*H314,2)</f>
        <v>0</v>
      </c>
      <c r="BL314" s="17" t="s">
        <v>238</v>
      </c>
      <c r="BM314" s="145" t="s">
        <v>810</v>
      </c>
    </row>
    <row r="315" spans="2:65" s="12" customFormat="1" ht="11.25">
      <c r="B315" s="147"/>
      <c r="D315" s="148" t="s">
        <v>141</v>
      </c>
      <c r="E315" s="149" t="s">
        <v>1</v>
      </c>
      <c r="F315" s="150" t="s">
        <v>811</v>
      </c>
      <c r="H315" s="149" t="s">
        <v>1</v>
      </c>
      <c r="I315" s="151"/>
      <c r="L315" s="147"/>
      <c r="M315" s="152"/>
      <c r="T315" s="153"/>
      <c r="AT315" s="149" t="s">
        <v>141</v>
      </c>
      <c r="AU315" s="149" t="s">
        <v>85</v>
      </c>
      <c r="AV315" s="12" t="s">
        <v>83</v>
      </c>
      <c r="AW315" s="12" t="s">
        <v>32</v>
      </c>
      <c r="AX315" s="12" t="s">
        <v>75</v>
      </c>
      <c r="AY315" s="149" t="s">
        <v>133</v>
      </c>
    </row>
    <row r="316" spans="2:65" s="13" customFormat="1" ht="11.25">
      <c r="B316" s="154"/>
      <c r="D316" s="148" t="s">
        <v>141</v>
      </c>
      <c r="E316" s="155" t="s">
        <v>1</v>
      </c>
      <c r="F316" s="156" t="s">
        <v>812</v>
      </c>
      <c r="H316" s="157">
        <v>9.24</v>
      </c>
      <c r="I316" s="158"/>
      <c r="L316" s="154"/>
      <c r="M316" s="159"/>
      <c r="T316" s="160"/>
      <c r="AT316" s="155" t="s">
        <v>141</v>
      </c>
      <c r="AU316" s="155" t="s">
        <v>85</v>
      </c>
      <c r="AV316" s="13" t="s">
        <v>85</v>
      </c>
      <c r="AW316" s="13" t="s">
        <v>32</v>
      </c>
      <c r="AX316" s="13" t="s">
        <v>83</v>
      </c>
      <c r="AY316" s="155" t="s">
        <v>133</v>
      </c>
    </row>
    <row r="317" spans="2:65" s="1" customFormat="1" ht="21.75" customHeight="1">
      <c r="B317" s="32"/>
      <c r="C317" s="133" t="s">
        <v>462</v>
      </c>
      <c r="D317" s="133" t="s">
        <v>135</v>
      </c>
      <c r="E317" s="134" t="s">
        <v>813</v>
      </c>
      <c r="F317" s="135" t="s">
        <v>814</v>
      </c>
      <c r="G317" s="136" t="s">
        <v>138</v>
      </c>
      <c r="H317" s="137">
        <v>28.99</v>
      </c>
      <c r="I317" s="138"/>
      <c r="J317" s="139">
        <f>ROUND(I317*H317,2)</f>
        <v>0</v>
      </c>
      <c r="K317" s="140"/>
      <c r="L317" s="32"/>
      <c r="M317" s="141" t="s">
        <v>1</v>
      </c>
      <c r="N317" s="142" t="s">
        <v>40</v>
      </c>
      <c r="P317" s="143">
        <f>O317*H317</f>
        <v>0</v>
      </c>
      <c r="Q317" s="143">
        <v>0</v>
      </c>
      <c r="R317" s="143">
        <f>Q317*H317</f>
        <v>0</v>
      </c>
      <c r="S317" s="143">
        <v>0</v>
      </c>
      <c r="T317" s="144">
        <f>S317*H317</f>
        <v>0</v>
      </c>
      <c r="AR317" s="145" t="s">
        <v>238</v>
      </c>
      <c r="AT317" s="145" t="s">
        <v>135</v>
      </c>
      <c r="AU317" s="145" t="s">
        <v>85</v>
      </c>
      <c r="AY317" s="17" t="s">
        <v>133</v>
      </c>
      <c r="BE317" s="146">
        <f>IF(N317="základní",J317,0)</f>
        <v>0</v>
      </c>
      <c r="BF317" s="146">
        <f>IF(N317="snížená",J317,0)</f>
        <v>0</v>
      </c>
      <c r="BG317" s="146">
        <f>IF(N317="zákl. přenesená",J317,0)</f>
        <v>0</v>
      </c>
      <c r="BH317" s="146">
        <f>IF(N317="sníž. přenesená",J317,0)</f>
        <v>0</v>
      </c>
      <c r="BI317" s="146">
        <f>IF(N317="nulová",J317,0)</f>
        <v>0</v>
      </c>
      <c r="BJ317" s="17" t="s">
        <v>83</v>
      </c>
      <c r="BK317" s="146">
        <f>ROUND(I317*H317,2)</f>
        <v>0</v>
      </c>
      <c r="BL317" s="17" t="s">
        <v>238</v>
      </c>
      <c r="BM317" s="145" t="s">
        <v>815</v>
      </c>
    </row>
    <row r="318" spans="2:65" s="13" customFormat="1" ht="11.25">
      <c r="B318" s="154"/>
      <c r="D318" s="148" t="s">
        <v>141</v>
      </c>
      <c r="E318" s="155" t="s">
        <v>1</v>
      </c>
      <c r="F318" s="156" t="s">
        <v>816</v>
      </c>
      <c r="H318" s="157">
        <v>28.99</v>
      </c>
      <c r="I318" s="158"/>
      <c r="L318" s="154"/>
      <c r="M318" s="159"/>
      <c r="T318" s="160"/>
      <c r="AT318" s="155" t="s">
        <v>141</v>
      </c>
      <c r="AU318" s="155" t="s">
        <v>85</v>
      </c>
      <c r="AV318" s="13" t="s">
        <v>85</v>
      </c>
      <c r="AW318" s="13" t="s">
        <v>32</v>
      </c>
      <c r="AX318" s="13" t="s">
        <v>83</v>
      </c>
      <c r="AY318" s="155" t="s">
        <v>133</v>
      </c>
    </row>
    <row r="319" spans="2:65" s="1" customFormat="1" ht="16.5" customHeight="1">
      <c r="B319" s="32"/>
      <c r="C319" s="175" t="s">
        <v>466</v>
      </c>
      <c r="D319" s="175" t="s">
        <v>284</v>
      </c>
      <c r="E319" s="176" t="s">
        <v>817</v>
      </c>
      <c r="F319" s="177" t="s">
        <v>818</v>
      </c>
      <c r="G319" s="178" t="s">
        <v>273</v>
      </c>
      <c r="H319" s="179">
        <v>1.4999999999999999E-2</v>
      </c>
      <c r="I319" s="180"/>
      <c r="J319" s="181">
        <f>ROUND(I319*H319,2)</f>
        <v>0</v>
      </c>
      <c r="K319" s="182"/>
      <c r="L319" s="183"/>
      <c r="M319" s="184" t="s">
        <v>1</v>
      </c>
      <c r="N319" s="185" t="s">
        <v>40</v>
      </c>
      <c r="P319" s="143">
        <f>O319*H319</f>
        <v>0</v>
      </c>
      <c r="Q319" s="143">
        <v>1</v>
      </c>
      <c r="R319" s="143">
        <f>Q319*H319</f>
        <v>1.4999999999999999E-2</v>
      </c>
      <c r="S319" s="143">
        <v>0</v>
      </c>
      <c r="T319" s="144">
        <f>S319*H319</f>
        <v>0</v>
      </c>
      <c r="AR319" s="145" t="s">
        <v>334</v>
      </c>
      <c r="AT319" s="145" t="s">
        <v>284</v>
      </c>
      <c r="AU319" s="145" t="s">
        <v>85</v>
      </c>
      <c r="AY319" s="17" t="s">
        <v>133</v>
      </c>
      <c r="BE319" s="146">
        <f>IF(N319="základní",J319,0)</f>
        <v>0</v>
      </c>
      <c r="BF319" s="146">
        <f>IF(N319="snížená",J319,0)</f>
        <v>0</v>
      </c>
      <c r="BG319" s="146">
        <f>IF(N319="zákl. přenesená",J319,0)</f>
        <v>0</v>
      </c>
      <c r="BH319" s="146">
        <f>IF(N319="sníž. přenesená",J319,0)</f>
        <v>0</v>
      </c>
      <c r="BI319" s="146">
        <f>IF(N319="nulová",J319,0)</f>
        <v>0</v>
      </c>
      <c r="BJ319" s="17" t="s">
        <v>83</v>
      </c>
      <c r="BK319" s="146">
        <f>ROUND(I319*H319,2)</f>
        <v>0</v>
      </c>
      <c r="BL319" s="17" t="s">
        <v>238</v>
      </c>
      <c r="BM319" s="145" t="s">
        <v>819</v>
      </c>
    </row>
    <row r="320" spans="2:65" s="1" customFormat="1" ht="19.5">
      <c r="B320" s="32"/>
      <c r="D320" s="148" t="s">
        <v>820</v>
      </c>
      <c r="F320" s="189" t="s">
        <v>821</v>
      </c>
      <c r="I320" s="190"/>
      <c r="L320" s="32"/>
      <c r="M320" s="191"/>
      <c r="T320" s="56"/>
      <c r="AT320" s="17" t="s">
        <v>820</v>
      </c>
      <c r="AU320" s="17" t="s">
        <v>85</v>
      </c>
    </row>
    <row r="321" spans="2:51" s="13" customFormat="1" ht="11.25">
      <c r="B321" s="154"/>
      <c r="D321" s="148" t="s">
        <v>141</v>
      </c>
      <c r="E321" s="155" t="s">
        <v>1</v>
      </c>
      <c r="F321" s="156" t="s">
        <v>822</v>
      </c>
      <c r="H321" s="157">
        <v>1.4999999999999999E-2</v>
      </c>
      <c r="I321" s="158"/>
      <c r="L321" s="154"/>
      <c r="M321" s="186"/>
      <c r="N321" s="187"/>
      <c r="O321" s="187"/>
      <c r="P321" s="187"/>
      <c r="Q321" s="187"/>
      <c r="R321" s="187"/>
      <c r="S321" s="187"/>
      <c r="T321" s="188"/>
      <c r="AT321" s="155" t="s">
        <v>141</v>
      </c>
      <c r="AU321" s="155" t="s">
        <v>85</v>
      </c>
      <c r="AV321" s="13" t="s">
        <v>85</v>
      </c>
      <c r="AW321" s="13" t="s">
        <v>32</v>
      </c>
      <c r="AX321" s="13" t="s">
        <v>83</v>
      </c>
      <c r="AY321" s="155" t="s">
        <v>133</v>
      </c>
    </row>
    <row r="322" spans="2:51" s="1" customFormat="1" ht="6.95" customHeight="1">
      <c r="B322" s="44"/>
      <c r="C322" s="45"/>
      <c r="D322" s="45"/>
      <c r="E322" s="45"/>
      <c r="F322" s="45"/>
      <c r="G322" s="45"/>
      <c r="H322" s="45"/>
      <c r="I322" s="45"/>
      <c r="J322" s="45"/>
      <c r="K322" s="45"/>
      <c r="L322" s="32"/>
    </row>
  </sheetData>
  <sheetProtection algorithmName="SHA-512" hashValue="9ztop52xjdXEPoOEBUBKIV2OU8EfpWZYeSl0lX9dWAOouJRu7zu/+Pw7eqmWkMBaNx8VKOXqEvJwJdL1qlqjYQ==" saltValue="2erYC1sXKdH/1AEwGrJCnUR2vOa/LRArz20fDiUvJCq6/jUhqkVH9QFTlowzzsGo9SbAlsYlc+n9TcghX+4ajw==" spinCount="100000" sheet="1" objects="1" scenarios="1" formatColumns="0" formatRows="0" autoFilter="0"/>
  <autoFilter ref="C126:K321" xr:uid="{00000000-0009-0000-0000-000002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91</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823</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ROUND((SUM(BE124:BE380)),  2)</f>
        <v>0</v>
      </c>
      <c r="I33" s="92">
        <v>0.21</v>
      </c>
      <c r="J33" s="91">
        <f>ROUND(((SUM(BE124:BE380))*I33),  2)</f>
        <v>0</v>
      </c>
      <c r="L33" s="32"/>
    </row>
    <row r="34" spans="2:12" s="1" customFormat="1" ht="14.45" customHeight="1">
      <c r="B34" s="32"/>
      <c r="E34" s="27" t="s">
        <v>41</v>
      </c>
      <c r="F34" s="91">
        <f>ROUND((SUM(BF124:BF380)),  2)</f>
        <v>0</v>
      </c>
      <c r="I34" s="92">
        <v>0.12</v>
      </c>
      <c r="J34" s="91">
        <f>ROUND(((SUM(BF124:BF380))*I34),  2)</f>
        <v>0</v>
      </c>
      <c r="L34" s="32"/>
    </row>
    <row r="35" spans="2:12" s="1" customFormat="1" ht="14.45" hidden="1" customHeight="1">
      <c r="B35" s="32"/>
      <c r="E35" s="27" t="s">
        <v>42</v>
      </c>
      <c r="F35" s="91">
        <f>ROUND((SUM(BG124:BG380)),  2)</f>
        <v>0</v>
      </c>
      <c r="I35" s="92">
        <v>0.21</v>
      </c>
      <c r="J35" s="91">
        <f>0</f>
        <v>0</v>
      </c>
      <c r="L35" s="32"/>
    </row>
    <row r="36" spans="2:12" s="1" customFormat="1" ht="14.45" hidden="1" customHeight="1">
      <c r="B36" s="32"/>
      <c r="E36" s="27" t="s">
        <v>43</v>
      </c>
      <c r="F36" s="91">
        <f>ROUND((SUM(BH124:BH380)),  2)</f>
        <v>0</v>
      </c>
      <c r="I36" s="92">
        <v>0.12</v>
      </c>
      <c r="J36" s="91">
        <f>0</f>
        <v>0</v>
      </c>
      <c r="L36" s="32"/>
    </row>
    <row r="37" spans="2:12" s="1" customFormat="1" ht="14.45" hidden="1" customHeight="1">
      <c r="B37" s="32"/>
      <c r="E37" s="27" t="s">
        <v>44</v>
      </c>
      <c r="F37" s="91">
        <f>ROUND((SUM(BI124:BI380)),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03 - Krouna, řad V, vodovodní přípojky</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J124</f>
        <v>0</v>
      </c>
      <c r="L96" s="32"/>
      <c r="AU96" s="17" t="s">
        <v>109</v>
      </c>
    </row>
    <row r="97" spans="2:12" s="8" customFormat="1" ht="24.95" customHeight="1">
      <c r="B97" s="104"/>
      <c r="D97" s="105" t="s">
        <v>110</v>
      </c>
      <c r="E97" s="106"/>
      <c r="F97" s="106"/>
      <c r="G97" s="106"/>
      <c r="H97" s="106"/>
      <c r="I97" s="106"/>
      <c r="J97" s="107">
        <f>J125</f>
        <v>0</v>
      </c>
      <c r="L97" s="104"/>
    </row>
    <row r="98" spans="2:12" s="9" customFormat="1" ht="19.899999999999999" customHeight="1">
      <c r="B98" s="108"/>
      <c r="D98" s="109" t="s">
        <v>111</v>
      </c>
      <c r="E98" s="110"/>
      <c r="F98" s="110"/>
      <c r="G98" s="110"/>
      <c r="H98" s="110"/>
      <c r="I98" s="110"/>
      <c r="J98" s="111">
        <f>J126</f>
        <v>0</v>
      </c>
      <c r="L98" s="108"/>
    </row>
    <row r="99" spans="2:12" s="9" customFormat="1" ht="19.899999999999999" customHeight="1">
      <c r="B99" s="108"/>
      <c r="D99" s="109" t="s">
        <v>112</v>
      </c>
      <c r="E99" s="110"/>
      <c r="F99" s="110"/>
      <c r="G99" s="110"/>
      <c r="H99" s="110"/>
      <c r="I99" s="110"/>
      <c r="J99" s="111">
        <f>J249</f>
        <v>0</v>
      </c>
      <c r="L99" s="108"/>
    </row>
    <row r="100" spans="2:12" s="9" customFormat="1" ht="19.899999999999999" customHeight="1">
      <c r="B100" s="108"/>
      <c r="D100" s="109" t="s">
        <v>113</v>
      </c>
      <c r="E100" s="110"/>
      <c r="F100" s="110"/>
      <c r="G100" s="110"/>
      <c r="H100" s="110"/>
      <c r="I100" s="110"/>
      <c r="J100" s="111">
        <f>J253</f>
        <v>0</v>
      </c>
      <c r="L100" s="108"/>
    </row>
    <row r="101" spans="2:12" s="9" customFormat="1" ht="19.899999999999999" customHeight="1">
      <c r="B101" s="108"/>
      <c r="D101" s="109" t="s">
        <v>114</v>
      </c>
      <c r="E101" s="110"/>
      <c r="F101" s="110"/>
      <c r="G101" s="110"/>
      <c r="H101" s="110"/>
      <c r="I101" s="110"/>
      <c r="J101" s="111">
        <f>J303</f>
        <v>0</v>
      </c>
      <c r="L101" s="108"/>
    </row>
    <row r="102" spans="2:12" s="9" customFormat="1" ht="19.899999999999999" customHeight="1">
      <c r="B102" s="108"/>
      <c r="D102" s="109" t="s">
        <v>115</v>
      </c>
      <c r="E102" s="110"/>
      <c r="F102" s="110"/>
      <c r="G102" s="110"/>
      <c r="H102" s="110"/>
      <c r="I102" s="110"/>
      <c r="J102" s="111">
        <f>J338</f>
        <v>0</v>
      </c>
      <c r="L102" s="108"/>
    </row>
    <row r="103" spans="2:12" s="9" customFormat="1" ht="19.899999999999999" customHeight="1">
      <c r="B103" s="108"/>
      <c r="D103" s="109" t="s">
        <v>116</v>
      </c>
      <c r="E103" s="110"/>
      <c r="F103" s="110"/>
      <c r="G103" s="110"/>
      <c r="H103" s="110"/>
      <c r="I103" s="110"/>
      <c r="J103" s="111">
        <f>J351</f>
        <v>0</v>
      </c>
      <c r="L103" s="108"/>
    </row>
    <row r="104" spans="2:12" s="9" customFormat="1" ht="19.899999999999999" customHeight="1">
      <c r="B104" s="108"/>
      <c r="D104" s="109" t="s">
        <v>117</v>
      </c>
      <c r="E104" s="110"/>
      <c r="F104" s="110"/>
      <c r="G104" s="110"/>
      <c r="H104" s="110"/>
      <c r="I104" s="110"/>
      <c r="J104" s="111">
        <f>J376</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118</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30" t="str">
        <f>E7</f>
        <v>Vodovod Otradov</v>
      </c>
      <c r="F114" s="231"/>
      <c r="G114" s="231"/>
      <c r="H114" s="231"/>
      <c r="L114" s="32"/>
    </row>
    <row r="115" spans="2:65" s="1" customFormat="1" ht="12" customHeight="1">
      <c r="B115" s="32"/>
      <c r="C115" s="27" t="s">
        <v>103</v>
      </c>
      <c r="L115" s="32"/>
    </row>
    <row r="116" spans="2:65" s="1" customFormat="1" ht="16.5" customHeight="1">
      <c r="B116" s="32"/>
      <c r="E116" s="192" t="str">
        <f>E9</f>
        <v>03 - Krouna, řad V, vodovodní přípojky</v>
      </c>
      <c r="F116" s="232"/>
      <c r="G116" s="232"/>
      <c r="H116" s="232"/>
      <c r="L116" s="32"/>
    </row>
    <row r="117" spans="2:65" s="1" customFormat="1" ht="6.95" customHeight="1">
      <c r="B117" s="32"/>
      <c r="L117" s="32"/>
    </row>
    <row r="118" spans="2:65" s="1" customFormat="1" ht="12" customHeight="1">
      <c r="B118" s="32"/>
      <c r="C118" s="27" t="s">
        <v>20</v>
      </c>
      <c r="F118" s="25" t="str">
        <f>F12</f>
        <v>Otradov</v>
      </c>
      <c r="I118" s="27" t="s">
        <v>22</v>
      </c>
      <c r="J118" s="52" t="str">
        <f>IF(J12="","",J12)</f>
        <v>30. 8. 2024</v>
      </c>
      <c r="L118" s="32"/>
    </row>
    <row r="119" spans="2:65" s="1" customFormat="1" ht="6.95" customHeight="1">
      <c r="B119" s="32"/>
      <c r="L119" s="32"/>
    </row>
    <row r="120" spans="2:65" s="1" customFormat="1" ht="40.15" customHeight="1">
      <c r="B120" s="32"/>
      <c r="C120" s="27" t="s">
        <v>24</v>
      </c>
      <c r="F120" s="25" t="str">
        <f>E15</f>
        <v xml:space="preserve"> </v>
      </c>
      <c r="I120" s="27" t="s">
        <v>30</v>
      </c>
      <c r="J120" s="30" t="str">
        <f>E21</f>
        <v>VS Chrudim, a.s., Novoměstská 625, 53701 Chrudim</v>
      </c>
      <c r="L120" s="32"/>
    </row>
    <row r="121" spans="2:65" s="1" customFormat="1" ht="15.2" customHeight="1">
      <c r="B121" s="32"/>
      <c r="C121" s="27" t="s">
        <v>28</v>
      </c>
      <c r="F121" s="25" t="str">
        <f>IF(E18="","",E18)</f>
        <v>Vyplň údaj</v>
      </c>
      <c r="I121" s="27" t="s">
        <v>33</v>
      </c>
      <c r="J121" s="30" t="str">
        <f>E24</f>
        <v xml:space="preserve"> </v>
      </c>
      <c r="L121" s="32"/>
    </row>
    <row r="122" spans="2:65" s="1" customFormat="1" ht="10.35" customHeight="1">
      <c r="B122" s="32"/>
      <c r="L122" s="32"/>
    </row>
    <row r="123" spans="2:65" s="10" customFormat="1" ht="29.25" customHeight="1">
      <c r="B123" s="112"/>
      <c r="C123" s="113" t="s">
        <v>119</v>
      </c>
      <c r="D123" s="114" t="s">
        <v>60</v>
      </c>
      <c r="E123" s="114" t="s">
        <v>56</v>
      </c>
      <c r="F123" s="114" t="s">
        <v>57</v>
      </c>
      <c r="G123" s="114" t="s">
        <v>120</v>
      </c>
      <c r="H123" s="114" t="s">
        <v>121</v>
      </c>
      <c r="I123" s="114" t="s">
        <v>122</v>
      </c>
      <c r="J123" s="115" t="s">
        <v>107</v>
      </c>
      <c r="K123" s="116" t="s">
        <v>123</v>
      </c>
      <c r="L123" s="112"/>
      <c r="M123" s="59" t="s">
        <v>1</v>
      </c>
      <c r="N123" s="60" t="s">
        <v>39</v>
      </c>
      <c r="O123" s="60" t="s">
        <v>124</v>
      </c>
      <c r="P123" s="60" t="s">
        <v>125</v>
      </c>
      <c r="Q123" s="60" t="s">
        <v>126</v>
      </c>
      <c r="R123" s="60" t="s">
        <v>127</v>
      </c>
      <c r="S123" s="60" t="s">
        <v>128</v>
      </c>
      <c r="T123" s="61" t="s">
        <v>129</v>
      </c>
    </row>
    <row r="124" spans="2:65" s="1" customFormat="1" ht="22.9" customHeight="1">
      <c r="B124" s="32"/>
      <c r="C124" s="64" t="s">
        <v>130</v>
      </c>
      <c r="J124" s="117">
        <f>BK124</f>
        <v>0</v>
      </c>
      <c r="L124" s="32"/>
      <c r="M124" s="62"/>
      <c r="N124" s="53"/>
      <c r="O124" s="53"/>
      <c r="P124" s="118">
        <f>P125</f>
        <v>0</v>
      </c>
      <c r="Q124" s="53"/>
      <c r="R124" s="118">
        <f>R125</f>
        <v>103.2684644</v>
      </c>
      <c r="S124" s="53"/>
      <c r="T124" s="119">
        <f>T125</f>
        <v>76.794319999999985</v>
      </c>
      <c r="AT124" s="17" t="s">
        <v>74</v>
      </c>
      <c r="AU124" s="17" t="s">
        <v>109</v>
      </c>
      <c r="BK124" s="120">
        <f>BK125</f>
        <v>0</v>
      </c>
    </row>
    <row r="125" spans="2:65" s="11" customFormat="1" ht="25.9" customHeight="1">
      <c r="B125" s="121"/>
      <c r="D125" s="122" t="s">
        <v>74</v>
      </c>
      <c r="E125" s="123" t="s">
        <v>131</v>
      </c>
      <c r="F125" s="123" t="s">
        <v>132</v>
      </c>
      <c r="I125" s="124"/>
      <c r="J125" s="125">
        <f>BK125</f>
        <v>0</v>
      </c>
      <c r="L125" s="121"/>
      <c r="M125" s="126"/>
      <c r="P125" s="127">
        <f>P126+P249+P253+P303+P338+P351+P376</f>
        <v>0</v>
      </c>
      <c r="R125" s="127">
        <f>R126+R249+R253+R303+R338+R351+R376</f>
        <v>103.2684644</v>
      </c>
      <c r="T125" s="128">
        <f>T126+T249+T253+T303+T338+T351+T376</f>
        <v>76.794319999999985</v>
      </c>
      <c r="AR125" s="122" t="s">
        <v>83</v>
      </c>
      <c r="AT125" s="129" t="s">
        <v>74</v>
      </c>
      <c r="AU125" s="129" t="s">
        <v>75</v>
      </c>
      <c r="AY125" s="122" t="s">
        <v>133</v>
      </c>
      <c r="BK125" s="130">
        <f>BK126+BK249+BK253+BK303+BK338+BK351+BK376</f>
        <v>0</v>
      </c>
    </row>
    <row r="126" spans="2:65" s="11" customFormat="1" ht="22.9" customHeight="1">
      <c r="B126" s="121"/>
      <c r="D126" s="122" t="s">
        <v>74</v>
      </c>
      <c r="E126" s="131" t="s">
        <v>83</v>
      </c>
      <c r="F126" s="131" t="s">
        <v>134</v>
      </c>
      <c r="I126" s="124"/>
      <c r="J126" s="132">
        <f>BK126</f>
        <v>0</v>
      </c>
      <c r="L126" s="121"/>
      <c r="M126" s="126"/>
      <c r="P126" s="127">
        <f>SUM(P127:P248)</f>
        <v>0</v>
      </c>
      <c r="R126" s="127">
        <f>SUM(R127:R248)</f>
        <v>36.608918000000003</v>
      </c>
      <c r="T126" s="128">
        <f>SUM(T127:T248)</f>
        <v>76.79249999999999</v>
      </c>
      <c r="AR126" s="122" t="s">
        <v>83</v>
      </c>
      <c r="AT126" s="129" t="s">
        <v>74</v>
      </c>
      <c r="AU126" s="129" t="s">
        <v>83</v>
      </c>
      <c r="AY126" s="122" t="s">
        <v>133</v>
      </c>
      <c r="BK126" s="130">
        <f>SUM(BK127:BK248)</f>
        <v>0</v>
      </c>
    </row>
    <row r="127" spans="2:65" s="1" customFormat="1" ht="33" customHeight="1">
      <c r="B127" s="32"/>
      <c r="C127" s="133" t="s">
        <v>83</v>
      </c>
      <c r="D127" s="133" t="s">
        <v>135</v>
      </c>
      <c r="E127" s="134" t="s">
        <v>136</v>
      </c>
      <c r="F127" s="135" t="s">
        <v>137</v>
      </c>
      <c r="G127" s="136" t="s">
        <v>138</v>
      </c>
      <c r="H127" s="137">
        <v>140.30000000000001</v>
      </c>
      <c r="I127" s="138"/>
      <c r="J127" s="139">
        <f>ROUND(I127*H127,2)</f>
        <v>0</v>
      </c>
      <c r="K127" s="140"/>
      <c r="L127" s="32"/>
      <c r="M127" s="141" t="s">
        <v>1</v>
      </c>
      <c r="N127" s="142" t="s">
        <v>40</v>
      </c>
      <c r="P127" s="143">
        <f>O127*H127</f>
        <v>0</v>
      </c>
      <c r="Q127" s="143">
        <v>0</v>
      </c>
      <c r="R127" s="143">
        <f>Q127*H127</f>
        <v>0</v>
      </c>
      <c r="S127" s="143">
        <v>0.18</v>
      </c>
      <c r="T127" s="144">
        <f>S127*H127</f>
        <v>25.254000000000001</v>
      </c>
      <c r="AR127" s="145" t="s">
        <v>139</v>
      </c>
      <c r="AT127" s="145" t="s">
        <v>135</v>
      </c>
      <c r="AU127" s="145" t="s">
        <v>85</v>
      </c>
      <c r="AY127" s="17" t="s">
        <v>133</v>
      </c>
      <c r="BE127" s="146">
        <f>IF(N127="základní",J127,0)</f>
        <v>0</v>
      </c>
      <c r="BF127" s="146">
        <f>IF(N127="snížená",J127,0)</f>
        <v>0</v>
      </c>
      <c r="BG127" s="146">
        <f>IF(N127="zákl. přenesená",J127,0)</f>
        <v>0</v>
      </c>
      <c r="BH127" s="146">
        <f>IF(N127="sníž. přenesená",J127,0)</f>
        <v>0</v>
      </c>
      <c r="BI127" s="146">
        <f>IF(N127="nulová",J127,0)</f>
        <v>0</v>
      </c>
      <c r="BJ127" s="17" t="s">
        <v>83</v>
      </c>
      <c r="BK127" s="146">
        <f>ROUND(I127*H127,2)</f>
        <v>0</v>
      </c>
      <c r="BL127" s="17" t="s">
        <v>139</v>
      </c>
      <c r="BM127" s="145" t="s">
        <v>824</v>
      </c>
    </row>
    <row r="128" spans="2:65" s="12" customFormat="1" ht="11.25">
      <c r="B128" s="147"/>
      <c r="D128" s="148" t="s">
        <v>141</v>
      </c>
      <c r="E128" s="149" t="s">
        <v>1</v>
      </c>
      <c r="F128" s="150" t="s">
        <v>825</v>
      </c>
      <c r="H128" s="149" t="s">
        <v>1</v>
      </c>
      <c r="I128" s="151"/>
      <c r="L128" s="147"/>
      <c r="M128" s="152"/>
      <c r="T128" s="153"/>
      <c r="AT128" s="149" t="s">
        <v>141</v>
      </c>
      <c r="AU128" s="149" t="s">
        <v>85</v>
      </c>
      <c r="AV128" s="12" t="s">
        <v>83</v>
      </c>
      <c r="AW128" s="12" t="s">
        <v>32</v>
      </c>
      <c r="AX128" s="12" t="s">
        <v>75</v>
      </c>
      <c r="AY128" s="149" t="s">
        <v>133</v>
      </c>
    </row>
    <row r="129" spans="2:65" s="12" customFormat="1" ht="11.25">
      <c r="B129" s="147"/>
      <c r="D129" s="148" t="s">
        <v>141</v>
      </c>
      <c r="E129" s="149" t="s">
        <v>1</v>
      </c>
      <c r="F129" s="150" t="s">
        <v>826</v>
      </c>
      <c r="H129" s="149" t="s">
        <v>1</v>
      </c>
      <c r="I129" s="151"/>
      <c r="L129" s="147"/>
      <c r="M129" s="152"/>
      <c r="T129" s="153"/>
      <c r="AT129" s="149" t="s">
        <v>141</v>
      </c>
      <c r="AU129" s="149" t="s">
        <v>85</v>
      </c>
      <c r="AV129" s="12" t="s">
        <v>83</v>
      </c>
      <c r="AW129" s="12" t="s">
        <v>32</v>
      </c>
      <c r="AX129" s="12" t="s">
        <v>75</v>
      </c>
      <c r="AY129" s="149" t="s">
        <v>133</v>
      </c>
    </row>
    <row r="130" spans="2:65" s="13" customFormat="1" ht="11.25">
      <c r="B130" s="154"/>
      <c r="D130" s="148" t="s">
        <v>141</v>
      </c>
      <c r="E130" s="155" t="s">
        <v>1</v>
      </c>
      <c r="F130" s="156" t="s">
        <v>827</v>
      </c>
      <c r="H130" s="157">
        <v>125</v>
      </c>
      <c r="I130" s="158"/>
      <c r="L130" s="154"/>
      <c r="M130" s="159"/>
      <c r="T130" s="160"/>
      <c r="AT130" s="155" t="s">
        <v>141</v>
      </c>
      <c r="AU130" s="155" t="s">
        <v>85</v>
      </c>
      <c r="AV130" s="13" t="s">
        <v>85</v>
      </c>
      <c r="AW130" s="13" t="s">
        <v>32</v>
      </c>
      <c r="AX130" s="13" t="s">
        <v>75</v>
      </c>
      <c r="AY130" s="155" t="s">
        <v>133</v>
      </c>
    </row>
    <row r="131" spans="2:65" s="12" customFormat="1" ht="11.25">
      <c r="B131" s="147"/>
      <c r="D131" s="148" t="s">
        <v>141</v>
      </c>
      <c r="E131" s="149" t="s">
        <v>1</v>
      </c>
      <c r="F131" s="150" t="s">
        <v>828</v>
      </c>
      <c r="H131" s="149" t="s">
        <v>1</v>
      </c>
      <c r="I131" s="151"/>
      <c r="L131" s="147"/>
      <c r="M131" s="152"/>
      <c r="T131" s="153"/>
      <c r="AT131" s="149" t="s">
        <v>141</v>
      </c>
      <c r="AU131" s="149" t="s">
        <v>85</v>
      </c>
      <c r="AV131" s="12" t="s">
        <v>83</v>
      </c>
      <c r="AW131" s="12" t="s">
        <v>32</v>
      </c>
      <c r="AX131" s="12" t="s">
        <v>75</v>
      </c>
      <c r="AY131" s="149" t="s">
        <v>133</v>
      </c>
    </row>
    <row r="132" spans="2:65" s="13" customFormat="1" ht="11.25">
      <c r="B132" s="154"/>
      <c r="D132" s="148" t="s">
        <v>141</v>
      </c>
      <c r="E132" s="155" t="s">
        <v>1</v>
      </c>
      <c r="F132" s="156" t="s">
        <v>829</v>
      </c>
      <c r="H132" s="157">
        <v>15.3</v>
      </c>
      <c r="I132" s="158"/>
      <c r="L132" s="154"/>
      <c r="M132" s="159"/>
      <c r="T132" s="160"/>
      <c r="AT132" s="155" t="s">
        <v>141</v>
      </c>
      <c r="AU132" s="155" t="s">
        <v>85</v>
      </c>
      <c r="AV132" s="13" t="s">
        <v>85</v>
      </c>
      <c r="AW132" s="13" t="s">
        <v>32</v>
      </c>
      <c r="AX132" s="13" t="s">
        <v>75</v>
      </c>
      <c r="AY132" s="155" t="s">
        <v>133</v>
      </c>
    </row>
    <row r="133" spans="2:65" s="14" customFormat="1" ht="11.25">
      <c r="B133" s="161"/>
      <c r="D133" s="148" t="s">
        <v>141</v>
      </c>
      <c r="E133" s="162" t="s">
        <v>1</v>
      </c>
      <c r="F133" s="163" t="s">
        <v>152</v>
      </c>
      <c r="H133" s="164">
        <v>140.30000000000001</v>
      </c>
      <c r="I133" s="165"/>
      <c r="L133" s="161"/>
      <c r="M133" s="166"/>
      <c r="T133" s="167"/>
      <c r="AT133" s="162" t="s">
        <v>141</v>
      </c>
      <c r="AU133" s="162" t="s">
        <v>85</v>
      </c>
      <c r="AV133" s="14" t="s">
        <v>139</v>
      </c>
      <c r="AW133" s="14" t="s">
        <v>32</v>
      </c>
      <c r="AX133" s="14" t="s">
        <v>83</v>
      </c>
      <c r="AY133" s="162" t="s">
        <v>133</v>
      </c>
    </row>
    <row r="134" spans="2:65" s="1" customFormat="1" ht="37.9" customHeight="1">
      <c r="B134" s="32"/>
      <c r="C134" s="133" t="s">
        <v>85</v>
      </c>
      <c r="D134" s="133" t="s">
        <v>135</v>
      </c>
      <c r="E134" s="134" t="s">
        <v>159</v>
      </c>
      <c r="F134" s="135" t="s">
        <v>160</v>
      </c>
      <c r="G134" s="136" t="s">
        <v>138</v>
      </c>
      <c r="H134" s="137">
        <v>7.2</v>
      </c>
      <c r="I134" s="138"/>
      <c r="J134" s="139">
        <f>ROUND(I134*H134,2)</f>
        <v>0</v>
      </c>
      <c r="K134" s="140"/>
      <c r="L134" s="32"/>
      <c r="M134" s="141" t="s">
        <v>1</v>
      </c>
      <c r="N134" s="142" t="s">
        <v>40</v>
      </c>
      <c r="P134" s="143">
        <f>O134*H134</f>
        <v>0</v>
      </c>
      <c r="Q134" s="143">
        <v>0</v>
      </c>
      <c r="R134" s="143">
        <f>Q134*H134</f>
        <v>0</v>
      </c>
      <c r="S134" s="143">
        <v>0.57999999999999996</v>
      </c>
      <c r="T134" s="144">
        <f>S134*H134</f>
        <v>4.1760000000000002</v>
      </c>
      <c r="AR134" s="145" t="s">
        <v>139</v>
      </c>
      <c r="AT134" s="145" t="s">
        <v>135</v>
      </c>
      <c r="AU134" s="145" t="s">
        <v>85</v>
      </c>
      <c r="AY134" s="17" t="s">
        <v>133</v>
      </c>
      <c r="BE134" s="146">
        <f>IF(N134="základní",J134,0)</f>
        <v>0</v>
      </c>
      <c r="BF134" s="146">
        <f>IF(N134="snížená",J134,0)</f>
        <v>0</v>
      </c>
      <c r="BG134" s="146">
        <f>IF(N134="zákl. přenesená",J134,0)</f>
        <v>0</v>
      </c>
      <c r="BH134" s="146">
        <f>IF(N134="sníž. přenesená",J134,0)</f>
        <v>0</v>
      </c>
      <c r="BI134" s="146">
        <f>IF(N134="nulová",J134,0)</f>
        <v>0</v>
      </c>
      <c r="BJ134" s="17" t="s">
        <v>83</v>
      </c>
      <c r="BK134" s="146">
        <f>ROUND(I134*H134,2)</f>
        <v>0</v>
      </c>
      <c r="BL134" s="17" t="s">
        <v>139</v>
      </c>
      <c r="BM134" s="145" t="s">
        <v>830</v>
      </c>
    </row>
    <row r="135" spans="2:65" s="12" customFormat="1" ht="11.25">
      <c r="B135" s="147"/>
      <c r="D135" s="148" t="s">
        <v>141</v>
      </c>
      <c r="E135" s="149" t="s">
        <v>1</v>
      </c>
      <c r="F135" s="150" t="s">
        <v>831</v>
      </c>
      <c r="H135" s="149" t="s">
        <v>1</v>
      </c>
      <c r="I135" s="151"/>
      <c r="L135" s="147"/>
      <c r="M135" s="152"/>
      <c r="T135" s="153"/>
      <c r="AT135" s="149" t="s">
        <v>141</v>
      </c>
      <c r="AU135" s="149" t="s">
        <v>85</v>
      </c>
      <c r="AV135" s="12" t="s">
        <v>83</v>
      </c>
      <c r="AW135" s="12" t="s">
        <v>32</v>
      </c>
      <c r="AX135" s="12" t="s">
        <v>75</v>
      </c>
      <c r="AY135" s="149" t="s">
        <v>133</v>
      </c>
    </row>
    <row r="136" spans="2:65" s="13" customFormat="1" ht="11.25">
      <c r="B136" s="154"/>
      <c r="D136" s="148" t="s">
        <v>141</v>
      </c>
      <c r="E136" s="155" t="s">
        <v>1</v>
      </c>
      <c r="F136" s="156" t="s">
        <v>832</v>
      </c>
      <c r="H136" s="157">
        <v>7.2</v>
      </c>
      <c r="I136" s="158"/>
      <c r="L136" s="154"/>
      <c r="M136" s="159"/>
      <c r="T136" s="160"/>
      <c r="AT136" s="155" t="s">
        <v>141</v>
      </c>
      <c r="AU136" s="155" t="s">
        <v>85</v>
      </c>
      <c r="AV136" s="13" t="s">
        <v>85</v>
      </c>
      <c r="AW136" s="13" t="s">
        <v>32</v>
      </c>
      <c r="AX136" s="13" t="s">
        <v>83</v>
      </c>
      <c r="AY136" s="155" t="s">
        <v>133</v>
      </c>
    </row>
    <row r="137" spans="2:65" s="1" customFormat="1" ht="37.9" customHeight="1">
      <c r="B137" s="32"/>
      <c r="C137" s="133" t="s">
        <v>153</v>
      </c>
      <c r="D137" s="133" t="s">
        <v>135</v>
      </c>
      <c r="E137" s="134" t="s">
        <v>833</v>
      </c>
      <c r="F137" s="135" t="s">
        <v>834</v>
      </c>
      <c r="G137" s="136" t="s">
        <v>138</v>
      </c>
      <c r="H137" s="137">
        <v>62</v>
      </c>
      <c r="I137" s="138"/>
      <c r="J137" s="139">
        <f>ROUND(I137*H137,2)</f>
        <v>0</v>
      </c>
      <c r="K137" s="140"/>
      <c r="L137" s="32"/>
      <c r="M137" s="141" t="s">
        <v>1</v>
      </c>
      <c r="N137" s="142" t="s">
        <v>40</v>
      </c>
      <c r="P137" s="143">
        <f>O137*H137</f>
        <v>0</v>
      </c>
      <c r="Q137" s="143">
        <v>0</v>
      </c>
      <c r="R137" s="143">
        <f>Q137*H137</f>
        <v>0</v>
      </c>
      <c r="S137" s="143">
        <v>0.28999999999999998</v>
      </c>
      <c r="T137" s="144">
        <f>S137*H137</f>
        <v>17.98</v>
      </c>
      <c r="AR137" s="145" t="s">
        <v>139</v>
      </c>
      <c r="AT137" s="145" t="s">
        <v>135</v>
      </c>
      <c r="AU137" s="145" t="s">
        <v>85</v>
      </c>
      <c r="AY137" s="17" t="s">
        <v>133</v>
      </c>
      <c r="BE137" s="146">
        <f>IF(N137="základní",J137,0)</f>
        <v>0</v>
      </c>
      <c r="BF137" s="146">
        <f>IF(N137="snížená",J137,0)</f>
        <v>0</v>
      </c>
      <c r="BG137" s="146">
        <f>IF(N137="zákl. přenesená",J137,0)</f>
        <v>0</v>
      </c>
      <c r="BH137" s="146">
        <f>IF(N137="sníž. přenesená",J137,0)</f>
        <v>0</v>
      </c>
      <c r="BI137" s="146">
        <f>IF(N137="nulová",J137,0)</f>
        <v>0</v>
      </c>
      <c r="BJ137" s="17" t="s">
        <v>83</v>
      </c>
      <c r="BK137" s="146">
        <f>ROUND(I137*H137,2)</f>
        <v>0</v>
      </c>
      <c r="BL137" s="17" t="s">
        <v>139</v>
      </c>
      <c r="BM137" s="145" t="s">
        <v>835</v>
      </c>
    </row>
    <row r="138" spans="2:65" s="12" customFormat="1" ht="11.25">
      <c r="B138" s="147"/>
      <c r="D138" s="148" t="s">
        <v>141</v>
      </c>
      <c r="E138" s="149" t="s">
        <v>1</v>
      </c>
      <c r="F138" s="150" t="s">
        <v>836</v>
      </c>
      <c r="H138" s="149" t="s">
        <v>1</v>
      </c>
      <c r="I138" s="151"/>
      <c r="L138" s="147"/>
      <c r="M138" s="152"/>
      <c r="T138" s="153"/>
      <c r="AT138" s="149" t="s">
        <v>141</v>
      </c>
      <c r="AU138" s="149" t="s">
        <v>85</v>
      </c>
      <c r="AV138" s="12" t="s">
        <v>83</v>
      </c>
      <c r="AW138" s="12" t="s">
        <v>32</v>
      </c>
      <c r="AX138" s="12" t="s">
        <v>75</v>
      </c>
      <c r="AY138" s="149" t="s">
        <v>133</v>
      </c>
    </row>
    <row r="139" spans="2:65" s="13" customFormat="1" ht="11.25">
      <c r="B139" s="154"/>
      <c r="D139" s="148" t="s">
        <v>141</v>
      </c>
      <c r="E139" s="155" t="s">
        <v>1</v>
      </c>
      <c r="F139" s="156" t="s">
        <v>329</v>
      </c>
      <c r="H139" s="157">
        <v>31</v>
      </c>
      <c r="I139" s="158"/>
      <c r="L139" s="154"/>
      <c r="M139" s="159"/>
      <c r="T139" s="160"/>
      <c r="AT139" s="155" t="s">
        <v>141</v>
      </c>
      <c r="AU139" s="155" t="s">
        <v>85</v>
      </c>
      <c r="AV139" s="13" t="s">
        <v>85</v>
      </c>
      <c r="AW139" s="13" t="s">
        <v>32</v>
      </c>
      <c r="AX139" s="13" t="s">
        <v>75</v>
      </c>
      <c r="AY139" s="155" t="s">
        <v>133</v>
      </c>
    </row>
    <row r="140" spans="2:65" s="12" customFormat="1" ht="11.25">
      <c r="B140" s="147"/>
      <c r="D140" s="148" t="s">
        <v>141</v>
      </c>
      <c r="E140" s="149" t="s">
        <v>1</v>
      </c>
      <c r="F140" s="150" t="s">
        <v>837</v>
      </c>
      <c r="H140" s="149" t="s">
        <v>1</v>
      </c>
      <c r="I140" s="151"/>
      <c r="L140" s="147"/>
      <c r="M140" s="152"/>
      <c r="T140" s="153"/>
      <c r="AT140" s="149" t="s">
        <v>141</v>
      </c>
      <c r="AU140" s="149" t="s">
        <v>85</v>
      </c>
      <c r="AV140" s="12" t="s">
        <v>83</v>
      </c>
      <c r="AW140" s="12" t="s">
        <v>32</v>
      </c>
      <c r="AX140" s="12" t="s">
        <v>75</v>
      </c>
      <c r="AY140" s="149" t="s">
        <v>133</v>
      </c>
    </row>
    <row r="141" spans="2:65" s="13" customFormat="1" ht="11.25">
      <c r="B141" s="154"/>
      <c r="D141" s="148" t="s">
        <v>141</v>
      </c>
      <c r="E141" s="155" t="s">
        <v>1</v>
      </c>
      <c r="F141" s="156" t="s">
        <v>329</v>
      </c>
      <c r="H141" s="157">
        <v>31</v>
      </c>
      <c r="I141" s="158"/>
      <c r="L141" s="154"/>
      <c r="M141" s="159"/>
      <c r="T141" s="160"/>
      <c r="AT141" s="155" t="s">
        <v>141</v>
      </c>
      <c r="AU141" s="155" t="s">
        <v>85</v>
      </c>
      <c r="AV141" s="13" t="s">
        <v>85</v>
      </c>
      <c r="AW141" s="13" t="s">
        <v>32</v>
      </c>
      <c r="AX141" s="13" t="s">
        <v>75</v>
      </c>
      <c r="AY141" s="155" t="s">
        <v>133</v>
      </c>
    </row>
    <row r="142" spans="2:65" s="14" customFormat="1" ht="11.25">
      <c r="B142" s="161"/>
      <c r="D142" s="148" t="s">
        <v>141</v>
      </c>
      <c r="E142" s="162" t="s">
        <v>1</v>
      </c>
      <c r="F142" s="163" t="s">
        <v>152</v>
      </c>
      <c r="H142" s="164">
        <v>62</v>
      </c>
      <c r="I142" s="165"/>
      <c r="L142" s="161"/>
      <c r="M142" s="166"/>
      <c r="T142" s="167"/>
      <c r="AT142" s="162" t="s">
        <v>141</v>
      </c>
      <c r="AU142" s="162" t="s">
        <v>85</v>
      </c>
      <c r="AV142" s="14" t="s">
        <v>139</v>
      </c>
      <c r="AW142" s="14" t="s">
        <v>32</v>
      </c>
      <c r="AX142" s="14" t="s">
        <v>83</v>
      </c>
      <c r="AY142" s="162" t="s">
        <v>133</v>
      </c>
    </row>
    <row r="143" spans="2:65" s="1" customFormat="1" ht="37.9" customHeight="1">
      <c r="B143" s="32"/>
      <c r="C143" s="133" t="s">
        <v>139</v>
      </c>
      <c r="D143" s="133" t="s">
        <v>135</v>
      </c>
      <c r="E143" s="134" t="s">
        <v>154</v>
      </c>
      <c r="F143" s="135" t="s">
        <v>155</v>
      </c>
      <c r="G143" s="136" t="s">
        <v>138</v>
      </c>
      <c r="H143" s="137">
        <v>23</v>
      </c>
      <c r="I143" s="138"/>
      <c r="J143" s="139">
        <f>ROUND(I143*H143,2)</f>
        <v>0</v>
      </c>
      <c r="K143" s="140"/>
      <c r="L143" s="32"/>
      <c r="M143" s="141" t="s">
        <v>1</v>
      </c>
      <c r="N143" s="142" t="s">
        <v>40</v>
      </c>
      <c r="P143" s="143">
        <f>O143*H143</f>
        <v>0</v>
      </c>
      <c r="Q143" s="143">
        <v>0</v>
      </c>
      <c r="R143" s="143">
        <f>Q143*H143</f>
        <v>0</v>
      </c>
      <c r="S143" s="143">
        <v>0.44</v>
      </c>
      <c r="T143" s="144">
        <f>S143*H143</f>
        <v>10.119999999999999</v>
      </c>
      <c r="AR143" s="145" t="s">
        <v>139</v>
      </c>
      <c r="AT143" s="145" t="s">
        <v>135</v>
      </c>
      <c r="AU143" s="145" t="s">
        <v>85</v>
      </c>
      <c r="AY143" s="17" t="s">
        <v>133</v>
      </c>
      <c r="BE143" s="146">
        <f>IF(N143="základní",J143,0)</f>
        <v>0</v>
      </c>
      <c r="BF143" s="146">
        <f>IF(N143="snížená",J143,0)</f>
        <v>0</v>
      </c>
      <c r="BG143" s="146">
        <f>IF(N143="zákl. přenesená",J143,0)</f>
        <v>0</v>
      </c>
      <c r="BH143" s="146">
        <f>IF(N143="sníž. přenesená",J143,0)</f>
        <v>0</v>
      </c>
      <c r="BI143" s="146">
        <f>IF(N143="nulová",J143,0)</f>
        <v>0</v>
      </c>
      <c r="BJ143" s="17" t="s">
        <v>83</v>
      </c>
      <c r="BK143" s="146">
        <f>ROUND(I143*H143,2)</f>
        <v>0</v>
      </c>
      <c r="BL143" s="17" t="s">
        <v>139</v>
      </c>
      <c r="BM143" s="145" t="s">
        <v>838</v>
      </c>
    </row>
    <row r="144" spans="2:65" s="12" customFormat="1" ht="11.25">
      <c r="B144" s="147"/>
      <c r="D144" s="148" t="s">
        <v>141</v>
      </c>
      <c r="E144" s="149" t="s">
        <v>1</v>
      </c>
      <c r="F144" s="150" t="s">
        <v>839</v>
      </c>
      <c r="H144" s="149" t="s">
        <v>1</v>
      </c>
      <c r="I144" s="151"/>
      <c r="L144" s="147"/>
      <c r="M144" s="152"/>
      <c r="T144" s="153"/>
      <c r="AT144" s="149" t="s">
        <v>141</v>
      </c>
      <c r="AU144" s="149" t="s">
        <v>85</v>
      </c>
      <c r="AV144" s="12" t="s">
        <v>83</v>
      </c>
      <c r="AW144" s="12" t="s">
        <v>32</v>
      </c>
      <c r="AX144" s="12" t="s">
        <v>75</v>
      </c>
      <c r="AY144" s="149" t="s">
        <v>133</v>
      </c>
    </row>
    <row r="145" spans="2:65" s="13" customFormat="1" ht="11.25">
      <c r="B145" s="154"/>
      <c r="D145" s="148" t="s">
        <v>141</v>
      </c>
      <c r="E145" s="155" t="s">
        <v>1</v>
      </c>
      <c r="F145" s="156" t="s">
        <v>277</v>
      </c>
      <c r="H145" s="157">
        <v>23</v>
      </c>
      <c r="I145" s="158"/>
      <c r="L145" s="154"/>
      <c r="M145" s="159"/>
      <c r="T145" s="160"/>
      <c r="AT145" s="155" t="s">
        <v>141</v>
      </c>
      <c r="AU145" s="155" t="s">
        <v>85</v>
      </c>
      <c r="AV145" s="13" t="s">
        <v>85</v>
      </c>
      <c r="AW145" s="13" t="s">
        <v>32</v>
      </c>
      <c r="AX145" s="13" t="s">
        <v>83</v>
      </c>
      <c r="AY145" s="155" t="s">
        <v>133</v>
      </c>
    </row>
    <row r="146" spans="2:65" s="1" customFormat="1" ht="24.2" customHeight="1">
      <c r="B146" s="32"/>
      <c r="C146" s="133" t="s">
        <v>164</v>
      </c>
      <c r="D146" s="133" t="s">
        <v>135</v>
      </c>
      <c r="E146" s="134" t="s">
        <v>840</v>
      </c>
      <c r="F146" s="135" t="s">
        <v>841</v>
      </c>
      <c r="G146" s="136" t="s">
        <v>138</v>
      </c>
      <c r="H146" s="137">
        <v>47</v>
      </c>
      <c r="I146" s="138"/>
      <c r="J146" s="139">
        <f>ROUND(I146*H146,2)</f>
        <v>0</v>
      </c>
      <c r="K146" s="140"/>
      <c r="L146" s="32"/>
      <c r="M146" s="141" t="s">
        <v>1</v>
      </c>
      <c r="N146" s="142" t="s">
        <v>40</v>
      </c>
      <c r="P146" s="143">
        <f>O146*H146</f>
        <v>0</v>
      </c>
      <c r="Q146" s="143">
        <v>6.0000000000000002E-5</v>
      </c>
      <c r="R146" s="143">
        <f>Q146*H146</f>
        <v>2.82E-3</v>
      </c>
      <c r="S146" s="143">
        <v>9.1999999999999998E-2</v>
      </c>
      <c r="T146" s="144">
        <f>S146*H146</f>
        <v>4.3239999999999998</v>
      </c>
      <c r="AR146" s="145" t="s">
        <v>139</v>
      </c>
      <c r="AT146" s="145" t="s">
        <v>135</v>
      </c>
      <c r="AU146" s="145" t="s">
        <v>85</v>
      </c>
      <c r="AY146" s="17" t="s">
        <v>133</v>
      </c>
      <c r="BE146" s="146">
        <f>IF(N146="základní",J146,0)</f>
        <v>0</v>
      </c>
      <c r="BF146" s="146">
        <f>IF(N146="snížená",J146,0)</f>
        <v>0</v>
      </c>
      <c r="BG146" s="146">
        <f>IF(N146="zákl. přenesená",J146,0)</f>
        <v>0</v>
      </c>
      <c r="BH146" s="146">
        <f>IF(N146="sníž. přenesená",J146,0)</f>
        <v>0</v>
      </c>
      <c r="BI146" s="146">
        <f>IF(N146="nulová",J146,0)</f>
        <v>0</v>
      </c>
      <c r="BJ146" s="17" t="s">
        <v>83</v>
      </c>
      <c r="BK146" s="146">
        <f>ROUND(I146*H146,2)</f>
        <v>0</v>
      </c>
      <c r="BL146" s="17" t="s">
        <v>139</v>
      </c>
      <c r="BM146" s="145" t="s">
        <v>842</v>
      </c>
    </row>
    <row r="147" spans="2:65" s="12" customFormat="1" ht="11.25">
      <c r="B147" s="147"/>
      <c r="D147" s="148" t="s">
        <v>141</v>
      </c>
      <c r="E147" s="149" t="s">
        <v>1</v>
      </c>
      <c r="F147" s="150" t="s">
        <v>843</v>
      </c>
      <c r="H147" s="149" t="s">
        <v>1</v>
      </c>
      <c r="I147" s="151"/>
      <c r="L147" s="147"/>
      <c r="M147" s="152"/>
      <c r="T147" s="153"/>
      <c r="AT147" s="149" t="s">
        <v>141</v>
      </c>
      <c r="AU147" s="149" t="s">
        <v>85</v>
      </c>
      <c r="AV147" s="12" t="s">
        <v>83</v>
      </c>
      <c r="AW147" s="12" t="s">
        <v>32</v>
      </c>
      <c r="AX147" s="12" t="s">
        <v>75</v>
      </c>
      <c r="AY147" s="149" t="s">
        <v>133</v>
      </c>
    </row>
    <row r="148" spans="2:65" s="13" customFormat="1" ht="11.25">
      <c r="B148" s="154"/>
      <c r="D148" s="148" t="s">
        <v>141</v>
      </c>
      <c r="E148" s="155" t="s">
        <v>1</v>
      </c>
      <c r="F148" s="156" t="s">
        <v>417</v>
      </c>
      <c r="H148" s="157">
        <v>47</v>
      </c>
      <c r="I148" s="158"/>
      <c r="L148" s="154"/>
      <c r="M148" s="159"/>
      <c r="T148" s="160"/>
      <c r="AT148" s="155" t="s">
        <v>141</v>
      </c>
      <c r="AU148" s="155" t="s">
        <v>85</v>
      </c>
      <c r="AV148" s="13" t="s">
        <v>85</v>
      </c>
      <c r="AW148" s="13" t="s">
        <v>32</v>
      </c>
      <c r="AX148" s="13" t="s">
        <v>83</v>
      </c>
      <c r="AY148" s="155" t="s">
        <v>133</v>
      </c>
    </row>
    <row r="149" spans="2:65" s="1" customFormat="1" ht="24.2" customHeight="1">
      <c r="B149" s="32"/>
      <c r="C149" s="133" t="s">
        <v>170</v>
      </c>
      <c r="D149" s="133" t="s">
        <v>135</v>
      </c>
      <c r="E149" s="134" t="s">
        <v>171</v>
      </c>
      <c r="F149" s="135" t="s">
        <v>172</v>
      </c>
      <c r="G149" s="136" t="s">
        <v>138</v>
      </c>
      <c r="H149" s="137">
        <v>45.9</v>
      </c>
      <c r="I149" s="138"/>
      <c r="J149" s="139">
        <f>ROUND(I149*H149,2)</f>
        <v>0</v>
      </c>
      <c r="K149" s="140"/>
      <c r="L149" s="32"/>
      <c r="M149" s="141" t="s">
        <v>1</v>
      </c>
      <c r="N149" s="142" t="s">
        <v>40</v>
      </c>
      <c r="P149" s="143">
        <f>O149*H149</f>
        <v>0</v>
      </c>
      <c r="Q149" s="143">
        <v>6.9999999999999994E-5</v>
      </c>
      <c r="R149" s="143">
        <f>Q149*H149</f>
        <v>3.2129999999999997E-3</v>
      </c>
      <c r="S149" s="143">
        <v>0.115</v>
      </c>
      <c r="T149" s="144">
        <f>S149*H149</f>
        <v>5.2785000000000002</v>
      </c>
      <c r="AR149" s="145" t="s">
        <v>139</v>
      </c>
      <c r="AT149" s="145" t="s">
        <v>135</v>
      </c>
      <c r="AU149" s="145" t="s">
        <v>85</v>
      </c>
      <c r="AY149" s="17" t="s">
        <v>133</v>
      </c>
      <c r="BE149" s="146">
        <f>IF(N149="základní",J149,0)</f>
        <v>0</v>
      </c>
      <c r="BF149" s="146">
        <f>IF(N149="snížená",J149,0)</f>
        <v>0</v>
      </c>
      <c r="BG149" s="146">
        <f>IF(N149="zákl. přenesená",J149,0)</f>
        <v>0</v>
      </c>
      <c r="BH149" s="146">
        <f>IF(N149="sníž. přenesená",J149,0)</f>
        <v>0</v>
      </c>
      <c r="BI149" s="146">
        <f>IF(N149="nulová",J149,0)</f>
        <v>0</v>
      </c>
      <c r="BJ149" s="17" t="s">
        <v>83</v>
      </c>
      <c r="BK149" s="146">
        <f>ROUND(I149*H149,2)</f>
        <v>0</v>
      </c>
      <c r="BL149" s="17" t="s">
        <v>139</v>
      </c>
      <c r="BM149" s="145" t="s">
        <v>844</v>
      </c>
    </row>
    <row r="150" spans="2:65" s="12" customFormat="1" ht="11.25">
      <c r="B150" s="147"/>
      <c r="D150" s="148" t="s">
        <v>141</v>
      </c>
      <c r="E150" s="149" t="s">
        <v>1</v>
      </c>
      <c r="F150" s="150" t="s">
        <v>828</v>
      </c>
      <c r="H150" s="149" t="s">
        <v>1</v>
      </c>
      <c r="I150" s="151"/>
      <c r="L150" s="147"/>
      <c r="M150" s="152"/>
      <c r="T150" s="153"/>
      <c r="AT150" s="149" t="s">
        <v>141</v>
      </c>
      <c r="AU150" s="149" t="s">
        <v>85</v>
      </c>
      <c r="AV150" s="12" t="s">
        <v>83</v>
      </c>
      <c r="AW150" s="12" t="s">
        <v>32</v>
      </c>
      <c r="AX150" s="12" t="s">
        <v>75</v>
      </c>
      <c r="AY150" s="149" t="s">
        <v>133</v>
      </c>
    </row>
    <row r="151" spans="2:65" s="13" customFormat="1" ht="11.25">
      <c r="B151" s="154"/>
      <c r="D151" s="148" t="s">
        <v>141</v>
      </c>
      <c r="E151" s="155" t="s">
        <v>1</v>
      </c>
      <c r="F151" s="156" t="s">
        <v>845</v>
      </c>
      <c r="H151" s="157">
        <v>9.9</v>
      </c>
      <c r="I151" s="158"/>
      <c r="L151" s="154"/>
      <c r="M151" s="159"/>
      <c r="T151" s="160"/>
      <c r="AT151" s="155" t="s">
        <v>141</v>
      </c>
      <c r="AU151" s="155" t="s">
        <v>85</v>
      </c>
      <c r="AV151" s="13" t="s">
        <v>85</v>
      </c>
      <c r="AW151" s="13" t="s">
        <v>32</v>
      </c>
      <c r="AX151" s="13" t="s">
        <v>75</v>
      </c>
      <c r="AY151" s="155" t="s">
        <v>133</v>
      </c>
    </row>
    <row r="152" spans="2:65" s="12" customFormat="1" ht="11.25">
      <c r="B152" s="147"/>
      <c r="D152" s="148" t="s">
        <v>141</v>
      </c>
      <c r="E152" s="149" t="s">
        <v>1</v>
      </c>
      <c r="F152" s="150" t="s">
        <v>846</v>
      </c>
      <c r="H152" s="149" t="s">
        <v>1</v>
      </c>
      <c r="I152" s="151"/>
      <c r="L152" s="147"/>
      <c r="M152" s="152"/>
      <c r="T152" s="153"/>
      <c r="AT152" s="149" t="s">
        <v>141</v>
      </c>
      <c r="AU152" s="149" t="s">
        <v>85</v>
      </c>
      <c r="AV152" s="12" t="s">
        <v>83</v>
      </c>
      <c r="AW152" s="12" t="s">
        <v>32</v>
      </c>
      <c r="AX152" s="12" t="s">
        <v>75</v>
      </c>
      <c r="AY152" s="149" t="s">
        <v>133</v>
      </c>
    </row>
    <row r="153" spans="2:65" s="13" customFormat="1" ht="11.25">
      <c r="B153" s="154"/>
      <c r="D153" s="148" t="s">
        <v>141</v>
      </c>
      <c r="E153" s="155" t="s">
        <v>1</v>
      </c>
      <c r="F153" s="156" t="s">
        <v>358</v>
      </c>
      <c r="H153" s="157">
        <v>36</v>
      </c>
      <c r="I153" s="158"/>
      <c r="L153" s="154"/>
      <c r="M153" s="159"/>
      <c r="T153" s="160"/>
      <c r="AT153" s="155" t="s">
        <v>141</v>
      </c>
      <c r="AU153" s="155" t="s">
        <v>85</v>
      </c>
      <c r="AV153" s="13" t="s">
        <v>85</v>
      </c>
      <c r="AW153" s="13" t="s">
        <v>32</v>
      </c>
      <c r="AX153" s="13" t="s">
        <v>75</v>
      </c>
      <c r="AY153" s="155" t="s">
        <v>133</v>
      </c>
    </row>
    <row r="154" spans="2:65" s="14" customFormat="1" ht="11.25">
      <c r="B154" s="161"/>
      <c r="D154" s="148" t="s">
        <v>141</v>
      </c>
      <c r="E154" s="162" t="s">
        <v>1</v>
      </c>
      <c r="F154" s="163" t="s">
        <v>152</v>
      </c>
      <c r="H154" s="164">
        <v>45.9</v>
      </c>
      <c r="I154" s="165"/>
      <c r="L154" s="161"/>
      <c r="M154" s="166"/>
      <c r="T154" s="167"/>
      <c r="AT154" s="162" t="s">
        <v>141</v>
      </c>
      <c r="AU154" s="162" t="s">
        <v>85</v>
      </c>
      <c r="AV154" s="14" t="s">
        <v>139</v>
      </c>
      <c r="AW154" s="14" t="s">
        <v>32</v>
      </c>
      <c r="AX154" s="14" t="s">
        <v>83</v>
      </c>
      <c r="AY154" s="162" t="s">
        <v>133</v>
      </c>
    </row>
    <row r="155" spans="2:65" s="1" customFormat="1" ht="24.2" customHeight="1">
      <c r="B155" s="32"/>
      <c r="C155" s="133" t="s">
        <v>178</v>
      </c>
      <c r="D155" s="133" t="s">
        <v>135</v>
      </c>
      <c r="E155" s="134" t="s">
        <v>179</v>
      </c>
      <c r="F155" s="135" t="s">
        <v>180</v>
      </c>
      <c r="G155" s="136" t="s">
        <v>138</v>
      </c>
      <c r="H155" s="137">
        <v>42</v>
      </c>
      <c r="I155" s="138"/>
      <c r="J155" s="139">
        <f>ROUND(I155*H155,2)</f>
        <v>0</v>
      </c>
      <c r="K155" s="140"/>
      <c r="L155" s="32"/>
      <c r="M155" s="141" t="s">
        <v>1</v>
      </c>
      <c r="N155" s="142" t="s">
        <v>40</v>
      </c>
      <c r="P155" s="143">
        <f>O155*H155</f>
        <v>0</v>
      </c>
      <c r="Q155" s="143">
        <v>1.2999999999999999E-4</v>
      </c>
      <c r="R155" s="143">
        <f>Q155*H155</f>
        <v>5.4599999999999996E-3</v>
      </c>
      <c r="S155" s="143">
        <v>0.23</v>
      </c>
      <c r="T155" s="144">
        <f>S155*H155</f>
        <v>9.66</v>
      </c>
      <c r="AR155" s="145" t="s">
        <v>139</v>
      </c>
      <c r="AT155" s="145" t="s">
        <v>135</v>
      </c>
      <c r="AU155" s="145" t="s">
        <v>85</v>
      </c>
      <c r="AY155" s="17" t="s">
        <v>133</v>
      </c>
      <c r="BE155" s="146">
        <f>IF(N155="základní",J155,0)</f>
        <v>0</v>
      </c>
      <c r="BF155" s="146">
        <f>IF(N155="snížená",J155,0)</f>
        <v>0</v>
      </c>
      <c r="BG155" s="146">
        <f>IF(N155="zákl. přenesená",J155,0)</f>
        <v>0</v>
      </c>
      <c r="BH155" s="146">
        <f>IF(N155="sníž. přenesená",J155,0)</f>
        <v>0</v>
      </c>
      <c r="BI155" s="146">
        <f>IF(N155="nulová",J155,0)</f>
        <v>0</v>
      </c>
      <c r="BJ155" s="17" t="s">
        <v>83</v>
      </c>
      <c r="BK155" s="146">
        <f>ROUND(I155*H155,2)</f>
        <v>0</v>
      </c>
      <c r="BL155" s="17" t="s">
        <v>139</v>
      </c>
      <c r="BM155" s="145" t="s">
        <v>847</v>
      </c>
    </row>
    <row r="156" spans="2:65" s="12" customFormat="1" ht="11.25">
      <c r="B156" s="147"/>
      <c r="D156" s="148" t="s">
        <v>141</v>
      </c>
      <c r="E156" s="149" t="s">
        <v>1</v>
      </c>
      <c r="F156" s="150" t="s">
        <v>848</v>
      </c>
      <c r="H156" s="149" t="s">
        <v>1</v>
      </c>
      <c r="I156" s="151"/>
      <c r="L156" s="147"/>
      <c r="M156" s="152"/>
      <c r="T156" s="153"/>
      <c r="AT156" s="149" t="s">
        <v>141</v>
      </c>
      <c r="AU156" s="149" t="s">
        <v>85</v>
      </c>
      <c r="AV156" s="12" t="s">
        <v>83</v>
      </c>
      <c r="AW156" s="12" t="s">
        <v>32</v>
      </c>
      <c r="AX156" s="12" t="s">
        <v>75</v>
      </c>
      <c r="AY156" s="149" t="s">
        <v>133</v>
      </c>
    </row>
    <row r="157" spans="2:65" s="13" customFormat="1" ht="11.25">
      <c r="B157" s="154"/>
      <c r="D157" s="148" t="s">
        <v>141</v>
      </c>
      <c r="E157" s="155" t="s">
        <v>1</v>
      </c>
      <c r="F157" s="156" t="s">
        <v>390</v>
      </c>
      <c r="H157" s="157">
        <v>42</v>
      </c>
      <c r="I157" s="158"/>
      <c r="L157" s="154"/>
      <c r="M157" s="159"/>
      <c r="T157" s="160"/>
      <c r="AT157" s="155" t="s">
        <v>141</v>
      </c>
      <c r="AU157" s="155" t="s">
        <v>85</v>
      </c>
      <c r="AV157" s="13" t="s">
        <v>85</v>
      </c>
      <c r="AW157" s="13" t="s">
        <v>32</v>
      </c>
      <c r="AX157" s="13" t="s">
        <v>83</v>
      </c>
      <c r="AY157" s="155" t="s">
        <v>133</v>
      </c>
    </row>
    <row r="158" spans="2:65" s="1" customFormat="1" ht="49.15" customHeight="1">
      <c r="B158" s="32"/>
      <c r="C158" s="133" t="s">
        <v>184</v>
      </c>
      <c r="D158" s="133" t="s">
        <v>135</v>
      </c>
      <c r="E158" s="134" t="s">
        <v>185</v>
      </c>
      <c r="F158" s="135" t="s">
        <v>186</v>
      </c>
      <c r="G158" s="136" t="s">
        <v>187</v>
      </c>
      <c r="H158" s="137">
        <v>3</v>
      </c>
      <c r="I158" s="138"/>
      <c r="J158" s="139">
        <f>ROUND(I158*H158,2)</f>
        <v>0</v>
      </c>
      <c r="K158" s="140"/>
      <c r="L158" s="32"/>
      <c r="M158" s="141" t="s">
        <v>1</v>
      </c>
      <c r="N158" s="142" t="s">
        <v>40</v>
      </c>
      <c r="P158" s="143">
        <f>O158*H158</f>
        <v>0</v>
      </c>
      <c r="Q158" s="143">
        <v>8.6800000000000002E-3</v>
      </c>
      <c r="R158" s="143">
        <f>Q158*H158</f>
        <v>2.6040000000000001E-2</v>
      </c>
      <c r="S158" s="143">
        <v>0</v>
      </c>
      <c r="T158" s="144">
        <f>S158*H158</f>
        <v>0</v>
      </c>
      <c r="AR158" s="145" t="s">
        <v>139</v>
      </c>
      <c r="AT158" s="145" t="s">
        <v>135</v>
      </c>
      <c r="AU158" s="145" t="s">
        <v>85</v>
      </c>
      <c r="AY158" s="17" t="s">
        <v>133</v>
      </c>
      <c r="BE158" s="146">
        <f>IF(N158="základní",J158,0)</f>
        <v>0</v>
      </c>
      <c r="BF158" s="146">
        <f>IF(N158="snížená",J158,0)</f>
        <v>0</v>
      </c>
      <c r="BG158" s="146">
        <f>IF(N158="zákl. přenesená",J158,0)</f>
        <v>0</v>
      </c>
      <c r="BH158" s="146">
        <f>IF(N158="sníž. přenesená",J158,0)</f>
        <v>0</v>
      </c>
      <c r="BI158" s="146">
        <f>IF(N158="nulová",J158,0)</f>
        <v>0</v>
      </c>
      <c r="BJ158" s="17" t="s">
        <v>83</v>
      </c>
      <c r="BK158" s="146">
        <f>ROUND(I158*H158,2)</f>
        <v>0</v>
      </c>
      <c r="BL158" s="17" t="s">
        <v>139</v>
      </c>
      <c r="BM158" s="145" t="s">
        <v>849</v>
      </c>
    </row>
    <row r="159" spans="2:65" s="12" customFormat="1" ht="11.25">
      <c r="B159" s="147"/>
      <c r="D159" s="148" t="s">
        <v>141</v>
      </c>
      <c r="E159" s="149" t="s">
        <v>1</v>
      </c>
      <c r="F159" s="150" t="s">
        <v>850</v>
      </c>
      <c r="H159" s="149" t="s">
        <v>1</v>
      </c>
      <c r="I159" s="151"/>
      <c r="L159" s="147"/>
      <c r="M159" s="152"/>
      <c r="T159" s="153"/>
      <c r="AT159" s="149" t="s">
        <v>141</v>
      </c>
      <c r="AU159" s="149" t="s">
        <v>85</v>
      </c>
      <c r="AV159" s="12" t="s">
        <v>83</v>
      </c>
      <c r="AW159" s="12" t="s">
        <v>32</v>
      </c>
      <c r="AX159" s="12" t="s">
        <v>75</v>
      </c>
      <c r="AY159" s="149" t="s">
        <v>133</v>
      </c>
    </row>
    <row r="160" spans="2:65" s="13" customFormat="1" ht="11.25">
      <c r="B160" s="154"/>
      <c r="D160" s="148" t="s">
        <v>141</v>
      </c>
      <c r="E160" s="155" t="s">
        <v>1</v>
      </c>
      <c r="F160" s="156" t="s">
        <v>851</v>
      </c>
      <c r="H160" s="157">
        <v>3</v>
      </c>
      <c r="I160" s="158"/>
      <c r="L160" s="154"/>
      <c r="M160" s="159"/>
      <c r="T160" s="160"/>
      <c r="AT160" s="155" t="s">
        <v>141</v>
      </c>
      <c r="AU160" s="155" t="s">
        <v>85</v>
      </c>
      <c r="AV160" s="13" t="s">
        <v>85</v>
      </c>
      <c r="AW160" s="13" t="s">
        <v>32</v>
      </c>
      <c r="AX160" s="13" t="s">
        <v>83</v>
      </c>
      <c r="AY160" s="155" t="s">
        <v>133</v>
      </c>
    </row>
    <row r="161" spans="2:65" s="1" customFormat="1" ht="49.15" customHeight="1">
      <c r="B161" s="32"/>
      <c r="C161" s="133" t="s">
        <v>191</v>
      </c>
      <c r="D161" s="133" t="s">
        <v>135</v>
      </c>
      <c r="E161" s="134" t="s">
        <v>192</v>
      </c>
      <c r="F161" s="135" t="s">
        <v>193</v>
      </c>
      <c r="G161" s="136" t="s">
        <v>187</v>
      </c>
      <c r="H161" s="137">
        <v>8.4</v>
      </c>
      <c r="I161" s="138"/>
      <c r="J161" s="139">
        <f>ROUND(I161*H161,2)</f>
        <v>0</v>
      </c>
      <c r="K161" s="140"/>
      <c r="L161" s="32"/>
      <c r="M161" s="141" t="s">
        <v>1</v>
      </c>
      <c r="N161" s="142" t="s">
        <v>40</v>
      </c>
      <c r="P161" s="143">
        <f>O161*H161</f>
        <v>0</v>
      </c>
      <c r="Q161" s="143">
        <v>3.6900000000000002E-2</v>
      </c>
      <c r="R161" s="143">
        <f>Q161*H161</f>
        <v>0.30996000000000001</v>
      </c>
      <c r="S161" s="143">
        <v>0</v>
      </c>
      <c r="T161" s="144">
        <f>S161*H161</f>
        <v>0</v>
      </c>
      <c r="AR161" s="145" t="s">
        <v>139</v>
      </c>
      <c r="AT161" s="145" t="s">
        <v>135</v>
      </c>
      <c r="AU161" s="145" t="s">
        <v>85</v>
      </c>
      <c r="AY161" s="17" t="s">
        <v>133</v>
      </c>
      <c r="BE161" s="146">
        <f>IF(N161="základní",J161,0)</f>
        <v>0</v>
      </c>
      <c r="BF161" s="146">
        <f>IF(N161="snížená",J161,0)</f>
        <v>0</v>
      </c>
      <c r="BG161" s="146">
        <f>IF(N161="zákl. přenesená",J161,0)</f>
        <v>0</v>
      </c>
      <c r="BH161" s="146">
        <f>IF(N161="sníž. přenesená",J161,0)</f>
        <v>0</v>
      </c>
      <c r="BI161" s="146">
        <f>IF(N161="nulová",J161,0)</f>
        <v>0</v>
      </c>
      <c r="BJ161" s="17" t="s">
        <v>83</v>
      </c>
      <c r="BK161" s="146">
        <f>ROUND(I161*H161,2)</f>
        <v>0</v>
      </c>
      <c r="BL161" s="17" t="s">
        <v>139</v>
      </c>
      <c r="BM161" s="145" t="s">
        <v>852</v>
      </c>
    </row>
    <row r="162" spans="2:65" s="12" customFormat="1" ht="11.25">
      <c r="B162" s="147"/>
      <c r="D162" s="148" t="s">
        <v>141</v>
      </c>
      <c r="E162" s="149" t="s">
        <v>1</v>
      </c>
      <c r="F162" s="150" t="s">
        <v>853</v>
      </c>
      <c r="H162" s="149" t="s">
        <v>1</v>
      </c>
      <c r="I162" s="151"/>
      <c r="L162" s="147"/>
      <c r="M162" s="152"/>
      <c r="T162" s="153"/>
      <c r="AT162" s="149" t="s">
        <v>141</v>
      </c>
      <c r="AU162" s="149" t="s">
        <v>85</v>
      </c>
      <c r="AV162" s="12" t="s">
        <v>83</v>
      </c>
      <c r="AW162" s="12" t="s">
        <v>32</v>
      </c>
      <c r="AX162" s="12" t="s">
        <v>75</v>
      </c>
      <c r="AY162" s="149" t="s">
        <v>133</v>
      </c>
    </row>
    <row r="163" spans="2:65" s="13" customFormat="1" ht="11.25">
      <c r="B163" s="154"/>
      <c r="D163" s="148" t="s">
        <v>141</v>
      </c>
      <c r="E163" s="155" t="s">
        <v>1</v>
      </c>
      <c r="F163" s="156" t="s">
        <v>854</v>
      </c>
      <c r="H163" s="157">
        <v>8.4</v>
      </c>
      <c r="I163" s="158"/>
      <c r="L163" s="154"/>
      <c r="M163" s="159"/>
      <c r="T163" s="160"/>
      <c r="AT163" s="155" t="s">
        <v>141</v>
      </c>
      <c r="AU163" s="155" t="s">
        <v>85</v>
      </c>
      <c r="AV163" s="13" t="s">
        <v>85</v>
      </c>
      <c r="AW163" s="13" t="s">
        <v>32</v>
      </c>
      <c r="AX163" s="13" t="s">
        <v>83</v>
      </c>
      <c r="AY163" s="155" t="s">
        <v>133</v>
      </c>
    </row>
    <row r="164" spans="2:65" s="1" customFormat="1" ht="16.5" customHeight="1">
      <c r="B164" s="32"/>
      <c r="C164" s="133" t="s">
        <v>197</v>
      </c>
      <c r="D164" s="133" t="s">
        <v>135</v>
      </c>
      <c r="E164" s="134" t="s">
        <v>855</v>
      </c>
      <c r="F164" s="135" t="s">
        <v>856</v>
      </c>
      <c r="G164" s="136" t="s">
        <v>200</v>
      </c>
      <c r="H164" s="137">
        <v>1.02</v>
      </c>
      <c r="I164" s="138"/>
      <c r="J164" s="139">
        <f>ROUND(I164*H164,2)</f>
        <v>0</v>
      </c>
      <c r="K164" s="140"/>
      <c r="L164" s="32"/>
      <c r="M164" s="141" t="s">
        <v>1</v>
      </c>
      <c r="N164" s="142" t="s">
        <v>40</v>
      </c>
      <c r="P164" s="143">
        <f>O164*H164</f>
        <v>0</v>
      </c>
      <c r="Q164" s="143">
        <v>0</v>
      </c>
      <c r="R164" s="143">
        <f>Q164*H164</f>
        <v>0</v>
      </c>
      <c r="S164" s="143">
        <v>0</v>
      </c>
      <c r="T164" s="144">
        <f>S164*H164</f>
        <v>0</v>
      </c>
      <c r="AR164" s="145" t="s">
        <v>139</v>
      </c>
      <c r="AT164" s="145" t="s">
        <v>135</v>
      </c>
      <c r="AU164" s="145" t="s">
        <v>85</v>
      </c>
      <c r="AY164" s="17" t="s">
        <v>133</v>
      </c>
      <c r="BE164" s="146">
        <f>IF(N164="základní",J164,0)</f>
        <v>0</v>
      </c>
      <c r="BF164" s="146">
        <f>IF(N164="snížená",J164,0)</f>
        <v>0</v>
      </c>
      <c r="BG164" s="146">
        <f>IF(N164="zákl. přenesená",J164,0)</f>
        <v>0</v>
      </c>
      <c r="BH164" s="146">
        <f>IF(N164="sníž. přenesená",J164,0)</f>
        <v>0</v>
      </c>
      <c r="BI164" s="146">
        <f>IF(N164="nulová",J164,0)</f>
        <v>0</v>
      </c>
      <c r="BJ164" s="17" t="s">
        <v>83</v>
      </c>
      <c r="BK164" s="146">
        <f>ROUND(I164*H164,2)</f>
        <v>0</v>
      </c>
      <c r="BL164" s="17" t="s">
        <v>139</v>
      </c>
      <c r="BM164" s="145" t="s">
        <v>857</v>
      </c>
    </row>
    <row r="165" spans="2:65" s="12" customFormat="1" ht="11.25">
      <c r="B165" s="147"/>
      <c r="D165" s="148" t="s">
        <v>141</v>
      </c>
      <c r="E165" s="149" t="s">
        <v>1</v>
      </c>
      <c r="F165" s="150" t="s">
        <v>858</v>
      </c>
      <c r="H165" s="149" t="s">
        <v>1</v>
      </c>
      <c r="I165" s="151"/>
      <c r="L165" s="147"/>
      <c r="M165" s="152"/>
      <c r="T165" s="153"/>
      <c r="AT165" s="149" t="s">
        <v>141</v>
      </c>
      <c r="AU165" s="149" t="s">
        <v>85</v>
      </c>
      <c r="AV165" s="12" t="s">
        <v>83</v>
      </c>
      <c r="AW165" s="12" t="s">
        <v>32</v>
      </c>
      <c r="AX165" s="12" t="s">
        <v>75</v>
      </c>
      <c r="AY165" s="149" t="s">
        <v>133</v>
      </c>
    </row>
    <row r="166" spans="2:65" s="13" customFormat="1" ht="11.25">
      <c r="B166" s="154"/>
      <c r="D166" s="148" t="s">
        <v>141</v>
      </c>
      <c r="E166" s="155" t="s">
        <v>1</v>
      </c>
      <c r="F166" s="156" t="s">
        <v>859</v>
      </c>
      <c r="H166" s="157">
        <v>1.02</v>
      </c>
      <c r="I166" s="158"/>
      <c r="L166" s="154"/>
      <c r="M166" s="159"/>
      <c r="T166" s="160"/>
      <c r="AT166" s="155" t="s">
        <v>141</v>
      </c>
      <c r="AU166" s="155" t="s">
        <v>85</v>
      </c>
      <c r="AV166" s="13" t="s">
        <v>85</v>
      </c>
      <c r="AW166" s="13" t="s">
        <v>32</v>
      </c>
      <c r="AX166" s="13" t="s">
        <v>83</v>
      </c>
      <c r="AY166" s="155" t="s">
        <v>133</v>
      </c>
    </row>
    <row r="167" spans="2:65" s="1" customFormat="1" ht="24.2" customHeight="1">
      <c r="B167" s="32"/>
      <c r="C167" s="133" t="s">
        <v>203</v>
      </c>
      <c r="D167" s="133" t="s">
        <v>135</v>
      </c>
      <c r="E167" s="134" t="s">
        <v>198</v>
      </c>
      <c r="F167" s="135" t="s">
        <v>199</v>
      </c>
      <c r="G167" s="136" t="s">
        <v>200</v>
      </c>
      <c r="H167" s="137">
        <v>11.6</v>
      </c>
      <c r="I167" s="138"/>
      <c r="J167" s="139">
        <f>ROUND(I167*H167,2)</f>
        <v>0</v>
      </c>
      <c r="K167" s="140"/>
      <c r="L167" s="32"/>
      <c r="M167" s="141" t="s">
        <v>1</v>
      </c>
      <c r="N167" s="142" t="s">
        <v>40</v>
      </c>
      <c r="P167" s="143">
        <f>O167*H167</f>
        <v>0</v>
      </c>
      <c r="Q167" s="143">
        <v>0</v>
      </c>
      <c r="R167" s="143">
        <f>Q167*H167</f>
        <v>0</v>
      </c>
      <c r="S167" s="143">
        <v>0</v>
      </c>
      <c r="T167" s="144">
        <f>S167*H167</f>
        <v>0</v>
      </c>
      <c r="AR167" s="145" t="s">
        <v>139</v>
      </c>
      <c r="AT167" s="145" t="s">
        <v>135</v>
      </c>
      <c r="AU167" s="145" t="s">
        <v>85</v>
      </c>
      <c r="AY167" s="17" t="s">
        <v>133</v>
      </c>
      <c r="BE167" s="146">
        <f>IF(N167="základní",J167,0)</f>
        <v>0</v>
      </c>
      <c r="BF167" s="146">
        <f>IF(N167="snížená",J167,0)</f>
        <v>0</v>
      </c>
      <c r="BG167" s="146">
        <f>IF(N167="zákl. přenesená",J167,0)</f>
        <v>0</v>
      </c>
      <c r="BH167" s="146">
        <f>IF(N167="sníž. přenesená",J167,0)</f>
        <v>0</v>
      </c>
      <c r="BI167" s="146">
        <f>IF(N167="nulová",J167,0)</f>
        <v>0</v>
      </c>
      <c r="BJ167" s="17" t="s">
        <v>83</v>
      </c>
      <c r="BK167" s="146">
        <f>ROUND(I167*H167,2)</f>
        <v>0</v>
      </c>
      <c r="BL167" s="17" t="s">
        <v>139</v>
      </c>
      <c r="BM167" s="145" t="s">
        <v>860</v>
      </c>
    </row>
    <row r="168" spans="2:65" s="12" customFormat="1" ht="11.25">
      <c r="B168" s="147"/>
      <c r="D168" s="148" t="s">
        <v>141</v>
      </c>
      <c r="E168" s="149" t="s">
        <v>1</v>
      </c>
      <c r="F168" s="150" t="s">
        <v>861</v>
      </c>
      <c r="H168" s="149" t="s">
        <v>1</v>
      </c>
      <c r="I168" s="151"/>
      <c r="L168" s="147"/>
      <c r="M168" s="152"/>
      <c r="T168" s="153"/>
      <c r="AT168" s="149" t="s">
        <v>141</v>
      </c>
      <c r="AU168" s="149" t="s">
        <v>85</v>
      </c>
      <c r="AV168" s="12" t="s">
        <v>83</v>
      </c>
      <c r="AW168" s="12" t="s">
        <v>32</v>
      </c>
      <c r="AX168" s="12" t="s">
        <v>75</v>
      </c>
      <c r="AY168" s="149" t="s">
        <v>133</v>
      </c>
    </row>
    <row r="169" spans="2:65" s="13" customFormat="1" ht="11.25">
      <c r="B169" s="154"/>
      <c r="D169" s="148" t="s">
        <v>141</v>
      </c>
      <c r="E169" s="155" t="s">
        <v>1</v>
      </c>
      <c r="F169" s="156" t="s">
        <v>862</v>
      </c>
      <c r="H169" s="157">
        <v>11.6</v>
      </c>
      <c r="I169" s="158"/>
      <c r="L169" s="154"/>
      <c r="M169" s="159"/>
      <c r="T169" s="160"/>
      <c r="AT169" s="155" t="s">
        <v>141</v>
      </c>
      <c r="AU169" s="155" t="s">
        <v>85</v>
      </c>
      <c r="AV169" s="13" t="s">
        <v>85</v>
      </c>
      <c r="AW169" s="13" t="s">
        <v>32</v>
      </c>
      <c r="AX169" s="13" t="s">
        <v>83</v>
      </c>
      <c r="AY169" s="155" t="s">
        <v>133</v>
      </c>
    </row>
    <row r="170" spans="2:65" s="1" customFormat="1" ht="24.2" customHeight="1">
      <c r="B170" s="32"/>
      <c r="C170" s="133" t="s">
        <v>8</v>
      </c>
      <c r="D170" s="133" t="s">
        <v>135</v>
      </c>
      <c r="E170" s="134" t="s">
        <v>204</v>
      </c>
      <c r="F170" s="135" t="s">
        <v>205</v>
      </c>
      <c r="G170" s="136" t="s">
        <v>200</v>
      </c>
      <c r="H170" s="137">
        <v>16.2</v>
      </c>
      <c r="I170" s="138"/>
      <c r="J170" s="139">
        <f>ROUND(I170*H170,2)</f>
        <v>0</v>
      </c>
      <c r="K170" s="140"/>
      <c r="L170" s="32"/>
      <c r="M170" s="141" t="s">
        <v>1</v>
      </c>
      <c r="N170" s="142" t="s">
        <v>40</v>
      </c>
      <c r="P170" s="143">
        <f>O170*H170</f>
        <v>0</v>
      </c>
      <c r="Q170" s="143">
        <v>0</v>
      </c>
      <c r="R170" s="143">
        <f>Q170*H170</f>
        <v>0</v>
      </c>
      <c r="S170" s="143">
        <v>0</v>
      </c>
      <c r="T170" s="144">
        <f>S170*H170</f>
        <v>0</v>
      </c>
      <c r="AR170" s="145" t="s">
        <v>139</v>
      </c>
      <c r="AT170" s="145" t="s">
        <v>135</v>
      </c>
      <c r="AU170" s="145" t="s">
        <v>85</v>
      </c>
      <c r="AY170" s="17" t="s">
        <v>133</v>
      </c>
      <c r="BE170" s="146">
        <f>IF(N170="základní",J170,0)</f>
        <v>0</v>
      </c>
      <c r="BF170" s="146">
        <f>IF(N170="snížená",J170,0)</f>
        <v>0</v>
      </c>
      <c r="BG170" s="146">
        <f>IF(N170="zákl. přenesená",J170,0)</f>
        <v>0</v>
      </c>
      <c r="BH170" s="146">
        <f>IF(N170="sníž. přenesená",J170,0)</f>
        <v>0</v>
      </c>
      <c r="BI170" s="146">
        <f>IF(N170="nulová",J170,0)</f>
        <v>0</v>
      </c>
      <c r="BJ170" s="17" t="s">
        <v>83</v>
      </c>
      <c r="BK170" s="146">
        <f>ROUND(I170*H170,2)</f>
        <v>0</v>
      </c>
      <c r="BL170" s="17" t="s">
        <v>139</v>
      </c>
      <c r="BM170" s="145" t="s">
        <v>863</v>
      </c>
    </row>
    <row r="171" spans="2:65" s="12" customFormat="1" ht="11.25">
      <c r="B171" s="147"/>
      <c r="D171" s="148" t="s">
        <v>141</v>
      </c>
      <c r="E171" s="149" t="s">
        <v>1</v>
      </c>
      <c r="F171" s="150" t="s">
        <v>864</v>
      </c>
      <c r="H171" s="149" t="s">
        <v>1</v>
      </c>
      <c r="I171" s="151"/>
      <c r="L171" s="147"/>
      <c r="M171" s="152"/>
      <c r="T171" s="153"/>
      <c r="AT171" s="149" t="s">
        <v>141</v>
      </c>
      <c r="AU171" s="149" t="s">
        <v>85</v>
      </c>
      <c r="AV171" s="12" t="s">
        <v>83</v>
      </c>
      <c r="AW171" s="12" t="s">
        <v>32</v>
      </c>
      <c r="AX171" s="12" t="s">
        <v>75</v>
      </c>
      <c r="AY171" s="149" t="s">
        <v>133</v>
      </c>
    </row>
    <row r="172" spans="2:65" s="13" customFormat="1" ht="11.25">
      <c r="B172" s="154"/>
      <c r="D172" s="148" t="s">
        <v>141</v>
      </c>
      <c r="E172" s="155" t="s">
        <v>1</v>
      </c>
      <c r="F172" s="156" t="s">
        <v>865</v>
      </c>
      <c r="H172" s="157">
        <v>44.55</v>
      </c>
      <c r="I172" s="158"/>
      <c r="L172" s="154"/>
      <c r="M172" s="159"/>
      <c r="T172" s="160"/>
      <c r="AT172" s="155" t="s">
        <v>141</v>
      </c>
      <c r="AU172" s="155" t="s">
        <v>85</v>
      </c>
      <c r="AV172" s="13" t="s">
        <v>85</v>
      </c>
      <c r="AW172" s="13" t="s">
        <v>32</v>
      </c>
      <c r="AX172" s="13" t="s">
        <v>75</v>
      </c>
      <c r="AY172" s="155" t="s">
        <v>133</v>
      </c>
    </row>
    <row r="173" spans="2:65" s="12" customFormat="1" ht="11.25">
      <c r="B173" s="147"/>
      <c r="D173" s="148" t="s">
        <v>141</v>
      </c>
      <c r="E173" s="149" t="s">
        <v>1</v>
      </c>
      <c r="F173" s="150" t="s">
        <v>866</v>
      </c>
      <c r="H173" s="149" t="s">
        <v>1</v>
      </c>
      <c r="I173" s="151"/>
      <c r="L173" s="147"/>
      <c r="M173" s="152"/>
      <c r="T173" s="153"/>
      <c r="AT173" s="149" t="s">
        <v>141</v>
      </c>
      <c r="AU173" s="149" t="s">
        <v>85</v>
      </c>
      <c r="AV173" s="12" t="s">
        <v>83</v>
      </c>
      <c r="AW173" s="12" t="s">
        <v>32</v>
      </c>
      <c r="AX173" s="12" t="s">
        <v>75</v>
      </c>
      <c r="AY173" s="149" t="s">
        <v>133</v>
      </c>
    </row>
    <row r="174" spans="2:65" s="13" customFormat="1" ht="11.25">
      <c r="B174" s="154"/>
      <c r="D174" s="148" t="s">
        <v>141</v>
      </c>
      <c r="E174" s="155" t="s">
        <v>1</v>
      </c>
      <c r="F174" s="156" t="s">
        <v>867</v>
      </c>
      <c r="H174" s="157">
        <v>-8.5500000000000007</v>
      </c>
      <c r="I174" s="158"/>
      <c r="L174" s="154"/>
      <c r="M174" s="159"/>
      <c r="T174" s="160"/>
      <c r="AT174" s="155" t="s">
        <v>141</v>
      </c>
      <c r="AU174" s="155" t="s">
        <v>85</v>
      </c>
      <c r="AV174" s="13" t="s">
        <v>85</v>
      </c>
      <c r="AW174" s="13" t="s">
        <v>32</v>
      </c>
      <c r="AX174" s="13" t="s">
        <v>75</v>
      </c>
      <c r="AY174" s="155" t="s">
        <v>133</v>
      </c>
    </row>
    <row r="175" spans="2:65" s="15" customFormat="1" ht="11.25">
      <c r="B175" s="168"/>
      <c r="D175" s="148" t="s">
        <v>141</v>
      </c>
      <c r="E175" s="169" t="s">
        <v>1</v>
      </c>
      <c r="F175" s="170" t="s">
        <v>211</v>
      </c>
      <c r="H175" s="171">
        <v>36</v>
      </c>
      <c r="I175" s="172"/>
      <c r="L175" s="168"/>
      <c r="M175" s="173"/>
      <c r="T175" s="174"/>
      <c r="AT175" s="169" t="s">
        <v>141</v>
      </c>
      <c r="AU175" s="169" t="s">
        <v>85</v>
      </c>
      <c r="AV175" s="15" t="s">
        <v>153</v>
      </c>
      <c r="AW175" s="15" t="s">
        <v>32</v>
      </c>
      <c r="AX175" s="15" t="s">
        <v>75</v>
      </c>
      <c r="AY175" s="169" t="s">
        <v>133</v>
      </c>
    </row>
    <row r="176" spans="2:65" s="12" customFormat="1" ht="11.25">
      <c r="B176" s="147"/>
      <c r="D176" s="148" t="s">
        <v>141</v>
      </c>
      <c r="E176" s="149" t="s">
        <v>1</v>
      </c>
      <c r="F176" s="150" t="s">
        <v>868</v>
      </c>
      <c r="H176" s="149" t="s">
        <v>1</v>
      </c>
      <c r="I176" s="151"/>
      <c r="L176" s="147"/>
      <c r="M176" s="152"/>
      <c r="T176" s="153"/>
      <c r="AT176" s="149" t="s">
        <v>141</v>
      </c>
      <c r="AU176" s="149" t="s">
        <v>85</v>
      </c>
      <c r="AV176" s="12" t="s">
        <v>83</v>
      </c>
      <c r="AW176" s="12" t="s">
        <v>32</v>
      </c>
      <c r="AX176" s="12" t="s">
        <v>75</v>
      </c>
      <c r="AY176" s="149" t="s">
        <v>133</v>
      </c>
    </row>
    <row r="177" spans="2:65" s="13" customFormat="1" ht="11.25">
      <c r="B177" s="154"/>
      <c r="D177" s="148" t="s">
        <v>141</v>
      </c>
      <c r="E177" s="155" t="s">
        <v>1</v>
      </c>
      <c r="F177" s="156" t="s">
        <v>869</v>
      </c>
      <c r="H177" s="157">
        <v>16.2</v>
      </c>
      <c r="I177" s="158"/>
      <c r="L177" s="154"/>
      <c r="M177" s="159"/>
      <c r="T177" s="160"/>
      <c r="AT177" s="155" t="s">
        <v>141</v>
      </c>
      <c r="AU177" s="155" t="s">
        <v>85</v>
      </c>
      <c r="AV177" s="13" t="s">
        <v>85</v>
      </c>
      <c r="AW177" s="13" t="s">
        <v>32</v>
      </c>
      <c r="AX177" s="13" t="s">
        <v>83</v>
      </c>
      <c r="AY177" s="155" t="s">
        <v>133</v>
      </c>
    </row>
    <row r="178" spans="2:65" s="1" customFormat="1" ht="24.2" customHeight="1">
      <c r="B178" s="32"/>
      <c r="C178" s="133" t="s">
        <v>219</v>
      </c>
      <c r="D178" s="133" t="s">
        <v>135</v>
      </c>
      <c r="E178" s="134" t="s">
        <v>214</v>
      </c>
      <c r="F178" s="135" t="s">
        <v>215</v>
      </c>
      <c r="G178" s="136" t="s">
        <v>200</v>
      </c>
      <c r="H178" s="137">
        <v>10.8</v>
      </c>
      <c r="I178" s="138"/>
      <c r="J178" s="139">
        <f>ROUND(I178*H178,2)</f>
        <v>0</v>
      </c>
      <c r="K178" s="140"/>
      <c r="L178" s="32"/>
      <c r="M178" s="141" t="s">
        <v>1</v>
      </c>
      <c r="N178" s="142" t="s">
        <v>40</v>
      </c>
      <c r="P178" s="143">
        <f>O178*H178</f>
        <v>0</v>
      </c>
      <c r="Q178" s="143">
        <v>0</v>
      </c>
      <c r="R178" s="143">
        <f>Q178*H178</f>
        <v>0</v>
      </c>
      <c r="S178" s="143">
        <v>0</v>
      </c>
      <c r="T178" s="144">
        <f>S178*H178</f>
        <v>0</v>
      </c>
      <c r="AR178" s="145" t="s">
        <v>139</v>
      </c>
      <c r="AT178" s="145" t="s">
        <v>135</v>
      </c>
      <c r="AU178" s="145" t="s">
        <v>85</v>
      </c>
      <c r="AY178" s="17" t="s">
        <v>133</v>
      </c>
      <c r="BE178" s="146">
        <f>IF(N178="základní",J178,0)</f>
        <v>0</v>
      </c>
      <c r="BF178" s="146">
        <f>IF(N178="snížená",J178,0)</f>
        <v>0</v>
      </c>
      <c r="BG178" s="146">
        <f>IF(N178="zákl. přenesená",J178,0)</f>
        <v>0</v>
      </c>
      <c r="BH178" s="146">
        <f>IF(N178="sníž. přenesená",J178,0)</f>
        <v>0</v>
      </c>
      <c r="BI178" s="146">
        <f>IF(N178="nulová",J178,0)</f>
        <v>0</v>
      </c>
      <c r="BJ178" s="17" t="s">
        <v>83</v>
      </c>
      <c r="BK178" s="146">
        <f>ROUND(I178*H178,2)</f>
        <v>0</v>
      </c>
      <c r="BL178" s="17" t="s">
        <v>139</v>
      </c>
      <c r="BM178" s="145" t="s">
        <v>870</v>
      </c>
    </row>
    <row r="179" spans="2:65" s="12" customFormat="1" ht="11.25">
      <c r="B179" s="147"/>
      <c r="D179" s="148" t="s">
        <v>141</v>
      </c>
      <c r="E179" s="149" t="s">
        <v>1</v>
      </c>
      <c r="F179" s="150" t="s">
        <v>864</v>
      </c>
      <c r="H179" s="149" t="s">
        <v>1</v>
      </c>
      <c r="I179" s="151"/>
      <c r="L179" s="147"/>
      <c r="M179" s="152"/>
      <c r="T179" s="153"/>
      <c r="AT179" s="149" t="s">
        <v>141</v>
      </c>
      <c r="AU179" s="149" t="s">
        <v>85</v>
      </c>
      <c r="AV179" s="12" t="s">
        <v>83</v>
      </c>
      <c r="AW179" s="12" t="s">
        <v>32</v>
      </c>
      <c r="AX179" s="12" t="s">
        <v>75</v>
      </c>
      <c r="AY179" s="149" t="s">
        <v>133</v>
      </c>
    </row>
    <row r="180" spans="2:65" s="13" customFormat="1" ht="11.25">
      <c r="B180" s="154"/>
      <c r="D180" s="148" t="s">
        <v>141</v>
      </c>
      <c r="E180" s="155" t="s">
        <v>1</v>
      </c>
      <c r="F180" s="156" t="s">
        <v>865</v>
      </c>
      <c r="H180" s="157">
        <v>44.55</v>
      </c>
      <c r="I180" s="158"/>
      <c r="L180" s="154"/>
      <c r="M180" s="159"/>
      <c r="T180" s="160"/>
      <c r="AT180" s="155" t="s">
        <v>141</v>
      </c>
      <c r="AU180" s="155" t="s">
        <v>85</v>
      </c>
      <c r="AV180" s="13" t="s">
        <v>85</v>
      </c>
      <c r="AW180" s="13" t="s">
        <v>32</v>
      </c>
      <c r="AX180" s="13" t="s">
        <v>75</v>
      </c>
      <c r="AY180" s="155" t="s">
        <v>133</v>
      </c>
    </row>
    <row r="181" spans="2:65" s="12" customFormat="1" ht="11.25">
      <c r="B181" s="147"/>
      <c r="D181" s="148" t="s">
        <v>141</v>
      </c>
      <c r="E181" s="149" t="s">
        <v>1</v>
      </c>
      <c r="F181" s="150" t="s">
        <v>866</v>
      </c>
      <c r="H181" s="149" t="s">
        <v>1</v>
      </c>
      <c r="I181" s="151"/>
      <c r="L181" s="147"/>
      <c r="M181" s="152"/>
      <c r="T181" s="153"/>
      <c r="AT181" s="149" t="s">
        <v>141</v>
      </c>
      <c r="AU181" s="149" t="s">
        <v>85</v>
      </c>
      <c r="AV181" s="12" t="s">
        <v>83</v>
      </c>
      <c r="AW181" s="12" t="s">
        <v>32</v>
      </c>
      <c r="AX181" s="12" t="s">
        <v>75</v>
      </c>
      <c r="AY181" s="149" t="s">
        <v>133</v>
      </c>
    </row>
    <row r="182" spans="2:65" s="13" customFormat="1" ht="11.25">
      <c r="B182" s="154"/>
      <c r="D182" s="148" t="s">
        <v>141</v>
      </c>
      <c r="E182" s="155" t="s">
        <v>1</v>
      </c>
      <c r="F182" s="156" t="s">
        <v>867</v>
      </c>
      <c r="H182" s="157">
        <v>-8.5500000000000007</v>
      </c>
      <c r="I182" s="158"/>
      <c r="L182" s="154"/>
      <c r="M182" s="159"/>
      <c r="T182" s="160"/>
      <c r="AT182" s="155" t="s">
        <v>141</v>
      </c>
      <c r="AU182" s="155" t="s">
        <v>85</v>
      </c>
      <c r="AV182" s="13" t="s">
        <v>85</v>
      </c>
      <c r="AW182" s="13" t="s">
        <v>32</v>
      </c>
      <c r="AX182" s="13" t="s">
        <v>75</v>
      </c>
      <c r="AY182" s="155" t="s">
        <v>133</v>
      </c>
    </row>
    <row r="183" spans="2:65" s="15" customFormat="1" ht="11.25">
      <c r="B183" s="168"/>
      <c r="D183" s="148" t="s">
        <v>141</v>
      </c>
      <c r="E183" s="169" t="s">
        <v>1</v>
      </c>
      <c r="F183" s="170" t="s">
        <v>211</v>
      </c>
      <c r="H183" s="171">
        <v>36</v>
      </c>
      <c r="I183" s="172"/>
      <c r="L183" s="168"/>
      <c r="M183" s="173"/>
      <c r="T183" s="174"/>
      <c r="AT183" s="169" t="s">
        <v>141</v>
      </c>
      <c r="AU183" s="169" t="s">
        <v>85</v>
      </c>
      <c r="AV183" s="15" t="s">
        <v>153</v>
      </c>
      <c r="AW183" s="15" t="s">
        <v>32</v>
      </c>
      <c r="AX183" s="15" t="s">
        <v>75</v>
      </c>
      <c r="AY183" s="169" t="s">
        <v>133</v>
      </c>
    </row>
    <row r="184" spans="2:65" s="12" customFormat="1" ht="11.25">
      <c r="B184" s="147"/>
      <c r="D184" s="148" t="s">
        <v>141</v>
      </c>
      <c r="E184" s="149" t="s">
        <v>1</v>
      </c>
      <c r="F184" s="150" t="s">
        <v>871</v>
      </c>
      <c r="H184" s="149" t="s">
        <v>1</v>
      </c>
      <c r="I184" s="151"/>
      <c r="L184" s="147"/>
      <c r="M184" s="152"/>
      <c r="T184" s="153"/>
      <c r="AT184" s="149" t="s">
        <v>141</v>
      </c>
      <c r="AU184" s="149" t="s">
        <v>85</v>
      </c>
      <c r="AV184" s="12" t="s">
        <v>83</v>
      </c>
      <c r="AW184" s="12" t="s">
        <v>32</v>
      </c>
      <c r="AX184" s="12" t="s">
        <v>75</v>
      </c>
      <c r="AY184" s="149" t="s">
        <v>133</v>
      </c>
    </row>
    <row r="185" spans="2:65" s="13" customFormat="1" ht="11.25">
      <c r="B185" s="154"/>
      <c r="D185" s="148" t="s">
        <v>141</v>
      </c>
      <c r="E185" s="155" t="s">
        <v>1</v>
      </c>
      <c r="F185" s="156" t="s">
        <v>872</v>
      </c>
      <c r="H185" s="157">
        <v>10.8</v>
      </c>
      <c r="I185" s="158"/>
      <c r="L185" s="154"/>
      <c r="M185" s="159"/>
      <c r="T185" s="160"/>
      <c r="AT185" s="155" t="s">
        <v>141</v>
      </c>
      <c r="AU185" s="155" t="s">
        <v>85</v>
      </c>
      <c r="AV185" s="13" t="s">
        <v>85</v>
      </c>
      <c r="AW185" s="13" t="s">
        <v>32</v>
      </c>
      <c r="AX185" s="13" t="s">
        <v>83</v>
      </c>
      <c r="AY185" s="155" t="s">
        <v>133</v>
      </c>
    </row>
    <row r="186" spans="2:65" s="1" customFormat="1" ht="24.2" customHeight="1">
      <c r="B186" s="32"/>
      <c r="C186" s="133" t="s">
        <v>225</v>
      </c>
      <c r="D186" s="133" t="s">
        <v>135</v>
      </c>
      <c r="E186" s="134" t="s">
        <v>220</v>
      </c>
      <c r="F186" s="135" t="s">
        <v>221</v>
      </c>
      <c r="G186" s="136" t="s">
        <v>200</v>
      </c>
      <c r="H186" s="137">
        <v>7.2</v>
      </c>
      <c r="I186" s="138"/>
      <c r="J186" s="139">
        <f>ROUND(I186*H186,2)</f>
        <v>0</v>
      </c>
      <c r="K186" s="140"/>
      <c r="L186" s="32"/>
      <c r="M186" s="141" t="s">
        <v>1</v>
      </c>
      <c r="N186" s="142" t="s">
        <v>40</v>
      </c>
      <c r="P186" s="143">
        <f>O186*H186</f>
        <v>0</v>
      </c>
      <c r="Q186" s="143">
        <v>0</v>
      </c>
      <c r="R186" s="143">
        <f>Q186*H186</f>
        <v>0</v>
      </c>
      <c r="S186" s="143">
        <v>0</v>
      </c>
      <c r="T186" s="144">
        <f>S186*H186</f>
        <v>0</v>
      </c>
      <c r="AR186" s="145" t="s">
        <v>139</v>
      </c>
      <c r="AT186" s="145" t="s">
        <v>135</v>
      </c>
      <c r="AU186" s="145" t="s">
        <v>85</v>
      </c>
      <c r="AY186" s="17" t="s">
        <v>133</v>
      </c>
      <c r="BE186" s="146">
        <f>IF(N186="základní",J186,0)</f>
        <v>0</v>
      </c>
      <c r="BF186" s="146">
        <f>IF(N186="snížená",J186,0)</f>
        <v>0</v>
      </c>
      <c r="BG186" s="146">
        <f>IF(N186="zákl. přenesená",J186,0)</f>
        <v>0</v>
      </c>
      <c r="BH186" s="146">
        <f>IF(N186="sníž. přenesená",J186,0)</f>
        <v>0</v>
      </c>
      <c r="BI186" s="146">
        <f>IF(N186="nulová",J186,0)</f>
        <v>0</v>
      </c>
      <c r="BJ186" s="17" t="s">
        <v>83</v>
      </c>
      <c r="BK186" s="146">
        <f>ROUND(I186*H186,2)</f>
        <v>0</v>
      </c>
      <c r="BL186" s="17" t="s">
        <v>139</v>
      </c>
      <c r="BM186" s="145" t="s">
        <v>873</v>
      </c>
    </row>
    <row r="187" spans="2:65" s="12" customFormat="1" ht="11.25">
      <c r="B187" s="147"/>
      <c r="D187" s="148" t="s">
        <v>141</v>
      </c>
      <c r="E187" s="149" t="s">
        <v>1</v>
      </c>
      <c r="F187" s="150" t="s">
        <v>864</v>
      </c>
      <c r="H187" s="149" t="s">
        <v>1</v>
      </c>
      <c r="I187" s="151"/>
      <c r="L187" s="147"/>
      <c r="M187" s="152"/>
      <c r="T187" s="153"/>
      <c r="AT187" s="149" t="s">
        <v>141</v>
      </c>
      <c r="AU187" s="149" t="s">
        <v>85</v>
      </c>
      <c r="AV187" s="12" t="s">
        <v>83</v>
      </c>
      <c r="AW187" s="12" t="s">
        <v>32</v>
      </c>
      <c r="AX187" s="12" t="s">
        <v>75</v>
      </c>
      <c r="AY187" s="149" t="s">
        <v>133</v>
      </c>
    </row>
    <row r="188" spans="2:65" s="13" customFormat="1" ht="11.25">
      <c r="B188" s="154"/>
      <c r="D188" s="148" t="s">
        <v>141</v>
      </c>
      <c r="E188" s="155" t="s">
        <v>1</v>
      </c>
      <c r="F188" s="156" t="s">
        <v>865</v>
      </c>
      <c r="H188" s="157">
        <v>44.55</v>
      </c>
      <c r="I188" s="158"/>
      <c r="L188" s="154"/>
      <c r="M188" s="159"/>
      <c r="T188" s="160"/>
      <c r="AT188" s="155" t="s">
        <v>141</v>
      </c>
      <c r="AU188" s="155" t="s">
        <v>85</v>
      </c>
      <c r="AV188" s="13" t="s">
        <v>85</v>
      </c>
      <c r="AW188" s="13" t="s">
        <v>32</v>
      </c>
      <c r="AX188" s="13" t="s">
        <v>75</v>
      </c>
      <c r="AY188" s="155" t="s">
        <v>133</v>
      </c>
    </row>
    <row r="189" spans="2:65" s="12" customFormat="1" ht="11.25">
      <c r="B189" s="147"/>
      <c r="D189" s="148" t="s">
        <v>141</v>
      </c>
      <c r="E189" s="149" t="s">
        <v>1</v>
      </c>
      <c r="F189" s="150" t="s">
        <v>866</v>
      </c>
      <c r="H189" s="149" t="s">
        <v>1</v>
      </c>
      <c r="I189" s="151"/>
      <c r="L189" s="147"/>
      <c r="M189" s="152"/>
      <c r="T189" s="153"/>
      <c r="AT189" s="149" t="s">
        <v>141</v>
      </c>
      <c r="AU189" s="149" t="s">
        <v>85</v>
      </c>
      <c r="AV189" s="12" t="s">
        <v>83</v>
      </c>
      <c r="AW189" s="12" t="s">
        <v>32</v>
      </c>
      <c r="AX189" s="12" t="s">
        <v>75</v>
      </c>
      <c r="AY189" s="149" t="s">
        <v>133</v>
      </c>
    </row>
    <row r="190" spans="2:65" s="13" customFormat="1" ht="11.25">
      <c r="B190" s="154"/>
      <c r="D190" s="148" t="s">
        <v>141</v>
      </c>
      <c r="E190" s="155" t="s">
        <v>1</v>
      </c>
      <c r="F190" s="156" t="s">
        <v>867</v>
      </c>
      <c r="H190" s="157">
        <v>-8.5500000000000007</v>
      </c>
      <c r="I190" s="158"/>
      <c r="L190" s="154"/>
      <c r="M190" s="159"/>
      <c r="T190" s="160"/>
      <c r="AT190" s="155" t="s">
        <v>141</v>
      </c>
      <c r="AU190" s="155" t="s">
        <v>85</v>
      </c>
      <c r="AV190" s="13" t="s">
        <v>85</v>
      </c>
      <c r="AW190" s="13" t="s">
        <v>32</v>
      </c>
      <c r="AX190" s="13" t="s">
        <v>75</v>
      </c>
      <c r="AY190" s="155" t="s">
        <v>133</v>
      </c>
    </row>
    <row r="191" spans="2:65" s="15" customFormat="1" ht="11.25">
      <c r="B191" s="168"/>
      <c r="D191" s="148" t="s">
        <v>141</v>
      </c>
      <c r="E191" s="169" t="s">
        <v>1</v>
      </c>
      <c r="F191" s="170" t="s">
        <v>211</v>
      </c>
      <c r="H191" s="171">
        <v>36</v>
      </c>
      <c r="I191" s="172"/>
      <c r="L191" s="168"/>
      <c r="M191" s="173"/>
      <c r="T191" s="174"/>
      <c r="AT191" s="169" t="s">
        <v>141</v>
      </c>
      <c r="AU191" s="169" t="s">
        <v>85</v>
      </c>
      <c r="AV191" s="15" t="s">
        <v>153</v>
      </c>
      <c r="AW191" s="15" t="s">
        <v>32</v>
      </c>
      <c r="AX191" s="15" t="s">
        <v>75</v>
      </c>
      <c r="AY191" s="169" t="s">
        <v>133</v>
      </c>
    </row>
    <row r="192" spans="2:65" s="12" customFormat="1" ht="11.25">
      <c r="B192" s="147"/>
      <c r="D192" s="148" t="s">
        <v>141</v>
      </c>
      <c r="E192" s="149" t="s">
        <v>1</v>
      </c>
      <c r="F192" s="150" t="s">
        <v>874</v>
      </c>
      <c r="H192" s="149" t="s">
        <v>1</v>
      </c>
      <c r="I192" s="151"/>
      <c r="L192" s="147"/>
      <c r="M192" s="152"/>
      <c r="T192" s="153"/>
      <c r="AT192" s="149" t="s">
        <v>141</v>
      </c>
      <c r="AU192" s="149" t="s">
        <v>85</v>
      </c>
      <c r="AV192" s="12" t="s">
        <v>83</v>
      </c>
      <c r="AW192" s="12" t="s">
        <v>32</v>
      </c>
      <c r="AX192" s="12" t="s">
        <v>75</v>
      </c>
      <c r="AY192" s="149" t="s">
        <v>133</v>
      </c>
    </row>
    <row r="193" spans="2:65" s="13" customFormat="1" ht="11.25">
      <c r="B193" s="154"/>
      <c r="D193" s="148" t="s">
        <v>141</v>
      </c>
      <c r="E193" s="155" t="s">
        <v>1</v>
      </c>
      <c r="F193" s="156" t="s">
        <v>875</v>
      </c>
      <c r="H193" s="157">
        <v>7.2</v>
      </c>
      <c r="I193" s="158"/>
      <c r="L193" s="154"/>
      <c r="M193" s="159"/>
      <c r="T193" s="160"/>
      <c r="AT193" s="155" t="s">
        <v>141</v>
      </c>
      <c r="AU193" s="155" t="s">
        <v>85</v>
      </c>
      <c r="AV193" s="13" t="s">
        <v>85</v>
      </c>
      <c r="AW193" s="13" t="s">
        <v>32</v>
      </c>
      <c r="AX193" s="13" t="s">
        <v>83</v>
      </c>
      <c r="AY193" s="155" t="s">
        <v>133</v>
      </c>
    </row>
    <row r="194" spans="2:65" s="1" customFormat="1" ht="24.2" customHeight="1">
      <c r="B194" s="32"/>
      <c r="C194" s="133" t="s">
        <v>231</v>
      </c>
      <c r="D194" s="133" t="s">
        <v>135</v>
      </c>
      <c r="E194" s="134" t="s">
        <v>226</v>
      </c>
      <c r="F194" s="135" t="s">
        <v>227</v>
      </c>
      <c r="G194" s="136" t="s">
        <v>200</v>
      </c>
      <c r="H194" s="137">
        <v>1.8</v>
      </c>
      <c r="I194" s="138"/>
      <c r="J194" s="139">
        <f>ROUND(I194*H194,2)</f>
        <v>0</v>
      </c>
      <c r="K194" s="140"/>
      <c r="L194" s="32"/>
      <c r="M194" s="141" t="s">
        <v>1</v>
      </c>
      <c r="N194" s="142" t="s">
        <v>40</v>
      </c>
      <c r="P194" s="143">
        <f>O194*H194</f>
        <v>0</v>
      </c>
      <c r="Q194" s="143">
        <v>0</v>
      </c>
      <c r="R194" s="143">
        <f>Q194*H194</f>
        <v>0</v>
      </c>
      <c r="S194" s="143">
        <v>0</v>
      </c>
      <c r="T194" s="144">
        <f>S194*H194</f>
        <v>0</v>
      </c>
      <c r="AR194" s="145" t="s">
        <v>139</v>
      </c>
      <c r="AT194" s="145" t="s">
        <v>135</v>
      </c>
      <c r="AU194" s="145" t="s">
        <v>85</v>
      </c>
      <c r="AY194" s="17" t="s">
        <v>133</v>
      </c>
      <c r="BE194" s="146">
        <f>IF(N194="základní",J194,0)</f>
        <v>0</v>
      </c>
      <c r="BF194" s="146">
        <f>IF(N194="snížená",J194,0)</f>
        <v>0</v>
      </c>
      <c r="BG194" s="146">
        <f>IF(N194="zákl. přenesená",J194,0)</f>
        <v>0</v>
      </c>
      <c r="BH194" s="146">
        <f>IF(N194="sníž. přenesená",J194,0)</f>
        <v>0</v>
      </c>
      <c r="BI194" s="146">
        <f>IF(N194="nulová",J194,0)</f>
        <v>0</v>
      </c>
      <c r="BJ194" s="17" t="s">
        <v>83</v>
      </c>
      <c r="BK194" s="146">
        <f>ROUND(I194*H194,2)</f>
        <v>0</v>
      </c>
      <c r="BL194" s="17" t="s">
        <v>139</v>
      </c>
      <c r="BM194" s="145" t="s">
        <v>876</v>
      </c>
    </row>
    <row r="195" spans="2:65" s="12" customFormat="1" ht="11.25">
      <c r="B195" s="147"/>
      <c r="D195" s="148" t="s">
        <v>141</v>
      </c>
      <c r="E195" s="149" t="s">
        <v>1</v>
      </c>
      <c r="F195" s="150" t="s">
        <v>864</v>
      </c>
      <c r="H195" s="149" t="s">
        <v>1</v>
      </c>
      <c r="I195" s="151"/>
      <c r="L195" s="147"/>
      <c r="M195" s="152"/>
      <c r="T195" s="153"/>
      <c r="AT195" s="149" t="s">
        <v>141</v>
      </c>
      <c r="AU195" s="149" t="s">
        <v>85</v>
      </c>
      <c r="AV195" s="12" t="s">
        <v>83</v>
      </c>
      <c r="AW195" s="12" t="s">
        <v>32</v>
      </c>
      <c r="AX195" s="12" t="s">
        <v>75</v>
      </c>
      <c r="AY195" s="149" t="s">
        <v>133</v>
      </c>
    </row>
    <row r="196" spans="2:65" s="13" customFormat="1" ht="11.25">
      <c r="B196" s="154"/>
      <c r="D196" s="148" t="s">
        <v>141</v>
      </c>
      <c r="E196" s="155" t="s">
        <v>1</v>
      </c>
      <c r="F196" s="156" t="s">
        <v>865</v>
      </c>
      <c r="H196" s="157">
        <v>44.55</v>
      </c>
      <c r="I196" s="158"/>
      <c r="L196" s="154"/>
      <c r="M196" s="159"/>
      <c r="T196" s="160"/>
      <c r="AT196" s="155" t="s">
        <v>141</v>
      </c>
      <c r="AU196" s="155" t="s">
        <v>85</v>
      </c>
      <c r="AV196" s="13" t="s">
        <v>85</v>
      </c>
      <c r="AW196" s="13" t="s">
        <v>32</v>
      </c>
      <c r="AX196" s="13" t="s">
        <v>75</v>
      </c>
      <c r="AY196" s="155" t="s">
        <v>133</v>
      </c>
    </row>
    <row r="197" spans="2:65" s="12" customFormat="1" ht="11.25">
      <c r="B197" s="147"/>
      <c r="D197" s="148" t="s">
        <v>141</v>
      </c>
      <c r="E197" s="149" t="s">
        <v>1</v>
      </c>
      <c r="F197" s="150" t="s">
        <v>866</v>
      </c>
      <c r="H197" s="149" t="s">
        <v>1</v>
      </c>
      <c r="I197" s="151"/>
      <c r="L197" s="147"/>
      <c r="M197" s="152"/>
      <c r="T197" s="153"/>
      <c r="AT197" s="149" t="s">
        <v>141</v>
      </c>
      <c r="AU197" s="149" t="s">
        <v>85</v>
      </c>
      <c r="AV197" s="12" t="s">
        <v>83</v>
      </c>
      <c r="AW197" s="12" t="s">
        <v>32</v>
      </c>
      <c r="AX197" s="12" t="s">
        <v>75</v>
      </c>
      <c r="AY197" s="149" t="s">
        <v>133</v>
      </c>
    </row>
    <row r="198" spans="2:65" s="13" customFormat="1" ht="11.25">
      <c r="B198" s="154"/>
      <c r="D198" s="148" t="s">
        <v>141</v>
      </c>
      <c r="E198" s="155" t="s">
        <v>1</v>
      </c>
      <c r="F198" s="156" t="s">
        <v>867</v>
      </c>
      <c r="H198" s="157">
        <v>-8.5500000000000007</v>
      </c>
      <c r="I198" s="158"/>
      <c r="L198" s="154"/>
      <c r="M198" s="159"/>
      <c r="T198" s="160"/>
      <c r="AT198" s="155" t="s">
        <v>141</v>
      </c>
      <c r="AU198" s="155" t="s">
        <v>85</v>
      </c>
      <c r="AV198" s="13" t="s">
        <v>85</v>
      </c>
      <c r="AW198" s="13" t="s">
        <v>32</v>
      </c>
      <c r="AX198" s="13" t="s">
        <v>75</v>
      </c>
      <c r="AY198" s="155" t="s">
        <v>133</v>
      </c>
    </row>
    <row r="199" spans="2:65" s="15" customFormat="1" ht="11.25">
      <c r="B199" s="168"/>
      <c r="D199" s="148" t="s">
        <v>141</v>
      </c>
      <c r="E199" s="169" t="s">
        <v>1</v>
      </c>
      <c r="F199" s="170" t="s">
        <v>211</v>
      </c>
      <c r="H199" s="171">
        <v>36</v>
      </c>
      <c r="I199" s="172"/>
      <c r="L199" s="168"/>
      <c r="M199" s="173"/>
      <c r="T199" s="174"/>
      <c r="AT199" s="169" t="s">
        <v>141</v>
      </c>
      <c r="AU199" s="169" t="s">
        <v>85</v>
      </c>
      <c r="AV199" s="15" t="s">
        <v>153</v>
      </c>
      <c r="AW199" s="15" t="s">
        <v>32</v>
      </c>
      <c r="AX199" s="15" t="s">
        <v>75</v>
      </c>
      <c r="AY199" s="169" t="s">
        <v>133</v>
      </c>
    </row>
    <row r="200" spans="2:65" s="12" customFormat="1" ht="11.25">
      <c r="B200" s="147"/>
      <c r="D200" s="148" t="s">
        <v>141</v>
      </c>
      <c r="E200" s="149" t="s">
        <v>1</v>
      </c>
      <c r="F200" s="150" t="s">
        <v>877</v>
      </c>
      <c r="H200" s="149" t="s">
        <v>1</v>
      </c>
      <c r="I200" s="151"/>
      <c r="L200" s="147"/>
      <c r="M200" s="152"/>
      <c r="T200" s="153"/>
      <c r="AT200" s="149" t="s">
        <v>141</v>
      </c>
      <c r="AU200" s="149" t="s">
        <v>85</v>
      </c>
      <c r="AV200" s="12" t="s">
        <v>83</v>
      </c>
      <c r="AW200" s="12" t="s">
        <v>32</v>
      </c>
      <c r="AX200" s="12" t="s">
        <v>75</v>
      </c>
      <c r="AY200" s="149" t="s">
        <v>133</v>
      </c>
    </row>
    <row r="201" spans="2:65" s="13" customFormat="1" ht="11.25">
      <c r="B201" s="154"/>
      <c r="D201" s="148" t="s">
        <v>141</v>
      </c>
      <c r="E201" s="155" t="s">
        <v>1</v>
      </c>
      <c r="F201" s="156" t="s">
        <v>878</v>
      </c>
      <c r="H201" s="157">
        <v>1.8</v>
      </c>
      <c r="I201" s="158"/>
      <c r="L201" s="154"/>
      <c r="M201" s="159"/>
      <c r="T201" s="160"/>
      <c r="AT201" s="155" t="s">
        <v>141</v>
      </c>
      <c r="AU201" s="155" t="s">
        <v>85</v>
      </c>
      <c r="AV201" s="13" t="s">
        <v>85</v>
      </c>
      <c r="AW201" s="13" t="s">
        <v>32</v>
      </c>
      <c r="AX201" s="13" t="s">
        <v>83</v>
      </c>
      <c r="AY201" s="155" t="s">
        <v>133</v>
      </c>
    </row>
    <row r="202" spans="2:65" s="1" customFormat="1" ht="24.2" customHeight="1">
      <c r="B202" s="32"/>
      <c r="C202" s="133" t="s">
        <v>238</v>
      </c>
      <c r="D202" s="133" t="s">
        <v>135</v>
      </c>
      <c r="E202" s="134" t="s">
        <v>232</v>
      </c>
      <c r="F202" s="135" t="s">
        <v>233</v>
      </c>
      <c r="G202" s="136" t="s">
        <v>138</v>
      </c>
      <c r="H202" s="137">
        <v>74.25</v>
      </c>
      <c r="I202" s="138"/>
      <c r="J202" s="139">
        <f>ROUND(I202*H202,2)</f>
        <v>0</v>
      </c>
      <c r="K202" s="140"/>
      <c r="L202" s="32"/>
      <c r="M202" s="141" t="s">
        <v>1</v>
      </c>
      <c r="N202" s="142" t="s">
        <v>40</v>
      </c>
      <c r="P202" s="143">
        <f>O202*H202</f>
        <v>0</v>
      </c>
      <c r="Q202" s="143">
        <v>5.8E-4</v>
      </c>
      <c r="R202" s="143">
        <f>Q202*H202</f>
        <v>4.3064999999999999E-2</v>
      </c>
      <c r="S202" s="143">
        <v>0</v>
      </c>
      <c r="T202" s="144">
        <f>S202*H202</f>
        <v>0</v>
      </c>
      <c r="AR202" s="145" t="s">
        <v>139</v>
      </c>
      <c r="AT202" s="145" t="s">
        <v>135</v>
      </c>
      <c r="AU202" s="145" t="s">
        <v>85</v>
      </c>
      <c r="AY202" s="17" t="s">
        <v>133</v>
      </c>
      <c r="BE202" s="146">
        <f>IF(N202="základní",J202,0)</f>
        <v>0</v>
      </c>
      <c r="BF202" s="146">
        <f>IF(N202="snížená",J202,0)</f>
        <v>0</v>
      </c>
      <c r="BG202" s="146">
        <f>IF(N202="zákl. přenesená",J202,0)</f>
        <v>0</v>
      </c>
      <c r="BH202" s="146">
        <f>IF(N202="sníž. přenesená",J202,0)</f>
        <v>0</v>
      </c>
      <c r="BI202" s="146">
        <f>IF(N202="nulová",J202,0)</f>
        <v>0</v>
      </c>
      <c r="BJ202" s="17" t="s">
        <v>83</v>
      </c>
      <c r="BK202" s="146">
        <f>ROUND(I202*H202,2)</f>
        <v>0</v>
      </c>
      <c r="BL202" s="17" t="s">
        <v>139</v>
      </c>
      <c r="BM202" s="145" t="s">
        <v>879</v>
      </c>
    </row>
    <row r="203" spans="2:65" s="13" customFormat="1" ht="11.25">
      <c r="B203" s="154"/>
      <c r="D203" s="148" t="s">
        <v>141</v>
      </c>
      <c r="E203" s="155" t="s">
        <v>1</v>
      </c>
      <c r="F203" s="156" t="s">
        <v>880</v>
      </c>
      <c r="H203" s="157">
        <v>74.25</v>
      </c>
      <c r="I203" s="158"/>
      <c r="L203" s="154"/>
      <c r="M203" s="159"/>
      <c r="T203" s="160"/>
      <c r="AT203" s="155" t="s">
        <v>141</v>
      </c>
      <c r="AU203" s="155" t="s">
        <v>85</v>
      </c>
      <c r="AV203" s="13" t="s">
        <v>85</v>
      </c>
      <c r="AW203" s="13" t="s">
        <v>32</v>
      </c>
      <c r="AX203" s="13" t="s">
        <v>83</v>
      </c>
      <c r="AY203" s="155" t="s">
        <v>133</v>
      </c>
    </row>
    <row r="204" spans="2:65" s="1" customFormat="1" ht="24.2" customHeight="1">
      <c r="B204" s="32"/>
      <c r="C204" s="133" t="s">
        <v>243</v>
      </c>
      <c r="D204" s="133" t="s">
        <v>135</v>
      </c>
      <c r="E204" s="134" t="s">
        <v>239</v>
      </c>
      <c r="F204" s="135" t="s">
        <v>240</v>
      </c>
      <c r="G204" s="136" t="s">
        <v>138</v>
      </c>
      <c r="H204" s="137">
        <v>74.25</v>
      </c>
      <c r="I204" s="138"/>
      <c r="J204" s="139">
        <f>ROUND(I204*H204,2)</f>
        <v>0</v>
      </c>
      <c r="K204" s="140"/>
      <c r="L204" s="32"/>
      <c r="M204" s="141" t="s">
        <v>1</v>
      </c>
      <c r="N204" s="142" t="s">
        <v>40</v>
      </c>
      <c r="P204" s="143">
        <f>O204*H204</f>
        <v>0</v>
      </c>
      <c r="Q204" s="143">
        <v>0</v>
      </c>
      <c r="R204" s="143">
        <f>Q204*H204</f>
        <v>0</v>
      </c>
      <c r="S204" s="143">
        <v>0</v>
      </c>
      <c r="T204" s="144">
        <f>S204*H204</f>
        <v>0</v>
      </c>
      <c r="AR204" s="145" t="s">
        <v>139</v>
      </c>
      <c r="AT204" s="145" t="s">
        <v>135</v>
      </c>
      <c r="AU204" s="145" t="s">
        <v>85</v>
      </c>
      <c r="AY204" s="17" t="s">
        <v>133</v>
      </c>
      <c r="BE204" s="146">
        <f>IF(N204="základní",J204,0)</f>
        <v>0</v>
      </c>
      <c r="BF204" s="146">
        <f>IF(N204="snížená",J204,0)</f>
        <v>0</v>
      </c>
      <c r="BG204" s="146">
        <f>IF(N204="zákl. přenesená",J204,0)</f>
        <v>0</v>
      </c>
      <c r="BH204" s="146">
        <f>IF(N204="sníž. přenesená",J204,0)</f>
        <v>0</v>
      </c>
      <c r="BI204" s="146">
        <f>IF(N204="nulová",J204,0)</f>
        <v>0</v>
      </c>
      <c r="BJ204" s="17" t="s">
        <v>83</v>
      </c>
      <c r="BK204" s="146">
        <f>ROUND(I204*H204,2)</f>
        <v>0</v>
      </c>
      <c r="BL204" s="17" t="s">
        <v>139</v>
      </c>
      <c r="BM204" s="145" t="s">
        <v>881</v>
      </c>
    </row>
    <row r="205" spans="2:65" s="13" customFormat="1" ht="11.25">
      <c r="B205" s="154"/>
      <c r="D205" s="148" t="s">
        <v>141</v>
      </c>
      <c r="E205" s="155" t="s">
        <v>1</v>
      </c>
      <c r="F205" s="156" t="s">
        <v>882</v>
      </c>
      <c r="H205" s="157">
        <v>74.25</v>
      </c>
      <c r="I205" s="158"/>
      <c r="L205" s="154"/>
      <c r="M205" s="159"/>
      <c r="T205" s="160"/>
      <c r="AT205" s="155" t="s">
        <v>141</v>
      </c>
      <c r="AU205" s="155" t="s">
        <v>85</v>
      </c>
      <c r="AV205" s="13" t="s">
        <v>85</v>
      </c>
      <c r="AW205" s="13" t="s">
        <v>32</v>
      </c>
      <c r="AX205" s="13" t="s">
        <v>83</v>
      </c>
      <c r="AY205" s="155" t="s">
        <v>133</v>
      </c>
    </row>
    <row r="206" spans="2:65" s="1" customFormat="1" ht="37.9" customHeight="1">
      <c r="B206" s="32"/>
      <c r="C206" s="133" t="s">
        <v>249</v>
      </c>
      <c r="D206" s="133" t="s">
        <v>135</v>
      </c>
      <c r="E206" s="134" t="s">
        <v>883</v>
      </c>
      <c r="F206" s="135" t="s">
        <v>884</v>
      </c>
      <c r="G206" s="136" t="s">
        <v>200</v>
      </c>
      <c r="H206" s="137">
        <v>13.968</v>
      </c>
      <c r="I206" s="138"/>
      <c r="J206" s="139">
        <f>ROUND(I206*H206,2)</f>
        <v>0</v>
      </c>
      <c r="K206" s="140"/>
      <c r="L206" s="32"/>
      <c r="M206" s="141" t="s">
        <v>1</v>
      </c>
      <c r="N206" s="142" t="s">
        <v>40</v>
      </c>
      <c r="P206" s="143">
        <f>O206*H206</f>
        <v>0</v>
      </c>
      <c r="Q206" s="143">
        <v>0</v>
      </c>
      <c r="R206" s="143">
        <f>Q206*H206</f>
        <v>0</v>
      </c>
      <c r="S206" s="143">
        <v>0</v>
      </c>
      <c r="T206" s="144">
        <f>S206*H206</f>
        <v>0</v>
      </c>
      <c r="AR206" s="145" t="s">
        <v>139</v>
      </c>
      <c r="AT206" s="145" t="s">
        <v>135</v>
      </c>
      <c r="AU206" s="145" t="s">
        <v>85</v>
      </c>
      <c r="AY206" s="17" t="s">
        <v>133</v>
      </c>
      <c r="BE206" s="146">
        <f>IF(N206="základní",J206,0)</f>
        <v>0</v>
      </c>
      <c r="BF206" s="146">
        <f>IF(N206="snížená",J206,0)</f>
        <v>0</v>
      </c>
      <c r="BG206" s="146">
        <f>IF(N206="zákl. přenesená",J206,0)</f>
        <v>0</v>
      </c>
      <c r="BH206" s="146">
        <f>IF(N206="sníž. přenesená",J206,0)</f>
        <v>0</v>
      </c>
      <c r="BI206" s="146">
        <f>IF(N206="nulová",J206,0)</f>
        <v>0</v>
      </c>
      <c r="BJ206" s="17" t="s">
        <v>83</v>
      </c>
      <c r="BK206" s="146">
        <f>ROUND(I206*H206,2)</f>
        <v>0</v>
      </c>
      <c r="BL206" s="17" t="s">
        <v>139</v>
      </c>
      <c r="BM206" s="145" t="s">
        <v>885</v>
      </c>
    </row>
    <row r="207" spans="2:65" s="12" customFormat="1" ht="11.25">
      <c r="B207" s="147"/>
      <c r="D207" s="148" t="s">
        <v>141</v>
      </c>
      <c r="E207" s="149" t="s">
        <v>1</v>
      </c>
      <c r="F207" s="150" t="s">
        <v>886</v>
      </c>
      <c r="H207" s="149" t="s">
        <v>1</v>
      </c>
      <c r="I207" s="151"/>
      <c r="L207" s="147"/>
      <c r="M207" s="152"/>
      <c r="T207" s="153"/>
      <c r="AT207" s="149" t="s">
        <v>141</v>
      </c>
      <c r="AU207" s="149" t="s">
        <v>85</v>
      </c>
      <c r="AV207" s="12" t="s">
        <v>83</v>
      </c>
      <c r="AW207" s="12" t="s">
        <v>32</v>
      </c>
      <c r="AX207" s="12" t="s">
        <v>75</v>
      </c>
      <c r="AY207" s="149" t="s">
        <v>133</v>
      </c>
    </row>
    <row r="208" spans="2:65" s="13" customFormat="1" ht="11.25">
      <c r="B208" s="154"/>
      <c r="D208" s="148" t="s">
        <v>141</v>
      </c>
      <c r="E208" s="155" t="s">
        <v>1</v>
      </c>
      <c r="F208" s="156" t="s">
        <v>887</v>
      </c>
      <c r="H208" s="157">
        <v>13.968</v>
      </c>
      <c r="I208" s="158"/>
      <c r="L208" s="154"/>
      <c r="M208" s="159"/>
      <c r="T208" s="160"/>
      <c r="AT208" s="155" t="s">
        <v>141</v>
      </c>
      <c r="AU208" s="155" t="s">
        <v>85</v>
      </c>
      <c r="AV208" s="13" t="s">
        <v>85</v>
      </c>
      <c r="AW208" s="13" t="s">
        <v>32</v>
      </c>
      <c r="AX208" s="13" t="s">
        <v>83</v>
      </c>
      <c r="AY208" s="155" t="s">
        <v>133</v>
      </c>
    </row>
    <row r="209" spans="2:65" s="1" customFormat="1" ht="37.9" customHeight="1">
      <c r="B209" s="32"/>
      <c r="C209" s="133" t="s">
        <v>255</v>
      </c>
      <c r="D209" s="133" t="s">
        <v>135</v>
      </c>
      <c r="E209" s="134" t="s">
        <v>244</v>
      </c>
      <c r="F209" s="135" t="s">
        <v>245</v>
      </c>
      <c r="G209" s="136" t="s">
        <v>200</v>
      </c>
      <c r="H209" s="137">
        <v>13.032</v>
      </c>
      <c r="I209" s="138"/>
      <c r="J209" s="139">
        <f>ROUND(I209*H209,2)</f>
        <v>0</v>
      </c>
      <c r="K209" s="140"/>
      <c r="L209" s="32"/>
      <c r="M209" s="141" t="s">
        <v>1</v>
      </c>
      <c r="N209" s="142" t="s">
        <v>40</v>
      </c>
      <c r="P209" s="143">
        <f>O209*H209</f>
        <v>0</v>
      </c>
      <c r="Q209" s="143">
        <v>0</v>
      </c>
      <c r="R209" s="143">
        <f>Q209*H209</f>
        <v>0</v>
      </c>
      <c r="S209" s="143">
        <v>0</v>
      </c>
      <c r="T209" s="144">
        <f>S209*H209</f>
        <v>0</v>
      </c>
      <c r="AR209" s="145" t="s">
        <v>139</v>
      </c>
      <c r="AT209" s="145" t="s">
        <v>135</v>
      </c>
      <c r="AU209" s="145" t="s">
        <v>85</v>
      </c>
      <c r="AY209" s="17" t="s">
        <v>133</v>
      </c>
      <c r="BE209" s="146">
        <f>IF(N209="základní",J209,0)</f>
        <v>0</v>
      </c>
      <c r="BF209" s="146">
        <f>IF(N209="snížená",J209,0)</f>
        <v>0</v>
      </c>
      <c r="BG209" s="146">
        <f>IF(N209="zákl. přenesená",J209,0)</f>
        <v>0</v>
      </c>
      <c r="BH209" s="146">
        <f>IF(N209="sníž. přenesená",J209,0)</f>
        <v>0</v>
      </c>
      <c r="BI209" s="146">
        <f>IF(N209="nulová",J209,0)</f>
        <v>0</v>
      </c>
      <c r="BJ209" s="17" t="s">
        <v>83</v>
      </c>
      <c r="BK209" s="146">
        <f>ROUND(I209*H209,2)</f>
        <v>0</v>
      </c>
      <c r="BL209" s="17" t="s">
        <v>139</v>
      </c>
      <c r="BM209" s="145" t="s">
        <v>888</v>
      </c>
    </row>
    <row r="210" spans="2:65" s="12" customFormat="1" ht="11.25">
      <c r="B210" s="147"/>
      <c r="D210" s="148" t="s">
        <v>141</v>
      </c>
      <c r="E210" s="149" t="s">
        <v>1</v>
      </c>
      <c r="F210" s="150" t="s">
        <v>889</v>
      </c>
      <c r="H210" s="149" t="s">
        <v>1</v>
      </c>
      <c r="I210" s="151"/>
      <c r="L210" s="147"/>
      <c r="M210" s="152"/>
      <c r="T210" s="153"/>
      <c r="AT210" s="149" t="s">
        <v>141</v>
      </c>
      <c r="AU210" s="149" t="s">
        <v>85</v>
      </c>
      <c r="AV210" s="12" t="s">
        <v>83</v>
      </c>
      <c r="AW210" s="12" t="s">
        <v>32</v>
      </c>
      <c r="AX210" s="12" t="s">
        <v>75</v>
      </c>
      <c r="AY210" s="149" t="s">
        <v>133</v>
      </c>
    </row>
    <row r="211" spans="2:65" s="13" customFormat="1" ht="11.25">
      <c r="B211" s="154"/>
      <c r="D211" s="148" t="s">
        <v>141</v>
      </c>
      <c r="E211" s="155" t="s">
        <v>1</v>
      </c>
      <c r="F211" s="156" t="s">
        <v>890</v>
      </c>
      <c r="H211" s="157">
        <v>13.032</v>
      </c>
      <c r="I211" s="158"/>
      <c r="L211" s="154"/>
      <c r="M211" s="159"/>
      <c r="T211" s="160"/>
      <c r="AT211" s="155" t="s">
        <v>141</v>
      </c>
      <c r="AU211" s="155" t="s">
        <v>85</v>
      </c>
      <c r="AV211" s="13" t="s">
        <v>85</v>
      </c>
      <c r="AW211" s="13" t="s">
        <v>32</v>
      </c>
      <c r="AX211" s="13" t="s">
        <v>83</v>
      </c>
      <c r="AY211" s="155" t="s">
        <v>133</v>
      </c>
    </row>
    <row r="212" spans="2:65" s="1" customFormat="1" ht="37.9" customHeight="1">
      <c r="B212" s="32"/>
      <c r="C212" s="133" t="s">
        <v>260</v>
      </c>
      <c r="D212" s="133" t="s">
        <v>135</v>
      </c>
      <c r="E212" s="134" t="s">
        <v>250</v>
      </c>
      <c r="F212" s="135" t="s">
        <v>251</v>
      </c>
      <c r="G212" s="136" t="s">
        <v>200</v>
      </c>
      <c r="H212" s="137">
        <v>65.16</v>
      </c>
      <c r="I212" s="138"/>
      <c r="J212" s="139">
        <f>ROUND(I212*H212,2)</f>
        <v>0</v>
      </c>
      <c r="K212" s="140"/>
      <c r="L212" s="32"/>
      <c r="M212" s="141" t="s">
        <v>1</v>
      </c>
      <c r="N212" s="142" t="s">
        <v>40</v>
      </c>
      <c r="P212" s="143">
        <f>O212*H212</f>
        <v>0</v>
      </c>
      <c r="Q212" s="143">
        <v>0</v>
      </c>
      <c r="R212" s="143">
        <f>Q212*H212</f>
        <v>0</v>
      </c>
      <c r="S212" s="143">
        <v>0</v>
      </c>
      <c r="T212" s="144">
        <f>S212*H212</f>
        <v>0</v>
      </c>
      <c r="AR212" s="145" t="s">
        <v>139</v>
      </c>
      <c r="AT212" s="145" t="s">
        <v>135</v>
      </c>
      <c r="AU212" s="145" t="s">
        <v>85</v>
      </c>
      <c r="AY212" s="17" t="s">
        <v>133</v>
      </c>
      <c r="BE212" s="146">
        <f>IF(N212="základní",J212,0)</f>
        <v>0</v>
      </c>
      <c r="BF212" s="146">
        <f>IF(N212="snížená",J212,0)</f>
        <v>0</v>
      </c>
      <c r="BG212" s="146">
        <f>IF(N212="zákl. přenesená",J212,0)</f>
        <v>0</v>
      </c>
      <c r="BH212" s="146">
        <f>IF(N212="sníž. přenesená",J212,0)</f>
        <v>0</v>
      </c>
      <c r="BI212" s="146">
        <f>IF(N212="nulová",J212,0)</f>
        <v>0</v>
      </c>
      <c r="BJ212" s="17" t="s">
        <v>83</v>
      </c>
      <c r="BK212" s="146">
        <f>ROUND(I212*H212,2)</f>
        <v>0</v>
      </c>
      <c r="BL212" s="17" t="s">
        <v>139</v>
      </c>
      <c r="BM212" s="145" t="s">
        <v>891</v>
      </c>
    </row>
    <row r="213" spans="2:65" s="12" customFormat="1" ht="11.25">
      <c r="B213" s="147"/>
      <c r="D213" s="148" t="s">
        <v>141</v>
      </c>
      <c r="E213" s="149" t="s">
        <v>1</v>
      </c>
      <c r="F213" s="150" t="s">
        <v>889</v>
      </c>
      <c r="H213" s="149" t="s">
        <v>1</v>
      </c>
      <c r="I213" s="151"/>
      <c r="L213" s="147"/>
      <c r="M213" s="152"/>
      <c r="T213" s="153"/>
      <c r="AT213" s="149" t="s">
        <v>141</v>
      </c>
      <c r="AU213" s="149" t="s">
        <v>85</v>
      </c>
      <c r="AV213" s="12" t="s">
        <v>83</v>
      </c>
      <c r="AW213" s="12" t="s">
        <v>32</v>
      </c>
      <c r="AX213" s="12" t="s">
        <v>75</v>
      </c>
      <c r="AY213" s="149" t="s">
        <v>133</v>
      </c>
    </row>
    <row r="214" spans="2:65" s="13" customFormat="1" ht="11.25">
      <c r="B214" s="154"/>
      <c r="D214" s="148" t="s">
        <v>141</v>
      </c>
      <c r="E214" s="155" t="s">
        <v>1</v>
      </c>
      <c r="F214" s="156" t="s">
        <v>892</v>
      </c>
      <c r="H214" s="157">
        <v>65.16</v>
      </c>
      <c r="I214" s="158"/>
      <c r="L214" s="154"/>
      <c r="M214" s="159"/>
      <c r="T214" s="160"/>
      <c r="AT214" s="155" t="s">
        <v>141</v>
      </c>
      <c r="AU214" s="155" t="s">
        <v>85</v>
      </c>
      <c r="AV214" s="13" t="s">
        <v>85</v>
      </c>
      <c r="AW214" s="13" t="s">
        <v>32</v>
      </c>
      <c r="AX214" s="13" t="s">
        <v>83</v>
      </c>
      <c r="AY214" s="155" t="s">
        <v>133</v>
      </c>
    </row>
    <row r="215" spans="2:65" s="1" customFormat="1" ht="37.9" customHeight="1">
      <c r="B215" s="32"/>
      <c r="C215" s="133" t="s">
        <v>7</v>
      </c>
      <c r="D215" s="133" t="s">
        <v>135</v>
      </c>
      <c r="E215" s="134" t="s">
        <v>256</v>
      </c>
      <c r="F215" s="135" t="s">
        <v>257</v>
      </c>
      <c r="G215" s="136" t="s">
        <v>200</v>
      </c>
      <c r="H215" s="137">
        <v>9</v>
      </c>
      <c r="I215" s="138"/>
      <c r="J215" s="139">
        <f>ROUND(I215*H215,2)</f>
        <v>0</v>
      </c>
      <c r="K215" s="140"/>
      <c r="L215" s="32"/>
      <c r="M215" s="141" t="s">
        <v>1</v>
      </c>
      <c r="N215" s="142" t="s">
        <v>40</v>
      </c>
      <c r="P215" s="143">
        <f>O215*H215</f>
        <v>0</v>
      </c>
      <c r="Q215" s="143">
        <v>0</v>
      </c>
      <c r="R215" s="143">
        <f>Q215*H215</f>
        <v>0</v>
      </c>
      <c r="S215" s="143">
        <v>0</v>
      </c>
      <c r="T215" s="144">
        <f>S215*H215</f>
        <v>0</v>
      </c>
      <c r="AR215" s="145" t="s">
        <v>139</v>
      </c>
      <c r="AT215" s="145" t="s">
        <v>135</v>
      </c>
      <c r="AU215" s="145" t="s">
        <v>85</v>
      </c>
      <c r="AY215" s="17" t="s">
        <v>133</v>
      </c>
      <c r="BE215" s="146">
        <f>IF(N215="základní",J215,0)</f>
        <v>0</v>
      </c>
      <c r="BF215" s="146">
        <f>IF(N215="snížená",J215,0)</f>
        <v>0</v>
      </c>
      <c r="BG215" s="146">
        <f>IF(N215="zákl. přenesená",J215,0)</f>
        <v>0</v>
      </c>
      <c r="BH215" s="146">
        <f>IF(N215="sníž. přenesená",J215,0)</f>
        <v>0</v>
      </c>
      <c r="BI215" s="146">
        <f>IF(N215="nulová",J215,0)</f>
        <v>0</v>
      </c>
      <c r="BJ215" s="17" t="s">
        <v>83</v>
      </c>
      <c r="BK215" s="146">
        <f>ROUND(I215*H215,2)</f>
        <v>0</v>
      </c>
      <c r="BL215" s="17" t="s">
        <v>139</v>
      </c>
      <c r="BM215" s="145" t="s">
        <v>893</v>
      </c>
    </row>
    <row r="216" spans="2:65" s="12" customFormat="1" ht="11.25">
      <c r="B216" s="147"/>
      <c r="D216" s="148" t="s">
        <v>141</v>
      </c>
      <c r="E216" s="149" t="s">
        <v>1</v>
      </c>
      <c r="F216" s="150" t="s">
        <v>247</v>
      </c>
      <c r="H216" s="149" t="s">
        <v>1</v>
      </c>
      <c r="I216" s="151"/>
      <c r="L216" s="147"/>
      <c r="M216" s="152"/>
      <c r="T216" s="153"/>
      <c r="AT216" s="149" t="s">
        <v>141</v>
      </c>
      <c r="AU216" s="149" t="s">
        <v>85</v>
      </c>
      <c r="AV216" s="12" t="s">
        <v>83</v>
      </c>
      <c r="AW216" s="12" t="s">
        <v>32</v>
      </c>
      <c r="AX216" s="12" t="s">
        <v>75</v>
      </c>
      <c r="AY216" s="149" t="s">
        <v>133</v>
      </c>
    </row>
    <row r="217" spans="2:65" s="13" customFormat="1" ht="11.25">
      <c r="B217" s="154"/>
      <c r="D217" s="148" t="s">
        <v>141</v>
      </c>
      <c r="E217" s="155" t="s">
        <v>1</v>
      </c>
      <c r="F217" s="156" t="s">
        <v>894</v>
      </c>
      <c r="H217" s="157">
        <v>9</v>
      </c>
      <c r="I217" s="158"/>
      <c r="L217" s="154"/>
      <c r="M217" s="159"/>
      <c r="T217" s="160"/>
      <c r="AT217" s="155" t="s">
        <v>141</v>
      </c>
      <c r="AU217" s="155" t="s">
        <v>85</v>
      </c>
      <c r="AV217" s="13" t="s">
        <v>85</v>
      </c>
      <c r="AW217" s="13" t="s">
        <v>32</v>
      </c>
      <c r="AX217" s="13" t="s">
        <v>83</v>
      </c>
      <c r="AY217" s="155" t="s">
        <v>133</v>
      </c>
    </row>
    <row r="218" spans="2:65" s="1" customFormat="1" ht="37.9" customHeight="1">
      <c r="B218" s="32"/>
      <c r="C218" s="133" t="s">
        <v>270</v>
      </c>
      <c r="D218" s="133" t="s">
        <v>135</v>
      </c>
      <c r="E218" s="134" t="s">
        <v>261</v>
      </c>
      <c r="F218" s="135" t="s">
        <v>262</v>
      </c>
      <c r="G218" s="136" t="s">
        <v>200</v>
      </c>
      <c r="H218" s="137">
        <v>45</v>
      </c>
      <c r="I218" s="138"/>
      <c r="J218" s="139">
        <f>ROUND(I218*H218,2)</f>
        <v>0</v>
      </c>
      <c r="K218" s="140"/>
      <c r="L218" s="32"/>
      <c r="M218" s="141" t="s">
        <v>1</v>
      </c>
      <c r="N218" s="142" t="s">
        <v>40</v>
      </c>
      <c r="P218" s="143">
        <f>O218*H218</f>
        <v>0</v>
      </c>
      <c r="Q218" s="143">
        <v>0</v>
      </c>
      <c r="R218" s="143">
        <f>Q218*H218</f>
        <v>0</v>
      </c>
      <c r="S218" s="143">
        <v>0</v>
      </c>
      <c r="T218" s="144">
        <f>S218*H218</f>
        <v>0</v>
      </c>
      <c r="AR218" s="145" t="s">
        <v>139</v>
      </c>
      <c r="AT218" s="145" t="s">
        <v>135</v>
      </c>
      <c r="AU218" s="145" t="s">
        <v>85</v>
      </c>
      <c r="AY218" s="17" t="s">
        <v>133</v>
      </c>
      <c r="BE218" s="146">
        <f>IF(N218="základní",J218,0)</f>
        <v>0</v>
      </c>
      <c r="BF218" s="146">
        <f>IF(N218="snížená",J218,0)</f>
        <v>0</v>
      </c>
      <c r="BG218" s="146">
        <f>IF(N218="zákl. přenesená",J218,0)</f>
        <v>0</v>
      </c>
      <c r="BH218" s="146">
        <f>IF(N218="sníž. přenesená",J218,0)</f>
        <v>0</v>
      </c>
      <c r="BI218" s="146">
        <f>IF(N218="nulová",J218,0)</f>
        <v>0</v>
      </c>
      <c r="BJ218" s="17" t="s">
        <v>83</v>
      </c>
      <c r="BK218" s="146">
        <f>ROUND(I218*H218,2)</f>
        <v>0</v>
      </c>
      <c r="BL218" s="17" t="s">
        <v>139</v>
      </c>
      <c r="BM218" s="145" t="s">
        <v>895</v>
      </c>
    </row>
    <row r="219" spans="2:65" s="12" customFormat="1" ht="11.25">
      <c r="B219" s="147"/>
      <c r="D219" s="148" t="s">
        <v>141</v>
      </c>
      <c r="E219" s="149" t="s">
        <v>1</v>
      </c>
      <c r="F219" s="150" t="s">
        <v>896</v>
      </c>
      <c r="H219" s="149" t="s">
        <v>1</v>
      </c>
      <c r="I219" s="151"/>
      <c r="L219" s="147"/>
      <c r="M219" s="152"/>
      <c r="T219" s="153"/>
      <c r="AT219" s="149" t="s">
        <v>141</v>
      </c>
      <c r="AU219" s="149" t="s">
        <v>85</v>
      </c>
      <c r="AV219" s="12" t="s">
        <v>83</v>
      </c>
      <c r="AW219" s="12" t="s">
        <v>32</v>
      </c>
      <c r="AX219" s="12" t="s">
        <v>75</v>
      </c>
      <c r="AY219" s="149" t="s">
        <v>133</v>
      </c>
    </row>
    <row r="220" spans="2:65" s="13" customFormat="1" ht="11.25">
      <c r="B220" s="154"/>
      <c r="D220" s="148" t="s">
        <v>141</v>
      </c>
      <c r="E220" s="155" t="s">
        <v>1</v>
      </c>
      <c r="F220" s="156" t="s">
        <v>897</v>
      </c>
      <c r="H220" s="157">
        <v>45</v>
      </c>
      <c r="I220" s="158"/>
      <c r="L220" s="154"/>
      <c r="M220" s="159"/>
      <c r="T220" s="160"/>
      <c r="AT220" s="155" t="s">
        <v>141</v>
      </c>
      <c r="AU220" s="155" t="s">
        <v>85</v>
      </c>
      <c r="AV220" s="13" t="s">
        <v>85</v>
      </c>
      <c r="AW220" s="13" t="s">
        <v>32</v>
      </c>
      <c r="AX220" s="13" t="s">
        <v>83</v>
      </c>
      <c r="AY220" s="155" t="s">
        <v>133</v>
      </c>
    </row>
    <row r="221" spans="2:65" s="1" customFormat="1" ht="24.2" customHeight="1">
      <c r="B221" s="32"/>
      <c r="C221" s="133" t="s">
        <v>277</v>
      </c>
      <c r="D221" s="133" t="s">
        <v>135</v>
      </c>
      <c r="E221" s="134" t="s">
        <v>898</v>
      </c>
      <c r="F221" s="135" t="s">
        <v>899</v>
      </c>
      <c r="G221" s="136" t="s">
        <v>200</v>
      </c>
      <c r="H221" s="137">
        <v>13.968</v>
      </c>
      <c r="I221" s="138"/>
      <c r="J221" s="139">
        <f>ROUND(I221*H221,2)</f>
        <v>0</v>
      </c>
      <c r="K221" s="140"/>
      <c r="L221" s="32"/>
      <c r="M221" s="141" t="s">
        <v>1</v>
      </c>
      <c r="N221" s="142" t="s">
        <v>40</v>
      </c>
      <c r="P221" s="143">
        <f>O221*H221</f>
        <v>0</v>
      </c>
      <c r="Q221" s="143">
        <v>0</v>
      </c>
      <c r="R221" s="143">
        <f>Q221*H221</f>
        <v>0</v>
      </c>
      <c r="S221" s="143">
        <v>0</v>
      </c>
      <c r="T221" s="144">
        <f>S221*H221</f>
        <v>0</v>
      </c>
      <c r="AR221" s="145" t="s">
        <v>139</v>
      </c>
      <c r="AT221" s="145" t="s">
        <v>135</v>
      </c>
      <c r="AU221" s="145" t="s">
        <v>85</v>
      </c>
      <c r="AY221" s="17" t="s">
        <v>133</v>
      </c>
      <c r="BE221" s="146">
        <f>IF(N221="základní",J221,0)</f>
        <v>0</v>
      </c>
      <c r="BF221" s="146">
        <f>IF(N221="snížená",J221,0)</f>
        <v>0</v>
      </c>
      <c r="BG221" s="146">
        <f>IF(N221="zákl. přenesená",J221,0)</f>
        <v>0</v>
      </c>
      <c r="BH221" s="146">
        <f>IF(N221="sníž. přenesená",J221,0)</f>
        <v>0</v>
      </c>
      <c r="BI221" s="146">
        <f>IF(N221="nulová",J221,0)</f>
        <v>0</v>
      </c>
      <c r="BJ221" s="17" t="s">
        <v>83</v>
      </c>
      <c r="BK221" s="146">
        <f>ROUND(I221*H221,2)</f>
        <v>0</v>
      </c>
      <c r="BL221" s="17" t="s">
        <v>139</v>
      </c>
      <c r="BM221" s="145" t="s">
        <v>900</v>
      </c>
    </row>
    <row r="222" spans="2:65" s="12" customFormat="1" ht="11.25">
      <c r="B222" s="147"/>
      <c r="D222" s="148" t="s">
        <v>141</v>
      </c>
      <c r="E222" s="149" t="s">
        <v>1</v>
      </c>
      <c r="F222" s="150" t="s">
        <v>886</v>
      </c>
      <c r="H222" s="149" t="s">
        <v>1</v>
      </c>
      <c r="I222" s="151"/>
      <c r="L222" s="147"/>
      <c r="M222" s="152"/>
      <c r="T222" s="153"/>
      <c r="AT222" s="149" t="s">
        <v>141</v>
      </c>
      <c r="AU222" s="149" t="s">
        <v>85</v>
      </c>
      <c r="AV222" s="12" t="s">
        <v>83</v>
      </c>
      <c r="AW222" s="12" t="s">
        <v>32</v>
      </c>
      <c r="AX222" s="12" t="s">
        <v>75</v>
      </c>
      <c r="AY222" s="149" t="s">
        <v>133</v>
      </c>
    </row>
    <row r="223" spans="2:65" s="13" customFormat="1" ht="11.25">
      <c r="B223" s="154"/>
      <c r="D223" s="148" t="s">
        <v>141</v>
      </c>
      <c r="E223" s="155" t="s">
        <v>1</v>
      </c>
      <c r="F223" s="156" t="s">
        <v>887</v>
      </c>
      <c r="H223" s="157">
        <v>13.968</v>
      </c>
      <c r="I223" s="158"/>
      <c r="L223" s="154"/>
      <c r="M223" s="159"/>
      <c r="T223" s="160"/>
      <c r="AT223" s="155" t="s">
        <v>141</v>
      </c>
      <c r="AU223" s="155" t="s">
        <v>85</v>
      </c>
      <c r="AV223" s="13" t="s">
        <v>85</v>
      </c>
      <c r="AW223" s="13" t="s">
        <v>32</v>
      </c>
      <c r="AX223" s="13" t="s">
        <v>83</v>
      </c>
      <c r="AY223" s="155" t="s">
        <v>133</v>
      </c>
    </row>
    <row r="224" spans="2:65" s="1" customFormat="1" ht="16.5" customHeight="1">
      <c r="B224" s="32"/>
      <c r="C224" s="133" t="s">
        <v>283</v>
      </c>
      <c r="D224" s="133" t="s">
        <v>135</v>
      </c>
      <c r="E224" s="134" t="s">
        <v>265</v>
      </c>
      <c r="F224" s="135" t="s">
        <v>901</v>
      </c>
      <c r="G224" s="136" t="s">
        <v>200</v>
      </c>
      <c r="H224" s="137">
        <v>22.032</v>
      </c>
      <c r="I224" s="138"/>
      <c r="J224" s="139">
        <f>ROUND(I224*H224,2)</f>
        <v>0</v>
      </c>
      <c r="K224" s="140"/>
      <c r="L224" s="32"/>
      <c r="M224" s="141" t="s">
        <v>1</v>
      </c>
      <c r="N224" s="142" t="s">
        <v>40</v>
      </c>
      <c r="P224" s="143">
        <f>O224*H224</f>
        <v>0</v>
      </c>
      <c r="Q224" s="143">
        <v>0</v>
      </c>
      <c r="R224" s="143">
        <f>Q224*H224</f>
        <v>0</v>
      </c>
      <c r="S224" s="143">
        <v>0</v>
      </c>
      <c r="T224" s="144">
        <f>S224*H224</f>
        <v>0</v>
      </c>
      <c r="AR224" s="145" t="s">
        <v>139</v>
      </c>
      <c r="AT224" s="145" t="s">
        <v>135</v>
      </c>
      <c r="AU224" s="145" t="s">
        <v>85</v>
      </c>
      <c r="AY224" s="17" t="s">
        <v>133</v>
      </c>
      <c r="BE224" s="146">
        <f>IF(N224="základní",J224,0)</f>
        <v>0</v>
      </c>
      <c r="BF224" s="146">
        <f>IF(N224="snížená",J224,0)</f>
        <v>0</v>
      </c>
      <c r="BG224" s="146">
        <f>IF(N224="zákl. přenesená",J224,0)</f>
        <v>0</v>
      </c>
      <c r="BH224" s="146">
        <f>IF(N224="sníž. přenesená",J224,0)</f>
        <v>0</v>
      </c>
      <c r="BI224" s="146">
        <f>IF(N224="nulová",J224,0)</f>
        <v>0</v>
      </c>
      <c r="BJ224" s="17" t="s">
        <v>83</v>
      </c>
      <c r="BK224" s="146">
        <f>ROUND(I224*H224,2)</f>
        <v>0</v>
      </c>
      <c r="BL224" s="17" t="s">
        <v>139</v>
      </c>
      <c r="BM224" s="145" t="s">
        <v>902</v>
      </c>
    </row>
    <row r="225" spans="2:65" s="12" customFormat="1" ht="11.25">
      <c r="B225" s="147"/>
      <c r="D225" s="148" t="s">
        <v>141</v>
      </c>
      <c r="E225" s="149" t="s">
        <v>1</v>
      </c>
      <c r="F225" s="150" t="s">
        <v>247</v>
      </c>
      <c r="H225" s="149" t="s">
        <v>1</v>
      </c>
      <c r="I225" s="151"/>
      <c r="L225" s="147"/>
      <c r="M225" s="152"/>
      <c r="T225" s="153"/>
      <c r="AT225" s="149" t="s">
        <v>141</v>
      </c>
      <c r="AU225" s="149" t="s">
        <v>85</v>
      </c>
      <c r="AV225" s="12" t="s">
        <v>83</v>
      </c>
      <c r="AW225" s="12" t="s">
        <v>32</v>
      </c>
      <c r="AX225" s="12" t="s">
        <v>75</v>
      </c>
      <c r="AY225" s="149" t="s">
        <v>133</v>
      </c>
    </row>
    <row r="226" spans="2:65" s="13" customFormat="1" ht="11.25">
      <c r="B226" s="154"/>
      <c r="D226" s="148" t="s">
        <v>141</v>
      </c>
      <c r="E226" s="155" t="s">
        <v>1</v>
      </c>
      <c r="F226" s="156" t="s">
        <v>903</v>
      </c>
      <c r="H226" s="157">
        <v>22.032</v>
      </c>
      <c r="I226" s="158"/>
      <c r="L226" s="154"/>
      <c r="M226" s="159"/>
      <c r="T226" s="160"/>
      <c r="AT226" s="155" t="s">
        <v>141</v>
      </c>
      <c r="AU226" s="155" t="s">
        <v>85</v>
      </c>
      <c r="AV226" s="13" t="s">
        <v>85</v>
      </c>
      <c r="AW226" s="13" t="s">
        <v>32</v>
      </c>
      <c r="AX226" s="13" t="s">
        <v>83</v>
      </c>
      <c r="AY226" s="155" t="s">
        <v>133</v>
      </c>
    </row>
    <row r="227" spans="2:65" s="1" customFormat="1" ht="24.2" customHeight="1">
      <c r="B227" s="32"/>
      <c r="C227" s="133" t="s">
        <v>290</v>
      </c>
      <c r="D227" s="133" t="s">
        <v>135</v>
      </c>
      <c r="E227" s="134" t="s">
        <v>271</v>
      </c>
      <c r="F227" s="135" t="s">
        <v>272</v>
      </c>
      <c r="G227" s="136" t="s">
        <v>273</v>
      </c>
      <c r="H227" s="137">
        <v>41.860999999999997</v>
      </c>
      <c r="I227" s="138"/>
      <c r="J227" s="139">
        <f>ROUND(I227*H227,2)</f>
        <v>0</v>
      </c>
      <c r="K227" s="140"/>
      <c r="L227" s="32"/>
      <c r="M227" s="141" t="s">
        <v>1</v>
      </c>
      <c r="N227" s="142" t="s">
        <v>40</v>
      </c>
      <c r="P227" s="143">
        <f>O227*H227</f>
        <v>0</v>
      </c>
      <c r="Q227" s="143">
        <v>0</v>
      </c>
      <c r="R227" s="143">
        <f>Q227*H227</f>
        <v>0</v>
      </c>
      <c r="S227" s="143">
        <v>0</v>
      </c>
      <c r="T227" s="144">
        <f>S227*H227</f>
        <v>0</v>
      </c>
      <c r="AR227" s="145" t="s">
        <v>139</v>
      </c>
      <c r="AT227" s="145" t="s">
        <v>135</v>
      </c>
      <c r="AU227" s="145" t="s">
        <v>85</v>
      </c>
      <c r="AY227" s="17" t="s">
        <v>133</v>
      </c>
      <c r="BE227" s="146">
        <f>IF(N227="základní",J227,0)</f>
        <v>0</v>
      </c>
      <c r="BF227" s="146">
        <f>IF(N227="snížená",J227,0)</f>
        <v>0</v>
      </c>
      <c r="BG227" s="146">
        <f>IF(N227="zákl. přenesená",J227,0)</f>
        <v>0</v>
      </c>
      <c r="BH227" s="146">
        <f>IF(N227="sníž. přenesená",J227,0)</f>
        <v>0</v>
      </c>
      <c r="BI227" s="146">
        <f>IF(N227="nulová",J227,0)</f>
        <v>0</v>
      </c>
      <c r="BJ227" s="17" t="s">
        <v>83</v>
      </c>
      <c r="BK227" s="146">
        <f>ROUND(I227*H227,2)</f>
        <v>0</v>
      </c>
      <c r="BL227" s="17" t="s">
        <v>139</v>
      </c>
      <c r="BM227" s="145" t="s">
        <v>904</v>
      </c>
    </row>
    <row r="228" spans="2:65" s="12" customFormat="1" ht="11.25">
      <c r="B228" s="147"/>
      <c r="D228" s="148" t="s">
        <v>141</v>
      </c>
      <c r="E228" s="149" t="s">
        <v>1</v>
      </c>
      <c r="F228" s="150" t="s">
        <v>896</v>
      </c>
      <c r="H228" s="149" t="s">
        <v>1</v>
      </c>
      <c r="I228" s="151"/>
      <c r="L228" s="147"/>
      <c r="M228" s="152"/>
      <c r="T228" s="153"/>
      <c r="AT228" s="149" t="s">
        <v>141</v>
      </c>
      <c r="AU228" s="149" t="s">
        <v>85</v>
      </c>
      <c r="AV228" s="12" t="s">
        <v>83</v>
      </c>
      <c r="AW228" s="12" t="s">
        <v>32</v>
      </c>
      <c r="AX228" s="12" t="s">
        <v>75</v>
      </c>
      <c r="AY228" s="149" t="s">
        <v>133</v>
      </c>
    </row>
    <row r="229" spans="2:65" s="13" customFormat="1" ht="11.25">
      <c r="B229" s="154"/>
      <c r="D229" s="148" t="s">
        <v>141</v>
      </c>
      <c r="E229" s="155" t="s">
        <v>1</v>
      </c>
      <c r="F229" s="156" t="s">
        <v>905</v>
      </c>
      <c r="H229" s="157">
        <v>41.860999999999997</v>
      </c>
      <c r="I229" s="158"/>
      <c r="L229" s="154"/>
      <c r="M229" s="159"/>
      <c r="T229" s="160"/>
      <c r="AT229" s="155" t="s">
        <v>141</v>
      </c>
      <c r="AU229" s="155" t="s">
        <v>85</v>
      </c>
      <c r="AV229" s="13" t="s">
        <v>85</v>
      </c>
      <c r="AW229" s="13" t="s">
        <v>32</v>
      </c>
      <c r="AX229" s="13" t="s">
        <v>83</v>
      </c>
      <c r="AY229" s="155" t="s">
        <v>133</v>
      </c>
    </row>
    <row r="230" spans="2:65" s="1" customFormat="1" ht="24.2" customHeight="1">
      <c r="B230" s="32"/>
      <c r="C230" s="133" t="s">
        <v>297</v>
      </c>
      <c r="D230" s="133" t="s">
        <v>135</v>
      </c>
      <c r="E230" s="134" t="s">
        <v>906</v>
      </c>
      <c r="F230" s="135" t="s">
        <v>907</v>
      </c>
      <c r="G230" s="136" t="s">
        <v>200</v>
      </c>
      <c r="H230" s="137">
        <v>23.228999999999999</v>
      </c>
      <c r="I230" s="138"/>
      <c r="J230" s="139">
        <f>ROUND(I230*H230,2)</f>
        <v>0</v>
      </c>
      <c r="K230" s="140"/>
      <c r="L230" s="32"/>
      <c r="M230" s="141" t="s">
        <v>1</v>
      </c>
      <c r="N230" s="142" t="s">
        <v>40</v>
      </c>
      <c r="P230" s="143">
        <f>O230*H230</f>
        <v>0</v>
      </c>
      <c r="Q230" s="143">
        <v>0</v>
      </c>
      <c r="R230" s="143">
        <f>Q230*H230</f>
        <v>0</v>
      </c>
      <c r="S230" s="143">
        <v>0</v>
      </c>
      <c r="T230" s="144">
        <f>S230*H230</f>
        <v>0</v>
      </c>
      <c r="AR230" s="145" t="s">
        <v>139</v>
      </c>
      <c r="AT230" s="145" t="s">
        <v>135</v>
      </c>
      <c r="AU230" s="145" t="s">
        <v>85</v>
      </c>
      <c r="AY230" s="17" t="s">
        <v>133</v>
      </c>
      <c r="BE230" s="146">
        <f>IF(N230="základní",J230,0)</f>
        <v>0</v>
      </c>
      <c r="BF230" s="146">
        <f>IF(N230="snížená",J230,0)</f>
        <v>0</v>
      </c>
      <c r="BG230" s="146">
        <f>IF(N230="zákl. přenesená",J230,0)</f>
        <v>0</v>
      </c>
      <c r="BH230" s="146">
        <f>IF(N230="sníž. přenesená",J230,0)</f>
        <v>0</v>
      </c>
      <c r="BI230" s="146">
        <f>IF(N230="nulová",J230,0)</f>
        <v>0</v>
      </c>
      <c r="BJ230" s="17" t="s">
        <v>83</v>
      </c>
      <c r="BK230" s="146">
        <f>ROUND(I230*H230,2)</f>
        <v>0</v>
      </c>
      <c r="BL230" s="17" t="s">
        <v>139</v>
      </c>
      <c r="BM230" s="145" t="s">
        <v>908</v>
      </c>
    </row>
    <row r="231" spans="2:65" s="12" customFormat="1" ht="11.25">
      <c r="B231" s="147"/>
      <c r="D231" s="148" t="s">
        <v>141</v>
      </c>
      <c r="E231" s="149" t="s">
        <v>1</v>
      </c>
      <c r="F231" s="150" t="s">
        <v>909</v>
      </c>
      <c r="H231" s="149" t="s">
        <v>1</v>
      </c>
      <c r="I231" s="151"/>
      <c r="L231" s="147"/>
      <c r="M231" s="152"/>
      <c r="T231" s="153"/>
      <c r="AT231" s="149" t="s">
        <v>141</v>
      </c>
      <c r="AU231" s="149" t="s">
        <v>85</v>
      </c>
      <c r="AV231" s="12" t="s">
        <v>83</v>
      </c>
      <c r="AW231" s="12" t="s">
        <v>32</v>
      </c>
      <c r="AX231" s="12" t="s">
        <v>75</v>
      </c>
      <c r="AY231" s="149" t="s">
        <v>133</v>
      </c>
    </row>
    <row r="232" spans="2:65" s="13" customFormat="1" ht="11.25">
      <c r="B232" s="154"/>
      <c r="D232" s="148" t="s">
        <v>141</v>
      </c>
      <c r="E232" s="155" t="s">
        <v>1</v>
      </c>
      <c r="F232" s="156" t="s">
        <v>910</v>
      </c>
      <c r="H232" s="157">
        <v>13.968</v>
      </c>
      <c r="I232" s="158"/>
      <c r="L232" s="154"/>
      <c r="M232" s="159"/>
      <c r="T232" s="160"/>
      <c r="AT232" s="155" t="s">
        <v>141</v>
      </c>
      <c r="AU232" s="155" t="s">
        <v>85</v>
      </c>
      <c r="AV232" s="13" t="s">
        <v>85</v>
      </c>
      <c r="AW232" s="13" t="s">
        <v>32</v>
      </c>
      <c r="AX232" s="13" t="s">
        <v>75</v>
      </c>
      <c r="AY232" s="155" t="s">
        <v>133</v>
      </c>
    </row>
    <row r="233" spans="2:65" s="12" customFormat="1" ht="11.25">
      <c r="B233" s="147"/>
      <c r="D233" s="148" t="s">
        <v>141</v>
      </c>
      <c r="E233" s="149" t="s">
        <v>1</v>
      </c>
      <c r="F233" s="150" t="s">
        <v>911</v>
      </c>
      <c r="H233" s="149" t="s">
        <v>1</v>
      </c>
      <c r="I233" s="151"/>
      <c r="L233" s="147"/>
      <c r="M233" s="152"/>
      <c r="T233" s="153"/>
      <c r="AT233" s="149" t="s">
        <v>141</v>
      </c>
      <c r="AU233" s="149" t="s">
        <v>85</v>
      </c>
      <c r="AV233" s="12" t="s">
        <v>83</v>
      </c>
      <c r="AW233" s="12" t="s">
        <v>32</v>
      </c>
      <c r="AX233" s="12" t="s">
        <v>75</v>
      </c>
      <c r="AY233" s="149" t="s">
        <v>133</v>
      </c>
    </row>
    <row r="234" spans="2:65" s="13" customFormat="1" ht="11.25">
      <c r="B234" s="154"/>
      <c r="D234" s="148" t="s">
        <v>141</v>
      </c>
      <c r="E234" s="155" t="s">
        <v>1</v>
      </c>
      <c r="F234" s="156" t="s">
        <v>912</v>
      </c>
      <c r="H234" s="157">
        <v>9.2609999999999992</v>
      </c>
      <c r="I234" s="158"/>
      <c r="L234" s="154"/>
      <c r="M234" s="159"/>
      <c r="T234" s="160"/>
      <c r="AT234" s="155" t="s">
        <v>141</v>
      </c>
      <c r="AU234" s="155" t="s">
        <v>85</v>
      </c>
      <c r="AV234" s="13" t="s">
        <v>85</v>
      </c>
      <c r="AW234" s="13" t="s">
        <v>32</v>
      </c>
      <c r="AX234" s="13" t="s">
        <v>75</v>
      </c>
      <c r="AY234" s="155" t="s">
        <v>133</v>
      </c>
    </row>
    <row r="235" spans="2:65" s="14" customFormat="1" ht="11.25">
      <c r="B235" s="161"/>
      <c r="D235" s="148" t="s">
        <v>141</v>
      </c>
      <c r="E235" s="162" t="s">
        <v>1</v>
      </c>
      <c r="F235" s="163" t="s">
        <v>152</v>
      </c>
      <c r="H235" s="164">
        <v>23.228999999999999</v>
      </c>
      <c r="I235" s="165"/>
      <c r="L235" s="161"/>
      <c r="M235" s="166"/>
      <c r="T235" s="167"/>
      <c r="AT235" s="162" t="s">
        <v>141</v>
      </c>
      <c r="AU235" s="162" t="s">
        <v>85</v>
      </c>
      <c r="AV235" s="14" t="s">
        <v>139</v>
      </c>
      <c r="AW235" s="14" t="s">
        <v>32</v>
      </c>
      <c r="AX235" s="14" t="s">
        <v>83</v>
      </c>
      <c r="AY235" s="162" t="s">
        <v>133</v>
      </c>
    </row>
    <row r="236" spans="2:65" s="1" customFormat="1" ht="16.5" customHeight="1">
      <c r="B236" s="32"/>
      <c r="C236" s="175" t="s">
        <v>303</v>
      </c>
      <c r="D236" s="175" t="s">
        <v>284</v>
      </c>
      <c r="E236" s="176" t="s">
        <v>285</v>
      </c>
      <c r="F236" s="177" t="s">
        <v>286</v>
      </c>
      <c r="G236" s="178" t="s">
        <v>273</v>
      </c>
      <c r="H236" s="179">
        <v>17.596</v>
      </c>
      <c r="I236" s="180"/>
      <c r="J236" s="181">
        <f>ROUND(I236*H236,2)</f>
        <v>0</v>
      </c>
      <c r="K236" s="182"/>
      <c r="L236" s="183"/>
      <c r="M236" s="184" t="s">
        <v>1</v>
      </c>
      <c r="N236" s="185" t="s">
        <v>40</v>
      </c>
      <c r="P236" s="143">
        <f>O236*H236</f>
        <v>0</v>
      </c>
      <c r="Q236" s="143">
        <v>1</v>
      </c>
      <c r="R236" s="143">
        <f>Q236*H236</f>
        <v>17.596</v>
      </c>
      <c r="S236" s="143">
        <v>0</v>
      </c>
      <c r="T236" s="144">
        <f>S236*H236</f>
        <v>0</v>
      </c>
      <c r="AR236" s="145" t="s">
        <v>184</v>
      </c>
      <c r="AT236" s="145" t="s">
        <v>284</v>
      </c>
      <c r="AU236" s="145" t="s">
        <v>85</v>
      </c>
      <c r="AY236" s="17" t="s">
        <v>133</v>
      </c>
      <c r="BE236" s="146">
        <f>IF(N236="základní",J236,0)</f>
        <v>0</v>
      </c>
      <c r="BF236" s="146">
        <f>IF(N236="snížená",J236,0)</f>
        <v>0</v>
      </c>
      <c r="BG236" s="146">
        <f>IF(N236="zákl. přenesená",J236,0)</f>
        <v>0</v>
      </c>
      <c r="BH236" s="146">
        <f>IF(N236="sníž. přenesená",J236,0)</f>
        <v>0</v>
      </c>
      <c r="BI236" s="146">
        <f>IF(N236="nulová",J236,0)</f>
        <v>0</v>
      </c>
      <c r="BJ236" s="17" t="s">
        <v>83</v>
      </c>
      <c r="BK236" s="146">
        <f>ROUND(I236*H236,2)</f>
        <v>0</v>
      </c>
      <c r="BL236" s="17" t="s">
        <v>139</v>
      </c>
      <c r="BM236" s="145" t="s">
        <v>913</v>
      </c>
    </row>
    <row r="237" spans="2:65" s="13" customFormat="1" ht="11.25">
      <c r="B237" s="154"/>
      <c r="D237" s="148" t="s">
        <v>141</v>
      </c>
      <c r="E237" s="155" t="s">
        <v>1</v>
      </c>
      <c r="F237" s="156" t="s">
        <v>914</v>
      </c>
      <c r="H237" s="157">
        <v>17.596</v>
      </c>
      <c r="I237" s="158"/>
      <c r="L237" s="154"/>
      <c r="M237" s="159"/>
      <c r="T237" s="160"/>
      <c r="AT237" s="155" t="s">
        <v>141</v>
      </c>
      <c r="AU237" s="155" t="s">
        <v>85</v>
      </c>
      <c r="AV237" s="13" t="s">
        <v>85</v>
      </c>
      <c r="AW237" s="13" t="s">
        <v>32</v>
      </c>
      <c r="AX237" s="13" t="s">
        <v>83</v>
      </c>
      <c r="AY237" s="155" t="s">
        <v>133</v>
      </c>
    </row>
    <row r="238" spans="2:65" s="1" customFormat="1" ht="33" customHeight="1">
      <c r="B238" s="32"/>
      <c r="C238" s="133" t="s">
        <v>309</v>
      </c>
      <c r="D238" s="133" t="s">
        <v>135</v>
      </c>
      <c r="E238" s="134" t="s">
        <v>291</v>
      </c>
      <c r="F238" s="135" t="s">
        <v>292</v>
      </c>
      <c r="G238" s="136" t="s">
        <v>200</v>
      </c>
      <c r="H238" s="137">
        <v>9.8010000000000002</v>
      </c>
      <c r="I238" s="138"/>
      <c r="J238" s="139">
        <f>ROUND(I238*H238,2)</f>
        <v>0</v>
      </c>
      <c r="K238" s="140"/>
      <c r="L238" s="32"/>
      <c r="M238" s="141" t="s">
        <v>1</v>
      </c>
      <c r="N238" s="142" t="s">
        <v>40</v>
      </c>
      <c r="P238" s="143">
        <f>O238*H238</f>
        <v>0</v>
      </c>
      <c r="Q238" s="143">
        <v>0</v>
      </c>
      <c r="R238" s="143">
        <f>Q238*H238</f>
        <v>0</v>
      </c>
      <c r="S238" s="143">
        <v>0</v>
      </c>
      <c r="T238" s="144">
        <f>S238*H238</f>
        <v>0</v>
      </c>
      <c r="AR238" s="145" t="s">
        <v>139</v>
      </c>
      <c r="AT238" s="145" t="s">
        <v>135</v>
      </c>
      <c r="AU238" s="145" t="s">
        <v>85</v>
      </c>
      <c r="AY238" s="17" t="s">
        <v>133</v>
      </c>
      <c r="BE238" s="146">
        <f>IF(N238="základní",J238,0)</f>
        <v>0</v>
      </c>
      <c r="BF238" s="146">
        <f>IF(N238="snížená",J238,0)</f>
        <v>0</v>
      </c>
      <c r="BG238" s="146">
        <f>IF(N238="zákl. přenesená",J238,0)</f>
        <v>0</v>
      </c>
      <c r="BH238" s="146">
        <f>IF(N238="sníž. přenesená",J238,0)</f>
        <v>0</v>
      </c>
      <c r="BI238" s="146">
        <f>IF(N238="nulová",J238,0)</f>
        <v>0</v>
      </c>
      <c r="BJ238" s="17" t="s">
        <v>83</v>
      </c>
      <c r="BK238" s="146">
        <f>ROUND(I238*H238,2)</f>
        <v>0</v>
      </c>
      <c r="BL238" s="17" t="s">
        <v>139</v>
      </c>
      <c r="BM238" s="145" t="s">
        <v>915</v>
      </c>
    </row>
    <row r="239" spans="2:65" s="13" customFormat="1" ht="11.25">
      <c r="B239" s="154"/>
      <c r="D239" s="148" t="s">
        <v>141</v>
      </c>
      <c r="E239" s="155" t="s">
        <v>1</v>
      </c>
      <c r="F239" s="156" t="s">
        <v>916</v>
      </c>
      <c r="H239" s="157">
        <v>9.8010000000000002</v>
      </c>
      <c r="I239" s="158"/>
      <c r="L239" s="154"/>
      <c r="M239" s="159"/>
      <c r="T239" s="160"/>
      <c r="AT239" s="155" t="s">
        <v>141</v>
      </c>
      <c r="AU239" s="155" t="s">
        <v>85</v>
      </c>
      <c r="AV239" s="13" t="s">
        <v>85</v>
      </c>
      <c r="AW239" s="13" t="s">
        <v>32</v>
      </c>
      <c r="AX239" s="13" t="s">
        <v>83</v>
      </c>
      <c r="AY239" s="155" t="s">
        <v>133</v>
      </c>
    </row>
    <row r="240" spans="2:65" s="1" customFormat="1" ht="16.5" customHeight="1">
      <c r="B240" s="32"/>
      <c r="C240" s="175" t="s">
        <v>315</v>
      </c>
      <c r="D240" s="175" t="s">
        <v>284</v>
      </c>
      <c r="E240" s="176" t="s">
        <v>298</v>
      </c>
      <c r="F240" s="177" t="s">
        <v>299</v>
      </c>
      <c r="G240" s="178" t="s">
        <v>273</v>
      </c>
      <c r="H240" s="179">
        <v>18.622</v>
      </c>
      <c r="I240" s="180"/>
      <c r="J240" s="181">
        <f>ROUND(I240*H240,2)</f>
        <v>0</v>
      </c>
      <c r="K240" s="182"/>
      <c r="L240" s="183"/>
      <c r="M240" s="184" t="s">
        <v>1</v>
      </c>
      <c r="N240" s="185" t="s">
        <v>40</v>
      </c>
      <c r="P240" s="143">
        <f>O240*H240</f>
        <v>0</v>
      </c>
      <c r="Q240" s="143">
        <v>1</v>
      </c>
      <c r="R240" s="143">
        <f>Q240*H240</f>
        <v>18.622</v>
      </c>
      <c r="S240" s="143">
        <v>0</v>
      </c>
      <c r="T240" s="144">
        <f>S240*H240</f>
        <v>0</v>
      </c>
      <c r="AR240" s="145" t="s">
        <v>184</v>
      </c>
      <c r="AT240" s="145" t="s">
        <v>284</v>
      </c>
      <c r="AU240" s="145" t="s">
        <v>85</v>
      </c>
      <c r="AY240" s="17" t="s">
        <v>133</v>
      </c>
      <c r="BE240" s="146">
        <f>IF(N240="základní",J240,0)</f>
        <v>0</v>
      </c>
      <c r="BF240" s="146">
        <f>IF(N240="snížená",J240,0)</f>
        <v>0</v>
      </c>
      <c r="BG240" s="146">
        <f>IF(N240="zákl. přenesená",J240,0)</f>
        <v>0</v>
      </c>
      <c r="BH240" s="146">
        <f>IF(N240="sníž. přenesená",J240,0)</f>
        <v>0</v>
      </c>
      <c r="BI240" s="146">
        <f>IF(N240="nulová",J240,0)</f>
        <v>0</v>
      </c>
      <c r="BJ240" s="17" t="s">
        <v>83</v>
      </c>
      <c r="BK240" s="146">
        <f>ROUND(I240*H240,2)</f>
        <v>0</v>
      </c>
      <c r="BL240" s="17" t="s">
        <v>139</v>
      </c>
      <c r="BM240" s="145" t="s">
        <v>917</v>
      </c>
    </row>
    <row r="241" spans="2:65" s="13" customFormat="1" ht="11.25">
      <c r="B241" s="154"/>
      <c r="D241" s="148" t="s">
        <v>141</v>
      </c>
      <c r="E241" s="155" t="s">
        <v>1</v>
      </c>
      <c r="F241" s="156" t="s">
        <v>918</v>
      </c>
      <c r="H241" s="157">
        <v>18.622</v>
      </c>
      <c r="I241" s="158"/>
      <c r="L241" s="154"/>
      <c r="M241" s="159"/>
      <c r="T241" s="160"/>
      <c r="AT241" s="155" t="s">
        <v>141</v>
      </c>
      <c r="AU241" s="155" t="s">
        <v>85</v>
      </c>
      <c r="AV241" s="13" t="s">
        <v>85</v>
      </c>
      <c r="AW241" s="13" t="s">
        <v>32</v>
      </c>
      <c r="AX241" s="13" t="s">
        <v>83</v>
      </c>
      <c r="AY241" s="155" t="s">
        <v>133</v>
      </c>
    </row>
    <row r="242" spans="2:65" s="1" customFormat="1" ht="33" customHeight="1">
      <c r="B242" s="32"/>
      <c r="C242" s="133" t="s">
        <v>323</v>
      </c>
      <c r="D242" s="133" t="s">
        <v>135</v>
      </c>
      <c r="E242" s="134" t="s">
        <v>919</v>
      </c>
      <c r="F242" s="135" t="s">
        <v>920</v>
      </c>
      <c r="G242" s="136" t="s">
        <v>138</v>
      </c>
      <c r="H242" s="137">
        <v>14.4</v>
      </c>
      <c r="I242" s="138"/>
      <c r="J242" s="139">
        <f>ROUND(I242*H242,2)</f>
        <v>0</v>
      </c>
      <c r="K242" s="140"/>
      <c r="L242" s="32"/>
      <c r="M242" s="141" t="s">
        <v>1</v>
      </c>
      <c r="N242" s="142" t="s">
        <v>40</v>
      </c>
      <c r="P242" s="143">
        <f>O242*H242</f>
        <v>0</v>
      </c>
      <c r="Q242" s="143">
        <v>0</v>
      </c>
      <c r="R242" s="143">
        <f>Q242*H242</f>
        <v>0</v>
      </c>
      <c r="S242" s="143">
        <v>0</v>
      </c>
      <c r="T242" s="144">
        <f>S242*H242</f>
        <v>0</v>
      </c>
      <c r="AR242" s="145" t="s">
        <v>139</v>
      </c>
      <c r="AT242" s="145" t="s">
        <v>135</v>
      </c>
      <c r="AU242" s="145" t="s">
        <v>85</v>
      </c>
      <c r="AY242" s="17" t="s">
        <v>133</v>
      </c>
      <c r="BE242" s="146">
        <f>IF(N242="základní",J242,0)</f>
        <v>0</v>
      </c>
      <c r="BF242" s="146">
        <f>IF(N242="snížená",J242,0)</f>
        <v>0</v>
      </c>
      <c r="BG242" s="146">
        <f>IF(N242="zákl. přenesená",J242,0)</f>
        <v>0</v>
      </c>
      <c r="BH242" s="146">
        <f>IF(N242="sníž. přenesená",J242,0)</f>
        <v>0</v>
      </c>
      <c r="BI242" s="146">
        <f>IF(N242="nulová",J242,0)</f>
        <v>0</v>
      </c>
      <c r="BJ242" s="17" t="s">
        <v>83</v>
      </c>
      <c r="BK242" s="146">
        <f>ROUND(I242*H242,2)</f>
        <v>0</v>
      </c>
      <c r="BL242" s="17" t="s">
        <v>139</v>
      </c>
      <c r="BM242" s="145" t="s">
        <v>921</v>
      </c>
    </row>
    <row r="243" spans="2:65" s="12" customFormat="1" ht="11.25">
      <c r="B243" s="147"/>
      <c r="D243" s="148" t="s">
        <v>141</v>
      </c>
      <c r="E243" s="149" t="s">
        <v>1</v>
      </c>
      <c r="F243" s="150" t="s">
        <v>858</v>
      </c>
      <c r="H243" s="149" t="s">
        <v>1</v>
      </c>
      <c r="I243" s="151"/>
      <c r="L243" s="147"/>
      <c r="M243" s="152"/>
      <c r="T243" s="153"/>
      <c r="AT243" s="149" t="s">
        <v>141</v>
      </c>
      <c r="AU243" s="149" t="s">
        <v>85</v>
      </c>
      <c r="AV243" s="12" t="s">
        <v>83</v>
      </c>
      <c r="AW243" s="12" t="s">
        <v>32</v>
      </c>
      <c r="AX243" s="12" t="s">
        <v>75</v>
      </c>
      <c r="AY243" s="149" t="s">
        <v>133</v>
      </c>
    </row>
    <row r="244" spans="2:65" s="13" customFormat="1" ht="11.25">
      <c r="B244" s="154"/>
      <c r="D244" s="148" t="s">
        <v>141</v>
      </c>
      <c r="E244" s="155" t="s">
        <v>1</v>
      </c>
      <c r="F244" s="156" t="s">
        <v>922</v>
      </c>
      <c r="H244" s="157">
        <v>14.4</v>
      </c>
      <c r="I244" s="158"/>
      <c r="L244" s="154"/>
      <c r="M244" s="159"/>
      <c r="T244" s="160"/>
      <c r="AT244" s="155" t="s">
        <v>141</v>
      </c>
      <c r="AU244" s="155" t="s">
        <v>85</v>
      </c>
      <c r="AV244" s="13" t="s">
        <v>85</v>
      </c>
      <c r="AW244" s="13" t="s">
        <v>32</v>
      </c>
      <c r="AX244" s="13" t="s">
        <v>83</v>
      </c>
      <c r="AY244" s="155" t="s">
        <v>133</v>
      </c>
    </row>
    <row r="245" spans="2:65" s="1" customFormat="1" ht="24.2" customHeight="1">
      <c r="B245" s="32"/>
      <c r="C245" s="133" t="s">
        <v>329</v>
      </c>
      <c r="D245" s="133" t="s">
        <v>135</v>
      </c>
      <c r="E245" s="134" t="s">
        <v>923</v>
      </c>
      <c r="F245" s="135" t="s">
        <v>924</v>
      </c>
      <c r="G245" s="136" t="s">
        <v>138</v>
      </c>
      <c r="H245" s="137">
        <v>14.4</v>
      </c>
      <c r="I245" s="138"/>
      <c r="J245" s="139">
        <f>ROUND(I245*H245,2)</f>
        <v>0</v>
      </c>
      <c r="K245" s="140"/>
      <c r="L245" s="32"/>
      <c r="M245" s="141" t="s">
        <v>1</v>
      </c>
      <c r="N245" s="142" t="s">
        <v>40</v>
      </c>
      <c r="P245" s="143">
        <f>O245*H245</f>
        <v>0</v>
      </c>
      <c r="Q245" s="143">
        <v>0</v>
      </c>
      <c r="R245" s="143">
        <f>Q245*H245</f>
        <v>0</v>
      </c>
      <c r="S245" s="143">
        <v>0</v>
      </c>
      <c r="T245" s="144">
        <f>S245*H245</f>
        <v>0</v>
      </c>
      <c r="AR245" s="145" t="s">
        <v>139</v>
      </c>
      <c r="AT245" s="145" t="s">
        <v>135</v>
      </c>
      <c r="AU245" s="145" t="s">
        <v>85</v>
      </c>
      <c r="AY245" s="17" t="s">
        <v>133</v>
      </c>
      <c r="BE245" s="146">
        <f>IF(N245="základní",J245,0)</f>
        <v>0</v>
      </c>
      <c r="BF245" s="146">
        <f>IF(N245="snížená",J245,0)</f>
        <v>0</v>
      </c>
      <c r="BG245" s="146">
        <f>IF(N245="zákl. přenesená",J245,0)</f>
        <v>0</v>
      </c>
      <c r="BH245" s="146">
        <f>IF(N245="sníž. přenesená",J245,0)</f>
        <v>0</v>
      </c>
      <c r="BI245" s="146">
        <f>IF(N245="nulová",J245,0)</f>
        <v>0</v>
      </c>
      <c r="BJ245" s="17" t="s">
        <v>83</v>
      </c>
      <c r="BK245" s="146">
        <f>ROUND(I245*H245,2)</f>
        <v>0</v>
      </c>
      <c r="BL245" s="17" t="s">
        <v>139</v>
      </c>
      <c r="BM245" s="145" t="s">
        <v>925</v>
      </c>
    </row>
    <row r="246" spans="2:65" s="13" customFormat="1" ht="11.25">
      <c r="B246" s="154"/>
      <c r="D246" s="148" t="s">
        <v>141</v>
      </c>
      <c r="E246" s="155" t="s">
        <v>1</v>
      </c>
      <c r="F246" s="156" t="s">
        <v>926</v>
      </c>
      <c r="H246" s="157">
        <v>14.4</v>
      </c>
      <c r="I246" s="158"/>
      <c r="L246" s="154"/>
      <c r="M246" s="159"/>
      <c r="T246" s="160"/>
      <c r="AT246" s="155" t="s">
        <v>141</v>
      </c>
      <c r="AU246" s="155" t="s">
        <v>85</v>
      </c>
      <c r="AV246" s="13" t="s">
        <v>85</v>
      </c>
      <c r="AW246" s="13" t="s">
        <v>32</v>
      </c>
      <c r="AX246" s="13" t="s">
        <v>83</v>
      </c>
      <c r="AY246" s="155" t="s">
        <v>133</v>
      </c>
    </row>
    <row r="247" spans="2:65" s="1" customFormat="1" ht="16.5" customHeight="1">
      <c r="B247" s="32"/>
      <c r="C247" s="175" t="s">
        <v>334</v>
      </c>
      <c r="D247" s="175" t="s">
        <v>284</v>
      </c>
      <c r="E247" s="176" t="s">
        <v>927</v>
      </c>
      <c r="F247" s="177" t="s">
        <v>928</v>
      </c>
      <c r="G247" s="178" t="s">
        <v>929</v>
      </c>
      <c r="H247" s="179">
        <v>0.36</v>
      </c>
      <c r="I247" s="180"/>
      <c r="J247" s="181">
        <f>ROUND(I247*H247,2)</f>
        <v>0</v>
      </c>
      <c r="K247" s="182"/>
      <c r="L247" s="183"/>
      <c r="M247" s="184" t="s">
        <v>1</v>
      </c>
      <c r="N247" s="185" t="s">
        <v>40</v>
      </c>
      <c r="P247" s="143">
        <f>O247*H247</f>
        <v>0</v>
      </c>
      <c r="Q247" s="143">
        <v>1E-3</v>
      </c>
      <c r="R247" s="143">
        <f>Q247*H247</f>
        <v>3.5999999999999997E-4</v>
      </c>
      <c r="S247" s="143">
        <v>0</v>
      </c>
      <c r="T247" s="144">
        <f>S247*H247</f>
        <v>0</v>
      </c>
      <c r="AR247" s="145" t="s">
        <v>184</v>
      </c>
      <c r="AT247" s="145" t="s">
        <v>284</v>
      </c>
      <c r="AU247" s="145" t="s">
        <v>85</v>
      </c>
      <c r="AY247" s="17" t="s">
        <v>133</v>
      </c>
      <c r="BE247" s="146">
        <f>IF(N247="základní",J247,0)</f>
        <v>0</v>
      </c>
      <c r="BF247" s="146">
        <f>IF(N247="snížená",J247,0)</f>
        <v>0</v>
      </c>
      <c r="BG247" s="146">
        <f>IF(N247="zákl. přenesená",J247,0)</f>
        <v>0</v>
      </c>
      <c r="BH247" s="146">
        <f>IF(N247="sníž. přenesená",J247,0)</f>
        <v>0</v>
      </c>
      <c r="BI247" s="146">
        <f>IF(N247="nulová",J247,0)</f>
        <v>0</v>
      </c>
      <c r="BJ247" s="17" t="s">
        <v>83</v>
      </c>
      <c r="BK247" s="146">
        <f>ROUND(I247*H247,2)</f>
        <v>0</v>
      </c>
      <c r="BL247" s="17" t="s">
        <v>139</v>
      </c>
      <c r="BM247" s="145" t="s">
        <v>930</v>
      </c>
    </row>
    <row r="248" spans="2:65" s="13" customFormat="1" ht="11.25">
      <c r="B248" s="154"/>
      <c r="D248" s="148" t="s">
        <v>141</v>
      </c>
      <c r="E248" s="155" t="s">
        <v>1</v>
      </c>
      <c r="F248" s="156" t="s">
        <v>931</v>
      </c>
      <c r="H248" s="157">
        <v>0.36</v>
      </c>
      <c r="I248" s="158"/>
      <c r="L248" s="154"/>
      <c r="M248" s="159"/>
      <c r="T248" s="160"/>
      <c r="AT248" s="155" t="s">
        <v>141</v>
      </c>
      <c r="AU248" s="155" t="s">
        <v>85</v>
      </c>
      <c r="AV248" s="13" t="s">
        <v>85</v>
      </c>
      <c r="AW248" s="13" t="s">
        <v>32</v>
      </c>
      <c r="AX248" s="13" t="s">
        <v>83</v>
      </c>
      <c r="AY248" s="155" t="s">
        <v>133</v>
      </c>
    </row>
    <row r="249" spans="2:65" s="11" customFormat="1" ht="22.9" customHeight="1">
      <c r="B249" s="121"/>
      <c r="D249" s="122" t="s">
        <v>74</v>
      </c>
      <c r="E249" s="131" t="s">
        <v>139</v>
      </c>
      <c r="F249" s="131" t="s">
        <v>302</v>
      </c>
      <c r="I249" s="124"/>
      <c r="J249" s="132">
        <f>BK249</f>
        <v>0</v>
      </c>
      <c r="L249" s="121"/>
      <c r="M249" s="126"/>
      <c r="P249" s="127">
        <f>SUM(P250:P252)</f>
        <v>0</v>
      </c>
      <c r="R249" s="127">
        <f>SUM(R250:R252)</f>
        <v>5.6155869000000003</v>
      </c>
      <c r="T249" s="128">
        <f>SUM(T250:T252)</f>
        <v>0</v>
      </c>
      <c r="AR249" s="122" t="s">
        <v>83</v>
      </c>
      <c r="AT249" s="129" t="s">
        <v>74</v>
      </c>
      <c r="AU249" s="129" t="s">
        <v>83</v>
      </c>
      <c r="AY249" s="122" t="s">
        <v>133</v>
      </c>
      <c r="BK249" s="130">
        <f>SUM(BK250:BK252)</f>
        <v>0</v>
      </c>
    </row>
    <row r="250" spans="2:65" s="1" customFormat="1" ht="16.5" customHeight="1">
      <c r="B250" s="32"/>
      <c r="C250" s="133" t="s">
        <v>341</v>
      </c>
      <c r="D250" s="133" t="s">
        <v>135</v>
      </c>
      <c r="E250" s="134" t="s">
        <v>304</v>
      </c>
      <c r="F250" s="135" t="s">
        <v>305</v>
      </c>
      <c r="G250" s="136" t="s">
        <v>200</v>
      </c>
      <c r="H250" s="137">
        <v>2.97</v>
      </c>
      <c r="I250" s="138"/>
      <c r="J250" s="139">
        <f>ROUND(I250*H250,2)</f>
        <v>0</v>
      </c>
      <c r="K250" s="140"/>
      <c r="L250" s="32"/>
      <c r="M250" s="141" t="s">
        <v>1</v>
      </c>
      <c r="N250" s="142" t="s">
        <v>40</v>
      </c>
      <c r="P250" s="143">
        <f>O250*H250</f>
        <v>0</v>
      </c>
      <c r="Q250" s="143">
        <v>1.8907700000000001</v>
      </c>
      <c r="R250" s="143">
        <f>Q250*H250</f>
        <v>5.6155869000000003</v>
      </c>
      <c r="S250" s="143">
        <v>0</v>
      </c>
      <c r="T250" s="144">
        <f>S250*H250</f>
        <v>0</v>
      </c>
      <c r="AR250" s="145" t="s">
        <v>139</v>
      </c>
      <c r="AT250" s="145" t="s">
        <v>135</v>
      </c>
      <c r="AU250" s="145" t="s">
        <v>85</v>
      </c>
      <c r="AY250" s="17" t="s">
        <v>133</v>
      </c>
      <c r="BE250" s="146">
        <f>IF(N250="základní",J250,0)</f>
        <v>0</v>
      </c>
      <c r="BF250" s="146">
        <f>IF(N250="snížená",J250,0)</f>
        <v>0</v>
      </c>
      <c r="BG250" s="146">
        <f>IF(N250="zákl. přenesená",J250,0)</f>
        <v>0</v>
      </c>
      <c r="BH250" s="146">
        <f>IF(N250="sníž. přenesená",J250,0)</f>
        <v>0</v>
      </c>
      <c r="BI250" s="146">
        <f>IF(N250="nulová",J250,0)</f>
        <v>0</v>
      </c>
      <c r="BJ250" s="17" t="s">
        <v>83</v>
      </c>
      <c r="BK250" s="146">
        <f>ROUND(I250*H250,2)</f>
        <v>0</v>
      </c>
      <c r="BL250" s="17" t="s">
        <v>139</v>
      </c>
      <c r="BM250" s="145" t="s">
        <v>932</v>
      </c>
    </row>
    <row r="251" spans="2:65" s="12" customFormat="1" ht="11.25">
      <c r="B251" s="147"/>
      <c r="D251" s="148" t="s">
        <v>141</v>
      </c>
      <c r="E251" s="149" t="s">
        <v>1</v>
      </c>
      <c r="F251" s="150" t="s">
        <v>933</v>
      </c>
      <c r="H251" s="149" t="s">
        <v>1</v>
      </c>
      <c r="I251" s="151"/>
      <c r="L251" s="147"/>
      <c r="M251" s="152"/>
      <c r="T251" s="153"/>
      <c r="AT251" s="149" t="s">
        <v>141</v>
      </c>
      <c r="AU251" s="149" t="s">
        <v>85</v>
      </c>
      <c r="AV251" s="12" t="s">
        <v>83</v>
      </c>
      <c r="AW251" s="12" t="s">
        <v>32</v>
      </c>
      <c r="AX251" s="12" t="s">
        <v>75</v>
      </c>
      <c r="AY251" s="149" t="s">
        <v>133</v>
      </c>
    </row>
    <row r="252" spans="2:65" s="13" customFormat="1" ht="11.25">
      <c r="B252" s="154"/>
      <c r="D252" s="148" t="s">
        <v>141</v>
      </c>
      <c r="E252" s="155" t="s">
        <v>1</v>
      </c>
      <c r="F252" s="156" t="s">
        <v>934</v>
      </c>
      <c r="H252" s="157">
        <v>2.97</v>
      </c>
      <c r="I252" s="158"/>
      <c r="L252" s="154"/>
      <c r="M252" s="159"/>
      <c r="T252" s="160"/>
      <c r="AT252" s="155" t="s">
        <v>141</v>
      </c>
      <c r="AU252" s="155" t="s">
        <v>85</v>
      </c>
      <c r="AV252" s="13" t="s">
        <v>85</v>
      </c>
      <c r="AW252" s="13" t="s">
        <v>32</v>
      </c>
      <c r="AX252" s="13" t="s">
        <v>83</v>
      </c>
      <c r="AY252" s="155" t="s">
        <v>133</v>
      </c>
    </row>
    <row r="253" spans="2:65" s="11" customFormat="1" ht="22.9" customHeight="1">
      <c r="B253" s="121"/>
      <c r="D253" s="122" t="s">
        <v>74</v>
      </c>
      <c r="E253" s="131" t="s">
        <v>164</v>
      </c>
      <c r="F253" s="131" t="s">
        <v>328</v>
      </c>
      <c r="I253" s="124"/>
      <c r="J253" s="132">
        <f>BK253</f>
        <v>0</v>
      </c>
      <c r="L253" s="121"/>
      <c r="M253" s="126"/>
      <c r="P253" s="127">
        <f>SUM(P254:P302)</f>
        <v>0</v>
      </c>
      <c r="R253" s="127">
        <f>SUM(R254:R302)</f>
        <v>60.521164999999996</v>
      </c>
      <c r="T253" s="128">
        <f>SUM(T254:T302)</f>
        <v>0</v>
      </c>
      <c r="AR253" s="122" t="s">
        <v>83</v>
      </c>
      <c r="AT253" s="129" t="s">
        <v>74</v>
      </c>
      <c r="AU253" s="129" t="s">
        <v>83</v>
      </c>
      <c r="AY253" s="122" t="s">
        <v>133</v>
      </c>
      <c r="BK253" s="130">
        <f>SUM(BK254:BK302)</f>
        <v>0</v>
      </c>
    </row>
    <row r="254" spans="2:65" s="1" customFormat="1" ht="21.75" customHeight="1">
      <c r="B254" s="32"/>
      <c r="C254" s="133" t="s">
        <v>346</v>
      </c>
      <c r="D254" s="133" t="s">
        <v>135</v>
      </c>
      <c r="E254" s="134" t="s">
        <v>330</v>
      </c>
      <c r="F254" s="135" t="s">
        <v>331</v>
      </c>
      <c r="G254" s="136" t="s">
        <v>138</v>
      </c>
      <c r="H254" s="137">
        <v>47</v>
      </c>
      <c r="I254" s="138"/>
      <c r="J254" s="139">
        <f>ROUND(I254*H254,2)</f>
        <v>0</v>
      </c>
      <c r="K254" s="140"/>
      <c r="L254" s="32"/>
      <c r="M254" s="141" t="s">
        <v>1</v>
      </c>
      <c r="N254" s="142" t="s">
        <v>40</v>
      </c>
      <c r="P254" s="143">
        <f>O254*H254</f>
        <v>0</v>
      </c>
      <c r="Q254" s="143">
        <v>9.1999999999999998E-2</v>
      </c>
      <c r="R254" s="143">
        <f>Q254*H254</f>
        <v>4.3239999999999998</v>
      </c>
      <c r="S254" s="143">
        <v>0</v>
      </c>
      <c r="T254" s="144">
        <f>S254*H254</f>
        <v>0</v>
      </c>
      <c r="AR254" s="145" t="s">
        <v>139</v>
      </c>
      <c r="AT254" s="145" t="s">
        <v>135</v>
      </c>
      <c r="AU254" s="145" t="s">
        <v>85</v>
      </c>
      <c r="AY254" s="17" t="s">
        <v>133</v>
      </c>
      <c r="BE254" s="146">
        <f>IF(N254="základní",J254,0)</f>
        <v>0</v>
      </c>
      <c r="BF254" s="146">
        <f>IF(N254="snížená",J254,0)</f>
        <v>0</v>
      </c>
      <c r="BG254" s="146">
        <f>IF(N254="zákl. přenesená",J254,0)</f>
        <v>0</v>
      </c>
      <c r="BH254" s="146">
        <f>IF(N254="sníž. přenesená",J254,0)</f>
        <v>0</v>
      </c>
      <c r="BI254" s="146">
        <f>IF(N254="nulová",J254,0)</f>
        <v>0</v>
      </c>
      <c r="BJ254" s="17" t="s">
        <v>83</v>
      </c>
      <c r="BK254" s="146">
        <f>ROUND(I254*H254,2)</f>
        <v>0</v>
      </c>
      <c r="BL254" s="17" t="s">
        <v>139</v>
      </c>
      <c r="BM254" s="145" t="s">
        <v>935</v>
      </c>
    </row>
    <row r="255" spans="2:65" s="12" customFormat="1" ht="11.25">
      <c r="B255" s="147"/>
      <c r="D255" s="148" t="s">
        <v>141</v>
      </c>
      <c r="E255" s="149" t="s">
        <v>1</v>
      </c>
      <c r="F255" s="150" t="s">
        <v>936</v>
      </c>
      <c r="H255" s="149" t="s">
        <v>1</v>
      </c>
      <c r="I255" s="151"/>
      <c r="L255" s="147"/>
      <c r="M255" s="152"/>
      <c r="T255" s="153"/>
      <c r="AT255" s="149" t="s">
        <v>141</v>
      </c>
      <c r="AU255" s="149" t="s">
        <v>85</v>
      </c>
      <c r="AV255" s="12" t="s">
        <v>83</v>
      </c>
      <c r="AW255" s="12" t="s">
        <v>32</v>
      </c>
      <c r="AX255" s="12" t="s">
        <v>75</v>
      </c>
      <c r="AY255" s="149" t="s">
        <v>133</v>
      </c>
    </row>
    <row r="256" spans="2:65" s="13" customFormat="1" ht="11.25">
      <c r="B256" s="154"/>
      <c r="D256" s="148" t="s">
        <v>141</v>
      </c>
      <c r="E256" s="155" t="s">
        <v>1</v>
      </c>
      <c r="F256" s="156" t="s">
        <v>417</v>
      </c>
      <c r="H256" s="157">
        <v>47</v>
      </c>
      <c r="I256" s="158"/>
      <c r="L256" s="154"/>
      <c r="M256" s="159"/>
      <c r="T256" s="160"/>
      <c r="AT256" s="155" t="s">
        <v>141</v>
      </c>
      <c r="AU256" s="155" t="s">
        <v>85</v>
      </c>
      <c r="AV256" s="13" t="s">
        <v>85</v>
      </c>
      <c r="AW256" s="13" t="s">
        <v>32</v>
      </c>
      <c r="AX256" s="13" t="s">
        <v>83</v>
      </c>
      <c r="AY256" s="155" t="s">
        <v>133</v>
      </c>
    </row>
    <row r="257" spans="2:65" s="1" customFormat="1" ht="21.75" customHeight="1">
      <c r="B257" s="32"/>
      <c r="C257" s="133" t="s">
        <v>351</v>
      </c>
      <c r="D257" s="133" t="s">
        <v>135</v>
      </c>
      <c r="E257" s="134" t="s">
        <v>335</v>
      </c>
      <c r="F257" s="135" t="s">
        <v>336</v>
      </c>
      <c r="G257" s="136" t="s">
        <v>138</v>
      </c>
      <c r="H257" s="137">
        <v>53.1</v>
      </c>
      <c r="I257" s="138"/>
      <c r="J257" s="139">
        <f>ROUND(I257*H257,2)</f>
        <v>0</v>
      </c>
      <c r="K257" s="140"/>
      <c r="L257" s="32"/>
      <c r="M257" s="141" t="s">
        <v>1</v>
      </c>
      <c r="N257" s="142" t="s">
        <v>40</v>
      </c>
      <c r="P257" s="143">
        <f>O257*H257</f>
        <v>0</v>
      </c>
      <c r="Q257" s="143">
        <v>0.115</v>
      </c>
      <c r="R257" s="143">
        <f>Q257*H257</f>
        <v>6.1065000000000005</v>
      </c>
      <c r="S257" s="143">
        <v>0</v>
      </c>
      <c r="T257" s="144">
        <f>S257*H257</f>
        <v>0</v>
      </c>
      <c r="AR257" s="145" t="s">
        <v>139</v>
      </c>
      <c r="AT257" s="145" t="s">
        <v>135</v>
      </c>
      <c r="AU257" s="145" t="s">
        <v>85</v>
      </c>
      <c r="AY257" s="17" t="s">
        <v>133</v>
      </c>
      <c r="BE257" s="146">
        <f>IF(N257="základní",J257,0)</f>
        <v>0</v>
      </c>
      <c r="BF257" s="146">
        <f>IF(N257="snížená",J257,0)</f>
        <v>0</v>
      </c>
      <c r="BG257" s="146">
        <f>IF(N257="zákl. přenesená",J257,0)</f>
        <v>0</v>
      </c>
      <c r="BH257" s="146">
        <f>IF(N257="sníž. přenesená",J257,0)</f>
        <v>0</v>
      </c>
      <c r="BI257" s="146">
        <f>IF(N257="nulová",J257,0)</f>
        <v>0</v>
      </c>
      <c r="BJ257" s="17" t="s">
        <v>83</v>
      </c>
      <c r="BK257" s="146">
        <f>ROUND(I257*H257,2)</f>
        <v>0</v>
      </c>
      <c r="BL257" s="17" t="s">
        <v>139</v>
      </c>
      <c r="BM257" s="145" t="s">
        <v>937</v>
      </c>
    </row>
    <row r="258" spans="2:65" s="12" customFormat="1" ht="11.25">
      <c r="B258" s="147"/>
      <c r="D258" s="148" t="s">
        <v>141</v>
      </c>
      <c r="E258" s="149" t="s">
        <v>1</v>
      </c>
      <c r="F258" s="150" t="s">
        <v>938</v>
      </c>
      <c r="H258" s="149" t="s">
        <v>1</v>
      </c>
      <c r="I258" s="151"/>
      <c r="L258" s="147"/>
      <c r="M258" s="152"/>
      <c r="T258" s="153"/>
      <c r="AT258" s="149" t="s">
        <v>141</v>
      </c>
      <c r="AU258" s="149" t="s">
        <v>85</v>
      </c>
      <c r="AV258" s="12" t="s">
        <v>83</v>
      </c>
      <c r="AW258" s="12" t="s">
        <v>32</v>
      </c>
      <c r="AX258" s="12" t="s">
        <v>75</v>
      </c>
      <c r="AY258" s="149" t="s">
        <v>133</v>
      </c>
    </row>
    <row r="259" spans="2:65" s="13" customFormat="1" ht="11.25">
      <c r="B259" s="154"/>
      <c r="D259" s="148" t="s">
        <v>141</v>
      </c>
      <c r="E259" s="155" t="s">
        <v>1</v>
      </c>
      <c r="F259" s="156" t="s">
        <v>358</v>
      </c>
      <c r="H259" s="157">
        <v>36</v>
      </c>
      <c r="I259" s="158"/>
      <c r="L259" s="154"/>
      <c r="M259" s="159"/>
      <c r="T259" s="160"/>
      <c r="AT259" s="155" t="s">
        <v>141</v>
      </c>
      <c r="AU259" s="155" t="s">
        <v>85</v>
      </c>
      <c r="AV259" s="13" t="s">
        <v>85</v>
      </c>
      <c r="AW259" s="13" t="s">
        <v>32</v>
      </c>
      <c r="AX259" s="13" t="s">
        <v>75</v>
      </c>
      <c r="AY259" s="155" t="s">
        <v>133</v>
      </c>
    </row>
    <row r="260" spans="2:65" s="12" customFormat="1" ht="11.25">
      <c r="B260" s="147"/>
      <c r="D260" s="148" t="s">
        <v>141</v>
      </c>
      <c r="E260" s="149" t="s">
        <v>1</v>
      </c>
      <c r="F260" s="150" t="s">
        <v>939</v>
      </c>
      <c r="H260" s="149" t="s">
        <v>1</v>
      </c>
      <c r="I260" s="151"/>
      <c r="L260" s="147"/>
      <c r="M260" s="152"/>
      <c r="T260" s="153"/>
      <c r="AT260" s="149" t="s">
        <v>141</v>
      </c>
      <c r="AU260" s="149" t="s">
        <v>85</v>
      </c>
      <c r="AV260" s="12" t="s">
        <v>83</v>
      </c>
      <c r="AW260" s="12" t="s">
        <v>32</v>
      </c>
      <c r="AX260" s="12" t="s">
        <v>75</v>
      </c>
      <c r="AY260" s="149" t="s">
        <v>133</v>
      </c>
    </row>
    <row r="261" spans="2:65" s="13" customFormat="1" ht="11.25">
      <c r="B261" s="154"/>
      <c r="D261" s="148" t="s">
        <v>141</v>
      </c>
      <c r="E261" s="155" t="s">
        <v>1</v>
      </c>
      <c r="F261" s="156" t="s">
        <v>832</v>
      </c>
      <c r="H261" s="157">
        <v>7.2</v>
      </c>
      <c r="I261" s="158"/>
      <c r="L261" s="154"/>
      <c r="M261" s="159"/>
      <c r="T261" s="160"/>
      <c r="AT261" s="155" t="s">
        <v>141</v>
      </c>
      <c r="AU261" s="155" t="s">
        <v>85</v>
      </c>
      <c r="AV261" s="13" t="s">
        <v>85</v>
      </c>
      <c r="AW261" s="13" t="s">
        <v>32</v>
      </c>
      <c r="AX261" s="13" t="s">
        <v>75</v>
      </c>
      <c r="AY261" s="155" t="s">
        <v>133</v>
      </c>
    </row>
    <row r="262" spans="2:65" s="12" customFormat="1" ht="11.25">
      <c r="B262" s="147"/>
      <c r="D262" s="148" t="s">
        <v>141</v>
      </c>
      <c r="E262" s="149" t="s">
        <v>1</v>
      </c>
      <c r="F262" s="150" t="s">
        <v>940</v>
      </c>
      <c r="H262" s="149" t="s">
        <v>1</v>
      </c>
      <c r="I262" s="151"/>
      <c r="L262" s="147"/>
      <c r="M262" s="152"/>
      <c r="T262" s="153"/>
      <c r="AT262" s="149" t="s">
        <v>141</v>
      </c>
      <c r="AU262" s="149" t="s">
        <v>85</v>
      </c>
      <c r="AV262" s="12" t="s">
        <v>83</v>
      </c>
      <c r="AW262" s="12" t="s">
        <v>32</v>
      </c>
      <c r="AX262" s="12" t="s">
        <v>75</v>
      </c>
      <c r="AY262" s="149" t="s">
        <v>133</v>
      </c>
    </row>
    <row r="263" spans="2:65" s="13" customFormat="1" ht="11.25">
      <c r="B263" s="154"/>
      <c r="D263" s="148" t="s">
        <v>141</v>
      </c>
      <c r="E263" s="155" t="s">
        <v>1</v>
      </c>
      <c r="F263" s="156" t="s">
        <v>845</v>
      </c>
      <c r="H263" s="157">
        <v>9.9</v>
      </c>
      <c r="I263" s="158"/>
      <c r="L263" s="154"/>
      <c r="M263" s="159"/>
      <c r="T263" s="160"/>
      <c r="AT263" s="155" t="s">
        <v>141</v>
      </c>
      <c r="AU263" s="155" t="s">
        <v>85</v>
      </c>
      <c r="AV263" s="13" t="s">
        <v>85</v>
      </c>
      <c r="AW263" s="13" t="s">
        <v>32</v>
      </c>
      <c r="AX263" s="13" t="s">
        <v>75</v>
      </c>
      <c r="AY263" s="155" t="s">
        <v>133</v>
      </c>
    </row>
    <row r="264" spans="2:65" s="14" customFormat="1" ht="11.25">
      <c r="B264" s="161"/>
      <c r="D264" s="148" t="s">
        <v>141</v>
      </c>
      <c r="E264" s="162" t="s">
        <v>1</v>
      </c>
      <c r="F264" s="163" t="s">
        <v>152</v>
      </c>
      <c r="H264" s="164">
        <v>53.1</v>
      </c>
      <c r="I264" s="165"/>
      <c r="L264" s="161"/>
      <c r="M264" s="166"/>
      <c r="T264" s="167"/>
      <c r="AT264" s="162" t="s">
        <v>141</v>
      </c>
      <c r="AU264" s="162" t="s">
        <v>85</v>
      </c>
      <c r="AV264" s="14" t="s">
        <v>139</v>
      </c>
      <c r="AW264" s="14" t="s">
        <v>32</v>
      </c>
      <c r="AX264" s="14" t="s">
        <v>83</v>
      </c>
      <c r="AY264" s="162" t="s">
        <v>133</v>
      </c>
    </row>
    <row r="265" spans="2:65" s="1" customFormat="1" ht="21.75" customHeight="1">
      <c r="B265" s="32"/>
      <c r="C265" s="133" t="s">
        <v>358</v>
      </c>
      <c r="D265" s="133" t="s">
        <v>135</v>
      </c>
      <c r="E265" s="134" t="s">
        <v>342</v>
      </c>
      <c r="F265" s="135" t="s">
        <v>343</v>
      </c>
      <c r="G265" s="136" t="s">
        <v>138</v>
      </c>
      <c r="H265" s="137">
        <v>42</v>
      </c>
      <c r="I265" s="138"/>
      <c r="J265" s="139">
        <f>ROUND(I265*H265,2)</f>
        <v>0</v>
      </c>
      <c r="K265" s="140"/>
      <c r="L265" s="32"/>
      <c r="M265" s="141" t="s">
        <v>1</v>
      </c>
      <c r="N265" s="142" t="s">
        <v>40</v>
      </c>
      <c r="P265" s="143">
        <f>O265*H265</f>
        <v>0</v>
      </c>
      <c r="Q265" s="143">
        <v>0.13800000000000001</v>
      </c>
      <c r="R265" s="143">
        <f>Q265*H265</f>
        <v>5.7960000000000003</v>
      </c>
      <c r="S265" s="143">
        <v>0</v>
      </c>
      <c r="T265" s="144">
        <f>S265*H265</f>
        <v>0</v>
      </c>
      <c r="AR265" s="145" t="s">
        <v>139</v>
      </c>
      <c r="AT265" s="145" t="s">
        <v>135</v>
      </c>
      <c r="AU265" s="145" t="s">
        <v>85</v>
      </c>
      <c r="AY265" s="17" t="s">
        <v>133</v>
      </c>
      <c r="BE265" s="146">
        <f>IF(N265="základní",J265,0)</f>
        <v>0</v>
      </c>
      <c r="BF265" s="146">
        <f>IF(N265="snížená",J265,0)</f>
        <v>0</v>
      </c>
      <c r="BG265" s="146">
        <f>IF(N265="zákl. přenesená",J265,0)</f>
        <v>0</v>
      </c>
      <c r="BH265" s="146">
        <f>IF(N265="sníž. přenesená",J265,0)</f>
        <v>0</v>
      </c>
      <c r="BI265" s="146">
        <f>IF(N265="nulová",J265,0)</f>
        <v>0</v>
      </c>
      <c r="BJ265" s="17" t="s">
        <v>83</v>
      </c>
      <c r="BK265" s="146">
        <f>ROUND(I265*H265,2)</f>
        <v>0</v>
      </c>
      <c r="BL265" s="17" t="s">
        <v>139</v>
      </c>
      <c r="BM265" s="145" t="s">
        <v>941</v>
      </c>
    </row>
    <row r="266" spans="2:65" s="12" customFormat="1" ht="11.25">
      <c r="B266" s="147"/>
      <c r="D266" s="148" t="s">
        <v>141</v>
      </c>
      <c r="E266" s="149" t="s">
        <v>1</v>
      </c>
      <c r="F266" s="150" t="s">
        <v>942</v>
      </c>
      <c r="H266" s="149" t="s">
        <v>1</v>
      </c>
      <c r="I266" s="151"/>
      <c r="L266" s="147"/>
      <c r="M266" s="152"/>
      <c r="T266" s="153"/>
      <c r="AT266" s="149" t="s">
        <v>141</v>
      </c>
      <c r="AU266" s="149" t="s">
        <v>85</v>
      </c>
      <c r="AV266" s="12" t="s">
        <v>83</v>
      </c>
      <c r="AW266" s="12" t="s">
        <v>32</v>
      </c>
      <c r="AX266" s="12" t="s">
        <v>75</v>
      </c>
      <c r="AY266" s="149" t="s">
        <v>133</v>
      </c>
    </row>
    <row r="267" spans="2:65" s="13" customFormat="1" ht="11.25">
      <c r="B267" s="154"/>
      <c r="D267" s="148" t="s">
        <v>141</v>
      </c>
      <c r="E267" s="155" t="s">
        <v>1</v>
      </c>
      <c r="F267" s="156" t="s">
        <v>390</v>
      </c>
      <c r="H267" s="157">
        <v>42</v>
      </c>
      <c r="I267" s="158"/>
      <c r="L267" s="154"/>
      <c r="M267" s="159"/>
      <c r="T267" s="160"/>
      <c r="AT267" s="155" t="s">
        <v>141</v>
      </c>
      <c r="AU267" s="155" t="s">
        <v>85</v>
      </c>
      <c r="AV267" s="13" t="s">
        <v>85</v>
      </c>
      <c r="AW267" s="13" t="s">
        <v>32</v>
      </c>
      <c r="AX267" s="13" t="s">
        <v>83</v>
      </c>
      <c r="AY267" s="155" t="s">
        <v>133</v>
      </c>
    </row>
    <row r="268" spans="2:65" s="1" customFormat="1" ht="21.75" customHeight="1">
      <c r="B268" s="32"/>
      <c r="C268" s="133" t="s">
        <v>363</v>
      </c>
      <c r="D268" s="133" t="s">
        <v>135</v>
      </c>
      <c r="E268" s="134" t="s">
        <v>347</v>
      </c>
      <c r="F268" s="135" t="s">
        <v>348</v>
      </c>
      <c r="G268" s="136" t="s">
        <v>138</v>
      </c>
      <c r="H268" s="137">
        <v>23</v>
      </c>
      <c r="I268" s="138"/>
      <c r="J268" s="139">
        <f>ROUND(I268*H268,2)</f>
        <v>0</v>
      </c>
      <c r="K268" s="140"/>
      <c r="L268" s="32"/>
      <c r="M268" s="141" t="s">
        <v>1</v>
      </c>
      <c r="N268" s="142" t="s">
        <v>40</v>
      </c>
      <c r="P268" s="143">
        <f>O268*H268</f>
        <v>0</v>
      </c>
      <c r="Q268" s="143">
        <v>0.50600000000000001</v>
      </c>
      <c r="R268" s="143">
        <f>Q268*H268</f>
        <v>11.638</v>
      </c>
      <c r="S268" s="143">
        <v>0</v>
      </c>
      <c r="T268" s="144">
        <f>S268*H268</f>
        <v>0</v>
      </c>
      <c r="AR268" s="145" t="s">
        <v>139</v>
      </c>
      <c r="AT268" s="145" t="s">
        <v>135</v>
      </c>
      <c r="AU268" s="145" t="s">
        <v>85</v>
      </c>
      <c r="AY268" s="17" t="s">
        <v>133</v>
      </c>
      <c r="BE268" s="146">
        <f>IF(N268="základní",J268,0)</f>
        <v>0</v>
      </c>
      <c r="BF268" s="146">
        <f>IF(N268="snížená",J268,0)</f>
        <v>0</v>
      </c>
      <c r="BG268" s="146">
        <f>IF(N268="zákl. přenesená",J268,0)</f>
        <v>0</v>
      </c>
      <c r="BH268" s="146">
        <f>IF(N268="sníž. přenesená",J268,0)</f>
        <v>0</v>
      </c>
      <c r="BI268" s="146">
        <f>IF(N268="nulová",J268,0)</f>
        <v>0</v>
      </c>
      <c r="BJ268" s="17" t="s">
        <v>83</v>
      </c>
      <c r="BK268" s="146">
        <f>ROUND(I268*H268,2)</f>
        <v>0</v>
      </c>
      <c r="BL268" s="17" t="s">
        <v>139</v>
      </c>
      <c r="BM268" s="145" t="s">
        <v>943</v>
      </c>
    </row>
    <row r="269" spans="2:65" s="12" customFormat="1" ht="11.25">
      <c r="B269" s="147"/>
      <c r="D269" s="148" t="s">
        <v>141</v>
      </c>
      <c r="E269" s="149" t="s">
        <v>1</v>
      </c>
      <c r="F269" s="150" t="s">
        <v>944</v>
      </c>
      <c r="H269" s="149" t="s">
        <v>1</v>
      </c>
      <c r="I269" s="151"/>
      <c r="L269" s="147"/>
      <c r="M269" s="152"/>
      <c r="T269" s="153"/>
      <c r="AT269" s="149" t="s">
        <v>141</v>
      </c>
      <c r="AU269" s="149" t="s">
        <v>85</v>
      </c>
      <c r="AV269" s="12" t="s">
        <v>83</v>
      </c>
      <c r="AW269" s="12" t="s">
        <v>32</v>
      </c>
      <c r="AX269" s="12" t="s">
        <v>75</v>
      </c>
      <c r="AY269" s="149" t="s">
        <v>133</v>
      </c>
    </row>
    <row r="270" spans="2:65" s="13" customFormat="1" ht="11.25">
      <c r="B270" s="154"/>
      <c r="D270" s="148" t="s">
        <v>141</v>
      </c>
      <c r="E270" s="155" t="s">
        <v>1</v>
      </c>
      <c r="F270" s="156" t="s">
        <v>277</v>
      </c>
      <c r="H270" s="157">
        <v>23</v>
      </c>
      <c r="I270" s="158"/>
      <c r="L270" s="154"/>
      <c r="M270" s="159"/>
      <c r="T270" s="160"/>
      <c r="AT270" s="155" t="s">
        <v>141</v>
      </c>
      <c r="AU270" s="155" t="s">
        <v>85</v>
      </c>
      <c r="AV270" s="13" t="s">
        <v>85</v>
      </c>
      <c r="AW270" s="13" t="s">
        <v>32</v>
      </c>
      <c r="AX270" s="13" t="s">
        <v>83</v>
      </c>
      <c r="AY270" s="155" t="s">
        <v>133</v>
      </c>
    </row>
    <row r="271" spans="2:65" s="1" customFormat="1" ht="21.75" customHeight="1">
      <c r="B271" s="32"/>
      <c r="C271" s="133" t="s">
        <v>368</v>
      </c>
      <c r="D271" s="133" t="s">
        <v>135</v>
      </c>
      <c r="E271" s="134" t="s">
        <v>352</v>
      </c>
      <c r="F271" s="135" t="s">
        <v>353</v>
      </c>
      <c r="G271" s="136" t="s">
        <v>138</v>
      </c>
      <c r="H271" s="137">
        <v>16.2</v>
      </c>
      <c r="I271" s="138"/>
      <c r="J271" s="139">
        <f>ROUND(I271*H271,2)</f>
        <v>0</v>
      </c>
      <c r="K271" s="140"/>
      <c r="L271" s="32"/>
      <c r="M271" s="141" t="s">
        <v>1</v>
      </c>
      <c r="N271" s="142" t="s">
        <v>40</v>
      </c>
      <c r="P271" s="143">
        <f>O271*H271</f>
        <v>0</v>
      </c>
      <c r="Q271" s="143">
        <v>0.24</v>
      </c>
      <c r="R271" s="143">
        <f>Q271*H271</f>
        <v>3.8879999999999999</v>
      </c>
      <c r="S271" s="143">
        <v>0</v>
      </c>
      <c r="T271" s="144">
        <f>S271*H271</f>
        <v>0</v>
      </c>
      <c r="AR271" s="145" t="s">
        <v>139</v>
      </c>
      <c r="AT271" s="145" t="s">
        <v>135</v>
      </c>
      <c r="AU271" s="145" t="s">
        <v>85</v>
      </c>
      <c r="AY271" s="17" t="s">
        <v>133</v>
      </c>
      <c r="BE271" s="146">
        <f>IF(N271="základní",J271,0)</f>
        <v>0</v>
      </c>
      <c r="BF271" s="146">
        <f>IF(N271="snížená",J271,0)</f>
        <v>0</v>
      </c>
      <c r="BG271" s="146">
        <f>IF(N271="zákl. přenesená",J271,0)</f>
        <v>0</v>
      </c>
      <c r="BH271" s="146">
        <f>IF(N271="sníž. přenesená",J271,0)</f>
        <v>0</v>
      </c>
      <c r="BI271" s="146">
        <f>IF(N271="nulová",J271,0)</f>
        <v>0</v>
      </c>
      <c r="BJ271" s="17" t="s">
        <v>83</v>
      </c>
      <c r="BK271" s="146">
        <f>ROUND(I271*H271,2)</f>
        <v>0</v>
      </c>
      <c r="BL271" s="17" t="s">
        <v>139</v>
      </c>
      <c r="BM271" s="145" t="s">
        <v>945</v>
      </c>
    </row>
    <row r="272" spans="2:65" s="12" customFormat="1" ht="11.25">
      <c r="B272" s="147"/>
      <c r="D272" s="148" t="s">
        <v>141</v>
      </c>
      <c r="E272" s="149" t="s">
        <v>1</v>
      </c>
      <c r="F272" s="150" t="s">
        <v>946</v>
      </c>
      <c r="H272" s="149" t="s">
        <v>1</v>
      </c>
      <c r="I272" s="151"/>
      <c r="L272" s="147"/>
      <c r="M272" s="152"/>
      <c r="T272" s="153"/>
      <c r="AT272" s="149" t="s">
        <v>141</v>
      </c>
      <c r="AU272" s="149" t="s">
        <v>85</v>
      </c>
      <c r="AV272" s="12" t="s">
        <v>83</v>
      </c>
      <c r="AW272" s="12" t="s">
        <v>32</v>
      </c>
      <c r="AX272" s="12" t="s">
        <v>75</v>
      </c>
      <c r="AY272" s="149" t="s">
        <v>133</v>
      </c>
    </row>
    <row r="273" spans="2:65" s="13" customFormat="1" ht="11.25">
      <c r="B273" s="154"/>
      <c r="D273" s="148" t="s">
        <v>141</v>
      </c>
      <c r="E273" s="155" t="s">
        <v>1</v>
      </c>
      <c r="F273" s="156" t="s">
        <v>329</v>
      </c>
      <c r="H273" s="157">
        <v>31</v>
      </c>
      <c r="I273" s="158"/>
      <c r="L273" s="154"/>
      <c r="M273" s="159"/>
      <c r="T273" s="160"/>
      <c r="AT273" s="155" t="s">
        <v>141</v>
      </c>
      <c r="AU273" s="155" t="s">
        <v>85</v>
      </c>
      <c r="AV273" s="13" t="s">
        <v>85</v>
      </c>
      <c r="AW273" s="13" t="s">
        <v>32</v>
      </c>
      <c r="AX273" s="13" t="s">
        <v>75</v>
      </c>
      <c r="AY273" s="155" t="s">
        <v>133</v>
      </c>
    </row>
    <row r="274" spans="2:65" s="12" customFormat="1" ht="11.25">
      <c r="B274" s="147"/>
      <c r="D274" s="148" t="s">
        <v>141</v>
      </c>
      <c r="E274" s="149" t="s">
        <v>1</v>
      </c>
      <c r="F274" s="150" t="s">
        <v>947</v>
      </c>
      <c r="H274" s="149" t="s">
        <v>1</v>
      </c>
      <c r="I274" s="151"/>
      <c r="L274" s="147"/>
      <c r="M274" s="152"/>
      <c r="T274" s="153"/>
      <c r="AT274" s="149" t="s">
        <v>141</v>
      </c>
      <c r="AU274" s="149" t="s">
        <v>85</v>
      </c>
      <c r="AV274" s="12" t="s">
        <v>83</v>
      </c>
      <c r="AW274" s="12" t="s">
        <v>32</v>
      </c>
      <c r="AX274" s="12" t="s">
        <v>75</v>
      </c>
      <c r="AY274" s="149" t="s">
        <v>133</v>
      </c>
    </row>
    <row r="275" spans="2:65" s="13" customFormat="1" ht="11.25">
      <c r="B275" s="154"/>
      <c r="D275" s="148" t="s">
        <v>141</v>
      </c>
      <c r="E275" s="155" t="s">
        <v>1</v>
      </c>
      <c r="F275" s="156" t="s">
        <v>948</v>
      </c>
      <c r="H275" s="157">
        <v>16.2</v>
      </c>
      <c r="I275" s="158"/>
      <c r="L275" s="154"/>
      <c r="M275" s="159"/>
      <c r="T275" s="160"/>
      <c r="AT275" s="155" t="s">
        <v>141</v>
      </c>
      <c r="AU275" s="155" t="s">
        <v>85</v>
      </c>
      <c r="AV275" s="13" t="s">
        <v>85</v>
      </c>
      <c r="AW275" s="13" t="s">
        <v>32</v>
      </c>
      <c r="AX275" s="13" t="s">
        <v>83</v>
      </c>
      <c r="AY275" s="155" t="s">
        <v>133</v>
      </c>
    </row>
    <row r="276" spans="2:65" s="1" customFormat="1" ht="24.2" customHeight="1">
      <c r="B276" s="32"/>
      <c r="C276" s="133" t="s">
        <v>373</v>
      </c>
      <c r="D276" s="133" t="s">
        <v>135</v>
      </c>
      <c r="E276" s="134" t="s">
        <v>359</v>
      </c>
      <c r="F276" s="135" t="s">
        <v>360</v>
      </c>
      <c r="G276" s="136" t="s">
        <v>138</v>
      </c>
      <c r="H276" s="137">
        <v>36</v>
      </c>
      <c r="I276" s="138"/>
      <c r="J276" s="139">
        <f>ROUND(I276*H276,2)</f>
        <v>0</v>
      </c>
      <c r="K276" s="140"/>
      <c r="L276" s="32"/>
      <c r="M276" s="141" t="s">
        <v>1</v>
      </c>
      <c r="N276" s="142" t="s">
        <v>40</v>
      </c>
      <c r="P276" s="143">
        <f>O276*H276</f>
        <v>0</v>
      </c>
      <c r="Q276" s="143">
        <v>0.13188</v>
      </c>
      <c r="R276" s="143">
        <f>Q276*H276</f>
        <v>4.7476799999999999</v>
      </c>
      <c r="S276" s="143">
        <v>0</v>
      </c>
      <c r="T276" s="144">
        <f>S276*H276</f>
        <v>0</v>
      </c>
      <c r="AR276" s="145" t="s">
        <v>139</v>
      </c>
      <c r="AT276" s="145" t="s">
        <v>135</v>
      </c>
      <c r="AU276" s="145" t="s">
        <v>85</v>
      </c>
      <c r="AY276" s="17" t="s">
        <v>133</v>
      </c>
      <c r="BE276" s="146">
        <f>IF(N276="základní",J276,0)</f>
        <v>0</v>
      </c>
      <c r="BF276" s="146">
        <f>IF(N276="snížená",J276,0)</f>
        <v>0</v>
      </c>
      <c r="BG276" s="146">
        <f>IF(N276="zákl. přenesená",J276,0)</f>
        <v>0</v>
      </c>
      <c r="BH276" s="146">
        <f>IF(N276="sníž. přenesená",J276,0)</f>
        <v>0</v>
      </c>
      <c r="BI276" s="146">
        <f>IF(N276="nulová",J276,0)</f>
        <v>0</v>
      </c>
      <c r="BJ276" s="17" t="s">
        <v>83</v>
      </c>
      <c r="BK276" s="146">
        <f>ROUND(I276*H276,2)</f>
        <v>0</v>
      </c>
      <c r="BL276" s="17" t="s">
        <v>139</v>
      </c>
      <c r="BM276" s="145" t="s">
        <v>949</v>
      </c>
    </row>
    <row r="277" spans="2:65" s="12" customFormat="1" ht="11.25">
      <c r="B277" s="147"/>
      <c r="D277" s="148" t="s">
        <v>141</v>
      </c>
      <c r="E277" s="149" t="s">
        <v>1</v>
      </c>
      <c r="F277" s="150" t="s">
        <v>950</v>
      </c>
      <c r="H277" s="149" t="s">
        <v>1</v>
      </c>
      <c r="I277" s="151"/>
      <c r="L277" s="147"/>
      <c r="M277" s="152"/>
      <c r="T277" s="153"/>
      <c r="AT277" s="149" t="s">
        <v>141</v>
      </c>
      <c r="AU277" s="149" t="s">
        <v>85</v>
      </c>
      <c r="AV277" s="12" t="s">
        <v>83</v>
      </c>
      <c r="AW277" s="12" t="s">
        <v>32</v>
      </c>
      <c r="AX277" s="12" t="s">
        <v>75</v>
      </c>
      <c r="AY277" s="149" t="s">
        <v>133</v>
      </c>
    </row>
    <row r="278" spans="2:65" s="13" customFormat="1" ht="11.25">
      <c r="B278" s="154"/>
      <c r="D278" s="148" t="s">
        <v>141</v>
      </c>
      <c r="E278" s="155" t="s">
        <v>1</v>
      </c>
      <c r="F278" s="156" t="s">
        <v>358</v>
      </c>
      <c r="H278" s="157">
        <v>36</v>
      </c>
      <c r="I278" s="158"/>
      <c r="L278" s="154"/>
      <c r="M278" s="159"/>
      <c r="T278" s="160"/>
      <c r="AT278" s="155" t="s">
        <v>141</v>
      </c>
      <c r="AU278" s="155" t="s">
        <v>85</v>
      </c>
      <c r="AV278" s="13" t="s">
        <v>85</v>
      </c>
      <c r="AW278" s="13" t="s">
        <v>32</v>
      </c>
      <c r="AX278" s="13" t="s">
        <v>83</v>
      </c>
      <c r="AY278" s="155" t="s">
        <v>133</v>
      </c>
    </row>
    <row r="279" spans="2:65" s="1" customFormat="1" ht="24.2" customHeight="1">
      <c r="B279" s="32"/>
      <c r="C279" s="133" t="s">
        <v>379</v>
      </c>
      <c r="D279" s="133" t="s">
        <v>135</v>
      </c>
      <c r="E279" s="134" t="s">
        <v>364</v>
      </c>
      <c r="F279" s="135" t="s">
        <v>365</v>
      </c>
      <c r="G279" s="136" t="s">
        <v>138</v>
      </c>
      <c r="H279" s="137">
        <v>5.4</v>
      </c>
      <c r="I279" s="138"/>
      <c r="J279" s="139">
        <f>ROUND(I279*H279,2)</f>
        <v>0</v>
      </c>
      <c r="K279" s="140"/>
      <c r="L279" s="32"/>
      <c r="M279" s="141" t="s">
        <v>1</v>
      </c>
      <c r="N279" s="142" t="s">
        <v>40</v>
      </c>
      <c r="P279" s="143">
        <f>O279*H279</f>
        <v>0</v>
      </c>
      <c r="Q279" s="143">
        <v>0.13188</v>
      </c>
      <c r="R279" s="143">
        <f>Q279*H279</f>
        <v>0.71215200000000001</v>
      </c>
      <c r="S279" s="143">
        <v>0</v>
      </c>
      <c r="T279" s="144">
        <f>S279*H279</f>
        <v>0</v>
      </c>
      <c r="AR279" s="145" t="s">
        <v>139</v>
      </c>
      <c r="AT279" s="145" t="s">
        <v>135</v>
      </c>
      <c r="AU279" s="145" t="s">
        <v>85</v>
      </c>
      <c r="AY279" s="17" t="s">
        <v>133</v>
      </c>
      <c r="BE279" s="146">
        <f>IF(N279="základní",J279,0)</f>
        <v>0</v>
      </c>
      <c r="BF279" s="146">
        <f>IF(N279="snížená",J279,0)</f>
        <v>0</v>
      </c>
      <c r="BG279" s="146">
        <f>IF(N279="zákl. přenesená",J279,0)</f>
        <v>0</v>
      </c>
      <c r="BH279" s="146">
        <f>IF(N279="sníž. přenesená",J279,0)</f>
        <v>0</v>
      </c>
      <c r="BI279" s="146">
        <f>IF(N279="nulová",J279,0)</f>
        <v>0</v>
      </c>
      <c r="BJ279" s="17" t="s">
        <v>83</v>
      </c>
      <c r="BK279" s="146">
        <f>ROUND(I279*H279,2)</f>
        <v>0</v>
      </c>
      <c r="BL279" s="17" t="s">
        <v>139</v>
      </c>
      <c r="BM279" s="145" t="s">
        <v>951</v>
      </c>
    </row>
    <row r="280" spans="2:65" s="12" customFormat="1" ht="11.25">
      <c r="B280" s="147"/>
      <c r="D280" s="148" t="s">
        <v>141</v>
      </c>
      <c r="E280" s="149" t="s">
        <v>1</v>
      </c>
      <c r="F280" s="150" t="s">
        <v>952</v>
      </c>
      <c r="H280" s="149" t="s">
        <v>1</v>
      </c>
      <c r="I280" s="151"/>
      <c r="L280" s="147"/>
      <c r="M280" s="152"/>
      <c r="T280" s="153"/>
      <c r="AT280" s="149" t="s">
        <v>141</v>
      </c>
      <c r="AU280" s="149" t="s">
        <v>85</v>
      </c>
      <c r="AV280" s="12" t="s">
        <v>83</v>
      </c>
      <c r="AW280" s="12" t="s">
        <v>32</v>
      </c>
      <c r="AX280" s="12" t="s">
        <v>75</v>
      </c>
      <c r="AY280" s="149" t="s">
        <v>133</v>
      </c>
    </row>
    <row r="281" spans="2:65" s="13" customFormat="1" ht="11.25">
      <c r="B281" s="154"/>
      <c r="D281" s="148" t="s">
        <v>141</v>
      </c>
      <c r="E281" s="155" t="s">
        <v>1</v>
      </c>
      <c r="F281" s="156" t="s">
        <v>953</v>
      </c>
      <c r="H281" s="157">
        <v>5.4</v>
      </c>
      <c r="I281" s="158"/>
      <c r="L281" s="154"/>
      <c r="M281" s="159"/>
      <c r="T281" s="160"/>
      <c r="AT281" s="155" t="s">
        <v>141</v>
      </c>
      <c r="AU281" s="155" t="s">
        <v>85</v>
      </c>
      <c r="AV281" s="13" t="s">
        <v>85</v>
      </c>
      <c r="AW281" s="13" t="s">
        <v>32</v>
      </c>
      <c r="AX281" s="13" t="s">
        <v>83</v>
      </c>
      <c r="AY281" s="155" t="s">
        <v>133</v>
      </c>
    </row>
    <row r="282" spans="2:65" s="1" customFormat="1" ht="24.2" customHeight="1">
      <c r="B282" s="32"/>
      <c r="C282" s="133" t="s">
        <v>385</v>
      </c>
      <c r="D282" s="133" t="s">
        <v>135</v>
      </c>
      <c r="E282" s="134" t="s">
        <v>369</v>
      </c>
      <c r="F282" s="135" t="s">
        <v>370</v>
      </c>
      <c r="G282" s="136" t="s">
        <v>138</v>
      </c>
      <c r="H282" s="137">
        <v>31</v>
      </c>
      <c r="I282" s="138"/>
      <c r="J282" s="139">
        <f>ROUND(I282*H282,2)</f>
        <v>0</v>
      </c>
      <c r="K282" s="140"/>
      <c r="L282" s="32"/>
      <c r="M282" s="141" t="s">
        <v>1</v>
      </c>
      <c r="N282" s="142" t="s">
        <v>40</v>
      </c>
      <c r="P282" s="143">
        <f>O282*H282</f>
        <v>0</v>
      </c>
      <c r="Q282" s="143">
        <v>0.33206000000000002</v>
      </c>
      <c r="R282" s="143">
        <f>Q282*H282</f>
        <v>10.29386</v>
      </c>
      <c r="S282" s="143">
        <v>0</v>
      </c>
      <c r="T282" s="144">
        <f>S282*H282</f>
        <v>0</v>
      </c>
      <c r="AR282" s="145" t="s">
        <v>139</v>
      </c>
      <c r="AT282" s="145" t="s">
        <v>135</v>
      </c>
      <c r="AU282" s="145" t="s">
        <v>85</v>
      </c>
      <c r="AY282" s="17" t="s">
        <v>133</v>
      </c>
      <c r="BE282" s="146">
        <f>IF(N282="základní",J282,0)</f>
        <v>0</v>
      </c>
      <c r="BF282" s="146">
        <f>IF(N282="snížená",J282,0)</f>
        <v>0</v>
      </c>
      <c r="BG282" s="146">
        <f>IF(N282="zákl. přenesená",J282,0)</f>
        <v>0</v>
      </c>
      <c r="BH282" s="146">
        <f>IF(N282="sníž. přenesená",J282,0)</f>
        <v>0</v>
      </c>
      <c r="BI282" s="146">
        <f>IF(N282="nulová",J282,0)</f>
        <v>0</v>
      </c>
      <c r="BJ282" s="17" t="s">
        <v>83</v>
      </c>
      <c r="BK282" s="146">
        <f>ROUND(I282*H282,2)</f>
        <v>0</v>
      </c>
      <c r="BL282" s="17" t="s">
        <v>139</v>
      </c>
      <c r="BM282" s="145" t="s">
        <v>954</v>
      </c>
    </row>
    <row r="283" spans="2:65" s="12" customFormat="1" ht="11.25">
      <c r="B283" s="147"/>
      <c r="D283" s="148" t="s">
        <v>141</v>
      </c>
      <c r="E283" s="149" t="s">
        <v>1</v>
      </c>
      <c r="F283" s="150" t="s">
        <v>955</v>
      </c>
      <c r="H283" s="149" t="s">
        <v>1</v>
      </c>
      <c r="I283" s="151"/>
      <c r="L283" s="147"/>
      <c r="M283" s="152"/>
      <c r="T283" s="153"/>
      <c r="AT283" s="149" t="s">
        <v>141</v>
      </c>
      <c r="AU283" s="149" t="s">
        <v>85</v>
      </c>
      <c r="AV283" s="12" t="s">
        <v>83</v>
      </c>
      <c r="AW283" s="12" t="s">
        <v>32</v>
      </c>
      <c r="AX283" s="12" t="s">
        <v>75</v>
      </c>
      <c r="AY283" s="149" t="s">
        <v>133</v>
      </c>
    </row>
    <row r="284" spans="2:65" s="13" customFormat="1" ht="11.25">
      <c r="B284" s="154"/>
      <c r="D284" s="148" t="s">
        <v>141</v>
      </c>
      <c r="E284" s="155" t="s">
        <v>1</v>
      </c>
      <c r="F284" s="156" t="s">
        <v>329</v>
      </c>
      <c r="H284" s="157">
        <v>31</v>
      </c>
      <c r="I284" s="158"/>
      <c r="L284" s="154"/>
      <c r="M284" s="159"/>
      <c r="T284" s="160"/>
      <c r="AT284" s="155" t="s">
        <v>141</v>
      </c>
      <c r="AU284" s="155" t="s">
        <v>85</v>
      </c>
      <c r="AV284" s="13" t="s">
        <v>85</v>
      </c>
      <c r="AW284" s="13" t="s">
        <v>32</v>
      </c>
      <c r="AX284" s="13" t="s">
        <v>83</v>
      </c>
      <c r="AY284" s="155" t="s">
        <v>133</v>
      </c>
    </row>
    <row r="285" spans="2:65" s="1" customFormat="1" ht="16.5" customHeight="1">
      <c r="B285" s="32"/>
      <c r="C285" s="133" t="s">
        <v>390</v>
      </c>
      <c r="D285" s="133" t="s">
        <v>135</v>
      </c>
      <c r="E285" s="134" t="s">
        <v>374</v>
      </c>
      <c r="F285" s="135" t="s">
        <v>375</v>
      </c>
      <c r="G285" s="136" t="s">
        <v>138</v>
      </c>
      <c r="H285" s="137">
        <v>45.9</v>
      </c>
      <c r="I285" s="138"/>
      <c r="J285" s="139">
        <f>ROUND(I285*H285,2)</f>
        <v>0</v>
      </c>
      <c r="K285" s="140"/>
      <c r="L285" s="32"/>
      <c r="M285" s="141" t="s">
        <v>1</v>
      </c>
      <c r="N285" s="142" t="s">
        <v>40</v>
      </c>
      <c r="P285" s="143">
        <f>O285*H285</f>
        <v>0</v>
      </c>
      <c r="Q285" s="143">
        <v>6.0099999999999997E-3</v>
      </c>
      <c r="R285" s="143">
        <f>Q285*H285</f>
        <v>0.27585899999999997</v>
      </c>
      <c r="S285" s="143">
        <v>0</v>
      </c>
      <c r="T285" s="144">
        <f>S285*H285</f>
        <v>0</v>
      </c>
      <c r="AR285" s="145" t="s">
        <v>139</v>
      </c>
      <c r="AT285" s="145" t="s">
        <v>135</v>
      </c>
      <c r="AU285" s="145" t="s">
        <v>85</v>
      </c>
      <c r="AY285" s="17" t="s">
        <v>133</v>
      </c>
      <c r="BE285" s="146">
        <f>IF(N285="základní",J285,0)</f>
        <v>0</v>
      </c>
      <c r="BF285" s="146">
        <f>IF(N285="snížená",J285,0)</f>
        <v>0</v>
      </c>
      <c r="BG285" s="146">
        <f>IF(N285="zákl. přenesená",J285,0)</f>
        <v>0</v>
      </c>
      <c r="BH285" s="146">
        <f>IF(N285="sníž. přenesená",J285,0)</f>
        <v>0</v>
      </c>
      <c r="BI285" s="146">
        <f>IF(N285="nulová",J285,0)</f>
        <v>0</v>
      </c>
      <c r="BJ285" s="17" t="s">
        <v>83</v>
      </c>
      <c r="BK285" s="146">
        <f>ROUND(I285*H285,2)</f>
        <v>0</v>
      </c>
      <c r="BL285" s="17" t="s">
        <v>139</v>
      </c>
      <c r="BM285" s="145" t="s">
        <v>956</v>
      </c>
    </row>
    <row r="286" spans="2:65" s="12" customFormat="1" ht="11.25">
      <c r="B286" s="147"/>
      <c r="D286" s="148" t="s">
        <v>141</v>
      </c>
      <c r="E286" s="149" t="s">
        <v>1</v>
      </c>
      <c r="F286" s="150" t="s">
        <v>957</v>
      </c>
      <c r="H286" s="149" t="s">
        <v>1</v>
      </c>
      <c r="I286" s="151"/>
      <c r="L286" s="147"/>
      <c r="M286" s="152"/>
      <c r="T286" s="153"/>
      <c r="AT286" s="149" t="s">
        <v>141</v>
      </c>
      <c r="AU286" s="149" t="s">
        <v>85</v>
      </c>
      <c r="AV286" s="12" t="s">
        <v>83</v>
      </c>
      <c r="AW286" s="12" t="s">
        <v>32</v>
      </c>
      <c r="AX286" s="12" t="s">
        <v>75</v>
      </c>
      <c r="AY286" s="149" t="s">
        <v>133</v>
      </c>
    </row>
    <row r="287" spans="2:65" s="13" customFormat="1" ht="11.25">
      <c r="B287" s="154"/>
      <c r="D287" s="148" t="s">
        <v>141</v>
      </c>
      <c r="E287" s="155" t="s">
        <v>1</v>
      </c>
      <c r="F287" s="156" t="s">
        <v>358</v>
      </c>
      <c r="H287" s="157">
        <v>36</v>
      </c>
      <c r="I287" s="158"/>
      <c r="L287" s="154"/>
      <c r="M287" s="159"/>
      <c r="T287" s="160"/>
      <c r="AT287" s="155" t="s">
        <v>141</v>
      </c>
      <c r="AU287" s="155" t="s">
        <v>85</v>
      </c>
      <c r="AV287" s="13" t="s">
        <v>85</v>
      </c>
      <c r="AW287" s="13" t="s">
        <v>32</v>
      </c>
      <c r="AX287" s="13" t="s">
        <v>75</v>
      </c>
      <c r="AY287" s="155" t="s">
        <v>133</v>
      </c>
    </row>
    <row r="288" spans="2:65" s="12" customFormat="1" ht="11.25">
      <c r="B288" s="147"/>
      <c r="D288" s="148" t="s">
        <v>141</v>
      </c>
      <c r="E288" s="149" t="s">
        <v>1</v>
      </c>
      <c r="F288" s="150" t="s">
        <v>958</v>
      </c>
      <c r="H288" s="149" t="s">
        <v>1</v>
      </c>
      <c r="I288" s="151"/>
      <c r="L288" s="147"/>
      <c r="M288" s="152"/>
      <c r="T288" s="153"/>
      <c r="AT288" s="149" t="s">
        <v>141</v>
      </c>
      <c r="AU288" s="149" t="s">
        <v>85</v>
      </c>
      <c r="AV288" s="12" t="s">
        <v>83</v>
      </c>
      <c r="AW288" s="12" t="s">
        <v>32</v>
      </c>
      <c r="AX288" s="12" t="s">
        <v>75</v>
      </c>
      <c r="AY288" s="149" t="s">
        <v>133</v>
      </c>
    </row>
    <row r="289" spans="2:65" s="13" customFormat="1" ht="11.25">
      <c r="B289" s="154"/>
      <c r="D289" s="148" t="s">
        <v>141</v>
      </c>
      <c r="E289" s="155" t="s">
        <v>1</v>
      </c>
      <c r="F289" s="156" t="s">
        <v>845</v>
      </c>
      <c r="H289" s="157">
        <v>9.9</v>
      </c>
      <c r="I289" s="158"/>
      <c r="L289" s="154"/>
      <c r="M289" s="159"/>
      <c r="T289" s="160"/>
      <c r="AT289" s="155" t="s">
        <v>141</v>
      </c>
      <c r="AU289" s="155" t="s">
        <v>85</v>
      </c>
      <c r="AV289" s="13" t="s">
        <v>85</v>
      </c>
      <c r="AW289" s="13" t="s">
        <v>32</v>
      </c>
      <c r="AX289" s="13" t="s">
        <v>75</v>
      </c>
      <c r="AY289" s="155" t="s">
        <v>133</v>
      </c>
    </row>
    <row r="290" spans="2:65" s="14" customFormat="1" ht="11.25">
      <c r="B290" s="161"/>
      <c r="D290" s="148" t="s">
        <v>141</v>
      </c>
      <c r="E290" s="162" t="s">
        <v>1</v>
      </c>
      <c r="F290" s="163" t="s">
        <v>152</v>
      </c>
      <c r="H290" s="164">
        <v>45.9</v>
      </c>
      <c r="I290" s="165"/>
      <c r="L290" s="161"/>
      <c r="M290" s="166"/>
      <c r="T290" s="167"/>
      <c r="AT290" s="162" t="s">
        <v>141</v>
      </c>
      <c r="AU290" s="162" t="s">
        <v>85</v>
      </c>
      <c r="AV290" s="14" t="s">
        <v>139</v>
      </c>
      <c r="AW290" s="14" t="s">
        <v>32</v>
      </c>
      <c r="AX290" s="14" t="s">
        <v>83</v>
      </c>
      <c r="AY290" s="162" t="s">
        <v>133</v>
      </c>
    </row>
    <row r="291" spans="2:65" s="1" customFormat="1" ht="16.5" customHeight="1">
      <c r="B291" s="32"/>
      <c r="C291" s="133" t="s">
        <v>395</v>
      </c>
      <c r="D291" s="133" t="s">
        <v>135</v>
      </c>
      <c r="E291" s="134" t="s">
        <v>380</v>
      </c>
      <c r="F291" s="135" t="s">
        <v>381</v>
      </c>
      <c r="G291" s="136" t="s">
        <v>138</v>
      </c>
      <c r="H291" s="137">
        <v>89</v>
      </c>
      <c r="I291" s="138"/>
      <c r="J291" s="139">
        <f>ROUND(I291*H291,2)</f>
        <v>0</v>
      </c>
      <c r="K291" s="140"/>
      <c r="L291" s="32"/>
      <c r="M291" s="141" t="s">
        <v>1</v>
      </c>
      <c r="N291" s="142" t="s">
        <v>40</v>
      </c>
      <c r="P291" s="143">
        <f>O291*H291</f>
        <v>0</v>
      </c>
      <c r="Q291" s="143">
        <v>5.1000000000000004E-4</v>
      </c>
      <c r="R291" s="143">
        <f>Q291*H291</f>
        <v>4.539E-2</v>
      </c>
      <c r="S291" s="143">
        <v>0</v>
      </c>
      <c r="T291" s="144">
        <f>S291*H291</f>
        <v>0</v>
      </c>
      <c r="AR291" s="145" t="s">
        <v>139</v>
      </c>
      <c r="AT291" s="145" t="s">
        <v>135</v>
      </c>
      <c r="AU291" s="145" t="s">
        <v>85</v>
      </c>
      <c r="AY291" s="17" t="s">
        <v>133</v>
      </c>
      <c r="BE291" s="146">
        <f>IF(N291="základní",J291,0)</f>
        <v>0</v>
      </c>
      <c r="BF291" s="146">
        <f>IF(N291="snížená",J291,0)</f>
        <v>0</v>
      </c>
      <c r="BG291" s="146">
        <f>IF(N291="zákl. přenesená",J291,0)</f>
        <v>0</v>
      </c>
      <c r="BH291" s="146">
        <f>IF(N291="sníž. přenesená",J291,0)</f>
        <v>0</v>
      </c>
      <c r="BI291" s="146">
        <f>IF(N291="nulová",J291,0)</f>
        <v>0</v>
      </c>
      <c r="BJ291" s="17" t="s">
        <v>83</v>
      </c>
      <c r="BK291" s="146">
        <f>ROUND(I291*H291,2)</f>
        <v>0</v>
      </c>
      <c r="BL291" s="17" t="s">
        <v>139</v>
      </c>
      <c r="BM291" s="145" t="s">
        <v>959</v>
      </c>
    </row>
    <row r="292" spans="2:65" s="12" customFormat="1" ht="11.25">
      <c r="B292" s="147"/>
      <c r="D292" s="148" t="s">
        <v>141</v>
      </c>
      <c r="E292" s="149" t="s">
        <v>1</v>
      </c>
      <c r="F292" s="150" t="s">
        <v>960</v>
      </c>
      <c r="H292" s="149" t="s">
        <v>1</v>
      </c>
      <c r="I292" s="151"/>
      <c r="L292" s="147"/>
      <c r="M292" s="152"/>
      <c r="T292" s="153"/>
      <c r="AT292" s="149" t="s">
        <v>141</v>
      </c>
      <c r="AU292" s="149" t="s">
        <v>85</v>
      </c>
      <c r="AV292" s="12" t="s">
        <v>83</v>
      </c>
      <c r="AW292" s="12" t="s">
        <v>32</v>
      </c>
      <c r="AX292" s="12" t="s">
        <v>75</v>
      </c>
      <c r="AY292" s="149" t="s">
        <v>133</v>
      </c>
    </row>
    <row r="293" spans="2:65" s="13" customFormat="1" ht="11.25">
      <c r="B293" s="154"/>
      <c r="D293" s="148" t="s">
        <v>141</v>
      </c>
      <c r="E293" s="155" t="s">
        <v>1</v>
      </c>
      <c r="F293" s="156" t="s">
        <v>961</v>
      </c>
      <c r="H293" s="157">
        <v>89</v>
      </c>
      <c r="I293" s="158"/>
      <c r="L293" s="154"/>
      <c r="M293" s="159"/>
      <c r="T293" s="160"/>
      <c r="AT293" s="155" t="s">
        <v>141</v>
      </c>
      <c r="AU293" s="155" t="s">
        <v>85</v>
      </c>
      <c r="AV293" s="13" t="s">
        <v>85</v>
      </c>
      <c r="AW293" s="13" t="s">
        <v>32</v>
      </c>
      <c r="AX293" s="13" t="s">
        <v>83</v>
      </c>
      <c r="AY293" s="155" t="s">
        <v>133</v>
      </c>
    </row>
    <row r="294" spans="2:65" s="1" customFormat="1" ht="24.2" customHeight="1">
      <c r="B294" s="32"/>
      <c r="C294" s="133" t="s">
        <v>400</v>
      </c>
      <c r="D294" s="133" t="s">
        <v>135</v>
      </c>
      <c r="E294" s="134" t="s">
        <v>386</v>
      </c>
      <c r="F294" s="135" t="s">
        <v>387</v>
      </c>
      <c r="G294" s="136" t="s">
        <v>138</v>
      </c>
      <c r="H294" s="137">
        <v>47</v>
      </c>
      <c r="I294" s="138"/>
      <c r="J294" s="139">
        <f>ROUND(I294*H294,2)</f>
        <v>0</v>
      </c>
      <c r="K294" s="140"/>
      <c r="L294" s="32"/>
      <c r="M294" s="141" t="s">
        <v>1</v>
      </c>
      <c r="N294" s="142" t="s">
        <v>40</v>
      </c>
      <c r="P294" s="143">
        <f>O294*H294</f>
        <v>0</v>
      </c>
      <c r="Q294" s="143">
        <v>0.10373</v>
      </c>
      <c r="R294" s="143">
        <f>Q294*H294</f>
        <v>4.8753099999999998</v>
      </c>
      <c r="S294" s="143">
        <v>0</v>
      </c>
      <c r="T294" s="144">
        <f>S294*H294</f>
        <v>0</v>
      </c>
      <c r="AR294" s="145" t="s">
        <v>139</v>
      </c>
      <c r="AT294" s="145" t="s">
        <v>135</v>
      </c>
      <c r="AU294" s="145" t="s">
        <v>85</v>
      </c>
      <c r="AY294" s="17" t="s">
        <v>133</v>
      </c>
      <c r="BE294" s="146">
        <f>IF(N294="základní",J294,0)</f>
        <v>0</v>
      </c>
      <c r="BF294" s="146">
        <f>IF(N294="snížená",J294,0)</f>
        <v>0</v>
      </c>
      <c r="BG294" s="146">
        <f>IF(N294="zákl. přenesená",J294,0)</f>
        <v>0</v>
      </c>
      <c r="BH294" s="146">
        <f>IF(N294="sníž. přenesená",J294,0)</f>
        <v>0</v>
      </c>
      <c r="BI294" s="146">
        <f>IF(N294="nulová",J294,0)</f>
        <v>0</v>
      </c>
      <c r="BJ294" s="17" t="s">
        <v>83</v>
      </c>
      <c r="BK294" s="146">
        <f>ROUND(I294*H294,2)</f>
        <v>0</v>
      </c>
      <c r="BL294" s="17" t="s">
        <v>139</v>
      </c>
      <c r="BM294" s="145" t="s">
        <v>962</v>
      </c>
    </row>
    <row r="295" spans="2:65" s="12" customFormat="1" ht="11.25">
      <c r="B295" s="147"/>
      <c r="D295" s="148" t="s">
        <v>141</v>
      </c>
      <c r="E295" s="149" t="s">
        <v>1</v>
      </c>
      <c r="F295" s="150" t="s">
        <v>963</v>
      </c>
      <c r="H295" s="149" t="s">
        <v>1</v>
      </c>
      <c r="I295" s="151"/>
      <c r="L295" s="147"/>
      <c r="M295" s="152"/>
      <c r="T295" s="153"/>
      <c r="AT295" s="149" t="s">
        <v>141</v>
      </c>
      <c r="AU295" s="149" t="s">
        <v>85</v>
      </c>
      <c r="AV295" s="12" t="s">
        <v>83</v>
      </c>
      <c r="AW295" s="12" t="s">
        <v>32</v>
      </c>
      <c r="AX295" s="12" t="s">
        <v>75</v>
      </c>
      <c r="AY295" s="149" t="s">
        <v>133</v>
      </c>
    </row>
    <row r="296" spans="2:65" s="13" customFormat="1" ht="11.25">
      <c r="B296" s="154"/>
      <c r="D296" s="148" t="s">
        <v>141</v>
      </c>
      <c r="E296" s="155" t="s">
        <v>1</v>
      </c>
      <c r="F296" s="156" t="s">
        <v>417</v>
      </c>
      <c r="H296" s="157">
        <v>47</v>
      </c>
      <c r="I296" s="158"/>
      <c r="L296" s="154"/>
      <c r="M296" s="159"/>
      <c r="T296" s="160"/>
      <c r="AT296" s="155" t="s">
        <v>141</v>
      </c>
      <c r="AU296" s="155" t="s">
        <v>85</v>
      </c>
      <c r="AV296" s="13" t="s">
        <v>85</v>
      </c>
      <c r="AW296" s="13" t="s">
        <v>32</v>
      </c>
      <c r="AX296" s="13" t="s">
        <v>83</v>
      </c>
      <c r="AY296" s="155" t="s">
        <v>133</v>
      </c>
    </row>
    <row r="297" spans="2:65" s="1" customFormat="1" ht="24.2" customHeight="1">
      <c r="B297" s="32"/>
      <c r="C297" s="133" t="s">
        <v>406</v>
      </c>
      <c r="D297" s="133" t="s">
        <v>135</v>
      </c>
      <c r="E297" s="134" t="s">
        <v>964</v>
      </c>
      <c r="F297" s="135" t="s">
        <v>965</v>
      </c>
      <c r="G297" s="136" t="s">
        <v>138</v>
      </c>
      <c r="H297" s="137">
        <v>9.9</v>
      </c>
      <c r="I297" s="138"/>
      <c r="J297" s="139">
        <f>ROUND(I297*H297,2)</f>
        <v>0</v>
      </c>
      <c r="K297" s="140"/>
      <c r="L297" s="32"/>
      <c r="M297" s="141" t="s">
        <v>1</v>
      </c>
      <c r="N297" s="142" t="s">
        <v>40</v>
      </c>
      <c r="P297" s="143">
        <f>O297*H297</f>
        <v>0</v>
      </c>
      <c r="Q297" s="143">
        <v>0.12966</v>
      </c>
      <c r="R297" s="143">
        <f>Q297*H297</f>
        <v>1.2836339999999999</v>
      </c>
      <c r="S297" s="143">
        <v>0</v>
      </c>
      <c r="T297" s="144">
        <f>S297*H297</f>
        <v>0</v>
      </c>
      <c r="AR297" s="145" t="s">
        <v>139</v>
      </c>
      <c r="AT297" s="145" t="s">
        <v>135</v>
      </c>
      <c r="AU297" s="145" t="s">
        <v>85</v>
      </c>
      <c r="AY297" s="17" t="s">
        <v>133</v>
      </c>
      <c r="BE297" s="146">
        <f>IF(N297="základní",J297,0)</f>
        <v>0</v>
      </c>
      <c r="BF297" s="146">
        <f>IF(N297="snížená",J297,0)</f>
        <v>0</v>
      </c>
      <c r="BG297" s="146">
        <f>IF(N297="zákl. přenesená",J297,0)</f>
        <v>0</v>
      </c>
      <c r="BH297" s="146">
        <f>IF(N297="sníž. přenesená",J297,0)</f>
        <v>0</v>
      </c>
      <c r="BI297" s="146">
        <f>IF(N297="nulová",J297,0)</f>
        <v>0</v>
      </c>
      <c r="BJ297" s="17" t="s">
        <v>83</v>
      </c>
      <c r="BK297" s="146">
        <f>ROUND(I297*H297,2)</f>
        <v>0</v>
      </c>
      <c r="BL297" s="17" t="s">
        <v>139</v>
      </c>
      <c r="BM297" s="145" t="s">
        <v>966</v>
      </c>
    </row>
    <row r="298" spans="2:65" s="12" customFormat="1" ht="11.25">
      <c r="B298" s="147"/>
      <c r="D298" s="148" t="s">
        <v>141</v>
      </c>
      <c r="E298" s="149" t="s">
        <v>1</v>
      </c>
      <c r="F298" s="150" t="s">
        <v>967</v>
      </c>
      <c r="H298" s="149" t="s">
        <v>1</v>
      </c>
      <c r="I298" s="151"/>
      <c r="L298" s="147"/>
      <c r="M298" s="152"/>
      <c r="T298" s="153"/>
      <c r="AT298" s="149" t="s">
        <v>141</v>
      </c>
      <c r="AU298" s="149" t="s">
        <v>85</v>
      </c>
      <c r="AV298" s="12" t="s">
        <v>83</v>
      </c>
      <c r="AW298" s="12" t="s">
        <v>32</v>
      </c>
      <c r="AX298" s="12" t="s">
        <v>75</v>
      </c>
      <c r="AY298" s="149" t="s">
        <v>133</v>
      </c>
    </row>
    <row r="299" spans="2:65" s="13" customFormat="1" ht="11.25">
      <c r="B299" s="154"/>
      <c r="D299" s="148" t="s">
        <v>141</v>
      </c>
      <c r="E299" s="155" t="s">
        <v>1</v>
      </c>
      <c r="F299" s="156" t="s">
        <v>845</v>
      </c>
      <c r="H299" s="157">
        <v>9.9</v>
      </c>
      <c r="I299" s="158"/>
      <c r="L299" s="154"/>
      <c r="M299" s="159"/>
      <c r="T299" s="160"/>
      <c r="AT299" s="155" t="s">
        <v>141</v>
      </c>
      <c r="AU299" s="155" t="s">
        <v>85</v>
      </c>
      <c r="AV299" s="13" t="s">
        <v>85</v>
      </c>
      <c r="AW299" s="13" t="s">
        <v>32</v>
      </c>
      <c r="AX299" s="13" t="s">
        <v>83</v>
      </c>
      <c r="AY299" s="155" t="s">
        <v>133</v>
      </c>
    </row>
    <row r="300" spans="2:65" s="1" customFormat="1" ht="24.2" customHeight="1">
      <c r="B300" s="32"/>
      <c r="C300" s="133" t="s">
        <v>412</v>
      </c>
      <c r="D300" s="133" t="s">
        <v>135</v>
      </c>
      <c r="E300" s="134" t="s">
        <v>396</v>
      </c>
      <c r="F300" s="135" t="s">
        <v>397</v>
      </c>
      <c r="G300" s="136" t="s">
        <v>138</v>
      </c>
      <c r="H300" s="137">
        <v>42</v>
      </c>
      <c r="I300" s="138"/>
      <c r="J300" s="139">
        <f>ROUND(I300*H300,2)</f>
        <v>0</v>
      </c>
      <c r="K300" s="140"/>
      <c r="L300" s="32"/>
      <c r="M300" s="141" t="s">
        <v>1</v>
      </c>
      <c r="N300" s="142" t="s">
        <v>40</v>
      </c>
      <c r="P300" s="143">
        <f>O300*H300</f>
        <v>0</v>
      </c>
      <c r="Q300" s="143">
        <v>0.15559000000000001</v>
      </c>
      <c r="R300" s="143">
        <f>Q300*H300</f>
        <v>6.5347800000000005</v>
      </c>
      <c r="S300" s="143">
        <v>0</v>
      </c>
      <c r="T300" s="144">
        <f>S300*H300</f>
        <v>0</v>
      </c>
      <c r="AR300" s="145" t="s">
        <v>139</v>
      </c>
      <c r="AT300" s="145" t="s">
        <v>135</v>
      </c>
      <c r="AU300" s="145" t="s">
        <v>85</v>
      </c>
      <c r="AY300" s="17" t="s">
        <v>133</v>
      </c>
      <c r="BE300" s="146">
        <f>IF(N300="základní",J300,0)</f>
        <v>0</v>
      </c>
      <c r="BF300" s="146">
        <f>IF(N300="snížená",J300,0)</f>
        <v>0</v>
      </c>
      <c r="BG300" s="146">
        <f>IF(N300="zákl. přenesená",J300,0)</f>
        <v>0</v>
      </c>
      <c r="BH300" s="146">
        <f>IF(N300="sníž. přenesená",J300,0)</f>
        <v>0</v>
      </c>
      <c r="BI300" s="146">
        <f>IF(N300="nulová",J300,0)</f>
        <v>0</v>
      </c>
      <c r="BJ300" s="17" t="s">
        <v>83</v>
      </c>
      <c r="BK300" s="146">
        <f>ROUND(I300*H300,2)</f>
        <v>0</v>
      </c>
      <c r="BL300" s="17" t="s">
        <v>139</v>
      </c>
      <c r="BM300" s="145" t="s">
        <v>968</v>
      </c>
    </row>
    <row r="301" spans="2:65" s="12" customFormat="1" ht="11.25">
      <c r="B301" s="147"/>
      <c r="D301" s="148" t="s">
        <v>141</v>
      </c>
      <c r="E301" s="149" t="s">
        <v>1</v>
      </c>
      <c r="F301" s="150" t="s">
        <v>969</v>
      </c>
      <c r="H301" s="149" t="s">
        <v>1</v>
      </c>
      <c r="I301" s="151"/>
      <c r="L301" s="147"/>
      <c r="M301" s="152"/>
      <c r="T301" s="153"/>
      <c r="AT301" s="149" t="s">
        <v>141</v>
      </c>
      <c r="AU301" s="149" t="s">
        <v>85</v>
      </c>
      <c r="AV301" s="12" t="s">
        <v>83</v>
      </c>
      <c r="AW301" s="12" t="s">
        <v>32</v>
      </c>
      <c r="AX301" s="12" t="s">
        <v>75</v>
      </c>
      <c r="AY301" s="149" t="s">
        <v>133</v>
      </c>
    </row>
    <row r="302" spans="2:65" s="13" customFormat="1" ht="11.25">
      <c r="B302" s="154"/>
      <c r="D302" s="148" t="s">
        <v>141</v>
      </c>
      <c r="E302" s="155" t="s">
        <v>1</v>
      </c>
      <c r="F302" s="156" t="s">
        <v>390</v>
      </c>
      <c r="H302" s="157">
        <v>42</v>
      </c>
      <c r="I302" s="158"/>
      <c r="L302" s="154"/>
      <c r="M302" s="159"/>
      <c r="T302" s="160"/>
      <c r="AT302" s="155" t="s">
        <v>141</v>
      </c>
      <c r="AU302" s="155" t="s">
        <v>85</v>
      </c>
      <c r="AV302" s="13" t="s">
        <v>85</v>
      </c>
      <c r="AW302" s="13" t="s">
        <v>32</v>
      </c>
      <c r="AX302" s="13" t="s">
        <v>83</v>
      </c>
      <c r="AY302" s="155" t="s">
        <v>133</v>
      </c>
    </row>
    <row r="303" spans="2:65" s="11" customFormat="1" ht="22.9" customHeight="1">
      <c r="B303" s="121"/>
      <c r="D303" s="122" t="s">
        <v>74</v>
      </c>
      <c r="E303" s="131" t="s">
        <v>184</v>
      </c>
      <c r="F303" s="131" t="s">
        <v>411</v>
      </c>
      <c r="I303" s="124"/>
      <c r="J303" s="132">
        <f>BK303</f>
        <v>0</v>
      </c>
      <c r="L303" s="121"/>
      <c r="M303" s="126"/>
      <c r="P303" s="127">
        <f>SUM(P304:P337)</f>
        <v>0</v>
      </c>
      <c r="R303" s="127">
        <f>SUM(R304:R337)</f>
        <v>0.48497450000000003</v>
      </c>
      <c r="T303" s="128">
        <f>SUM(T304:T337)</f>
        <v>1.82E-3</v>
      </c>
      <c r="AR303" s="122" t="s">
        <v>83</v>
      </c>
      <c r="AT303" s="129" t="s">
        <v>74</v>
      </c>
      <c r="AU303" s="129" t="s">
        <v>83</v>
      </c>
      <c r="AY303" s="122" t="s">
        <v>133</v>
      </c>
      <c r="BK303" s="130">
        <f>SUM(BK304:BK337)</f>
        <v>0</v>
      </c>
    </row>
    <row r="304" spans="2:65" s="1" customFormat="1" ht="24.2" customHeight="1">
      <c r="B304" s="32"/>
      <c r="C304" s="133" t="s">
        <v>417</v>
      </c>
      <c r="D304" s="133" t="s">
        <v>135</v>
      </c>
      <c r="E304" s="134" t="s">
        <v>970</v>
      </c>
      <c r="F304" s="135" t="s">
        <v>971</v>
      </c>
      <c r="G304" s="136" t="s">
        <v>187</v>
      </c>
      <c r="H304" s="137">
        <v>49.5</v>
      </c>
      <c r="I304" s="138"/>
      <c r="J304" s="139">
        <f>ROUND(I304*H304,2)</f>
        <v>0</v>
      </c>
      <c r="K304" s="140"/>
      <c r="L304" s="32"/>
      <c r="M304" s="141" t="s">
        <v>1</v>
      </c>
      <c r="N304" s="142" t="s">
        <v>40</v>
      </c>
      <c r="P304" s="143">
        <f>O304*H304</f>
        <v>0</v>
      </c>
      <c r="Q304" s="143">
        <v>0</v>
      </c>
      <c r="R304" s="143">
        <f>Q304*H304</f>
        <v>0</v>
      </c>
      <c r="S304" s="143">
        <v>0</v>
      </c>
      <c r="T304" s="144">
        <f>S304*H304</f>
        <v>0</v>
      </c>
      <c r="AR304" s="145" t="s">
        <v>139</v>
      </c>
      <c r="AT304" s="145" t="s">
        <v>135</v>
      </c>
      <c r="AU304" s="145" t="s">
        <v>85</v>
      </c>
      <c r="AY304" s="17" t="s">
        <v>133</v>
      </c>
      <c r="BE304" s="146">
        <f>IF(N304="základní",J304,0)</f>
        <v>0</v>
      </c>
      <c r="BF304" s="146">
        <f>IF(N304="snížená",J304,0)</f>
        <v>0</v>
      </c>
      <c r="BG304" s="146">
        <f>IF(N304="zákl. přenesená",J304,0)</f>
        <v>0</v>
      </c>
      <c r="BH304" s="146">
        <f>IF(N304="sníž. přenesená",J304,0)</f>
        <v>0</v>
      </c>
      <c r="BI304" s="146">
        <f>IF(N304="nulová",J304,0)</f>
        <v>0</v>
      </c>
      <c r="BJ304" s="17" t="s">
        <v>83</v>
      </c>
      <c r="BK304" s="146">
        <f>ROUND(I304*H304,2)</f>
        <v>0</v>
      </c>
      <c r="BL304" s="17" t="s">
        <v>139</v>
      </c>
      <c r="BM304" s="145" t="s">
        <v>972</v>
      </c>
    </row>
    <row r="305" spans="2:65" s="12" customFormat="1" ht="11.25">
      <c r="B305" s="147"/>
      <c r="D305" s="148" t="s">
        <v>141</v>
      </c>
      <c r="E305" s="149" t="s">
        <v>1</v>
      </c>
      <c r="F305" s="150" t="s">
        <v>973</v>
      </c>
      <c r="H305" s="149" t="s">
        <v>1</v>
      </c>
      <c r="I305" s="151"/>
      <c r="L305" s="147"/>
      <c r="M305" s="152"/>
      <c r="T305" s="153"/>
      <c r="AT305" s="149" t="s">
        <v>141</v>
      </c>
      <c r="AU305" s="149" t="s">
        <v>85</v>
      </c>
      <c r="AV305" s="12" t="s">
        <v>83</v>
      </c>
      <c r="AW305" s="12" t="s">
        <v>32</v>
      </c>
      <c r="AX305" s="12" t="s">
        <v>75</v>
      </c>
      <c r="AY305" s="149" t="s">
        <v>133</v>
      </c>
    </row>
    <row r="306" spans="2:65" s="13" customFormat="1" ht="11.25">
      <c r="B306" s="154"/>
      <c r="D306" s="148" t="s">
        <v>141</v>
      </c>
      <c r="E306" s="155" t="s">
        <v>1</v>
      </c>
      <c r="F306" s="156" t="s">
        <v>974</v>
      </c>
      <c r="H306" s="157">
        <v>49.5</v>
      </c>
      <c r="I306" s="158"/>
      <c r="L306" s="154"/>
      <c r="M306" s="159"/>
      <c r="T306" s="160"/>
      <c r="AT306" s="155" t="s">
        <v>141</v>
      </c>
      <c r="AU306" s="155" t="s">
        <v>85</v>
      </c>
      <c r="AV306" s="13" t="s">
        <v>85</v>
      </c>
      <c r="AW306" s="13" t="s">
        <v>32</v>
      </c>
      <c r="AX306" s="13" t="s">
        <v>83</v>
      </c>
      <c r="AY306" s="155" t="s">
        <v>133</v>
      </c>
    </row>
    <row r="307" spans="2:65" s="1" customFormat="1" ht="16.5" customHeight="1">
      <c r="B307" s="32"/>
      <c r="C307" s="175" t="s">
        <v>421</v>
      </c>
      <c r="D307" s="175" t="s">
        <v>284</v>
      </c>
      <c r="E307" s="176" t="s">
        <v>975</v>
      </c>
      <c r="F307" s="177" t="s">
        <v>976</v>
      </c>
      <c r="G307" s="178" t="s">
        <v>187</v>
      </c>
      <c r="H307" s="179">
        <v>54.45</v>
      </c>
      <c r="I307" s="180"/>
      <c r="J307" s="181">
        <f>ROUND(I307*H307,2)</f>
        <v>0</v>
      </c>
      <c r="K307" s="182"/>
      <c r="L307" s="183"/>
      <c r="M307" s="184" t="s">
        <v>1</v>
      </c>
      <c r="N307" s="185" t="s">
        <v>40</v>
      </c>
      <c r="P307" s="143">
        <f>O307*H307</f>
        <v>0</v>
      </c>
      <c r="Q307" s="143">
        <v>2.7999999999999998E-4</v>
      </c>
      <c r="R307" s="143">
        <f>Q307*H307</f>
        <v>1.5245999999999999E-2</v>
      </c>
      <c r="S307" s="143">
        <v>0</v>
      </c>
      <c r="T307" s="144">
        <f>S307*H307</f>
        <v>0</v>
      </c>
      <c r="AR307" s="145" t="s">
        <v>184</v>
      </c>
      <c r="AT307" s="145" t="s">
        <v>284</v>
      </c>
      <c r="AU307" s="145" t="s">
        <v>85</v>
      </c>
      <c r="AY307" s="17" t="s">
        <v>133</v>
      </c>
      <c r="BE307" s="146">
        <f>IF(N307="základní",J307,0)</f>
        <v>0</v>
      </c>
      <c r="BF307" s="146">
        <f>IF(N307="snížená",J307,0)</f>
        <v>0</v>
      </c>
      <c r="BG307" s="146">
        <f>IF(N307="zákl. přenesená",J307,0)</f>
        <v>0</v>
      </c>
      <c r="BH307" s="146">
        <f>IF(N307="sníž. přenesená",J307,0)</f>
        <v>0</v>
      </c>
      <c r="BI307" s="146">
        <f>IF(N307="nulová",J307,0)</f>
        <v>0</v>
      </c>
      <c r="BJ307" s="17" t="s">
        <v>83</v>
      </c>
      <c r="BK307" s="146">
        <f>ROUND(I307*H307,2)</f>
        <v>0</v>
      </c>
      <c r="BL307" s="17" t="s">
        <v>139</v>
      </c>
      <c r="BM307" s="145" t="s">
        <v>977</v>
      </c>
    </row>
    <row r="308" spans="2:65" s="13" customFormat="1" ht="11.25">
      <c r="B308" s="154"/>
      <c r="D308" s="148" t="s">
        <v>141</v>
      </c>
      <c r="E308" s="155" t="s">
        <v>1</v>
      </c>
      <c r="F308" s="156" t="s">
        <v>978</v>
      </c>
      <c r="H308" s="157">
        <v>54.45</v>
      </c>
      <c r="I308" s="158"/>
      <c r="L308" s="154"/>
      <c r="M308" s="159"/>
      <c r="T308" s="160"/>
      <c r="AT308" s="155" t="s">
        <v>141</v>
      </c>
      <c r="AU308" s="155" t="s">
        <v>85</v>
      </c>
      <c r="AV308" s="13" t="s">
        <v>85</v>
      </c>
      <c r="AW308" s="13" t="s">
        <v>32</v>
      </c>
      <c r="AX308" s="13" t="s">
        <v>83</v>
      </c>
      <c r="AY308" s="155" t="s">
        <v>133</v>
      </c>
    </row>
    <row r="309" spans="2:65" s="1" customFormat="1" ht="24.2" customHeight="1">
      <c r="B309" s="32"/>
      <c r="C309" s="133" t="s">
        <v>425</v>
      </c>
      <c r="D309" s="133" t="s">
        <v>135</v>
      </c>
      <c r="E309" s="134" t="s">
        <v>979</v>
      </c>
      <c r="F309" s="135" t="s">
        <v>980</v>
      </c>
      <c r="G309" s="136" t="s">
        <v>415</v>
      </c>
      <c r="H309" s="137">
        <v>17</v>
      </c>
      <c r="I309" s="138"/>
      <c r="J309" s="139">
        <f>ROUND(I309*H309,2)</f>
        <v>0</v>
      </c>
      <c r="K309" s="140"/>
      <c r="L309" s="32"/>
      <c r="M309" s="141" t="s">
        <v>1</v>
      </c>
      <c r="N309" s="142" t="s">
        <v>40</v>
      </c>
      <c r="P309" s="143">
        <f>O309*H309</f>
        <v>0</v>
      </c>
      <c r="Q309" s="143">
        <v>0</v>
      </c>
      <c r="R309" s="143">
        <f>Q309*H309</f>
        <v>0</v>
      </c>
      <c r="S309" s="143">
        <v>0</v>
      </c>
      <c r="T309" s="144">
        <f>S309*H309</f>
        <v>0</v>
      </c>
      <c r="AR309" s="145" t="s">
        <v>139</v>
      </c>
      <c r="AT309" s="145" t="s">
        <v>135</v>
      </c>
      <c r="AU309" s="145" t="s">
        <v>85</v>
      </c>
      <c r="AY309" s="17" t="s">
        <v>133</v>
      </c>
      <c r="BE309" s="146">
        <f>IF(N309="základní",J309,0)</f>
        <v>0</v>
      </c>
      <c r="BF309" s="146">
        <f>IF(N309="snížená",J309,0)</f>
        <v>0</v>
      </c>
      <c r="BG309" s="146">
        <f>IF(N309="zákl. přenesená",J309,0)</f>
        <v>0</v>
      </c>
      <c r="BH309" s="146">
        <f>IF(N309="sníž. přenesená",J309,0)</f>
        <v>0</v>
      </c>
      <c r="BI309" s="146">
        <f>IF(N309="nulová",J309,0)</f>
        <v>0</v>
      </c>
      <c r="BJ309" s="17" t="s">
        <v>83</v>
      </c>
      <c r="BK309" s="146">
        <f>ROUND(I309*H309,2)</f>
        <v>0</v>
      </c>
      <c r="BL309" s="17" t="s">
        <v>139</v>
      </c>
      <c r="BM309" s="145" t="s">
        <v>981</v>
      </c>
    </row>
    <row r="310" spans="2:65" s="13" customFormat="1" ht="11.25">
      <c r="B310" s="154"/>
      <c r="D310" s="148" t="s">
        <v>141</v>
      </c>
      <c r="E310" s="155" t="s">
        <v>1</v>
      </c>
      <c r="F310" s="156" t="s">
        <v>982</v>
      </c>
      <c r="H310" s="157">
        <v>17</v>
      </c>
      <c r="I310" s="158"/>
      <c r="L310" s="154"/>
      <c r="M310" s="159"/>
      <c r="T310" s="160"/>
      <c r="AT310" s="155" t="s">
        <v>141</v>
      </c>
      <c r="AU310" s="155" t="s">
        <v>85</v>
      </c>
      <c r="AV310" s="13" t="s">
        <v>85</v>
      </c>
      <c r="AW310" s="13" t="s">
        <v>32</v>
      </c>
      <c r="AX310" s="13" t="s">
        <v>83</v>
      </c>
      <c r="AY310" s="155" t="s">
        <v>133</v>
      </c>
    </row>
    <row r="311" spans="2:65" s="1" customFormat="1" ht="16.5" customHeight="1">
      <c r="B311" s="32"/>
      <c r="C311" s="175" t="s">
        <v>430</v>
      </c>
      <c r="D311" s="175" t="s">
        <v>284</v>
      </c>
      <c r="E311" s="176" t="s">
        <v>983</v>
      </c>
      <c r="F311" s="177" t="s">
        <v>984</v>
      </c>
      <c r="G311" s="178" t="s">
        <v>415</v>
      </c>
      <c r="H311" s="179">
        <v>9</v>
      </c>
      <c r="I311" s="180"/>
      <c r="J311" s="181">
        <f>ROUND(I311*H311,2)</f>
        <v>0</v>
      </c>
      <c r="K311" s="182"/>
      <c r="L311" s="183"/>
      <c r="M311" s="184" t="s">
        <v>1</v>
      </c>
      <c r="N311" s="185" t="s">
        <v>40</v>
      </c>
      <c r="P311" s="143">
        <f>O311*H311</f>
        <v>0</v>
      </c>
      <c r="Q311" s="143">
        <v>5.0000000000000002E-5</v>
      </c>
      <c r="R311" s="143">
        <f>Q311*H311</f>
        <v>4.5000000000000004E-4</v>
      </c>
      <c r="S311" s="143">
        <v>0</v>
      </c>
      <c r="T311" s="144">
        <f>S311*H311</f>
        <v>0</v>
      </c>
      <c r="AR311" s="145" t="s">
        <v>184</v>
      </c>
      <c r="AT311" s="145" t="s">
        <v>284</v>
      </c>
      <c r="AU311" s="145" t="s">
        <v>85</v>
      </c>
      <c r="AY311" s="17" t="s">
        <v>133</v>
      </c>
      <c r="BE311" s="146">
        <f>IF(N311="základní",J311,0)</f>
        <v>0</v>
      </c>
      <c r="BF311" s="146">
        <f>IF(N311="snížená",J311,0)</f>
        <v>0</v>
      </c>
      <c r="BG311" s="146">
        <f>IF(N311="zákl. přenesená",J311,0)</f>
        <v>0</v>
      </c>
      <c r="BH311" s="146">
        <f>IF(N311="sníž. přenesená",J311,0)</f>
        <v>0</v>
      </c>
      <c r="BI311" s="146">
        <f>IF(N311="nulová",J311,0)</f>
        <v>0</v>
      </c>
      <c r="BJ311" s="17" t="s">
        <v>83</v>
      </c>
      <c r="BK311" s="146">
        <f>ROUND(I311*H311,2)</f>
        <v>0</v>
      </c>
      <c r="BL311" s="17" t="s">
        <v>139</v>
      </c>
      <c r="BM311" s="145" t="s">
        <v>985</v>
      </c>
    </row>
    <row r="312" spans="2:65" s="13" customFormat="1" ht="11.25">
      <c r="B312" s="154"/>
      <c r="D312" s="148" t="s">
        <v>141</v>
      </c>
      <c r="E312" s="155" t="s">
        <v>1</v>
      </c>
      <c r="F312" s="156" t="s">
        <v>191</v>
      </c>
      <c r="H312" s="157">
        <v>9</v>
      </c>
      <c r="I312" s="158"/>
      <c r="L312" s="154"/>
      <c r="M312" s="159"/>
      <c r="T312" s="160"/>
      <c r="AT312" s="155" t="s">
        <v>141</v>
      </c>
      <c r="AU312" s="155" t="s">
        <v>85</v>
      </c>
      <c r="AV312" s="13" t="s">
        <v>85</v>
      </c>
      <c r="AW312" s="13" t="s">
        <v>32</v>
      </c>
      <c r="AX312" s="13" t="s">
        <v>83</v>
      </c>
      <c r="AY312" s="155" t="s">
        <v>133</v>
      </c>
    </row>
    <row r="313" spans="2:65" s="1" customFormat="1" ht="16.5" customHeight="1">
      <c r="B313" s="32"/>
      <c r="C313" s="175" t="s">
        <v>436</v>
      </c>
      <c r="D313" s="175" t="s">
        <v>284</v>
      </c>
      <c r="E313" s="176" t="s">
        <v>986</v>
      </c>
      <c r="F313" s="177" t="s">
        <v>987</v>
      </c>
      <c r="G313" s="178" t="s">
        <v>415</v>
      </c>
      <c r="H313" s="179">
        <v>8</v>
      </c>
      <c r="I313" s="180"/>
      <c r="J313" s="181">
        <f>ROUND(I313*H313,2)</f>
        <v>0</v>
      </c>
      <c r="K313" s="182"/>
      <c r="L313" s="183"/>
      <c r="M313" s="184" t="s">
        <v>1</v>
      </c>
      <c r="N313" s="185" t="s">
        <v>40</v>
      </c>
      <c r="P313" s="143">
        <f>O313*H313</f>
        <v>0</v>
      </c>
      <c r="Q313" s="143">
        <v>6.0000000000000002E-5</v>
      </c>
      <c r="R313" s="143">
        <f>Q313*H313</f>
        <v>4.8000000000000001E-4</v>
      </c>
      <c r="S313" s="143">
        <v>0</v>
      </c>
      <c r="T313" s="144">
        <f>S313*H313</f>
        <v>0</v>
      </c>
      <c r="AR313" s="145" t="s">
        <v>184</v>
      </c>
      <c r="AT313" s="145" t="s">
        <v>284</v>
      </c>
      <c r="AU313" s="145" t="s">
        <v>85</v>
      </c>
      <c r="AY313" s="17" t="s">
        <v>133</v>
      </c>
      <c r="BE313" s="146">
        <f>IF(N313="základní",J313,0)</f>
        <v>0</v>
      </c>
      <c r="BF313" s="146">
        <f>IF(N313="snížená",J313,0)</f>
        <v>0</v>
      </c>
      <c r="BG313" s="146">
        <f>IF(N313="zákl. přenesená",J313,0)</f>
        <v>0</v>
      </c>
      <c r="BH313" s="146">
        <f>IF(N313="sníž. přenesená",J313,0)</f>
        <v>0</v>
      </c>
      <c r="BI313" s="146">
        <f>IF(N313="nulová",J313,0)</f>
        <v>0</v>
      </c>
      <c r="BJ313" s="17" t="s">
        <v>83</v>
      </c>
      <c r="BK313" s="146">
        <f>ROUND(I313*H313,2)</f>
        <v>0</v>
      </c>
      <c r="BL313" s="17" t="s">
        <v>139</v>
      </c>
      <c r="BM313" s="145" t="s">
        <v>988</v>
      </c>
    </row>
    <row r="314" spans="2:65" s="13" customFormat="1" ht="11.25">
      <c r="B314" s="154"/>
      <c r="D314" s="148" t="s">
        <v>141</v>
      </c>
      <c r="E314" s="155" t="s">
        <v>1</v>
      </c>
      <c r="F314" s="156" t="s">
        <v>184</v>
      </c>
      <c r="H314" s="157">
        <v>8</v>
      </c>
      <c r="I314" s="158"/>
      <c r="L314" s="154"/>
      <c r="M314" s="159"/>
      <c r="T314" s="160"/>
      <c r="AT314" s="155" t="s">
        <v>141</v>
      </c>
      <c r="AU314" s="155" t="s">
        <v>85</v>
      </c>
      <c r="AV314" s="13" t="s">
        <v>85</v>
      </c>
      <c r="AW314" s="13" t="s">
        <v>32</v>
      </c>
      <c r="AX314" s="13" t="s">
        <v>83</v>
      </c>
      <c r="AY314" s="155" t="s">
        <v>133</v>
      </c>
    </row>
    <row r="315" spans="2:65" s="1" customFormat="1" ht="24.2" customHeight="1">
      <c r="B315" s="32"/>
      <c r="C315" s="133" t="s">
        <v>441</v>
      </c>
      <c r="D315" s="133" t="s">
        <v>135</v>
      </c>
      <c r="E315" s="134" t="s">
        <v>989</v>
      </c>
      <c r="F315" s="135" t="s">
        <v>990</v>
      </c>
      <c r="G315" s="136" t="s">
        <v>991</v>
      </c>
      <c r="H315" s="137">
        <v>1</v>
      </c>
      <c r="I315" s="138"/>
      <c r="J315" s="139">
        <f>ROUND(I315*H315,2)</f>
        <v>0</v>
      </c>
      <c r="K315" s="140"/>
      <c r="L315" s="32"/>
      <c r="M315" s="141" t="s">
        <v>1</v>
      </c>
      <c r="N315" s="142" t="s">
        <v>40</v>
      </c>
      <c r="P315" s="143">
        <f>O315*H315</f>
        <v>0</v>
      </c>
      <c r="Q315" s="143">
        <v>7.2000000000000005E-4</v>
      </c>
      <c r="R315" s="143">
        <f>Q315*H315</f>
        <v>7.2000000000000005E-4</v>
      </c>
      <c r="S315" s="143">
        <v>1.82E-3</v>
      </c>
      <c r="T315" s="144">
        <f>S315*H315</f>
        <v>1.82E-3</v>
      </c>
      <c r="AR315" s="145" t="s">
        <v>139</v>
      </c>
      <c r="AT315" s="145" t="s">
        <v>135</v>
      </c>
      <c r="AU315" s="145" t="s">
        <v>85</v>
      </c>
      <c r="AY315" s="17" t="s">
        <v>133</v>
      </c>
      <c r="BE315" s="146">
        <f>IF(N315="základní",J315,0)</f>
        <v>0</v>
      </c>
      <c r="BF315" s="146">
        <f>IF(N315="snížená",J315,0)</f>
        <v>0</v>
      </c>
      <c r="BG315" s="146">
        <f>IF(N315="zákl. přenesená",J315,0)</f>
        <v>0</v>
      </c>
      <c r="BH315" s="146">
        <f>IF(N315="sníž. přenesená",J315,0)</f>
        <v>0</v>
      </c>
      <c r="BI315" s="146">
        <f>IF(N315="nulová",J315,0)</f>
        <v>0</v>
      </c>
      <c r="BJ315" s="17" t="s">
        <v>83</v>
      </c>
      <c r="BK315" s="146">
        <f>ROUND(I315*H315,2)</f>
        <v>0</v>
      </c>
      <c r="BL315" s="17" t="s">
        <v>139</v>
      </c>
      <c r="BM315" s="145" t="s">
        <v>992</v>
      </c>
    </row>
    <row r="316" spans="2:65" s="12" customFormat="1" ht="11.25">
      <c r="B316" s="147"/>
      <c r="D316" s="148" t="s">
        <v>141</v>
      </c>
      <c r="E316" s="149" t="s">
        <v>1</v>
      </c>
      <c r="F316" s="150" t="s">
        <v>993</v>
      </c>
      <c r="H316" s="149" t="s">
        <v>1</v>
      </c>
      <c r="I316" s="151"/>
      <c r="L316" s="147"/>
      <c r="M316" s="152"/>
      <c r="T316" s="153"/>
      <c r="AT316" s="149" t="s">
        <v>141</v>
      </c>
      <c r="AU316" s="149" t="s">
        <v>85</v>
      </c>
      <c r="AV316" s="12" t="s">
        <v>83</v>
      </c>
      <c r="AW316" s="12" t="s">
        <v>32</v>
      </c>
      <c r="AX316" s="12" t="s">
        <v>75</v>
      </c>
      <c r="AY316" s="149" t="s">
        <v>133</v>
      </c>
    </row>
    <row r="317" spans="2:65" s="13" customFormat="1" ht="11.25">
      <c r="B317" s="154"/>
      <c r="D317" s="148" t="s">
        <v>141</v>
      </c>
      <c r="E317" s="155" t="s">
        <v>1</v>
      </c>
      <c r="F317" s="156" t="s">
        <v>83</v>
      </c>
      <c r="H317" s="157">
        <v>1</v>
      </c>
      <c r="I317" s="158"/>
      <c r="L317" s="154"/>
      <c r="M317" s="159"/>
      <c r="T317" s="160"/>
      <c r="AT317" s="155" t="s">
        <v>141</v>
      </c>
      <c r="AU317" s="155" t="s">
        <v>85</v>
      </c>
      <c r="AV317" s="13" t="s">
        <v>85</v>
      </c>
      <c r="AW317" s="13" t="s">
        <v>32</v>
      </c>
      <c r="AX317" s="13" t="s">
        <v>83</v>
      </c>
      <c r="AY317" s="155" t="s">
        <v>133</v>
      </c>
    </row>
    <row r="318" spans="2:65" s="1" customFormat="1" ht="24.2" customHeight="1">
      <c r="B318" s="32"/>
      <c r="C318" s="133" t="s">
        <v>446</v>
      </c>
      <c r="D318" s="133" t="s">
        <v>135</v>
      </c>
      <c r="E318" s="134" t="s">
        <v>994</v>
      </c>
      <c r="F318" s="135" t="s">
        <v>995</v>
      </c>
      <c r="G318" s="136" t="s">
        <v>415</v>
      </c>
      <c r="H318" s="137">
        <v>9</v>
      </c>
      <c r="I318" s="138"/>
      <c r="J318" s="139">
        <f>ROUND(I318*H318,2)</f>
        <v>0</v>
      </c>
      <c r="K318" s="140"/>
      <c r="L318" s="32"/>
      <c r="M318" s="141" t="s">
        <v>1</v>
      </c>
      <c r="N318" s="142" t="s">
        <v>40</v>
      </c>
      <c r="P318" s="143">
        <f>O318*H318</f>
        <v>0</v>
      </c>
      <c r="Q318" s="143">
        <v>0</v>
      </c>
      <c r="R318" s="143">
        <f>Q318*H318</f>
        <v>0</v>
      </c>
      <c r="S318" s="143">
        <v>0</v>
      </c>
      <c r="T318" s="144">
        <f>S318*H318</f>
        <v>0</v>
      </c>
      <c r="AR318" s="145" t="s">
        <v>139</v>
      </c>
      <c r="AT318" s="145" t="s">
        <v>135</v>
      </c>
      <c r="AU318" s="145" t="s">
        <v>85</v>
      </c>
      <c r="AY318" s="17" t="s">
        <v>133</v>
      </c>
      <c r="BE318" s="146">
        <f>IF(N318="základní",J318,0)</f>
        <v>0</v>
      </c>
      <c r="BF318" s="146">
        <f>IF(N318="snížená",J318,0)</f>
        <v>0</v>
      </c>
      <c r="BG318" s="146">
        <f>IF(N318="zákl. přenesená",J318,0)</f>
        <v>0</v>
      </c>
      <c r="BH318" s="146">
        <f>IF(N318="sníž. přenesená",J318,0)</f>
        <v>0</v>
      </c>
      <c r="BI318" s="146">
        <f>IF(N318="nulová",J318,0)</f>
        <v>0</v>
      </c>
      <c r="BJ318" s="17" t="s">
        <v>83</v>
      </c>
      <c r="BK318" s="146">
        <f>ROUND(I318*H318,2)</f>
        <v>0</v>
      </c>
      <c r="BL318" s="17" t="s">
        <v>139</v>
      </c>
      <c r="BM318" s="145" t="s">
        <v>996</v>
      </c>
    </row>
    <row r="319" spans="2:65" s="13" customFormat="1" ht="11.25">
      <c r="B319" s="154"/>
      <c r="D319" s="148" t="s">
        <v>141</v>
      </c>
      <c r="E319" s="155" t="s">
        <v>1</v>
      </c>
      <c r="F319" s="156" t="s">
        <v>191</v>
      </c>
      <c r="H319" s="157">
        <v>9</v>
      </c>
      <c r="I319" s="158"/>
      <c r="L319" s="154"/>
      <c r="M319" s="159"/>
      <c r="T319" s="160"/>
      <c r="AT319" s="155" t="s">
        <v>141</v>
      </c>
      <c r="AU319" s="155" t="s">
        <v>85</v>
      </c>
      <c r="AV319" s="13" t="s">
        <v>85</v>
      </c>
      <c r="AW319" s="13" t="s">
        <v>32</v>
      </c>
      <c r="AX319" s="13" t="s">
        <v>83</v>
      </c>
      <c r="AY319" s="155" t="s">
        <v>133</v>
      </c>
    </row>
    <row r="320" spans="2:65" s="1" customFormat="1" ht="16.5" customHeight="1">
      <c r="B320" s="32"/>
      <c r="C320" s="175" t="s">
        <v>450</v>
      </c>
      <c r="D320" s="175" t="s">
        <v>284</v>
      </c>
      <c r="E320" s="176" t="s">
        <v>997</v>
      </c>
      <c r="F320" s="177" t="s">
        <v>998</v>
      </c>
      <c r="G320" s="178" t="s">
        <v>415</v>
      </c>
      <c r="H320" s="179">
        <v>9</v>
      </c>
      <c r="I320" s="180"/>
      <c r="J320" s="181">
        <f>ROUND(I320*H320,2)</f>
        <v>0</v>
      </c>
      <c r="K320" s="182"/>
      <c r="L320" s="183"/>
      <c r="M320" s="184" t="s">
        <v>1</v>
      </c>
      <c r="N320" s="185" t="s">
        <v>40</v>
      </c>
      <c r="P320" s="143">
        <f>O320*H320</f>
        <v>0</v>
      </c>
      <c r="Q320" s="143">
        <v>3.3E-3</v>
      </c>
      <c r="R320" s="143">
        <f>Q320*H320</f>
        <v>2.9700000000000001E-2</v>
      </c>
      <c r="S320" s="143">
        <v>0</v>
      </c>
      <c r="T320" s="144">
        <f>S320*H320</f>
        <v>0</v>
      </c>
      <c r="AR320" s="145" t="s">
        <v>184</v>
      </c>
      <c r="AT320" s="145" t="s">
        <v>284</v>
      </c>
      <c r="AU320" s="145" t="s">
        <v>85</v>
      </c>
      <c r="AY320" s="17" t="s">
        <v>133</v>
      </c>
      <c r="BE320" s="146">
        <f>IF(N320="základní",J320,0)</f>
        <v>0</v>
      </c>
      <c r="BF320" s="146">
        <f>IF(N320="snížená",J320,0)</f>
        <v>0</v>
      </c>
      <c r="BG320" s="146">
        <f>IF(N320="zákl. přenesená",J320,0)</f>
        <v>0</v>
      </c>
      <c r="BH320" s="146">
        <f>IF(N320="sníž. přenesená",J320,0)</f>
        <v>0</v>
      </c>
      <c r="BI320" s="146">
        <f>IF(N320="nulová",J320,0)</f>
        <v>0</v>
      </c>
      <c r="BJ320" s="17" t="s">
        <v>83</v>
      </c>
      <c r="BK320" s="146">
        <f>ROUND(I320*H320,2)</f>
        <v>0</v>
      </c>
      <c r="BL320" s="17" t="s">
        <v>139</v>
      </c>
      <c r="BM320" s="145" t="s">
        <v>999</v>
      </c>
    </row>
    <row r="321" spans="2:65" s="12" customFormat="1" ht="11.25">
      <c r="B321" s="147"/>
      <c r="D321" s="148" t="s">
        <v>141</v>
      </c>
      <c r="E321" s="149" t="s">
        <v>1</v>
      </c>
      <c r="F321" s="150" t="s">
        <v>1000</v>
      </c>
      <c r="H321" s="149" t="s">
        <v>1</v>
      </c>
      <c r="I321" s="151"/>
      <c r="L321" s="147"/>
      <c r="M321" s="152"/>
      <c r="T321" s="153"/>
      <c r="AT321" s="149" t="s">
        <v>141</v>
      </c>
      <c r="AU321" s="149" t="s">
        <v>85</v>
      </c>
      <c r="AV321" s="12" t="s">
        <v>83</v>
      </c>
      <c r="AW321" s="12" t="s">
        <v>32</v>
      </c>
      <c r="AX321" s="12" t="s">
        <v>75</v>
      </c>
      <c r="AY321" s="149" t="s">
        <v>133</v>
      </c>
    </row>
    <row r="322" spans="2:65" s="13" customFormat="1" ht="11.25">
      <c r="B322" s="154"/>
      <c r="D322" s="148" t="s">
        <v>141</v>
      </c>
      <c r="E322" s="155" t="s">
        <v>1</v>
      </c>
      <c r="F322" s="156" t="s">
        <v>191</v>
      </c>
      <c r="H322" s="157">
        <v>9</v>
      </c>
      <c r="I322" s="158"/>
      <c r="L322" s="154"/>
      <c r="M322" s="159"/>
      <c r="T322" s="160"/>
      <c r="AT322" s="155" t="s">
        <v>141</v>
      </c>
      <c r="AU322" s="155" t="s">
        <v>85</v>
      </c>
      <c r="AV322" s="13" t="s">
        <v>85</v>
      </c>
      <c r="AW322" s="13" t="s">
        <v>32</v>
      </c>
      <c r="AX322" s="13" t="s">
        <v>83</v>
      </c>
      <c r="AY322" s="155" t="s">
        <v>133</v>
      </c>
    </row>
    <row r="323" spans="2:65" s="1" customFormat="1" ht="16.5" customHeight="1">
      <c r="B323" s="32"/>
      <c r="C323" s="133" t="s">
        <v>454</v>
      </c>
      <c r="D323" s="133" t="s">
        <v>135</v>
      </c>
      <c r="E323" s="134" t="s">
        <v>1001</v>
      </c>
      <c r="F323" s="135" t="s">
        <v>1002</v>
      </c>
      <c r="G323" s="136" t="s">
        <v>187</v>
      </c>
      <c r="H323" s="137">
        <v>49.5</v>
      </c>
      <c r="I323" s="138"/>
      <c r="J323" s="139">
        <f>ROUND(I323*H323,2)</f>
        <v>0</v>
      </c>
      <c r="K323" s="140"/>
      <c r="L323" s="32"/>
      <c r="M323" s="141" t="s">
        <v>1</v>
      </c>
      <c r="N323" s="142" t="s">
        <v>40</v>
      </c>
      <c r="P323" s="143">
        <f>O323*H323</f>
        <v>0</v>
      </c>
      <c r="Q323" s="143">
        <v>0</v>
      </c>
      <c r="R323" s="143">
        <f>Q323*H323</f>
        <v>0</v>
      </c>
      <c r="S323" s="143">
        <v>0</v>
      </c>
      <c r="T323" s="144">
        <f>S323*H323</f>
        <v>0</v>
      </c>
      <c r="AR323" s="145" t="s">
        <v>139</v>
      </c>
      <c r="AT323" s="145" t="s">
        <v>135</v>
      </c>
      <c r="AU323" s="145" t="s">
        <v>85</v>
      </c>
      <c r="AY323" s="17" t="s">
        <v>133</v>
      </c>
      <c r="BE323" s="146">
        <f>IF(N323="základní",J323,0)</f>
        <v>0</v>
      </c>
      <c r="BF323" s="146">
        <f>IF(N323="snížená",J323,0)</f>
        <v>0</v>
      </c>
      <c r="BG323" s="146">
        <f>IF(N323="zákl. přenesená",J323,0)</f>
        <v>0</v>
      </c>
      <c r="BH323" s="146">
        <f>IF(N323="sníž. přenesená",J323,0)</f>
        <v>0</v>
      </c>
      <c r="BI323" s="146">
        <f>IF(N323="nulová",J323,0)</f>
        <v>0</v>
      </c>
      <c r="BJ323" s="17" t="s">
        <v>83</v>
      </c>
      <c r="BK323" s="146">
        <f>ROUND(I323*H323,2)</f>
        <v>0</v>
      </c>
      <c r="BL323" s="17" t="s">
        <v>139</v>
      </c>
      <c r="BM323" s="145" t="s">
        <v>1003</v>
      </c>
    </row>
    <row r="324" spans="2:65" s="13" customFormat="1" ht="11.25">
      <c r="B324" s="154"/>
      <c r="D324" s="148" t="s">
        <v>141</v>
      </c>
      <c r="E324" s="155" t="s">
        <v>1</v>
      </c>
      <c r="F324" s="156" t="s">
        <v>974</v>
      </c>
      <c r="H324" s="157">
        <v>49.5</v>
      </c>
      <c r="I324" s="158"/>
      <c r="L324" s="154"/>
      <c r="M324" s="159"/>
      <c r="T324" s="160"/>
      <c r="AT324" s="155" t="s">
        <v>141</v>
      </c>
      <c r="AU324" s="155" t="s">
        <v>85</v>
      </c>
      <c r="AV324" s="13" t="s">
        <v>85</v>
      </c>
      <c r="AW324" s="13" t="s">
        <v>32</v>
      </c>
      <c r="AX324" s="13" t="s">
        <v>83</v>
      </c>
      <c r="AY324" s="155" t="s">
        <v>133</v>
      </c>
    </row>
    <row r="325" spans="2:65" s="1" customFormat="1" ht="16.5" customHeight="1">
      <c r="B325" s="32"/>
      <c r="C325" s="133" t="s">
        <v>458</v>
      </c>
      <c r="D325" s="133" t="s">
        <v>135</v>
      </c>
      <c r="E325" s="134" t="s">
        <v>1004</v>
      </c>
      <c r="F325" s="135" t="s">
        <v>1005</v>
      </c>
      <c r="G325" s="136" t="s">
        <v>415</v>
      </c>
      <c r="H325" s="137">
        <v>9</v>
      </c>
      <c r="I325" s="138"/>
      <c r="J325" s="139">
        <f>ROUND(I325*H325,2)</f>
        <v>0</v>
      </c>
      <c r="K325" s="140"/>
      <c r="L325" s="32"/>
      <c r="M325" s="141" t="s">
        <v>1</v>
      </c>
      <c r="N325" s="142" t="s">
        <v>40</v>
      </c>
      <c r="P325" s="143">
        <f>O325*H325</f>
        <v>0</v>
      </c>
      <c r="Q325" s="143">
        <v>0.04</v>
      </c>
      <c r="R325" s="143">
        <f>Q325*H325</f>
        <v>0.36</v>
      </c>
      <c r="S325" s="143">
        <v>0</v>
      </c>
      <c r="T325" s="144">
        <f>S325*H325</f>
        <v>0</v>
      </c>
      <c r="AR325" s="145" t="s">
        <v>139</v>
      </c>
      <c r="AT325" s="145" t="s">
        <v>135</v>
      </c>
      <c r="AU325" s="145" t="s">
        <v>85</v>
      </c>
      <c r="AY325" s="17" t="s">
        <v>133</v>
      </c>
      <c r="BE325" s="146">
        <f>IF(N325="základní",J325,0)</f>
        <v>0</v>
      </c>
      <c r="BF325" s="146">
        <f>IF(N325="snížená",J325,0)</f>
        <v>0</v>
      </c>
      <c r="BG325" s="146">
        <f>IF(N325="zákl. přenesená",J325,0)</f>
        <v>0</v>
      </c>
      <c r="BH325" s="146">
        <f>IF(N325="sníž. přenesená",J325,0)</f>
        <v>0</v>
      </c>
      <c r="BI325" s="146">
        <f>IF(N325="nulová",J325,0)</f>
        <v>0</v>
      </c>
      <c r="BJ325" s="17" t="s">
        <v>83</v>
      </c>
      <c r="BK325" s="146">
        <f>ROUND(I325*H325,2)</f>
        <v>0</v>
      </c>
      <c r="BL325" s="17" t="s">
        <v>139</v>
      </c>
      <c r="BM325" s="145" t="s">
        <v>1006</v>
      </c>
    </row>
    <row r="326" spans="2:65" s="13" customFormat="1" ht="11.25">
      <c r="B326" s="154"/>
      <c r="D326" s="148" t="s">
        <v>141</v>
      </c>
      <c r="E326" s="155" t="s">
        <v>1</v>
      </c>
      <c r="F326" s="156" t="s">
        <v>191</v>
      </c>
      <c r="H326" s="157">
        <v>9</v>
      </c>
      <c r="I326" s="158"/>
      <c r="L326" s="154"/>
      <c r="M326" s="159"/>
      <c r="T326" s="160"/>
      <c r="AT326" s="155" t="s">
        <v>141</v>
      </c>
      <c r="AU326" s="155" t="s">
        <v>85</v>
      </c>
      <c r="AV326" s="13" t="s">
        <v>85</v>
      </c>
      <c r="AW326" s="13" t="s">
        <v>32</v>
      </c>
      <c r="AX326" s="13" t="s">
        <v>83</v>
      </c>
      <c r="AY326" s="155" t="s">
        <v>133</v>
      </c>
    </row>
    <row r="327" spans="2:65" s="1" customFormat="1" ht="16.5" customHeight="1">
      <c r="B327" s="32"/>
      <c r="C327" s="175" t="s">
        <v>462</v>
      </c>
      <c r="D327" s="175" t="s">
        <v>284</v>
      </c>
      <c r="E327" s="176" t="s">
        <v>1007</v>
      </c>
      <c r="F327" s="177" t="s">
        <v>1008</v>
      </c>
      <c r="G327" s="178" t="s">
        <v>415</v>
      </c>
      <c r="H327" s="179">
        <v>9</v>
      </c>
      <c r="I327" s="180"/>
      <c r="J327" s="181">
        <f>ROUND(I327*H327,2)</f>
        <v>0</v>
      </c>
      <c r="K327" s="182"/>
      <c r="L327" s="183"/>
      <c r="M327" s="184" t="s">
        <v>1</v>
      </c>
      <c r="N327" s="185" t="s">
        <v>40</v>
      </c>
      <c r="P327" s="143">
        <f>O327*H327</f>
        <v>0</v>
      </c>
      <c r="Q327" s="143">
        <v>3.3999999999999998E-3</v>
      </c>
      <c r="R327" s="143">
        <f>Q327*H327</f>
        <v>3.0599999999999999E-2</v>
      </c>
      <c r="S327" s="143">
        <v>0</v>
      </c>
      <c r="T327" s="144">
        <f>S327*H327</f>
        <v>0</v>
      </c>
      <c r="AR327" s="145" t="s">
        <v>184</v>
      </c>
      <c r="AT327" s="145" t="s">
        <v>284</v>
      </c>
      <c r="AU327" s="145" t="s">
        <v>85</v>
      </c>
      <c r="AY327" s="17" t="s">
        <v>133</v>
      </c>
      <c r="BE327" s="146">
        <f>IF(N327="základní",J327,0)</f>
        <v>0</v>
      </c>
      <c r="BF327" s="146">
        <f>IF(N327="snížená",J327,0)</f>
        <v>0</v>
      </c>
      <c r="BG327" s="146">
        <f>IF(N327="zákl. přenesená",J327,0)</f>
        <v>0</v>
      </c>
      <c r="BH327" s="146">
        <f>IF(N327="sníž. přenesená",J327,0)</f>
        <v>0</v>
      </c>
      <c r="BI327" s="146">
        <f>IF(N327="nulová",J327,0)</f>
        <v>0</v>
      </c>
      <c r="BJ327" s="17" t="s">
        <v>83</v>
      </c>
      <c r="BK327" s="146">
        <f>ROUND(I327*H327,2)</f>
        <v>0</v>
      </c>
      <c r="BL327" s="17" t="s">
        <v>139</v>
      </c>
      <c r="BM327" s="145" t="s">
        <v>1009</v>
      </c>
    </row>
    <row r="328" spans="2:65" s="13" customFormat="1" ht="11.25">
      <c r="B328" s="154"/>
      <c r="D328" s="148" t="s">
        <v>141</v>
      </c>
      <c r="E328" s="155" t="s">
        <v>1</v>
      </c>
      <c r="F328" s="156" t="s">
        <v>191</v>
      </c>
      <c r="H328" s="157">
        <v>9</v>
      </c>
      <c r="I328" s="158"/>
      <c r="L328" s="154"/>
      <c r="M328" s="159"/>
      <c r="T328" s="160"/>
      <c r="AT328" s="155" t="s">
        <v>141</v>
      </c>
      <c r="AU328" s="155" t="s">
        <v>85</v>
      </c>
      <c r="AV328" s="13" t="s">
        <v>85</v>
      </c>
      <c r="AW328" s="13" t="s">
        <v>32</v>
      </c>
      <c r="AX328" s="13" t="s">
        <v>83</v>
      </c>
      <c r="AY328" s="155" t="s">
        <v>133</v>
      </c>
    </row>
    <row r="329" spans="2:65" s="1" customFormat="1" ht="16.5" customHeight="1">
      <c r="B329" s="32"/>
      <c r="C329" s="175" t="s">
        <v>466</v>
      </c>
      <c r="D329" s="175" t="s">
        <v>284</v>
      </c>
      <c r="E329" s="176" t="s">
        <v>525</v>
      </c>
      <c r="F329" s="177" t="s">
        <v>526</v>
      </c>
      <c r="G329" s="178" t="s">
        <v>415</v>
      </c>
      <c r="H329" s="179">
        <v>9</v>
      </c>
      <c r="I329" s="180"/>
      <c r="J329" s="181">
        <f>ROUND(I329*H329,2)</f>
        <v>0</v>
      </c>
      <c r="K329" s="182"/>
      <c r="L329" s="183"/>
      <c r="M329" s="184" t="s">
        <v>1</v>
      </c>
      <c r="N329" s="185" t="s">
        <v>40</v>
      </c>
      <c r="P329" s="143">
        <f>O329*H329</f>
        <v>0</v>
      </c>
      <c r="Q329" s="143">
        <v>8.9999999999999998E-4</v>
      </c>
      <c r="R329" s="143">
        <f>Q329*H329</f>
        <v>8.0999999999999996E-3</v>
      </c>
      <c r="S329" s="143">
        <v>0</v>
      </c>
      <c r="T329" s="144">
        <f>S329*H329</f>
        <v>0</v>
      </c>
      <c r="AR329" s="145" t="s">
        <v>184</v>
      </c>
      <c r="AT329" s="145" t="s">
        <v>284</v>
      </c>
      <c r="AU329" s="145" t="s">
        <v>85</v>
      </c>
      <c r="AY329" s="17" t="s">
        <v>133</v>
      </c>
      <c r="BE329" s="146">
        <f>IF(N329="základní",J329,0)</f>
        <v>0</v>
      </c>
      <c r="BF329" s="146">
        <f>IF(N329="snížená",J329,0)</f>
        <v>0</v>
      </c>
      <c r="BG329" s="146">
        <f>IF(N329="zákl. přenesená",J329,0)</f>
        <v>0</v>
      </c>
      <c r="BH329" s="146">
        <f>IF(N329="sníž. přenesená",J329,0)</f>
        <v>0</v>
      </c>
      <c r="BI329" s="146">
        <f>IF(N329="nulová",J329,0)</f>
        <v>0</v>
      </c>
      <c r="BJ329" s="17" t="s">
        <v>83</v>
      </c>
      <c r="BK329" s="146">
        <f>ROUND(I329*H329,2)</f>
        <v>0</v>
      </c>
      <c r="BL329" s="17" t="s">
        <v>139</v>
      </c>
      <c r="BM329" s="145" t="s">
        <v>1010</v>
      </c>
    </row>
    <row r="330" spans="2:65" s="13" customFormat="1" ht="11.25">
      <c r="B330" s="154"/>
      <c r="D330" s="148" t="s">
        <v>141</v>
      </c>
      <c r="E330" s="155" t="s">
        <v>1</v>
      </c>
      <c r="F330" s="156" t="s">
        <v>191</v>
      </c>
      <c r="H330" s="157">
        <v>9</v>
      </c>
      <c r="I330" s="158"/>
      <c r="L330" s="154"/>
      <c r="M330" s="159"/>
      <c r="T330" s="160"/>
      <c r="AT330" s="155" t="s">
        <v>141</v>
      </c>
      <c r="AU330" s="155" t="s">
        <v>85</v>
      </c>
      <c r="AV330" s="13" t="s">
        <v>85</v>
      </c>
      <c r="AW330" s="13" t="s">
        <v>32</v>
      </c>
      <c r="AX330" s="13" t="s">
        <v>83</v>
      </c>
      <c r="AY330" s="155" t="s">
        <v>133</v>
      </c>
    </row>
    <row r="331" spans="2:65" s="1" customFormat="1" ht="16.5" customHeight="1">
      <c r="B331" s="32"/>
      <c r="C331" s="175" t="s">
        <v>470</v>
      </c>
      <c r="D331" s="175" t="s">
        <v>284</v>
      </c>
      <c r="E331" s="176" t="s">
        <v>1011</v>
      </c>
      <c r="F331" s="177" t="s">
        <v>1012</v>
      </c>
      <c r="G331" s="178" t="s">
        <v>415</v>
      </c>
      <c r="H331" s="179">
        <v>9</v>
      </c>
      <c r="I331" s="180"/>
      <c r="J331" s="181">
        <f>ROUND(I331*H331,2)</f>
        <v>0</v>
      </c>
      <c r="K331" s="182"/>
      <c r="L331" s="183"/>
      <c r="M331" s="184" t="s">
        <v>1</v>
      </c>
      <c r="N331" s="185" t="s">
        <v>40</v>
      </c>
      <c r="P331" s="143">
        <f>O331*H331</f>
        <v>0</v>
      </c>
      <c r="Q331" s="143">
        <v>3.5000000000000001E-3</v>
      </c>
      <c r="R331" s="143">
        <f>Q331*H331</f>
        <v>3.15E-2</v>
      </c>
      <c r="S331" s="143">
        <v>0</v>
      </c>
      <c r="T331" s="144">
        <f>S331*H331</f>
        <v>0</v>
      </c>
      <c r="AR331" s="145" t="s">
        <v>184</v>
      </c>
      <c r="AT331" s="145" t="s">
        <v>284</v>
      </c>
      <c r="AU331" s="145" t="s">
        <v>85</v>
      </c>
      <c r="AY331" s="17" t="s">
        <v>133</v>
      </c>
      <c r="BE331" s="146">
        <f>IF(N331="základní",J331,0)</f>
        <v>0</v>
      </c>
      <c r="BF331" s="146">
        <f>IF(N331="snížená",J331,0)</f>
        <v>0</v>
      </c>
      <c r="BG331" s="146">
        <f>IF(N331="zákl. přenesená",J331,0)</f>
        <v>0</v>
      </c>
      <c r="BH331" s="146">
        <f>IF(N331="sníž. přenesená",J331,0)</f>
        <v>0</v>
      </c>
      <c r="BI331" s="146">
        <f>IF(N331="nulová",J331,0)</f>
        <v>0</v>
      </c>
      <c r="BJ331" s="17" t="s">
        <v>83</v>
      </c>
      <c r="BK331" s="146">
        <f>ROUND(I331*H331,2)</f>
        <v>0</v>
      </c>
      <c r="BL331" s="17" t="s">
        <v>139</v>
      </c>
      <c r="BM331" s="145" t="s">
        <v>1013</v>
      </c>
    </row>
    <row r="332" spans="2:65" s="13" customFormat="1" ht="11.25">
      <c r="B332" s="154"/>
      <c r="D332" s="148" t="s">
        <v>141</v>
      </c>
      <c r="E332" s="155" t="s">
        <v>1</v>
      </c>
      <c r="F332" s="156" t="s">
        <v>191</v>
      </c>
      <c r="H332" s="157">
        <v>9</v>
      </c>
      <c r="I332" s="158"/>
      <c r="L332" s="154"/>
      <c r="M332" s="159"/>
      <c r="T332" s="160"/>
      <c r="AT332" s="155" t="s">
        <v>141</v>
      </c>
      <c r="AU332" s="155" t="s">
        <v>85</v>
      </c>
      <c r="AV332" s="13" t="s">
        <v>85</v>
      </c>
      <c r="AW332" s="13" t="s">
        <v>32</v>
      </c>
      <c r="AX332" s="13" t="s">
        <v>83</v>
      </c>
      <c r="AY332" s="155" t="s">
        <v>133</v>
      </c>
    </row>
    <row r="333" spans="2:65" s="1" customFormat="1" ht="16.5" customHeight="1">
      <c r="B333" s="32"/>
      <c r="C333" s="133" t="s">
        <v>474</v>
      </c>
      <c r="D333" s="133" t="s">
        <v>135</v>
      </c>
      <c r="E333" s="134" t="s">
        <v>545</v>
      </c>
      <c r="F333" s="135" t="s">
        <v>546</v>
      </c>
      <c r="G333" s="136" t="s">
        <v>187</v>
      </c>
      <c r="H333" s="137">
        <v>25.85</v>
      </c>
      <c r="I333" s="138"/>
      <c r="J333" s="139">
        <f>ROUND(I333*H333,2)</f>
        <v>0</v>
      </c>
      <c r="K333" s="140"/>
      <c r="L333" s="32"/>
      <c r="M333" s="141" t="s">
        <v>1</v>
      </c>
      <c r="N333" s="142" t="s">
        <v>40</v>
      </c>
      <c r="P333" s="143">
        <f>O333*H333</f>
        <v>0</v>
      </c>
      <c r="Q333" s="143">
        <v>1.9000000000000001E-4</v>
      </c>
      <c r="R333" s="143">
        <f>Q333*H333</f>
        <v>4.9115000000000009E-3</v>
      </c>
      <c r="S333" s="143">
        <v>0</v>
      </c>
      <c r="T333" s="144">
        <f>S333*H333</f>
        <v>0</v>
      </c>
      <c r="AR333" s="145" t="s">
        <v>139</v>
      </c>
      <c r="AT333" s="145" t="s">
        <v>135</v>
      </c>
      <c r="AU333" s="145" t="s">
        <v>85</v>
      </c>
      <c r="AY333" s="17" t="s">
        <v>133</v>
      </c>
      <c r="BE333" s="146">
        <f>IF(N333="základní",J333,0)</f>
        <v>0</v>
      </c>
      <c r="BF333" s="146">
        <f>IF(N333="snížená",J333,0)</f>
        <v>0</v>
      </c>
      <c r="BG333" s="146">
        <f>IF(N333="zákl. přenesená",J333,0)</f>
        <v>0</v>
      </c>
      <c r="BH333" s="146">
        <f>IF(N333="sníž. přenesená",J333,0)</f>
        <v>0</v>
      </c>
      <c r="BI333" s="146">
        <f>IF(N333="nulová",J333,0)</f>
        <v>0</v>
      </c>
      <c r="BJ333" s="17" t="s">
        <v>83</v>
      </c>
      <c r="BK333" s="146">
        <f>ROUND(I333*H333,2)</f>
        <v>0</v>
      </c>
      <c r="BL333" s="17" t="s">
        <v>139</v>
      </c>
      <c r="BM333" s="145" t="s">
        <v>1014</v>
      </c>
    </row>
    <row r="334" spans="2:65" s="12" customFormat="1" ht="11.25">
      <c r="B334" s="147"/>
      <c r="D334" s="148" t="s">
        <v>141</v>
      </c>
      <c r="E334" s="149" t="s">
        <v>1</v>
      </c>
      <c r="F334" s="150" t="s">
        <v>1015</v>
      </c>
      <c r="H334" s="149" t="s">
        <v>1</v>
      </c>
      <c r="I334" s="151"/>
      <c r="L334" s="147"/>
      <c r="M334" s="152"/>
      <c r="T334" s="153"/>
      <c r="AT334" s="149" t="s">
        <v>141</v>
      </c>
      <c r="AU334" s="149" t="s">
        <v>85</v>
      </c>
      <c r="AV334" s="12" t="s">
        <v>83</v>
      </c>
      <c r="AW334" s="12" t="s">
        <v>32</v>
      </c>
      <c r="AX334" s="12" t="s">
        <v>75</v>
      </c>
      <c r="AY334" s="149" t="s">
        <v>133</v>
      </c>
    </row>
    <row r="335" spans="2:65" s="13" customFormat="1" ht="11.25">
      <c r="B335" s="154"/>
      <c r="D335" s="148" t="s">
        <v>141</v>
      </c>
      <c r="E335" s="155" t="s">
        <v>1</v>
      </c>
      <c r="F335" s="156" t="s">
        <v>1016</v>
      </c>
      <c r="H335" s="157">
        <v>25.85</v>
      </c>
      <c r="I335" s="158"/>
      <c r="L335" s="154"/>
      <c r="M335" s="159"/>
      <c r="T335" s="160"/>
      <c r="AT335" s="155" t="s">
        <v>141</v>
      </c>
      <c r="AU335" s="155" t="s">
        <v>85</v>
      </c>
      <c r="AV335" s="13" t="s">
        <v>85</v>
      </c>
      <c r="AW335" s="13" t="s">
        <v>32</v>
      </c>
      <c r="AX335" s="13" t="s">
        <v>83</v>
      </c>
      <c r="AY335" s="155" t="s">
        <v>133</v>
      </c>
    </row>
    <row r="336" spans="2:65" s="1" customFormat="1" ht="16.5" customHeight="1">
      <c r="B336" s="32"/>
      <c r="C336" s="133" t="s">
        <v>479</v>
      </c>
      <c r="D336" s="133" t="s">
        <v>135</v>
      </c>
      <c r="E336" s="134" t="s">
        <v>549</v>
      </c>
      <c r="F336" s="135" t="s">
        <v>550</v>
      </c>
      <c r="G336" s="136" t="s">
        <v>187</v>
      </c>
      <c r="H336" s="137">
        <v>54.45</v>
      </c>
      <c r="I336" s="138"/>
      <c r="J336" s="139">
        <f>ROUND(I336*H336,2)</f>
        <v>0</v>
      </c>
      <c r="K336" s="140"/>
      <c r="L336" s="32"/>
      <c r="M336" s="141" t="s">
        <v>1</v>
      </c>
      <c r="N336" s="142" t="s">
        <v>40</v>
      </c>
      <c r="P336" s="143">
        <f>O336*H336</f>
        <v>0</v>
      </c>
      <c r="Q336" s="143">
        <v>6.0000000000000002E-5</v>
      </c>
      <c r="R336" s="143">
        <f>Q336*H336</f>
        <v>3.2670000000000004E-3</v>
      </c>
      <c r="S336" s="143">
        <v>0</v>
      </c>
      <c r="T336" s="144">
        <f>S336*H336</f>
        <v>0</v>
      </c>
      <c r="AR336" s="145" t="s">
        <v>139</v>
      </c>
      <c r="AT336" s="145" t="s">
        <v>135</v>
      </c>
      <c r="AU336" s="145" t="s">
        <v>85</v>
      </c>
      <c r="AY336" s="17" t="s">
        <v>133</v>
      </c>
      <c r="BE336" s="146">
        <f>IF(N336="základní",J336,0)</f>
        <v>0</v>
      </c>
      <c r="BF336" s="146">
        <f>IF(N336="snížená",J336,0)</f>
        <v>0</v>
      </c>
      <c r="BG336" s="146">
        <f>IF(N336="zákl. přenesená",J336,0)</f>
        <v>0</v>
      </c>
      <c r="BH336" s="146">
        <f>IF(N336="sníž. přenesená",J336,0)</f>
        <v>0</v>
      </c>
      <c r="BI336" s="146">
        <f>IF(N336="nulová",J336,0)</f>
        <v>0</v>
      </c>
      <c r="BJ336" s="17" t="s">
        <v>83</v>
      </c>
      <c r="BK336" s="146">
        <f>ROUND(I336*H336,2)</f>
        <v>0</v>
      </c>
      <c r="BL336" s="17" t="s">
        <v>139</v>
      </c>
      <c r="BM336" s="145" t="s">
        <v>1017</v>
      </c>
    </row>
    <row r="337" spans="2:65" s="13" customFormat="1" ht="11.25">
      <c r="B337" s="154"/>
      <c r="D337" s="148" t="s">
        <v>141</v>
      </c>
      <c r="E337" s="155" t="s">
        <v>1</v>
      </c>
      <c r="F337" s="156" t="s">
        <v>978</v>
      </c>
      <c r="H337" s="157">
        <v>54.45</v>
      </c>
      <c r="I337" s="158"/>
      <c r="L337" s="154"/>
      <c r="M337" s="159"/>
      <c r="T337" s="160"/>
      <c r="AT337" s="155" t="s">
        <v>141</v>
      </c>
      <c r="AU337" s="155" t="s">
        <v>85</v>
      </c>
      <c r="AV337" s="13" t="s">
        <v>85</v>
      </c>
      <c r="AW337" s="13" t="s">
        <v>32</v>
      </c>
      <c r="AX337" s="13" t="s">
        <v>83</v>
      </c>
      <c r="AY337" s="155" t="s">
        <v>133</v>
      </c>
    </row>
    <row r="338" spans="2:65" s="11" customFormat="1" ht="22.9" customHeight="1">
      <c r="B338" s="121"/>
      <c r="D338" s="122" t="s">
        <v>74</v>
      </c>
      <c r="E338" s="131" t="s">
        <v>191</v>
      </c>
      <c r="F338" s="131" t="s">
        <v>553</v>
      </c>
      <c r="I338" s="124"/>
      <c r="J338" s="132">
        <f>BK338</f>
        <v>0</v>
      </c>
      <c r="L338" s="121"/>
      <c r="M338" s="126"/>
      <c r="P338" s="127">
        <f>SUM(P339:P350)</f>
        <v>0</v>
      </c>
      <c r="R338" s="127">
        <f>SUM(R339:R350)</f>
        <v>3.7819999999999999E-2</v>
      </c>
      <c r="T338" s="128">
        <f>SUM(T339:T350)</f>
        <v>0</v>
      </c>
      <c r="AR338" s="122" t="s">
        <v>83</v>
      </c>
      <c r="AT338" s="129" t="s">
        <v>74</v>
      </c>
      <c r="AU338" s="129" t="s">
        <v>83</v>
      </c>
      <c r="AY338" s="122" t="s">
        <v>133</v>
      </c>
      <c r="BK338" s="130">
        <f>SUM(BK339:BK350)</f>
        <v>0</v>
      </c>
    </row>
    <row r="339" spans="2:65" s="1" customFormat="1" ht="33" customHeight="1">
      <c r="B339" s="32"/>
      <c r="C339" s="133" t="s">
        <v>483</v>
      </c>
      <c r="D339" s="133" t="s">
        <v>135</v>
      </c>
      <c r="E339" s="134" t="s">
        <v>555</v>
      </c>
      <c r="F339" s="135" t="s">
        <v>556</v>
      </c>
      <c r="G339" s="136" t="s">
        <v>187</v>
      </c>
      <c r="H339" s="137">
        <v>62</v>
      </c>
      <c r="I339" s="138"/>
      <c r="J339" s="139">
        <f>ROUND(I339*H339,2)</f>
        <v>0</v>
      </c>
      <c r="K339" s="140"/>
      <c r="L339" s="32"/>
      <c r="M339" s="141" t="s">
        <v>1</v>
      </c>
      <c r="N339" s="142" t="s">
        <v>40</v>
      </c>
      <c r="P339" s="143">
        <f>O339*H339</f>
        <v>0</v>
      </c>
      <c r="Q339" s="143">
        <v>6.0999999999999997E-4</v>
      </c>
      <c r="R339" s="143">
        <f>Q339*H339</f>
        <v>3.7819999999999999E-2</v>
      </c>
      <c r="S339" s="143">
        <v>0</v>
      </c>
      <c r="T339" s="144">
        <f>S339*H339</f>
        <v>0</v>
      </c>
      <c r="AR339" s="145" t="s">
        <v>139</v>
      </c>
      <c r="AT339" s="145" t="s">
        <v>135</v>
      </c>
      <c r="AU339" s="145" t="s">
        <v>85</v>
      </c>
      <c r="AY339" s="17" t="s">
        <v>133</v>
      </c>
      <c r="BE339" s="146">
        <f>IF(N339="základní",J339,0)</f>
        <v>0</v>
      </c>
      <c r="BF339" s="146">
        <f>IF(N339="snížená",J339,0)</f>
        <v>0</v>
      </c>
      <c r="BG339" s="146">
        <f>IF(N339="zákl. přenesená",J339,0)</f>
        <v>0</v>
      </c>
      <c r="BH339" s="146">
        <f>IF(N339="sníž. přenesená",J339,0)</f>
        <v>0</v>
      </c>
      <c r="BI339" s="146">
        <f>IF(N339="nulová",J339,0)</f>
        <v>0</v>
      </c>
      <c r="BJ339" s="17" t="s">
        <v>83</v>
      </c>
      <c r="BK339" s="146">
        <f>ROUND(I339*H339,2)</f>
        <v>0</v>
      </c>
      <c r="BL339" s="17" t="s">
        <v>139</v>
      </c>
      <c r="BM339" s="145" t="s">
        <v>1018</v>
      </c>
    </row>
    <row r="340" spans="2:65" s="12" customFormat="1" ht="11.25">
      <c r="B340" s="147"/>
      <c r="D340" s="148" t="s">
        <v>141</v>
      </c>
      <c r="E340" s="149" t="s">
        <v>1</v>
      </c>
      <c r="F340" s="150" t="s">
        <v>1019</v>
      </c>
      <c r="H340" s="149" t="s">
        <v>1</v>
      </c>
      <c r="I340" s="151"/>
      <c r="L340" s="147"/>
      <c r="M340" s="152"/>
      <c r="T340" s="153"/>
      <c r="AT340" s="149" t="s">
        <v>141</v>
      </c>
      <c r="AU340" s="149" t="s">
        <v>85</v>
      </c>
      <c r="AV340" s="12" t="s">
        <v>83</v>
      </c>
      <c r="AW340" s="12" t="s">
        <v>32</v>
      </c>
      <c r="AX340" s="12" t="s">
        <v>75</v>
      </c>
      <c r="AY340" s="149" t="s">
        <v>133</v>
      </c>
    </row>
    <row r="341" spans="2:65" s="13" customFormat="1" ht="11.25">
      <c r="B341" s="154"/>
      <c r="D341" s="148" t="s">
        <v>141</v>
      </c>
      <c r="E341" s="155" t="s">
        <v>1</v>
      </c>
      <c r="F341" s="156" t="s">
        <v>400</v>
      </c>
      <c r="H341" s="157">
        <v>44</v>
      </c>
      <c r="I341" s="158"/>
      <c r="L341" s="154"/>
      <c r="M341" s="159"/>
      <c r="T341" s="160"/>
      <c r="AT341" s="155" t="s">
        <v>141</v>
      </c>
      <c r="AU341" s="155" t="s">
        <v>85</v>
      </c>
      <c r="AV341" s="13" t="s">
        <v>85</v>
      </c>
      <c r="AW341" s="13" t="s">
        <v>32</v>
      </c>
      <c r="AX341" s="13" t="s">
        <v>75</v>
      </c>
      <c r="AY341" s="155" t="s">
        <v>133</v>
      </c>
    </row>
    <row r="342" spans="2:65" s="12" customFormat="1" ht="11.25">
      <c r="B342" s="147"/>
      <c r="D342" s="148" t="s">
        <v>141</v>
      </c>
      <c r="E342" s="149" t="s">
        <v>1</v>
      </c>
      <c r="F342" s="150" t="s">
        <v>1020</v>
      </c>
      <c r="H342" s="149" t="s">
        <v>1</v>
      </c>
      <c r="I342" s="151"/>
      <c r="L342" s="147"/>
      <c r="M342" s="152"/>
      <c r="T342" s="153"/>
      <c r="AT342" s="149" t="s">
        <v>141</v>
      </c>
      <c r="AU342" s="149" t="s">
        <v>85</v>
      </c>
      <c r="AV342" s="12" t="s">
        <v>83</v>
      </c>
      <c r="AW342" s="12" t="s">
        <v>32</v>
      </c>
      <c r="AX342" s="12" t="s">
        <v>75</v>
      </c>
      <c r="AY342" s="149" t="s">
        <v>133</v>
      </c>
    </row>
    <row r="343" spans="2:65" s="13" customFormat="1" ht="11.25">
      <c r="B343" s="154"/>
      <c r="D343" s="148" t="s">
        <v>141</v>
      </c>
      <c r="E343" s="155" t="s">
        <v>1</v>
      </c>
      <c r="F343" s="156" t="s">
        <v>1021</v>
      </c>
      <c r="H343" s="157">
        <v>18</v>
      </c>
      <c r="I343" s="158"/>
      <c r="L343" s="154"/>
      <c r="M343" s="159"/>
      <c r="T343" s="160"/>
      <c r="AT343" s="155" t="s">
        <v>141</v>
      </c>
      <c r="AU343" s="155" t="s">
        <v>85</v>
      </c>
      <c r="AV343" s="13" t="s">
        <v>85</v>
      </c>
      <c r="AW343" s="13" t="s">
        <v>32</v>
      </c>
      <c r="AX343" s="13" t="s">
        <v>75</v>
      </c>
      <c r="AY343" s="155" t="s">
        <v>133</v>
      </c>
    </row>
    <row r="344" spans="2:65" s="14" customFormat="1" ht="11.25">
      <c r="B344" s="161"/>
      <c r="D344" s="148" t="s">
        <v>141</v>
      </c>
      <c r="E344" s="162" t="s">
        <v>1</v>
      </c>
      <c r="F344" s="163" t="s">
        <v>152</v>
      </c>
      <c r="H344" s="164">
        <v>62</v>
      </c>
      <c r="I344" s="165"/>
      <c r="L344" s="161"/>
      <c r="M344" s="166"/>
      <c r="T344" s="167"/>
      <c r="AT344" s="162" t="s">
        <v>141</v>
      </c>
      <c r="AU344" s="162" t="s">
        <v>85</v>
      </c>
      <c r="AV344" s="14" t="s">
        <v>139</v>
      </c>
      <c r="AW344" s="14" t="s">
        <v>32</v>
      </c>
      <c r="AX344" s="14" t="s">
        <v>83</v>
      </c>
      <c r="AY344" s="162" t="s">
        <v>133</v>
      </c>
    </row>
    <row r="345" spans="2:65" s="1" customFormat="1" ht="16.5" customHeight="1">
      <c r="B345" s="32"/>
      <c r="C345" s="133" t="s">
        <v>487</v>
      </c>
      <c r="D345" s="133" t="s">
        <v>135</v>
      </c>
      <c r="E345" s="134" t="s">
        <v>561</v>
      </c>
      <c r="F345" s="135" t="s">
        <v>562</v>
      </c>
      <c r="G345" s="136" t="s">
        <v>187</v>
      </c>
      <c r="H345" s="137">
        <v>62</v>
      </c>
      <c r="I345" s="138"/>
      <c r="J345" s="139">
        <f>ROUND(I345*H345,2)</f>
        <v>0</v>
      </c>
      <c r="K345" s="140"/>
      <c r="L345" s="32"/>
      <c r="M345" s="141" t="s">
        <v>1</v>
      </c>
      <c r="N345" s="142" t="s">
        <v>40</v>
      </c>
      <c r="P345" s="143">
        <f>O345*H345</f>
        <v>0</v>
      </c>
      <c r="Q345" s="143">
        <v>0</v>
      </c>
      <c r="R345" s="143">
        <f>Q345*H345</f>
        <v>0</v>
      </c>
      <c r="S345" s="143">
        <v>0</v>
      </c>
      <c r="T345" s="144">
        <f>S345*H345</f>
        <v>0</v>
      </c>
      <c r="AR345" s="145" t="s">
        <v>139</v>
      </c>
      <c r="AT345" s="145" t="s">
        <v>135</v>
      </c>
      <c r="AU345" s="145" t="s">
        <v>85</v>
      </c>
      <c r="AY345" s="17" t="s">
        <v>133</v>
      </c>
      <c r="BE345" s="146">
        <f>IF(N345="základní",J345,0)</f>
        <v>0</v>
      </c>
      <c r="BF345" s="146">
        <f>IF(N345="snížená",J345,0)</f>
        <v>0</v>
      </c>
      <c r="BG345" s="146">
        <f>IF(N345="zákl. přenesená",J345,0)</f>
        <v>0</v>
      </c>
      <c r="BH345" s="146">
        <f>IF(N345="sníž. přenesená",J345,0)</f>
        <v>0</v>
      </c>
      <c r="BI345" s="146">
        <f>IF(N345="nulová",J345,0)</f>
        <v>0</v>
      </c>
      <c r="BJ345" s="17" t="s">
        <v>83</v>
      </c>
      <c r="BK345" s="146">
        <f>ROUND(I345*H345,2)</f>
        <v>0</v>
      </c>
      <c r="BL345" s="17" t="s">
        <v>139</v>
      </c>
      <c r="BM345" s="145" t="s">
        <v>1022</v>
      </c>
    </row>
    <row r="346" spans="2:65" s="12" customFormat="1" ht="11.25">
      <c r="B346" s="147"/>
      <c r="D346" s="148" t="s">
        <v>141</v>
      </c>
      <c r="E346" s="149" t="s">
        <v>1</v>
      </c>
      <c r="F346" s="150" t="s">
        <v>1019</v>
      </c>
      <c r="H346" s="149" t="s">
        <v>1</v>
      </c>
      <c r="I346" s="151"/>
      <c r="L346" s="147"/>
      <c r="M346" s="152"/>
      <c r="T346" s="153"/>
      <c r="AT346" s="149" t="s">
        <v>141</v>
      </c>
      <c r="AU346" s="149" t="s">
        <v>85</v>
      </c>
      <c r="AV346" s="12" t="s">
        <v>83</v>
      </c>
      <c r="AW346" s="12" t="s">
        <v>32</v>
      </c>
      <c r="AX346" s="12" t="s">
        <v>75</v>
      </c>
      <c r="AY346" s="149" t="s">
        <v>133</v>
      </c>
    </row>
    <row r="347" spans="2:65" s="13" customFormat="1" ht="11.25">
      <c r="B347" s="154"/>
      <c r="D347" s="148" t="s">
        <v>141</v>
      </c>
      <c r="E347" s="155" t="s">
        <v>1</v>
      </c>
      <c r="F347" s="156" t="s">
        <v>400</v>
      </c>
      <c r="H347" s="157">
        <v>44</v>
      </c>
      <c r="I347" s="158"/>
      <c r="L347" s="154"/>
      <c r="M347" s="159"/>
      <c r="T347" s="160"/>
      <c r="AT347" s="155" t="s">
        <v>141</v>
      </c>
      <c r="AU347" s="155" t="s">
        <v>85</v>
      </c>
      <c r="AV347" s="13" t="s">
        <v>85</v>
      </c>
      <c r="AW347" s="13" t="s">
        <v>32</v>
      </c>
      <c r="AX347" s="13" t="s">
        <v>75</v>
      </c>
      <c r="AY347" s="155" t="s">
        <v>133</v>
      </c>
    </row>
    <row r="348" spans="2:65" s="12" customFormat="1" ht="11.25">
      <c r="B348" s="147"/>
      <c r="D348" s="148" t="s">
        <v>141</v>
      </c>
      <c r="E348" s="149" t="s">
        <v>1</v>
      </c>
      <c r="F348" s="150" t="s">
        <v>1020</v>
      </c>
      <c r="H348" s="149" t="s">
        <v>1</v>
      </c>
      <c r="I348" s="151"/>
      <c r="L348" s="147"/>
      <c r="M348" s="152"/>
      <c r="T348" s="153"/>
      <c r="AT348" s="149" t="s">
        <v>141</v>
      </c>
      <c r="AU348" s="149" t="s">
        <v>85</v>
      </c>
      <c r="AV348" s="12" t="s">
        <v>83</v>
      </c>
      <c r="AW348" s="12" t="s">
        <v>32</v>
      </c>
      <c r="AX348" s="12" t="s">
        <v>75</v>
      </c>
      <c r="AY348" s="149" t="s">
        <v>133</v>
      </c>
    </row>
    <row r="349" spans="2:65" s="13" customFormat="1" ht="11.25">
      <c r="B349" s="154"/>
      <c r="D349" s="148" t="s">
        <v>141</v>
      </c>
      <c r="E349" s="155" t="s">
        <v>1</v>
      </c>
      <c r="F349" s="156" t="s">
        <v>1021</v>
      </c>
      <c r="H349" s="157">
        <v>18</v>
      </c>
      <c r="I349" s="158"/>
      <c r="L349" s="154"/>
      <c r="M349" s="159"/>
      <c r="T349" s="160"/>
      <c r="AT349" s="155" t="s">
        <v>141</v>
      </c>
      <c r="AU349" s="155" t="s">
        <v>85</v>
      </c>
      <c r="AV349" s="13" t="s">
        <v>85</v>
      </c>
      <c r="AW349" s="13" t="s">
        <v>32</v>
      </c>
      <c r="AX349" s="13" t="s">
        <v>75</v>
      </c>
      <c r="AY349" s="155" t="s">
        <v>133</v>
      </c>
    </row>
    <row r="350" spans="2:65" s="14" customFormat="1" ht="11.25">
      <c r="B350" s="161"/>
      <c r="D350" s="148" t="s">
        <v>141</v>
      </c>
      <c r="E350" s="162" t="s">
        <v>1</v>
      </c>
      <c r="F350" s="163" t="s">
        <v>152</v>
      </c>
      <c r="H350" s="164">
        <v>62</v>
      </c>
      <c r="I350" s="165"/>
      <c r="L350" s="161"/>
      <c r="M350" s="166"/>
      <c r="T350" s="167"/>
      <c r="AT350" s="162" t="s">
        <v>141</v>
      </c>
      <c r="AU350" s="162" t="s">
        <v>85</v>
      </c>
      <c r="AV350" s="14" t="s">
        <v>139</v>
      </c>
      <c r="AW350" s="14" t="s">
        <v>32</v>
      </c>
      <c r="AX350" s="14" t="s">
        <v>83</v>
      </c>
      <c r="AY350" s="162" t="s">
        <v>133</v>
      </c>
    </row>
    <row r="351" spans="2:65" s="11" customFormat="1" ht="22.9" customHeight="1">
      <c r="B351" s="121"/>
      <c r="D351" s="122" t="s">
        <v>74</v>
      </c>
      <c r="E351" s="131" t="s">
        <v>565</v>
      </c>
      <c r="F351" s="131" t="s">
        <v>566</v>
      </c>
      <c r="I351" s="124"/>
      <c r="J351" s="132">
        <f>BK351</f>
        <v>0</v>
      </c>
      <c r="L351" s="121"/>
      <c r="M351" s="126"/>
      <c r="P351" s="127">
        <f>SUM(P352:P375)</f>
        <v>0</v>
      </c>
      <c r="R351" s="127">
        <f>SUM(R352:R375)</f>
        <v>0</v>
      </c>
      <c r="T351" s="128">
        <f>SUM(T352:T375)</f>
        <v>0</v>
      </c>
      <c r="AR351" s="122" t="s">
        <v>83</v>
      </c>
      <c r="AT351" s="129" t="s">
        <v>74</v>
      </c>
      <c r="AU351" s="129" t="s">
        <v>83</v>
      </c>
      <c r="AY351" s="122" t="s">
        <v>133</v>
      </c>
      <c r="BK351" s="130">
        <f>SUM(BK352:BK375)</f>
        <v>0</v>
      </c>
    </row>
    <row r="352" spans="2:65" s="1" customFormat="1" ht="24.2" customHeight="1">
      <c r="B352" s="32"/>
      <c r="C352" s="133" t="s">
        <v>491</v>
      </c>
      <c r="D352" s="133" t="s">
        <v>135</v>
      </c>
      <c r="E352" s="134" t="s">
        <v>568</v>
      </c>
      <c r="F352" s="135" t="s">
        <v>569</v>
      </c>
      <c r="G352" s="136" t="s">
        <v>273</v>
      </c>
      <c r="H352" s="137">
        <v>53.404000000000003</v>
      </c>
      <c r="I352" s="138"/>
      <c r="J352" s="139">
        <f>ROUND(I352*H352,2)</f>
        <v>0</v>
      </c>
      <c r="K352" s="140"/>
      <c r="L352" s="32"/>
      <c r="M352" s="141" t="s">
        <v>1</v>
      </c>
      <c r="N352" s="142" t="s">
        <v>40</v>
      </c>
      <c r="P352" s="143">
        <f>O352*H352</f>
        <v>0</v>
      </c>
      <c r="Q352" s="143">
        <v>0</v>
      </c>
      <c r="R352" s="143">
        <f>Q352*H352</f>
        <v>0</v>
      </c>
      <c r="S352" s="143">
        <v>0</v>
      </c>
      <c r="T352" s="144">
        <f>S352*H352</f>
        <v>0</v>
      </c>
      <c r="AR352" s="145" t="s">
        <v>139</v>
      </c>
      <c r="AT352" s="145" t="s">
        <v>135</v>
      </c>
      <c r="AU352" s="145" t="s">
        <v>85</v>
      </c>
      <c r="AY352" s="17" t="s">
        <v>133</v>
      </c>
      <c r="BE352" s="146">
        <f>IF(N352="základní",J352,0)</f>
        <v>0</v>
      </c>
      <c r="BF352" s="146">
        <f>IF(N352="snížená",J352,0)</f>
        <v>0</v>
      </c>
      <c r="BG352" s="146">
        <f>IF(N352="zákl. přenesená",J352,0)</f>
        <v>0</v>
      </c>
      <c r="BH352" s="146">
        <f>IF(N352="sníž. přenesená",J352,0)</f>
        <v>0</v>
      </c>
      <c r="BI352" s="146">
        <f>IF(N352="nulová",J352,0)</f>
        <v>0</v>
      </c>
      <c r="BJ352" s="17" t="s">
        <v>83</v>
      </c>
      <c r="BK352" s="146">
        <f>ROUND(I352*H352,2)</f>
        <v>0</v>
      </c>
      <c r="BL352" s="17" t="s">
        <v>139</v>
      </c>
      <c r="BM352" s="145" t="s">
        <v>1023</v>
      </c>
    </row>
    <row r="353" spans="2:65" s="12" customFormat="1" ht="11.25">
      <c r="B353" s="147"/>
      <c r="D353" s="148" t="s">
        <v>141</v>
      </c>
      <c r="E353" s="149" t="s">
        <v>1</v>
      </c>
      <c r="F353" s="150" t="s">
        <v>1024</v>
      </c>
      <c r="H353" s="149" t="s">
        <v>1</v>
      </c>
      <c r="I353" s="151"/>
      <c r="L353" s="147"/>
      <c r="M353" s="152"/>
      <c r="T353" s="153"/>
      <c r="AT353" s="149" t="s">
        <v>141</v>
      </c>
      <c r="AU353" s="149" t="s">
        <v>85</v>
      </c>
      <c r="AV353" s="12" t="s">
        <v>83</v>
      </c>
      <c r="AW353" s="12" t="s">
        <v>32</v>
      </c>
      <c r="AX353" s="12" t="s">
        <v>75</v>
      </c>
      <c r="AY353" s="149" t="s">
        <v>133</v>
      </c>
    </row>
    <row r="354" spans="2:65" s="13" customFormat="1" ht="11.25">
      <c r="B354" s="154"/>
      <c r="D354" s="148" t="s">
        <v>141</v>
      </c>
      <c r="E354" s="155" t="s">
        <v>1</v>
      </c>
      <c r="F354" s="156" t="s">
        <v>1025</v>
      </c>
      <c r="H354" s="157">
        <v>13.64</v>
      </c>
      <c r="I354" s="158"/>
      <c r="L354" s="154"/>
      <c r="M354" s="159"/>
      <c r="T354" s="160"/>
      <c r="AT354" s="155" t="s">
        <v>141</v>
      </c>
      <c r="AU354" s="155" t="s">
        <v>85</v>
      </c>
      <c r="AV354" s="13" t="s">
        <v>85</v>
      </c>
      <c r="AW354" s="13" t="s">
        <v>32</v>
      </c>
      <c r="AX354" s="13" t="s">
        <v>75</v>
      </c>
      <c r="AY354" s="155" t="s">
        <v>133</v>
      </c>
    </row>
    <row r="355" spans="2:65" s="12" customFormat="1" ht="11.25">
      <c r="B355" s="147"/>
      <c r="D355" s="148" t="s">
        <v>141</v>
      </c>
      <c r="E355" s="149" t="s">
        <v>1</v>
      </c>
      <c r="F355" s="150" t="s">
        <v>1026</v>
      </c>
      <c r="H355" s="149" t="s">
        <v>1</v>
      </c>
      <c r="I355" s="151"/>
      <c r="L355" s="147"/>
      <c r="M355" s="152"/>
      <c r="T355" s="153"/>
      <c r="AT355" s="149" t="s">
        <v>141</v>
      </c>
      <c r="AU355" s="149" t="s">
        <v>85</v>
      </c>
      <c r="AV355" s="12" t="s">
        <v>83</v>
      </c>
      <c r="AW355" s="12" t="s">
        <v>32</v>
      </c>
      <c r="AX355" s="12" t="s">
        <v>75</v>
      </c>
      <c r="AY355" s="149" t="s">
        <v>133</v>
      </c>
    </row>
    <row r="356" spans="2:65" s="13" customFormat="1" ht="11.25">
      <c r="B356" s="154"/>
      <c r="D356" s="148" t="s">
        <v>141</v>
      </c>
      <c r="E356" s="155" t="s">
        <v>1</v>
      </c>
      <c r="F356" s="156" t="s">
        <v>1027</v>
      </c>
      <c r="H356" s="157">
        <v>1.089</v>
      </c>
      <c r="I356" s="158"/>
      <c r="L356" s="154"/>
      <c r="M356" s="159"/>
      <c r="T356" s="160"/>
      <c r="AT356" s="155" t="s">
        <v>141</v>
      </c>
      <c r="AU356" s="155" t="s">
        <v>85</v>
      </c>
      <c r="AV356" s="13" t="s">
        <v>85</v>
      </c>
      <c r="AW356" s="13" t="s">
        <v>32</v>
      </c>
      <c r="AX356" s="13" t="s">
        <v>75</v>
      </c>
      <c r="AY356" s="155" t="s">
        <v>133</v>
      </c>
    </row>
    <row r="357" spans="2:65" s="12" customFormat="1" ht="11.25">
      <c r="B357" s="147"/>
      <c r="D357" s="148" t="s">
        <v>141</v>
      </c>
      <c r="E357" s="149" t="s">
        <v>1</v>
      </c>
      <c r="F357" s="150" t="s">
        <v>1028</v>
      </c>
      <c r="H357" s="149" t="s">
        <v>1</v>
      </c>
      <c r="I357" s="151"/>
      <c r="L357" s="147"/>
      <c r="M357" s="152"/>
      <c r="T357" s="153"/>
      <c r="AT357" s="149" t="s">
        <v>141</v>
      </c>
      <c r="AU357" s="149" t="s">
        <v>85</v>
      </c>
      <c r="AV357" s="12" t="s">
        <v>83</v>
      </c>
      <c r="AW357" s="12" t="s">
        <v>32</v>
      </c>
      <c r="AX357" s="12" t="s">
        <v>75</v>
      </c>
      <c r="AY357" s="149" t="s">
        <v>133</v>
      </c>
    </row>
    <row r="358" spans="2:65" s="13" customFormat="1" ht="11.25">
      <c r="B358" s="154"/>
      <c r="D358" s="148" t="s">
        <v>141</v>
      </c>
      <c r="E358" s="155" t="s">
        <v>1</v>
      </c>
      <c r="F358" s="156" t="s">
        <v>1029</v>
      </c>
      <c r="H358" s="157">
        <v>17.783999999999999</v>
      </c>
      <c r="I358" s="158"/>
      <c r="L358" s="154"/>
      <c r="M358" s="159"/>
      <c r="T358" s="160"/>
      <c r="AT358" s="155" t="s">
        <v>141</v>
      </c>
      <c r="AU358" s="155" t="s">
        <v>85</v>
      </c>
      <c r="AV358" s="13" t="s">
        <v>85</v>
      </c>
      <c r="AW358" s="13" t="s">
        <v>32</v>
      </c>
      <c r="AX358" s="13" t="s">
        <v>75</v>
      </c>
      <c r="AY358" s="155" t="s">
        <v>133</v>
      </c>
    </row>
    <row r="359" spans="2:65" s="12" customFormat="1" ht="11.25">
      <c r="B359" s="147"/>
      <c r="D359" s="148" t="s">
        <v>141</v>
      </c>
      <c r="E359" s="149" t="s">
        <v>1</v>
      </c>
      <c r="F359" s="150" t="s">
        <v>1030</v>
      </c>
      <c r="H359" s="149" t="s">
        <v>1</v>
      </c>
      <c r="I359" s="151"/>
      <c r="L359" s="147"/>
      <c r="M359" s="152"/>
      <c r="T359" s="153"/>
      <c r="AT359" s="149" t="s">
        <v>141</v>
      </c>
      <c r="AU359" s="149" t="s">
        <v>85</v>
      </c>
      <c r="AV359" s="12" t="s">
        <v>83</v>
      </c>
      <c r="AW359" s="12" t="s">
        <v>32</v>
      </c>
      <c r="AX359" s="12" t="s">
        <v>75</v>
      </c>
      <c r="AY359" s="149" t="s">
        <v>133</v>
      </c>
    </row>
    <row r="360" spans="2:65" s="13" customFormat="1" ht="11.25">
      <c r="B360" s="154"/>
      <c r="D360" s="148" t="s">
        <v>141</v>
      </c>
      <c r="E360" s="155" t="s">
        <v>1</v>
      </c>
      <c r="F360" s="156" t="s">
        <v>1031</v>
      </c>
      <c r="H360" s="157">
        <v>20.890999999999998</v>
      </c>
      <c r="I360" s="158"/>
      <c r="L360" s="154"/>
      <c r="M360" s="159"/>
      <c r="T360" s="160"/>
      <c r="AT360" s="155" t="s">
        <v>141</v>
      </c>
      <c r="AU360" s="155" t="s">
        <v>85</v>
      </c>
      <c r="AV360" s="13" t="s">
        <v>85</v>
      </c>
      <c r="AW360" s="13" t="s">
        <v>32</v>
      </c>
      <c r="AX360" s="13" t="s">
        <v>75</v>
      </c>
      <c r="AY360" s="155" t="s">
        <v>133</v>
      </c>
    </row>
    <row r="361" spans="2:65" s="14" customFormat="1" ht="11.25">
      <c r="B361" s="161"/>
      <c r="D361" s="148" t="s">
        <v>141</v>
      </c>
      <c r="E361" s="162" t="s">
        <v>1</v>
      </c>
      <c r="F361" s="163" t="s">
        <v>152</v>
      </c>
      <c r="H361" s="164">
        <v>53.403999999999996</v>
      </c>
      <c r="I361" s="165"/>
      <c r="L361" s="161"/>
      <c r="M361" s="166"/>
      <c r="T361" s="167"/>
      <c r="AT361" s="162" t="s">
        <v>141</v>
      </c>
      <c r="AU361" s="162" t="s">
        <v>85</v>
      </c>
      <c r="AV361" s="14" t="s">
        <v>139</v>
      </c>
      <c r="AW361" s="14" t="s">
        <v>32</v>
      </c>
      <c r="AX361" s="14" t="s">
        <v>83</v>
      </c>
      <c r="AY361" s="162" t="s">
        <v>133</v>
      </c>
    </row>
    <row r="362" spans="2:65" s="1" customFormat="1" ht="24.2" customHeight="1">
      <c r="B362" s="32"/>
      <c r="C362" s="133" t="s">
        <v>497</v>
      </c>
      <c r="D362" s="133" t="s">
        <v>135</v>
      </c>
      <c r="E362" s="134" t="s">
        <v>580</v>
      </c>
      <c r="F362" s="135" t="s">
        <v>581</v>
      </c>
      <c r="G362" s="136" t="s">
        <v>273</v>
      </c>
      <c r="H362" s="137">
        <v>784.72500000000002</v>
      </c>
      <c r="I362" s="138"/>
      <c r="J362" s="139">
        <f>ROUND(I362*H362,2)</f>
        <v>0</v>
      </c>
      <c r="K362" s="140"/>
      <c r="L362" s="32"/>
      <c r="M362" s="141" t="s">
        <v>1</v>
      </c>
      <c r="N362" s="142" t="s">
        <v>40</v>
      </c>
      <c r="P362" s="143">
        <f>O362*H362</f>
        <v>0</v>
      </c>
      <c r="Q362" s="143">
        <v>0</v>
      </c>
      <c r="R362" s="143">
        <f>Q362*H362</f>
        <v>0</v>
      </c>
      <c r="S362" s="143">
        <v>0</v>
      </c>
      <c r="T362" s="144">
        <f>S362*H362</f>
        <v>0</v>
      </c>
      <c r="AR362" s="145" t="s">
        <v>139</v>
      </c>
      <c r="AT362" s="145" t="s">
        <v>135</v>
      </c>
      <c r="AU362" s="145" t="s">
        <v>85</v>
      </c>
      <c r="AY362" s="17" t="s">
        <v>133</v>
      </c>
      <c r="BE362" s="146">
        <f>IF(N362="základní",J362,0)</f>
        <v>0</v>
      </c>
      <c r="BF362" s="146">
        <f>IF(N362="snížená",J362,0)</f>
        <v>0</v>
      </c>
      <c r="BG362" s="146">
        <f>IF(N362="zákl. přenesená",J362,0)</f>
        <v>0</v>
      </c>
      <c r="BH362" s="146">
        <f>IF(N362="sníž. přenesená",J362,0)</f>
        <v>0</v>
      </c>
      <c r="BI362" s="146">
        <f>IF(N362="nulová",J362,0)</f>
        <v>0</v>
      </c>
      <c r="BJ362" s="17" t="s">
        <v>83</v>
      </c>
      <c r="BK362" s="146">
        <f>ROUND(I362*H362,2)</f>
        <v>0</v>
      </c>
      <c r="BL362" s="17" t="s">
        <v>139</v>
      </c>
      <c r="BM362" s="145" t="s">
        <v>1032</v>
      </c>
    </row>
    <row r="363" spans="2:65" s="12" customFormat="1" ht="11.25">
      <c r="B363" s="147"/>
      <c r="D363" s="148" t="s">
        <v>141</v>
      </c>
      <c r="E363" s="149" t="s">
        <v>1</v>
      </c>
      <c r="F363" s="150" t="s">
        <v>1033</v>
      </c>
      <c r="H363" s="149" t="s">
        <v>1</v>
      </c>
      <c r="I363" s="151"/>
      <c r="L363" s="147"/>
      <c r="M363" s="152"/>
      <c r="T363" s="153"/>
      <c r="AT363" s="149" t="s">
        <v>141</v>
      </c>
      <c r="AU363" s="149" t="s">
        <v>85</v>
      </c>
      <c r="AV363" s="12" t="s">
        <v>83</v>
      </c>
      <c r="AW363" s="12" t="s">
        <v>32</v>
      </c>
      <c r="AX363" s="12" t="s">
        <v>75</v>
      </c>
      <c r="AY363" s="149" t="s">
        <v>133</v>
      </c>
    </row>
    <row r="364" spans="2:65" s="13" customFormat="1" ht="11.25">
      <c r="B364" s="154"/>
      <c r="D364" s="148" t="s">
        <v>141</v>
      </c>
      <c r="E364" s="155" t="s">
        <v>1</v>
      </c>
      <c r="F364" s="156" t="s">
        <v>1034</v>
      </c>
      <c r="H364" s="157">
        <v>204.6</v>
      </c>
      <c r="I364" s="158"/>
      <c r="L364" s="154"/>
      <c r="M364" s="159"/>
      <c r="T364" s="160"/>
      <c r="AT364" s="155" t="s">
        <v>141</v>
      </c>
      <c r="AU364" s="155" t="s">
        <v>85</v>
      </c>
      <c r="AV364" s="13" t="s">
        <v>85</v>
      </c>
      <c r="AW364" s="13" t="s">
        <v>32</v>
      </c>
      <c r="AX364" s="13" t="s">
        <v>75</v>
      </c>
      <c r="AY364" s="155" t="s">
        <v>133</v>
      </c>
    </row>
    <row r="365" spans="2:65" s="12" customFormat="1" ht="11.25">
      <c r="B365" s="147"/>
      <c r="D365" s="148" t="s">
        <v>141</v>
      </c>
      <c r="E365" s="149" t="s">
        <v>1</v>
      </c>
      <c r="F365" s="150" t="s">
        <v>1035</v>
      </c>
      <c r="H365" s="149" t="s">
        <v>1</v>
      </c>
      <c r="I365" s="151"/>
      <c r="L365" s="147"/>
      <c r="M365" s="152"/>
      <c r="T365" s="153"/>
      <c r="AT365" s="149" t="s">
        <v>141</v>
      </c>
      <c r="AU365" s="149" t="s">
        <v>85</v>
      </c>
      <c r="AV365" s="12" t="s">
        <v>83</v>
      </c>
      <c r="AW365" s="12" t="s">
        <v>32</v>
      </c>
      <c r="AX365" s="12" t="s">
        <v>75</v>
      </c>
      <c r="AY365" s="149" t="s">
        <v>133</v>
      </c>
    </row>
    <row r="366" spans="2:65" s="13" customFormat="1" ht="11.25">
      <c r="B366" s="154"/>
      <c r="D366" s="148" t="s">
        <v>141</v>
      </c>
      <c r="E366" s="155" t="s">
        <v>1</v>
      </c>
      <c r="F366" s="156" t="s">
        <v>1036</v>
      </c>
      <c r="H366" s="157">
        <v>580.125</v>
      </c>
      <c r="I366" s="158"/>
      <c r="L366" s="154"/>
      <c r="M366" s="159"/>
      <c r="T366" s="160"/>
      <c r="AT366" s="155" t="s">
        <v>141</v>
      </c>
      <c r="AU366" s="155" t="s">
        <v>85</v>
      </c>
      <c r="AV366" s="13" t="s">
        <v>85</v>
      </c>
      <c r="AW366" s="13" t="s">
        <v>32</v>
      </c>
      <c r="AX366" s="13" t="s">
        <v>75</v>
      </c>
      <c r="AY366" s="155" t="s">
        <v>133</v>
      </c>
    </row>
    <row r="367" spans="2:65" s="14" customFormat="1" ht="11.25">
      <c r="B367" s="161"/>
      <c r="D367" s="148" t="s">
        <v>141</v>
      </c>
      <c r="E367" s="162" t="s">
        <v>1</v>
      </c>
      <c r="F367" s="163" t="s">
        <v>152</v>
      </c>
      <c r="H367" s="164">
        <v>784.72500000000002</v>
      </c>
      <c r="I367" s="165"/>
      <c r="L367" s="161"/>
      <c r="M367" s="166"/>
      <c r="T367" s="167"/>
      <c r="AT367" s="162" t="s">
        <v>141</v>
      </c>
      <c r="AU367" s="162" t="s">
        <v>85</v>
      </c>
      <c r="AV367" s="14" t="s">
        <v>139</v>
      </c>
      <c r="AW367" s="14" t="s">
        <v>32</v>
      </c>
      <c r="AX367" s="14" t="s">
        <v>83</v>
      </c>
      <c r="AY367" s="162" t="s">
        <v>133</v>
      </c>
    </row>
    <row r="368" spans="2:65" s="1" customFormat="1" ht="16.5" customHeight="1">
      <c r="B368" s="32"/>
      <c r="C368" s="133" t="s">
        <v>501</v>
      </c>
      <c r="D368" s="133" t="s">
        <v>135</v>
      </c>
      <c r="E368" s="134" t="s">
        <v>593</v>
      </c>
      <c r="F368" s="135" t="s">
        <v>594</v>
      </c>
      <c r="G368" s="136" t="s">
        <v>273</v>
      </c>
      <c r="H368" s="137">
        <v>52.314999999999998</v>
      </c>
      <c r="I368" s="138"/>
      <c r="J368" s="139">
        <f>ROUND(I368*H368,2)</f>
        <v>0</v>
      </c>
      <c r="K368" s="140"/>
      <c r="L368" s="32"/>
      <c r="M368" s="141" t="s">
        <v>1</v>
      </c>
      <c r="N368" s="142" t="s">
        <v>40</v>
      </c>
      <c r="P368" s="143">
        <f>O368*H368</f>
        <v>0</v>
      </c>
      <c r="Q368" s="143">
        <v>0</v>
      </c>
      <c r="R368" s="143">
        <f>Q368*H368</f>
        <v>0</v>
      </c>
      <c r="S368" s="143">
        <v>0</v>
      </c>
      <c r="T368" s="144">
        <f>S368*H368</f>
        <v>0</v>
      </c>
      <c r="AR368" s="145" t="s">
        <v>139</v>
      </c>
      <c r="AT368" s="145" t="s">
        <v>135</v>
      </c>
      <c r="AU368" s="145" t="s">
        <v>85</v>
      </c>
      <c r="AY368" s="17" t="s">
        <v>133</v>
      </c>
      <c r="BE368" s="146">
        <f>IF(N368="základní",J368,0)</f>
        <v>0</v>
      </c>
      <c r="BF368" s="146">
        <f>IF(N368="snížená",J368,0)</f>
        <v>0</v>
      </c>
      <c r="BG368" s="146">
        <f>IF(N368="zákl. přenesená",J368,0)</f>
        <v>0</v>
      </c>
      <c r="BH368" s="146">
        <f>IF(N368="sníž. přenesená",J368,0)</f>
        <v>0</v>
      </c>
      <c r="BI368" s="146">
        <f>IF(N368="nulová",J368,0)</f>
        <v>0</v>
      </c>
      <c r="BJ368" s="17" t="s">
        <v>83</v>
      </c>
      <c r="BK368" s="146">
        <f>ROUND(I368*H368,2)</f>
        <v>0</v>
      </c>
      <c r="BL368" s="17" t="s">
        <v>139</v>
      </c>
      <c r="BM368" s="145" t="s">
        <v>1037</v>
      </c>
    </row>
    <row r="369" spans="2:65" s="12" customFormat="1" ht="11.25">
      <c r="B369" s="147"/>
      <c r="D369" s="148" t="s">
        <v>141</v>
      </c>
      <c r="E369" s="149" t="s">
        <v>1</v>
      </c>
      <c r="F369" s="150" t="s">
        <v>1038</v>
      </c>
      <c r="H369" s="149" t="s">
        <v>1</v>
      </c>
      <c r="I369" s="151"/>
      <c r="L369" s="147"/>
      <c r="M369" s="152"/>
      <c r="T369" s="153"/>
      <c r="AT369" s="149" t="s">
        <v>141</v>
      </c>
      <c r="AU369" s="149" t="s">
        <v>85</v>
      </c>
      <c r="AV369" s="12" t="s">
        <v>83</v>
      </c>
      <c r="AW369" s="12" t="s">
        <v>32</v>
      </c>
      <c r="AX369" s="12" t="s">
        <v>75</v>
      </c>
      <c r="AY369" s="149" t="s">
        <v>133</v>
      </c>
    </row>
    <row r="370" spans="2:65" s="13" customFormat="1" ht="11.25">
      <c r="B370" s="154"/>
      <c r="D370" s="148" t="s">
        <v>141</v>
      </c>
      <c r="E370" s="155" t="s">
        <v>1</v>
      </c>
      <c r="F370" s="156" t="s">
        <v>1039</v>
      </c>
      <c r="H370" s="157">
        <v>13.64</v>
      </c>
      <c r="I370" s="158"/>
      <c r="L370" s="154"/>
      <c r="M370" s="159"/>
      <c r="T370" s="160"/>
      <c r="AT370" s="155" t="s">
        <v>141</v>
      </c>
      <c r="AU370" s="155" t="s">
        <v>85</v>
      </c>
      <c r="AV370" s="13" t="s">
        <v>85</v>
      </c>
      <c r="AW370" s="13" t="s">
        <v>32</v>
      </c>
      <c r="AX370" s="13" t="s">
        <v>75</v>
      </c>
      <c r="AY370" s="155" t="s">
        <v>133</v>
      </c>
    </row>
    <row r="371" spans="2:65" s="12" customFormat="1" ht="11.25">
      <c r="B371" s="147"/>
      <c r="D371" s="148" t="s">
        <v>141</v>
      </c>
      <c r="E371" s="149" t="s">
        <v>1</v>
      </c>
      <c r="F371" s="150" t="s">
        <v>1028</v>
      </c>
      <c r="H371" s="149" t="s">
        <v>1</v>
      </c>
      <c r="I371" s="151"/>
      <c r="L371" s="147"/>
      <c r="M371" s="152"/>
      <c r="T371" s="153"/>
      <c r="AT371" s="149" t="s">
        <v>141</v>
      </c>
      <c r="AU371" s="149" t="s">
        <v>85</v>
      </c>
      <c r="AV371" s="12" t="s">
        <v>83</v>
      </c>
      <c r="AW371" s="12" t="s">
        <v>32</v>
      </c>
      <c r="AX371" s="12" t="s">
        <v>75</v>
      </c>
      <c r="AY371" s="149" t="s">
        <v>133</v>
      </c>
    </row>
    <row r="372" spans="2:65" s="13" customFormat="1" ht="11.25">
      <c r="B372" s="154"/>
      <c r="D372" s="148" t="s">
        <v>141</v>
      </c>
      <c r="E372" s="155" t="s">
        <v>1</v>
      </c>
      <c r="F372" s="156" t="s">
        <v>1040</v>
      </c>
      <c r="H372" s="157">
        <v>38.674999999999997</v>
      </c>
      <c r="I372" s="158"/>
      <c r="L372" s="154"/>
      <c r="M372" s="159"/>
      <c r="T372" s="160"/>
      <c r="AT372" s="155" t="s">
        <v>141</v>
      </c>
      <c r="AU372" s="155" t="s">
        <v>85</v>
      </c>
      <c r="AV372" s="13" t="s">
        <v>85</v>
      </c>
      <c r="AW372" s="13" t="s">
        <v>32</v>
      </c>
      <c r="AX372" s="13" t="s">
        <v>75</v>
      </c>
      <c r="AY372" s="155" t="s">
        <v>133</v>
      </c>
    </row>
    <row r="373" spans="2:65" s="14" customFormat="1" ht="11.25">
      <c r="B373" s="161"/>
      <c r="D373" s="148" t="s">
        <v>141</v>
      </c>
      <c r="E373" s="162" t="s">
        <v>1</v>
      </c>
      <c r="F373" s="163" t="s">
        <v>152</v>
      </c>
      <c r="H373" s="164">
        <v>52.314999999999998</v>
      </c>
      <c r="I373" s="165"/>
      <c r="L373" s="161"/>
      <c r="M373" s="166"/>
      <c r="T373" s="167"/>
      <c r="AT373" s="162" t="s">
        <v>141</v>
      </c>
      <c r="AU373" s="162" t="s">
        <v>85</v>
      </c>
      <c r="AV373" s="14" t="s">
        <v>139</v>
      </c>
      <c r="AW373" s="14" t="s">
        <v>32</v>
      </c>
      <c r="AX373" s="14" t="s">
        <v>83</v>
      </c>
      <c r="AY373" s="162" t="s">
        <v>133</v>
      </c>
    </row>
    <row r="374" spans="2:65" s="1" customFormat="1" ht="24.2" customHeight="1">
      <c r="B374" s="32"/>
      <c r="C374" s="133" t="s">
        <v>507</v>
      </c>
      <c r="D374" s="133" t="s">
        <v>135</v>
      </c>
      <c r="E374" s="134" t="s">
        <v>602</v>
      </c>
      <c r="F374" s="135" t="s">
        <v>603</v>
      </c>
      <c r="G374" s="136" t="s">
        <v>273</v>
      </c>
      <c r="H374" s="137">
        <v>38.674999999999997</v>
      </c>
      <c r="I374" s="138"/>
      <c r="J374" s="139">
        <f>ROUND(I374*H374,2)</f>
        <v>0</v>
      </c>
      <c r="K374" s="140"/>
      <c r="L374" s="32"/>
      <c r="M374" s="141" t="s">
        <v>1</v>
      </c>
      <c r="N374" s="142" t="s">
        <v>40</v>
      </c>
      <c r="P374" s="143">
        <f>O374*H374</f>
        <v>0</v>
      </c>
      <c r="Q374" s="143">
        <v>0</v>
      </c>
      <c r="R374" s="143">
        <f>Q374*H374</f>
        <v>0</v>
      </c>
      <c r="S374" s="143">
        <v>0</v>
      </c>
      <c r="T374" s="144">
        <f>S374*H374</f>
        <v>0</v>
      </c>
      <c r="AR374" s="145" t="s">
        <v>139</v>
      </c>
      <c r="AT374" s="145" t="s">
        <v>135</v>
      </c>
      <c r="AU374" s="145" t="s">
        <v>85</v>
      </c>
      <c r="AY374" s="17" t="s">
        <v>133</v>
      </c>
      <c r="BE374" s="146">
        <f>IF(N374="základní",J374,0)</f>
        <v>0</v>
      </c>
      <c r="BF374" s="146">
        <f>IF(N374="snížená",J374,0)</f>
        <v>0</v>
      </c>
      <c r="BG374" s="146">
        <f>IF(N374="zákl. přenesená",J374,0)</f>
        <v>0</v>
      </c>
      <c r="BH374" s="146">
        <f>IF(N374="sníž. přenesená",J374,0)</f>
        <v>0</v>
      </c>
      <c r="BI374" s="146">
        <f>IF(N374="nulová",J374,0)</f>
        <v>0</v>
      </c>
      <c r="BJ374" s="17" t="s">
        <v>83</v>
      </c>
      <c r="BK374" s="146">
        <f>ROUND(I374*H374,2)</f>
        <v>0</v>
      </c>
      <c r="BL374" s="17" t="s">
        <v>139</v>
      </c>
      <c r="BM374" s="145" t="s">
        <v>1041</v>
      </c>
    </row>
    <row r="375" spans="2:65" s="13" customFormat="1" ht="11.25">
      <c r="B375" s="154"/>
      <c r="D375" s="148" t="s">
        <v>141</v>
      </c>
      <c r="E375" s="155" t="s">
        <v>1</v>
      </c>
      <c r="F375" s="156" t="s">
        <v>1042</v>
      </c>
      <c r="H375" s="157">
        <v>38.674999999999997</v>
      </c>
      <c r="I375" s="158"/>
      <c r="L375" s="154"/>
      <c r="M375" s="159"/>
      <c r="T375" s="160"/>
      <c r="AT375" s="155" t="s">
        <v>141</v>
      </c>
      <c r="AU375" s="155" t="s">
        <v>85</v>
      </c>
      <c r="AV375" s="13" t="s">
        <v>85</v>
      </c>
      <c r="AW375" s="13" t="s">
        <v>32</v>
      </c>
      <c r="AX375" s="13" t="s">
        <v>83</v>
      </c>
      <c r="AY375" s="155" t="s">
        <v>133</v>
      </c>
    </row>
    <row r="376" spans="2:65" s="11" customFormat="1" ht="22.9" customHeight="1">
      <c r="B376" s="121"/>
      <c r="D376" s="122" t="s">
        <v>74</v>
      </c>
      <c r="E376" s="131" t="s">
        <v>607</v>
      </c>
      <c r="F376" s="131" t="s">
        <v>608</v>
      </c>
      <c r="I376" s="124"/>
      <c r="J376" s="132">
        <f>BK376</f>
        <v>0</v>
      </c>
      <c r="L376" s="121"/>
      <c r="M376" s="126"/>
      <c r="P376" s="127">
        <f>SUM(P377:P380)</f>
        <v>0</v>
      </c>
      <c r="R376" s="127">
        <f>SUM(R377:R380)</f>
        <v>0</v>
      </c>
      <c r="T376" s="128">
        <f>SUM(T377:T380)</f>
        <v>0</v>
      </c>
      <c r="AR376" s="122" t="s">
        <v>83</v>
      </c>
      <c r="AT376" s="129" t="s">
        <v>74</v>
      </c>
      <c r="AU376" s="129" t="s">
        <v>83</v>
      </c>
      <c r="AY376" s="122" t="s">
        <v>133</v>
      </c>
      <c r="BK376" s="130">
        <f>SUM(BK377:BK380)</f>
        <v>0</v>
      </c>
    </row>
    <row r="377" spans="2:65" s="1" customFormat="1" ht="24.2" customHeight="1">
      <c r="B377" s="32"/>
      <c r="C377" s="133" t="s">
        <v>511</v>
      </c>
      <c r="D377" s="133" t="s">
        <v>135</v>
      </c>
      <c r="E377" s="134" t="s">
        <v>610</v>
      </c>
      <c r="F377" s="135" t="s">
        <v>611</v>
      </c>
      <c r="G377" s="136" t="s">
        <v>273</v>
      </c>
      <c r="H377" s="137">
        <v>48.883000000000003</v>
      </c>
      <c r="I377" s="138"/>
      <c r="J377" s="139">
        <f>ROUND(I377*H377,2)</f>
        <v>0</v>
      </c>
      <c r="K377" s="140"/>
      <c r="L377" s="32"/>
      <c r="M377" s="141" t="s">
        <v>1</v>
      </c>
      <c r="N377" s="142" t="s">
        <v>40</v>
      </c>
      <c r="P377" s="143">
        <f>O377*H377</f>
        <v>0</v>
      </c>
      <c r="Q377" s="143">
        <v>0</v>
      </c>
      <c r="R377" s="143">
        <f>Q377*H377</f>
        <v>0</v>
      </c>
      <c r="S377" s="143">
        <v>0</v>
      </c>
      <c r="T377" s="144">
        <f>S377*H377</f>
        <v>0</v>
      </c>
      <c r="AR377" s="145" t="s">
        <v>139</v>
      </c>
      <c r="AT377" s="145" t="s">
        <v>135</v>
      </c>
      <c r="AU377" s="145" t="s">
        <v>85</v>
      </c>
      <c r="AY377" s="17" t="s">
        <v>133</v>
      </c>
      <c r="BE377" s="146">
        <f>IF(N377="základní",J377,0)</f>
        <v>0</v>
      </c>
      <c r="BF377" s="146">
        <f>IF(N377="snížená",J377,0)</f>
        <v>0</v>
      </c>
      <c r="BG377" s="146">
        <f>IF(N377="zákl. přenesená",J377,0)</f>
        <v>0</v>
      </c>
      <c r="BH377" s="146">
        <f>IF(N377="sníž. přenesená",J377,0)</f>
        <v>0</v>
      </c>
      <c r="BI377" s="146">
        <f>IF(N377="nulová",J377,0)</f>
        <v>0</v>
      </c>
      <c r="BJ377" s="17" t="s">
        <v>83</v>
      </c>
      <c r="BK377" s="146">
        <f>ROUND(I377*H377,2)</f>
        <v>0</v>
      </c>
      <c r="BL377" s="17" t="s">
        <v>139</v>
      </c>
      <c r="BM377" s="145" t="s">
        <v>1043</v>
      </c>
    </row>
    <row r="378" spans="2:65" s="13" customFormat="1" ht="11.25">
      <c r="B378" s="154"/>
      <c r="D378" s="148" t="s">
        <v>141</v>
      </c>
      <c r="E378" s="155" t="s">
        <v>1</v>
      </c>
      <c r="F378" s="156" t="s">
        <v>1044</v>
      </c>
      <c r="H378" s="157">
        <v>48.883000000000003</v>
      </c>
      <c r="I378" s="158"/>
      <c r="L378" s="154"/>
      <c r="M378" s="159"/>
      <c r="T378" s="160"/>
      <c r="AT378" s="155" t="s">
        <v>141</v>
      </c>
      <c r="AU378" s="155" t="s">
        <v>85</v>
      </c>
      <c r="AV378" s="13" t="s">
        <v>85</v>
      </c>
      <c r="AW378" s="13" t="s">
        <v>32</v>
      </c>
      <c r="AX378" s="13" t="s">
        <v>83</v>
      </c>
      <c r="AY378" s="155" t="s">
        <v>133</v>
      </c>
    </row>
    <row r="379" spans="2:65" s="1" customFormat="1" ht="24.2" customHeight="1">
      <c r="B379" s="32"/>
      <c r="C379" s="133" t="s">
        <v>515</v>
      </c>
      <c r="D379" s="133" t="s">
        <v>135</v>
      </c>
      <c r="E379" s="134" t="s">
        <v>615</v>
      </c>
      <c r="F379" s="135" t="s">
        <v>616</v>
      </c>
      <c r="G379" s="136" t="s">
        <v>273</v>
      </c>
      <c r="H379" s="137">
        <v>6.101</v>
      </c>
      <c r="I379" s="138"/>
      <c r="J379" s="139">
        <f>ROUND(I379*H379,2)</f>
        <v>0</v>
      </c>
      <c r="K379" s="140"/>
      <c r="L379" s="32"/>
      <c r="M379" s="141" t="s">
        <v>1</v>
      </c>
      <c r="N379" s="142" t="s">
        <v>40</v>
      </c>
      <c r="P379" s="143">
        <f>O379*H379</f>
        <v>0</v>
      </c>
      <c r="Q379" s="143">
        <v>0</v>
      </c>
      <c r="R379" s="143">
        <f>Q379*H379</f>
        <v>0</v>
      </c>
      <c r="S379" s="143">
        <v>0</v>
      </c>
      <c r="T379" s="144">
        <f>S379*H379</f>
        <v>0</v>
      </c>
      <c r="AR379" s="145" t="s">
        <v>139</v>
      </c>
      <c r="AT379" s="145" t="s">
        <v>135</v>
      </c>
      <c r="AU379" s="145" t="s">
        <v>85</v>
      </c>
      <c r="AY379" s="17" t="s">
        <v>133</v>
      </c>
      <c r="BE379" s="146">
        <f>IF(N379="základní",J379,0)</f>
        <v>0</v>
      </c>
      <c r="BF379" s="146">
        <f>IF(N379="snížená",J379,0)</f>
        <v>0</v>
      </c>
      <c r="BG379" s="146">
        <f>IF(N379="zákl. přenesená",J379,0)</f>
        <v>0</v>
      </c>
      <c r="BH379" s="146">
        <f>IF(N379="sníž. přenesená",J379,0)</f>
        <v>0</v>
      </c>
      <c r="BI379" s="146">
        <f>IF(N379="nulová",J379,0)</f>
        <v>0</v>
      </c>
      <c r="BJ379" s="17" t="s">
        <v>83</v>
      </c>
      <c r="BK379" s="146">
        <f>ROUND(I379*H379,2)</f>
        <v>0</v>
      </c>
      <c r="BL379" s="17" t="s">
        <v>139</v>
      </c>
      <c r="BM379" s="145" t="s">
        <v>1045</v>
      </c>
    </row>
    <row r="380" spans="2:65" s="13" customFormat="1" ht="11.25">
      <c r="B380" s="154"/>
      <c r="D380" s="148" t="s">
        <v>141</v>
      </c>
      <c r="E380" s="155" t="s">
        <v>1</v>
      </c>
      <c r="F380" s="156" t="s">
        <v>1046</v>
      </c>
      <c r="H380" s="157">
        <v>6.101</v>
      </c>
      <c r="I380" s="158"/>
      <c r="L380" s="154"/>
      <c r="M380" s="186"/>
      <c r="N380" s="187"/>
      <c r="O380" s="187"/>
      <c r="P380" s="187"/>
      <c r="Q380" s="187"/>
      <c r="R380" s="187"/>
      <c r="S380" s="187"/>
      <c r="T380" s="188"/>
      <c r="AT380" s="155" t="s">
        <v>141</v>
      </c>
      <c r="AU380" s="155" t="s">
        <v>85</v>
      </c>
      <c r="AV380" s="13" t="s">
        <v>85</v>
      </c>
      <c r="AW380" s="13" t="s">
        <v>32</v>
      </c>
      <c r="AX380" s="13" t="s">
        <v>83</v>
      </c>
      <c r="AY380" s="155" t="s">
        <v>133</v>
      </c>
    </row>
    <row r="381" spans="2:65" s="1" customFormat="1" ht="6.95" customHeight="1">
      <c r="B381" s="44"/>
      <c r="C381" s="45"/>
      <c r="D381" s="45"/>
      <c r="E381" s="45"/>
      <c r="F381" s="45"/>
      <c r="G381" s="45"/>
      <c r="H381" s="45"/>
      <c r="I381" s="45"/>
      <c r="J381" s="45"/>
      <c r="K381" s="45"/>
      <c r="L381" s="32"/>
    </row>
  </sheetData>
  <sheetProtection algorithmName="SHA-512" hashValue="HuQjvsMmd8kxvMzbKQA0CuXN5ueCsDnGupIjJLKCkOfcdTpysR6h4IwjQoC0B5u7hhEMTPvluSnoOMopYxO9Og==" saltValue="Qdwhw4w/Ec2T3trEvHZ3+10O3y3ChBECpecZkPSvaFK/CoigBKAqb+VF1IW8m9P2+ImEhGZa3h6SH7sBkHOuQQ==" spinCount="100000" sheet="1" objects="1" scenarios="1" formatColumns="0" formatRows="0" autoFilter="0"/>
  <autoFilter ref="C123:K3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27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94</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1047</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ROUND((SUM(BE124:BE1274)),  2)</f>
        <v>0</v>
      </c>
      <c r="I33" s="92">
        <v>0.21</v>
      </c>
      <c r="J33" s="91">
        <f>ROUND(((SUM(BE124:BE1274))*I33),  2)</f>
        <v>0</v>
      </c>
      <c r="L33" s="32"/>
    </row>
    <row r="34" spans="2:12" s="1" customFormat="1" ht="14.45" customHeight="1">
      <c r="B34" s="32"/>
      <c r="E34" s="27" t="s">
        <v>41</v>
      </c>
      <c r="F34" s="91">
        <f>ROUND((SUM(BF124:BF1274)),  2)</f>
        <v>0</v>
      </c>
      <c r="I34" s="92">
        <v>0.12</v>
      </c>
      <c r="J34" s="91">
        <f>ROUND(((SUM(BF124:BF1274))*I34),  2)</f>
        <v>0</v>
      </c>
      <c r="L34" s="32"/>
    </row>
    <row r="35" spans="2:12" s="1" customFormat="1" ht="14.45" hidden="1" customHeight="1">
      <c r="B35" s="32"/>
      <c r="E35" s="27" t="s">
        <v>42</v>
      </c>
      <c r="F35" s="91">
        <f>ROUND((SUM(BG124:BG1274)),  2)</f>
        <v>0</v>
      </c>
      <c r="I35" s="92">
        <v>0.21</v>
      </c>
      <c r="J35" s="91">
        <f>0</f>
        <v>0</v>
      </c>
      <c r="L35" s="32"/>
    </row>
    <row r="36" spans="2:12" s="1" customFormat="1" ht="14.45" hidden="1" customHeight="1">
      <c r="B36" s="32"/>
      <c r="E36" s="27" t="s">
        <v>43</v>
      </c>
      <c r="F36" s="91">
        <f>ROUND((SUM(BH124:BH1274)),  2)</f>
        <v>0</v>
      </c>
      <c r="I36" s="92">
        <v>0.12</v>
      </c>
      <c r="J36" s="91">
        <f>0</f>
        <v>0</v>
      </c>
      <c r="L36" s="32"/>
    </row>
    <row r="37" spans="2:12" s="1" customFormat="1" ht="14.45" hidden="1" customHeight="1">
      <c r="B37" s="32"/>
      <c r="E37" s="27" t="s">
        <v>44</v>
      </c>
      <c r="F37" s="91">
        <f>ROUND((SUM(BI124:BI1274)),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04 - Otradov, vodovodní řady</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J124</f>
        <v>0</v>
      </c>
      <c r="L96" s="32"/>
      <c r="AU96" s="17" t="s">
        <v>109</v>
      </c>
    </row>
    <row r="97" spans="2:12" s="8" customFormat="1" ht="24.95" customHeight="1">
      <c r="B97" s="104"/>
      <c r="D97" s="105" t="s">
        <v>110</v>
      </c>
      <c r="E97" s="106"/>
      <c r="F97" s="106"/>
      <c r="G97" s="106"/>
      <c r="H97" s="106"/>
      <c r="I97" s="106"/>
      <c r="J97" s="107">
        <f>J125</f>
        <v>0</v>
      </c>
      <c r="L97" s="104"/>
    </row>
    <row r="98" spans="2:12" s="9" customFormat="1" ht="19.899999999999999" customHeight="1">
      <c r="B98" s="108"/>
      <c r="D98" s="109" t="s">
        <v>111</v>
      </c>
      <c r="E98" s="110"/>
      <c r="F98" s="110"/>
      <c r="G98" s="110"/>
      <c r="H98" s="110"/>
      <c r="I98" s="110"/>
      <c r="J98" s="111">
        <f>J126</f>
        <v>0</v>
      </c>
      <c r="L98" s="108"/>
    </row>
    <row r="99" spans="2:12" s="9" customFormat="1" ht="19.899999999999999" customHeight="1">
      <c r="B99" s="108"/>
      <c r="D99" s="109" t="s">
        <v>112</v>
      </c>
      <c r="E99" s="110"/>
      <c r="F99" s="110"/>
      <c r="G99" s="110"/>
      <c r="H99" s="110"/>
      <c r="I99" s="110"/>
      <c r="J99" s="111">
        <f>J752</f>
        <v>0</v>
      </c>
      <c r="L99" s="108"/>
    </row>
    <row r="100" spans="2:12" s="9" customFormat="1" ht="19.899999999999999" customHeight="1">
      <c r="B100" s="108"/>
      <c r="D100" s="109" t="s">
        <v>113</v>
      </c>
      <c r="E100" s="110"/>
      <c r="F100" s="110"/>
      <c r="G100" s="110"/>
      <c r="H100" s="110"/>
      <c r="I100" s="110"/>
      <c r="J100" s="111">
        <f>J767</f>
        <v>0</v>
      </c>
      <c r="L100" s="108"/>
    </row>
    <row r="101" spans="2:12" s="9" customFormat="1" ht="19.899999999999999" customHeight="1">
      <c r="B101" s="108"/>
      <c r="D101" s="109" t="s">
        <v>114</v>
      </c>
      <c r="E101" s="110"/>
      <c r="F101" s="110"/>
      <c r="G101" s="110"/>
      <c r="H101" s="110"/>
      <c r="I101" s="110"/>
      <c r="J101" s="111">
        <f>J852</f>
        <v>0</v>
      </c>
      <c r="L101" s="108"/>
    </row>
    <row r="102" spans="2:12" s="9" customFormat="1" ht="19.899999999999999" customHeight="1">
      <c r="B102" s="108"/>
      <c r="D102" s="109" t="s">
        <v>115</v>
      </c>
      <c r="E102" s="110"/>
      <c r="F102" s="110"/>
      <c r="G102" s="110"/>
      <c r="H102" s="110"/>
      <c r="I102" s="110"/>
      <c r="J102" s="111">
        <f>J1224</f>
        <v>0</v>
      </c>
      <c r="L102" s="108"/>
    </row>
    <row r="103" spans="2:12" s="9" customFormat="1" ht="19.899999999999999" customHeight="1">
      <c r="B103" s="108"/>
      <c r="D103" s="109" t="s">
        <v>116</v>
      </c>
      <c r="E103" s="110"/>
      <c r="F103" s="110"/>
      <c r="G103" s="110"/>
      <c r="H103" s="110"/>
      <c r="I103" s="110"/>
      <c r="J103" s="111">
        <f>J1237</f>
        <v>0</v>
      </c>
      <c r="L103" s="108"/>
    </row>
    <row r="104" spans="2:12" s="9" customFormat="1" ht="19.899999999999999" customHeight="1">
      <c r="B104" s="108"/>
      <c r="D104" s="109" t="s">
        <v>117</v>
      </c>
      <c r="E104" s="110"/>
      <c r="F104" s="110"/>
      <c r="G104" s="110"/>
      <c r="H104" s="110"/>
      <c r="I104" s="110"/>
      <c r="J104" s="111">
        <f>J1270</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118</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30" t="str">
        <f>E7</f>
        <v>Vodovod Otradov</v>
      </c>
      <c r="F114" s="231"/>
      <c r="G114" s="231"/>
      <c r="H114" s="231"/>
      <c r="L114" s="32"/>
    </row>
    <row r="115" spans="2:65" s="1" customFormat="1" ht="12" customHeight="1">
      <c r="B115" s="32"/>
      <c r="C115" s="27" t="s">
        <v>103</v>
      </c>
      <c r="L115" s="32"/>
    </row>
    <row r="116" spans="2:65" s="1" customFormat="1" ht="16.5" customHeight="1">
      <c r="B116" s="32"/>
      <c r="E116" s="192" t="str">
        <f>E9</f>
        <v>04 - Otradov, vodovodní řady</v>
      </c>
      <c r="F116" s="232"/>
      <c r="G116" s="232"/>
      <c r="H116" s="232"/>
      <c r="L116" s="32"/>
    </row>
    <row r="117" spans="2:65" s="1" customFormat="1" ht="6.95" customHeight="1">
      <c r="B117" s="32"/>
      <c r="L117" s="32"/>
    </row>
    <row r="118" spans="2:65" s="1" customFormat="1" ht="12" customHeight="1">
      <c r="B118" s="32"/>
      <c r="C118" s="27" t="s">
        <v>20</v>
      </c>
      <c r="F118" s="25" t="str">
        <f>F12</f>
        <v>Otradov</v>
      </c>
      <c r="I118" s="27" t="s">
        <v>22</v>
      </c>
      <c r="J118" s="52" t="str">
        <f>IF(J12="","",J12)</f>
        <v>30. 8. 2024</v>
      </c>
      <c r="L118" s="32"/>
    </row>
    <row r="119" spans="2:65" s="1" customFormat="1" ht="6.95" customHeight="1">
      <c r="B119" s="32"/>
      <c r="L119" s="32"/>
    </row>
    <row r="120" spans="2:65" s="1" customFormat="1" ht="40.15" customHeight="1">
      <c r="B120" s="32"/>
      <c r="C120" s="27" t="s">
        <v>24</v>
      </c>
      <c r="F120" s="25" t="str">
        <f>E15</f>
        <v xml:space="preserve"> </v>
      </c>
      <c r="I120" s="27" t="s">
        <v>30</v>
      </c>
      <c r="J120" s="30" t="str">
        <f>E21</f>
        <v>VS Chrudim, a.s., Novoměstská 625, 53701 Chrudim</v>
      </c>
      <c r="L120" s="32"/>
    </row>
    <row r="121" spans="2:65" s="1" customFormat="1" ht="15.2" customHeight="1">
      <c r="B121" s="32"/>
      <c r="C121" s="27" t="s">
        <v>28</v>
      </c>
      <c r="F121" s="25" t="str">
        <f>IF(E18="","",E18)</f>
        <v>Vyplň údaj</v>
      </c>
      <c r="I121" s="27" t="s">
        <v>33</v>
      </c>
      <c r="J121" s="30" t="str">
        <f>E24</f>
        <v xml:space="preserve"> </v>
      </c>
      <c r="L121" s="32"/>
    </row>
    <row r="122" spans="2:65" s="1" customFormat="1" ht="10.35" customHeight="1">
      <c r="B122" s="32"/>
      <c r="L122" s="32"/>
    </row>
    <row r="123" spans="2:65" s="10" customFormat="1" ht="29.25" customHeight="1">
      <c r="B123" s="112"/>
      <c r="C123" s="113" t="s">
        <v>119</v>
      </c>
      <c r="D123" s="114" t="s">
        <v>60</v>
      </c>
      <c r="E123" s="114" t="s">
        <v>56</v>
      </c>
      <c r="F123" s="114" t="s">
        <v>57</v>
      </c>
      <c r="G123" s="114" t="s">
        <v>120</v>
      </c>
      <c r="H123" s="114" t="s">
        <v>121</v>
      </c>
      <c r="I123" s="114" t="s">
        <v>122</v>
      </c>
      <c r="J123" s="115" t="s">
        <v>107</v>
      </c>
      <c r="K123" s="116" t="s">
        <v>123</v>
      </c>
      <c r="L123" s="112"/>
      <c r="M123" s="59" t="s">
        <v>1</v>
      </c>
      <c r="N123" s="60" t="s">
        <v>39</v>
      </c>
      <c r="O123" s="60" t="s">
        <v>124</v>
      </c>
      <c r="P123" s="60" t="s">
        <v>125</v>
      </c>
      <c r="Q123" s="60" t="s">
        <v>126</v>
      </c>
      <c r="R123" s="60" t="s">
        <v>127</v>
      </c>
      <c r="S123" s="60" t="s">
        <v>128</v>
      </c>
      <c r="T123" s="61" t="s">
        <v>129</v>
      </c>
    </row>
    <row r="124" spans="2:65" s="1" customFormat="1" ht="22.9" customHeight="1">
      <c r="B124" s="32"/>
      <c r="C124" s="64" t="s">
        <v>130</v>
      </c>
      <c r="J124" s="117">
        <f>BK124</f>
        <v>0</v>
      </c>
      <c r="L124" s="32"/>
      <c r="M124" s="62"/>
      <c r="N124" s="53"/>
      <c r="O124" s="53"/>
      <c r="P124" s="118">
        <f>P125</f>
        <v>0</v>
      </c>
      <c r="Q124" s="53"/>
      <c r="R124" s="118">
        <f>R125</f>
        <v>17457.463800599999</v>
      </c>
      <c r="S124" s="53"/>
      <c r="T124" s="119">
        <f>T125</f>
        <v>6826.4466499999999</v>
      </c>
      <c r="AT124" s="17" t="s">
        <v>74</v>
      </c>
      <c r="AU124" s="17" t="s">
        <v>109</v>
      </c>
      <c r="BK124" s="120">
        <f>BK125</f>
        <v>0</v>
      </c>
    </row>
    <row r="125" spans="2:65" s="11" customFormat="1" ht="25.9" customHeight="1">
      <c r="B125" s="121"/>
      <c r="D125" s="122" t="s">
        <v>74</v>
      </c>
      <c r="E125" s="123" t="s">
        <v>131</v>
      </c>
      <c r="F125" s="123" t="s">
        <v>132</v>
      </c>
      <c r="I125" s="124"/>
      <c r="J125" s="125">
        <f>BK125</f>
        <v>0</v>
      </c>
      <c r="L125" s="121"/>
      <c r="M125" s="126"/>
      <c r="P125" s="127">
        <f>P126+P752+P767+P852+P1224+P1237+P1270</f>
        <v>0</v>
      </c>
      <c r="R125" s="127">
        <f>R126+R752+R767+R852+R1224+R1237+R1270</f>
        <v>17457.463800599999</v>
      </c>
      <c r="T125" s="128">
        <f>T126+T752+T767+T852+T1224+T1237+T1270</f>
        <v>6826.4466499999999</v>
      </c>
      <c r="AR125" s="122" t="s">
        <v>83</v>
      </c>
      <c r="AT125" s="129" t="s">
        <v>74</v>
      </c>
      <c r="AU125" s="129" t="s">
        <v>75</v>
      </c>
      <c r="AY125" s="122" t="s">
        <v>133</v>
      </c>
      <c r="BK125" s="130">
        <f>BK126+BK752+BK767+BK852+BK1224+BK1237+BK1270</f>
        <v>0</v>
      </c>
    </row>
    <row r="126" spans="2:65" s="11" customFormat="1" ht="22.9" customHeight="1">
      <c r="B126" s="121"/>
      <c r="D126" s="122" t="s">
        <v>74</v>
      </c>
      <c r="E126" s="131" t="s">
        <v>83</v>
      </c>
      <c r="F126" s="131" t="s">
        <v>134</v>
      </c>
      <c r="I126" s="124"/>
      <c r="J126" s="132">
        <f>BK126</f>
        <v>0</v>
      </c>
      <c r="L126" s="121"/>
      <c r="M126" s="126"/>
      <c r="P126" s="127">
        <f>SUM(P127:P751)</f>
        <v>0</v>
      </c>
      <c r="R126" s="127">
        <f>SUM(R127:R751)</f>
        <v>9999.6535404599999</v>
      </c>
      <c r="T126" s="128">
        <f>SUM(T127:T751)</f>
        <v>6815.5176000000001</v>
      </c>
      <c r="AR126" s="122" t="s">
        <v>83</v>
      </c>
      <c r="AT126" s="129" t="s">
        <v>74</v>
      </c>
      <c r="AU126" s="129" t="s">
        <v>83</v>
      </c>
      <c r="AY126" s="122" t="s">
        <v>133</v>
      </c>
      <c r="BK126" s="130">
        <f>SUM(BK127:BK751)</f>
        <v>0</v>
      </c>
    </row>
    <row r="127" spans="2:65" s="1" customFormat="1" ht="24.2" customHeight="1">
      <c r="B127" s="32"/>
      <c r="C127" s="133" t="s">
        <v>83</v>
      </c>
      <c r="D127" s="133" t="s">
        <v>135</v>
      </c>
      <c r="E127" s="134" t="s">
        <v>1048</v>
      </c>
      <c r="F127" s="135" t="s">
        <v>1049</v>
      </c>
      <c r="G127" s="136" t="s">
        <v>138</v>
      </c>
      <c r="H127" s="137">
        <v>50</v>
      </c>
      <c r="I127" s="138"/>
      <c r="J127" s="139">
        <f>ROUND(I127*H127,2)</f>
        <v>0</v>
      </c>
      <c r="K127" s="140"/>
      <c r="L127" s="32"/>
      <c r="M127" s="141" t="s">
        <v>1</v>
      </c>
      <c r="N127" s="142" t="s">
        <v>40</v>
      </c>
      <c r="P127" s="143">
        <f>O127*H127</f>
        <v>0</v>
      </c>
      <c r="Q127" s="143">
        <v>0</v>
      </c>
      <c r="R127" s="143">
        <f>Q127*H127</f>
        <v>0</v>
      </c>
      <c r="S127" s="143">
        <v>0</v>
      </c>
      <c r="T127" s="144">
        <f>S127*H127</f>
        <v>0</v>
      </c>
      <c r="AR127" s="145" t="s">
        <v>139</v>
      </c>
      <c r="AT127" s="145" t="s">
        <v>135</v>
      </c>
      <c r="AU127" s="145" t="s">
        <v>85</v>
      </c>
      <c r="AY127" s="17" t="s">
        <v>133</v>
      </c>
      <c r="BE127" s="146">
        <f>IF(N127="základní",J127,0)</f>
        <v>0</v>
      </c>
      <c r="BF127" s="146">
        <f>IF(N127="snížená",J127,0)</f>
        <v>0</v>
      </c>
      <c r="BG127" s="146">
        <f>IF(N127="zákl. přenesená",J127,0)</f>
        <v>0</v>
      </c>
      <c r="BH127" s="146">
        <f>IF(N127="sníž. přenesená",J127,0)</f>
        <v>0</v>
      </c>
      <c r="BI127" s="146">
        <f>IF(N127="nulová",J127,0)</f>
        <v>0</v>
      </c>
      <c r="BJ127" s="17" t="s">
        <v>83</v>
      </c>
      <c r="BK127" s="146">
        <f>ROUND(I127*H127,2)</f>
        <v>0</v>
      </c>
      <c r="BL127" s="17" t="s">
        <v>139</v>
      </c>
      <c r="BM127" s="145" t="s">
        <v>1050</v>
      </c>
    </row>
    <row r="128" spans="2:65" s="12" customFormat="1" ht="11.25">
      <c r="B128" s="147"/>
      <c r="D128" s="148" t="s">
        <v>141</v>
      </c>
      <c r="E128" s="149" t="s">
        <v>1</v>
      </c>
      <c r="F128" s="150" t="s">
        <v>1051</v>
      </c>
      <c r="H128" s="149" t="s">
        <v>1</v>
      </c>
      <c r="I128" s="151"/>
      <c r="L128" s="147"/>
      <c r="M128" s="152"/>
      <c r="T128" s="153"/>
      <c r="AT128" s="149" t="s">
        <v>141</v>
      </c>
      <c r="AU128" s="149" t="s">
        <v>85</v>
      </c>
      <c r="AV128" s="12" t="s">
        <v>83</v>
      </c>
      <c r="AW128" s="12" t="s">
        <v>32</v>
      </c>
      <c r="AX128" s="12" t="s">
        <v>75</v>
      </c>
      <c r="AY128" s="149" t="s">
        <v>133</v>
      </c>
    </row>
    <row r="129" spans="2:65" s="13" customFormat="1" ht="11.25">
      <c r="B129" s="154"/>
      <c r="D129" s="148" t="s">
        <v>141</v>
      </c>
      <c r="E129" s="155" t="s">
        <v>1</v>
      </c>
      <c r="F129" s="156" t="s">
        <v>430</v>
      </c>
      <c r="H129" s="157">
        <v>50</v>
      </c>
      <c r="I129" s="158"/>
      <c r="L129" s="154"/>
      <c r="M129" s="159"/>
      <c r="T129" s="160"/>
      <c r="AT129" s="155" t="s">
        <v>141</v>
      </c>
      <c r="AU129" s="155" t="s">
        <v>85</v>
      </c>
      <c r="AV129" s="13" t="s">
        <v>85</v>
      </c>
      <c r="AW129" s="13" t="s">
        <v>32</v>
      </c>
      <c r="AX129" s="13" t="s">
        <v>83</v>
      </c>
      <c r="AY129" s="155" t="s">
        <v>133</v>
      </c>
    </row>
    <row r="130" spans="2:65" s="1" customFormat="1" ht="33" customHeight="1">
      <c r="B130" s="32"/>
      <c r="C130" s="133" t="s">
        <v>85</v>
      </c>
      <c r="D130" s="133" t="s">
        <v>135</v>
      </c>
      <c r="E130" s="134" t="s">
        <v>136</v>
      </c>
      <c r="F130" s="135" t="s">
        <v>137</v>
      </c>
      <c r="G130" s="136" t="s">
        <v>138</v>
      </c>
      <c r="H130" s="137">
        <v>12184.04</v>
      </c>
      <c r="I130" s="138"/>
      <c r="J130" s="139">
        <f>ROUND(I130*H130,2)</f>
        <v>0</v>
      </c>
      <c r="K130" s="140"/>
      <c r="L130" s="32"/>
      <c r="M130" s="141" t="s">
        <v>1</v>
      </c>
      <c r="N130" s="142" t="s">
        <v>40</v>
      </c>
      <c r="P130" s="143">
        <f>O130*H130</f>
        <v>0</v>
      </c>
      <c r="Q130" s="143">
        <v>0</v>
      </c>
      <c r="R130" s="143">
        <f>Q130*H130</f>
        <v>0</v>
      </c>
      <c r="S130" s="143">
        <v>0.18</v>
      </c>
      <c r="T130" s="144">
        <f>S130*H130</f>
        <v>2193.1271999999999</v>
      </c>
      <c r="AR130" s="145" t="s">
        <v>139</v>
      </c>
      <c r="AT130" s="145" t="s">
        <v>135</v>
      </c>
      <c r="AU130" s="145" t="s">
        <v>85</v>
      </c>
      <c r="AY130" s="17" t="s">
        <v>133</v>
      </c>
      <c r="BE130" s="146">
        <f>IF(N130="základní",J130,0)</f>
        <v>0</v>
      </c>
      <c r="BF130" s="146">
        <f>IF(N130="snížená",J130,0)</f>
        <v>0</v>
      </c>
      <c r="BG130" s="146">
        <f>IF(N130="zákl. přenesená",J130,0)</f>
        <v>0</v>
      </c>
      <c r="BH130" s="146">
        <f>IF(N130="sníž. přenesená",J130,0)</f>
        <v>0</v>
      </c>
      <c r="BI130" s="146">
        <f>IF(N130="nulová",J130,0)</f>
        <v>0</v>
      </c>
      <c r="BJ130" s="17" t="s">
        <v>83</v>
      </c>
      <c r="BK130" s="146">
        <f>ROUND(I130*H130,2)</f>
        <v>0</v>
      </c>
      <c r="BL130" s="17" t="s">
        <v>139</v>
      </c>
      <c r="BM130" s="145" t="s">
        <v>1052</v>
      </c>
    </row>
    <row r="131" spans="2:65" s="12" customFormat="1" ht="11.25">
      <c r="B131" s="147"/>
      <c r="D131" s="148" t="s">
        <v>141</v>
      </c>
      <c r="E131" s="149" t="s">
        <v>1</v>
      </c>
      <c r="F131" s="150" t="s">
        <v>1053</v>
      </c>
      <c r="H131" s="149" t="s">
        <v>1</v>
      </c>
      <c r="I131" s="151"/>
      <c r="L131" s="147"/>
      <c r="M131" s="152"/>
      <c r="T131" s="153"/>
      <c r="AT131" s="149" t="s">
        <v>141</v>
      </c>
      <c r="AU131" s="149" t="s">
        <v>85</v>
      </c>
      <c r="AV131" s="12" t="s">
        <v>83</v>
      </c>
      <c r="AW131" s="12" t="s">
        <v>32</v>
      </c>
      <c r="AX131" s="12" t="s">
        <v>75</v>
      </c>
      <c r="AY131" s="149" t="s">
        <v>133</v>
      </c>
    </row>
    <row r="132" spans="2:65" s="12" customFormat="1" ht="11.25">
      <c r="B132" s="147"/>
      <c r="D132" s="148" t="s">
        <v>141</v>
      </c>
      <c r="E132" s="149" t="s">
        <v>1</v>
      </c>
      <c r="F132" s="150" t="s">
        <v>1054</v>
      </c>
      <c r="H132" s="149" t="s">
        <v>1</v>
      </c>
      <c r="I132" s="151"/>
      <c r="L132" s="147"/>
      <c r="M132" s="152"/>
      <c r="T132" s="153"/>
      <c r="AT132" s="149" t="s">
        <v>141</v>
      </c>
      <c r="AU132" s="149" t="s">
        <v>85</v>
      </c>
      <c r="AV132" s="12" t="s">
        <v>83</v>
      </c>
      <c r="AW132" s="12" t="s">
        <v>32</v>
      </c>
      <c r="AX132" s="12" t="s">
        <v>75</v>
      </c>
      <c r="AY132" s="149" t="s">
        <v>133</v>
      </c>
    </row>
    <row r="133" spans="2:65" s="13" customFormat="1" ht="11.25">
      <c r="B133" s="154"/>
      <c r="D133" s="148" t="s">
        <v>141</v>
      </c>
      <c r="E133" s="155" t="s">
        <v>1</v>
      </c>
      <c r="F133" s="156" t="s">
        <v>1055</v>
      </c>
      <c r="H133" s="157">
        <v>5627</v>
      </c>
      <c r="I133" s="158"/>
      <c r="L133" s="154"/>
      <c r="M133" s="159"/>
      <c r="T133" s="160"/>
      <c r="AT133" s="155" t="s">
        <v>141</v>
      </c>
      <c r="AU133" s="155" t="s">
        <v>85</v>
      </c>
      <c r="AV133" s="13" t="s">
        <v>85</v>
      </c>
      <c r="AW133" s="13" t="s">
        <v>32</v>
      </c>
      <c r="AX133" s="13" t="s">
        <v>75</v>
      </c>
      <c r="AY133" s="155" t="s">
        <v>133</v>
      </c>
    </row>
    <row r="134" spans="2:65" s="12" customFormat="1" ht="11.25">
      <c r="B134" s="147"/>
      <c r="D134" s="148" t="s">
        <v>141</v>
      </c>
      <c r="E134" s="149" t="s">
        <v>1</v>
      </c>
      <c r="F134" s="150" t="s">
        <v>378</v>
      </c>
      <c r="H134" s="149" t="s">
        <v>1</v>
      </c>
      <c r="I134" s="151"/>
      <c r="L134" s="147"/>
      <c r="M134" s="152"/>
      <c r="T134" s="153"/>
      <c r="AT134" s="149" t="s">
        <v>141</v>
      </c>
      <c r="AU134" s="149" t="s">
        <v>85</v>
      </c>
      <c r="AV134" s="12" t="s">
        <v>83</v>
      </c>
      <c r="AW134" s="12" t="s">
        <v>32</v>
      </c>
      <c r="AX134" s="12" t="s">
        <v>75</v>
      </c>
      <c r="AY134" s="149" t="s">
        <v>133</v>
      </c>
    </row>
    <row r="135" spans="2:65" s="13" customFormat="1" ht="11.25">
      <c r="B135" s="154"/>
      <c r="D135" s="148" t="s">
        <v>141</v>
      </c>
      <c r="E135" s="155" t="s">
        <v>1</v>
      </c>
      <c r="F135" s="156" t="s">
        <v>1056</v>
      </c>
      <c r="H135" s="157">
        <v>6557.04</v>
      </c>
      <c r="I135" s="158"/>
      <c r="L135" s="154"/>
      <c r="M135" s="159"/>
      <c r="T135" s="160"/>
      <c r="AT135" s="155" t="s">
        <v>141</v>
      </c>
      <c r="AU135" s="155" t="s">
        <v>85</v>
      </c>
      <c r="AV135" s="13" t="s">
        <v>85</v>
      </c>
      <c r="AW135" s="13" t="s">
        <v>32</v>
      </c>
      <c r="AX135" s="13" t="s">
        <v>75</v>
      </c>
      <c r="AY135" s="155" t="s">
        <v>133</v>
      </c>
    </row>
    <row r="136" spans="2:65" s="14" customFormat="1" ht="11.25">
      <c r="B136" s="161"/>
      <c r="D136" s="148" t="s">
        <v>141</v>
      </c>
      <c r="E136" s="162" t="s">
        <v>1</v>
      </c>
      <c r="F136" s="163" t="s">
        <v>152</v>
      </c>
      <c r="H136" s="164">
        <v>12184.04</v>
      </c>
      <c r="I136" s="165"/>
      <c r="L136" s="161"/>
      <c r="M136" s="166"/>
      <c r="T136" s="167"/>
      <c r="AT136" s="162" t="s">
        <v>141</v>
      </c>
      <c r="AU136" s="162" t="s">
        <v>85</v>
      </c>
      <c r="AV136" s="14" t="s">
        <v>139</v>
      </c>
      <c r="AW136" s="14" t="s">
        <v>32</v>
      </c>
      <c r="AX136" s="14" t="s">
        <v>83</v>
      </c>
      <c r="AY136" s="162" t="s">
        <v>133</v>
      </c>
    </row>
    <row r="137" spans="2:65" s="1" customFormat="1" ht="37.9" customHeight="1">
      <c r="B137" s="32"/>
      <c r="C137" s="133" t="s">
        <v>153</v>
      </c>
      <c r="D137" s="133" t="s">
        <v>135</v>
      </c>
      <c r="E137" s="134" t="s">
        <v>145</v>
      </c>
      <c r="F137" s="135" t="s">
        <v>146</v>
      </c>
      <c r="G137" s="136" t="s">
        <v>138</v>
      </c>
      <c r="H137" s="137">
        <v>5768</v>
      </c>
      <c r="I137" s="138"/>
      <c r="J137" s="139">
        <f>ROUND(I137*H137,2)</f>
        <v>0</v>
      </c>
      <c r="K137" s="140"/>
      <c r="L137" s="32"/>
      <c r="M137" s="141" t="s">
        <v>1</v>
      </c>
      <c r="N137" s="142" t="s">
        <v>40</v>
      </c>
      <c r="P137" s="143">
        <f>O137*H137</f>
        <v>0</v>
      </c>
      <c r="Q137" s="143">
        <v>0</v>
      </c>
      <c r="R137" s="143">
        <f>Q137*H137</f>
        <v>0</v>
      </c>
      <c r="S137" s="143">
        <v>0.3</v>
      </c>
      <c r="T137" s="144">
        <f>S137*H137</f>
        <v>1730.3999999999999</v>
      </c>
      <c r="AR137" s="145" t="s">
        <v>139</v>
      </c>
      <c r="AT137" s="145" t="s">
        <v>135</v>
      </c>
      <c r="AU137" s="145" t="s">
        <v>85</v>
      </c>
      <c r="AY137" s="17" t="s">
        <v>133</v>
      </c>
      <c r="BE137" s="146">
        <f>IF(N137="základní",J137,0)</f>
        <v>0</v>
      </c>
      <c r="BF137" s="146">
        <f>IF(N137="snížená",J137,0)</f>
        <v>0</v>
      </c>
      <c r="BG137" s="146">
        <f>IF(N137="zákl. přenesená",J137,0)</f>
        <v>0</v>
      </c>
      <c r="BH137" s="146">
        <f>IF(N137="sníž. přenesená",J137,0)</f>
        <v>0</v>
      </c>
      <c r="BI137" s="146">
        <f>IF(N137="nulová",J137,0)</f>
        <v>0</v>
      </c>
      <c r="BJ137" s="17" t="s">
        <v>83</v>
      </c>
      <c r="BK137" s="146">
        <f>ROUND(I137*H137,2)</f>
        <v>0</v>
      </c>
      <c r="BL137" s="17" t="s">
        <v>139</v>
      </c>
      <c r="BM137" s="145" t="s">
        <v>1057</v>
      </c>
    </row>
    <row r="138" spans="2:65" s="12" customFormat="1" ht="11.25">
      <c r="B138" s="147"/>
      <c r="D138" s="148" t="s">
        <v>141</v>
      </c>
      <c r="E138" s="149" t="s">
        <v>1</v>
      </c>
      <c r="F138" s="150" t="s">
        <v>1058</v>
      </c>
      <c r="H138" s="149" t="s">
        <v>1</v>
      </c>
      <c r="I138" s="151"/>
      <c r="L138" s="147"/>
      <c r="M138" s="152"/>
      <c r="T138" s="153"/>
      <c r="AT138" s="149" t="s">
        <v>141</v>
      </c>
      <c r="AU138" s="149" t="s">
        <v>85</v>
      </c>
      <c r="AV138" s="12" t="s">
        <v>83</v>
      </c>
      <c r="AW138" s="12" t="s">
        <v>32</v>
      </c>
      <c r="AX138" s="12" t="s">
        <v>75</v>
      </c>
      <c r="AY138" s="149" t="s">
        <v>133</v>
      </c>
    </row>
    <row r="139" spans="2:65" s="12" customFormat="1" ht="11.25">
      <c r="B139" s="147"/>
      <c r="D139" s="148" t="s">
        <v>141</v>
      </c>
      <c r="E139" s="149" t="s">
        <v>1</v>
      </c>
      <c r="F139" s="150" t="s">
        <v>1059</v>
      </c>
      <c r="H139" s="149" t="s">
        <v>1</v>
      </c>
      <c r="I139" s="151"/>
      <c r="L139" s="147"/>
      <c r="M139" s="152"/>
      <c r="T139" s="153"/>
      <c r="AT139" s="149" t="s">
        <v>141</v>
      </c>
      <c r="AU139" s="149" t="s">
        <v>85</v>
      </c>
      <c r="AV139" s="12" t="s">
        <v>83</v>
      </c>
      <c r="AW139" s="12" t="s">
        <v>32</v>
      </c>
      <c r="AX139" s="12" t="s">
        <v>75</v>
      </c>
      <c r="AY139" s="149" t="s">
        <v>133</v>
      </c>
    </row>
    <row r="140" spans="2:65" s="13" customFormat="1" ht="11.25">
      <c r="B140" s="154"/>
      <c r="D140" s="148" t="s">
        <v>141</v>
      </c>
      <c r="E140" s="155" t="s">
        <v>1</v>
      </c>
      <c r="F140" s="156" t="s">
        <v>1060</v>
      </c>
      <c r="H140" s="157">
        <v>3728</v>
      </c>
      <c r="I140" s="158"/>
      <c r="L140" s="154"/>
      <c r="M140" s="159"/>
      <c r="T140" s="160"/>
      <c r="AT140" s="155" t="s">
        <v>141</v>
      </c>
      <c r="AU140" s="155" t="s">
        <v>85</v>
      </c>
      <c r="AV140" s="13" t="s">
        <v>85</v>
      </c>
      <c r="AW140" s="13" t="s">
        <v>32</v>
      </c>
      <c r="AX140" s="13" t="s">
        <v>75</v>
      </c>
      <c r="AY140" s="155" t="s">
        <v>133</v>
      </c>
    </row>
    <row r="141" spans="2:65" s="12" customFormat="1" ht="11.25">
      <c r="B141" s="147"/>
      <c r="D141" s="148" t="s">
        <v>141</v>
      </c>
      <c r="E141" s="149" t="s">
        <v>1</v>
      </c>
      <c r="F141" s="150" t="s">
        <v>1061</v>
      </c>
      <c r="H141" s="149" t="s">
        <v>1</v>
      </c>
      <c r="I141" s="151"/>
      <c r="L141" s="147"/>
      <c r="M141" s="152"/>
      <c r="T141" s="153"/>
      <c r="AT141" s="149" t="s">
        <v>141</v>
      </c>
      <c r="AU141" s="149" t="s">
        <v>85</v>
      </c>
      <c r="AV141" s="12" t="s">
        <v>83</v>
      </c>
      <c r="AW141" s="12" t="s">
        <v>32</v>
      </c>
      <c r="AX141" s="12" t="s">
        <v>75</v>
      </c>
      <c r="AY141" s="149" t="s">
        <v>133</v>
      </c>
    </row>
    <row r="142" spans="2:65" s="13" customFormat="1" ht="11.25">
      <c r="B142" s="154"/>
      <c r="D142" s="148" t="s">
        <v>141</v>
      </c>
      <c r="E142" s="155" t="s">
        <v>1</v>
      </c>
      <c r="F142" s="156" t="s">
        <v>1062</v>
      </c>
      <c r="H142" s="157">
        <v>2040</v>
      </c>
      <c r="I142" s="158"/>
      <c r="L142" s="154"/>
      <c r="M142" s="159"/>
      <c r="T142" s="160"/>
      <c r="AT142" s="155" t="s">
        <v>141</v>
      </c>
      <c r="AU142" s="155" t="s">
        <v>85</v>
      </c>
      <c r="AV142" s="13" t="s">
        <v>85</v>
      </c>
      <c r="AW142" s="13" t="s">
        <v>32</v>
      </c>
      <c r="AX142" s="13" t="s">
        <v>75</v>
      </c>
      <c r="AY142" s="155" t="s">
        <v>133</v>
      </c>
    </row>
    <row r="143" spans="2:65" s="14" customFormat="1" ht="11.25">
      <c r="B143" s="161"/>
      <c r="D143" s="148" t="s">
        <v>141</v>
      </c>
      <c r="E143" s="162" t="s">
        <v>1</v>
      </c>
      <c r="F143" s="163" t="s">
        <v>152</v>
      </c>
      <c r="H143" s="164">
        <v>5768</v>
      </c>
      <c r="I143" s="165"/>
      <c r="L143" s="161"/>
      <c r="M143" s="166"/>
      <c r="T143" s="167"/>
      <c r="AT143" s="162" t="s">
        <v>141</v>
      </c>
      <c r="AU143" s="162" t="s">
        <v>85</v>
      </c>
      <c r="AV143" s="14" t="s">
        <v>139</v>
      </c>
      <c r="AW143" s="14" t="s">
        <v>32</v>
      </c>
      <c r="AX143" s="14" t="s">
        <v>83</v>
      </c>
      <c r="AY143" s="162" t="s">
        <v>133</v>
      </c>
    </row>
    <row r="144" spans="2:65" s="1" customFormat="1" ht="37.9" customHeight="1">
      <c r="B144" s="32"/>
      <c r="C144" s="133" t="s">
        <v>139</v>
      </c>
      <c r="D144" s="133" t="s">
        <v>135</v>
      </c>
      <c r="E144" s="134" t="s">
        <v>154</v>
      </c>
      <c r="F144" s="135" t="s">
        <v>155</v>
      </c>
      <c r="G144" s="136" t="s">
        <v>138</v>
      </c>
      <c r="H144" s="137">
        <v>292</v>
      </c>
      <c r="I144" s="138"/>
      <c r="J144" s="139">
        <f>ROUND(I144*H144,2)</f>
        <v>0</v>
      </c>
      <c r="K144" s="140"/>
      <c r="L144" s="32"/>
      <c r="M144" s="141" t="s">
        <v>1</v>
      </c>
      <c r="N144" s="142" t="s">
        <v>40</v>
      </c>
      <c r="P144" s="143">
        <f>O144*H144</f>
        <v>0</v>
      </c>
      <c r="Q144" s="143">
        <v>0</v>
      </c>
      <c r="R144" s="143">
        <f>Q144*H144</f>
        <v>0</v>
      </c>
      <c r="S144" s="143">
        <v>0.44</v>
      </c>
      <c r="T144" s="144">
        <f>S144*H144</f>
        <v>128.47999999999999</v>
      </c>
      <c r="AR144" s="145" t="s">
        <v>139</v>
      </c>
      <c r="AT144" s="145" t="s">
        <v>135</v>
      </c>
      <c r="AU144" s="145" t="s">
        <v>85</v>
      </c>
      <c r="AY144" s="17" t="s">
        <v>133</v>
      </c>
      <c r="BE144" s="146">
        <f>IF(N144="základní",J144,0)</f>
        <v>0</v>
      </c>
      <c r="BF144" s="146">
        <f>IF(N144="snížená",J144,0)</f>
        <v>0</v>
      </c>
      <c r="BG144" s="146">
        <f>IF(N144="zákl. přenesená",J144,0)</f>
        <v>0</v>
      </c>
      <c r="BH144" s="146">
        <f>IF(N144="sníž. přenesená",J144,0)</f>
        <v>0</v>
      </c>
      <c r="BI144" s="146">
        <f>IF(N144="nulová",J144,0)</f>
        <v>0</v>
      </c>
      <c r="BJ144" s="17" t="s">
        <v>83</v>
      </c>
      <c r="BK144" s="146">
        <f>ROUND(I144*H144,2)</f>
        <v>0</v>
      </c>
      <c r="BL144" s="17" t="s">
        <v>139</v>
      </c>
      <c r="BM144" s="145" t="s">
        <v>1063</v>
      </c>
    </row>
    <row r="145" spans="2:65" s="12" customFormat="1" ht="11.25">
      <c r="B145" s="147"/>
      <c r="D145" s="148" t="s">
        <v>141</v>
      </c>
      <c r="E145" s="149" t="s">
        <v>1</v>
      </c>
      <c r="F145" s="150" t="s">
        <v>1064</v>
      </c>
      <c r="H145" s="149" t="s">
        <v>1</v>
      </c>
      <c r="I145" s="151"/>
      <c r="L145" s="147"/>
      <c r="M145" s="152"/>
      <c r="T145" s="153"/>
      <c r="AT145" s="149" t="s">
        <v>141</v>
      </c>
      <c r="AU145" s="149" t="s">
        <v>85</v>
      </c>
      <c r="AV145" s="12" t="s">
        <v>83</v>
      </c>
      <c r="AW145" s="12" t="s">
        <v>32</v>
      </c>
      <c r="AX145" s="12" t="s">
        <v>75</v>
      </c>
      <c r="AY145" s="149" t="s">
        <v>133</v>
      </c>
    </row>
    <row r="146" spans="2:65" s="13" customFormat="1" ht="11.25">
      <c r="B146" s="154"/>
      <c r="D146" s="148" t="s">
        <v>141</v>
      </c>
      <c r="E146" s="155" t="s">
        <v>1</v>
      </c>
      <c r="F146" s="156" t="s">
        <v>1065</v>
      </c>
      <c r="H146" s="157">
        <v>292</v>
      </c>
      <c r="I146" s="158"/>
      <c r="L146" s="154"/>
      <c r="M146" s="159"/>
      <c r="T146" s="160"/>
      <c r="AT146" s="155" t="s">
        <v>141</v>
      </c>
      <c r="AU146" s="155" t="s">
        <v>85</v>
      </c>
      <c r="AV146" s="13" t="s">
        <v>85</v>
      </c>
      <c r="AW146" s="13" t="s">
        <v>32</v>
      </c>
      <c r="AX146" s="13" t="s">
        <v>83</v>
      </c>
      <c r="AY146" s="155" t="s">
        <v>133</v>
      </c>
    </row>
    <row r="147" spans="2:65" s="1" customFormat="1" ht="37.9" customHeight="1">
      <c r="B147" s="32"/>
      <c r="C147" s="133" t="s">
        <v>164</v>
      </c>
      <c r="D147" s="133" t="s">
        <v>135</v>
      </c>
      <c r="E147" s="134" t="s">
        <v>159</v>
      </c>
      <c r="F147" s="135" t="s">
        <v>160</v>
      </c>
      <c r="G147" s="136" t="s">
        <v>138</v>
      </c>
      <c r="H147" s="137">
        <v>2497.92</v>
      </c>
      <c r="I147" s="138"/>
      <c r="J147" s="139">
        <f>ROUND(I147*H147,2)</f>
        <v>0</v>
      </c>
      <c r="K147" s="140"/>
      <c r="L147" s="32"/>
      <c r="M147" s="141" t="s">
        <v>1</v>
      </c>
      <c r="N147" s="142" t="s">
        <v>40</v>
      </c>
      <c r="P147" s="143">
        <f>O147*H147</f>
        <v>0</v>
      </c>
      <c r="Q147" s="143">
        <v>0</v>
      </c>
      <c r="R147" s="143">
        <f>Q147*H147</f>
        <v>0</v>
      </c>
      <c r="S147" s="143">
        <v>0.57999999999999996</v>
      </c>
      <c r="T147" s="144">
        <f>S147*H147</f>
        <v>1448.7936</v>
      </c>
      <c r="AR147" s="145" t="s">
        <v>139</v>
      </c>
      <c r="AT147" s="145" t="s">
        <v>135</v>
      </c>
      <c r="AU147" s="145" t="s">
        <v>85</v>
      </c>
      <c r="AY147" s="17" t="s">
        <v>133</v>
      </c>
      <c r="BE147" s="146">
        <f>IF(N147="základní",J147,0)</f>
        <v>0</v>
      </c>
      <c r="BF147" s="146">
        <f>IF(N147="snížená",J147,0)</f>
        <v>0</v>
      </c>
      <c r="BG147" s="146">
        <f>IF(N147="zákl. přenesená",J147,0)</f>
        <v>0</v>
      </c>
      <c r="BH147" s="146">
        <f>IF(N147="sníž. přenesená",J147,0)</f>
        <v>0</v>
      </c>
      <c r="BI147" s="146">
        <f>IF(N147="nulová",J147,0)</f>
        <v>0</v>
      </c>
      <c r="BJ147" s="17" t="s">
        <v>83</v>
      </c>
      <c r="BK147" s="146">
        <f>ROUND(I147*H147,2)</f>
        <v>0</v>
      </c>
      <c r="BL147" s="17" t="s">
        <v>139</v>
      </c>
      <c r="BM147" s="145" t="s">
        <v>1066</v>
      </c>
    </row>
    <row r="148" spans="2:65" s="12" customFormat="1" ht="11.25">
      <c r="B148" s="147"/>
      <c r="D148" s="148" t="s">
        <v>141</v>
      </c>
      <c r="E148" s="149" t="s">
        <v>1</v>
      </c>
      <c r="F148" s="150" t="s">
        <v>1067</v>
      </c>
      <c r="H148" s="149" t="s">
        <v>1</v>
      </c>
      <c r="I148" s="151"/>
      <c r="L148" s="147"/>
      <c r="M148" s="152"/>
      <c r="T148" s="153"/>
      <c r="AT148" s="149" t="s">
        <v>141</v>
      </c>
      <c r="AU148" s="149" t="s">
        <v>85</v>
      </c>
      <c r="AV148" s="12" t="s">
        <v>83</v>
      </c>
      <c r="AW148" s="12" t="s">
        <v>32</v>
      </c>
      <c r="AX148" s="12" t="s">
        <v>75</v>
      </c>
      <c r="AY148" s="149" t="s">
        <v>133</v>
      </c>
    </row>
    <row r="149" spans="2:65" s="13" customFormat="1" ht="11.25">
      <c r="B149" s="154"/>
      <c r="D149" s="148" t="s">
        <v>141</v>
      </c>
      <c r="E149" s="155" t="s">
        <v>1</v>
      </c>
      <c r="F149" s="156" t="s">
        <v>1068</v>
      </c>
      <c r="H149" s="157">
        <v>2497.92</v>
      </c>
      <c r="I149" s="158"/>
      <c r="L149" s="154"/>
      <c r="M149" s="159"/>
      <c r="T149" s="160"/>
      <c r="AT149" s="155" t="s">
        <v>141</v>
      </c>
      <c r="AU149" s="155" t="s">
        <v>85</v>
      </c>
      <c r="AV149" s="13" t="s">
        <v>85</v>
      </c>
      <c r="AW149" s="13" t="s">
        <v>32</v>
      </c>
      <c r="AX149" s="13" t="s">
        <v>83</v>
      </c>
      <c r="AY149" s="155" t="s">
        <v>133</v>
      </c>
    </row>
    <row r="150" spans="2:65" s="1" customFormat="1" ht="24.2" customHeight="1">
      <c r="B150" s="32"/>
      <c r="C150" s="133" t="s">
        <v>170</v>
      </c>
      <c r="D150" s="133" t="s">
        <v>135</v>
      </c>
      <c r="E150" s="134" t="s">
        <v>840</v>
      </c>
      <c r="F150" s="135" t="s">
        <v>841</v>
      </c>
      <c r="G150" s="136" t="s">
        <v>138</v>
      </c>
      <c r="H150" s="137">
        <v>3234</v>
      </c>
      <c r="I150" s="138"/>
      <c r="J150" s="139">
        <f>ROUND(I150*H150,2)</f>
        <v>0</v>
      </c>
      <c r="K150" s="140"/>
      <c r="L150" s="32"/>
      <c r="M150" s="141" t="s">
        <v>1</v>
      </c>
      <c r="N150" s="142" t="s">
        <v>40</v>
      </c>
      <c r="P150" s="143">
        <f>O150*H150</f>
        <v>0</v>
      </c>
      <c r="Q150" s="143">
        <v>6.0000000000000002E-5</v>
      </c>
      <c r="R150" s="143">
        <f>Q150*H150</f>
        <v>0.19404000000000002</v>
      </c>
      <c r="S150" s="143">
        <v>9.1999999999999998E-2</v>
      </c>
      <c r="T150" s="144">
        <f>S150*H150</f>
        <v>297.52800000000002</v>
      </c>
      <c r="AR150" s="145" t="s">
        <v>139</v>
      </c>
      <c r="AT150" s="145" t="s">
        <v>135</v>
      </c>
      <c r="AU150" s="145" t="s">
        <v>85</v>
      </c>
      <c r="AY150" s="17" t="s">
        <v>133</v>
      </c>
      <c r="BE150" s="146">
        <f>IF(N150="základní",J150,0)</f>
        <v>0</v>
      </c>
      <c r="BF150" s="146">
        <f>IF(N150="snížená",J150,0)</f>
        <v>0</v>
      </c>
      <c r="BG150" s="146">
        <f>IF(N150="zákl. přenesená",J150,0)</f>
        <v>0</v>
      </c>
      <c r="BH150" s="146">
        <f>IF(N150="sníž. přenesená",J150,0)</f>
        <v>0</v>
      </c>
      <c r="BI150" s="146">
        <f>IF(N150="nulová",J150,0)</f>
        <v>0</v>
      </c>
      <c r="BJ150" s="17" t="s">
        <v>83</v>
      </c>
      <c r="BK150" s="146">
        <f>ROUND(I150*H150,2)</f>
        <v>0</v>
      </c>
      <c r="BL150" s="17" t="s">
        <v>139</v>
      </c>
      <c r="BM150" s="145" t="s">
        <v>1069</v>
      </c>
    </row>
    <row r="151" spans="2:65" s="12" customFormat="1" ht="11.25">
      <c r="B151" s="147"/>
      <c r="D151" s="148" t="s">
        <v>141</v>
      </c>
      <c r="E151" s="149" t="s">
        <v>1</v>
      </c>
      <c r="F151" s="150" t="s">
        <v>1070</v>
      </c>
      <c r="H151" s="149" t="s">
        <v>1</v>
      </c>
      <c r="I151" s="151"/>
      <c r="L151" s="147"/>
      <c r="M151" s="152"/>
      <c r="T151" s="153"/>
      <c r="AT151" s="149" t="s">
        <v>141</v>
      </c>
      <c r="AU151" s="149" t="s">
        <v>85</v>
      </c>
      <c r="AV151" s="12" t="s">
        <v>83</v>
      </c>
      <c r="AW151" s="12" t="s">
        <v>32</v>
      </c>
      <c r="AX151" s="12" t="s">
        <v>75</v>
      </c>
      <c r="AY151" s="149" t="s">
        <v>133</v>
      </c>
    </row>
    <row r="152" spans="2:65" s="12" customFormat="1" ht="11.25">
      <c r="B152" s="147"/>
      <c r="D152" s="148" t="s">
        <v>141</v>
      </c>
      <c r="E152" s="149" t="s">
        <v>1</v>
      </c>
      <c r="F152" s="150" t="s">
        <v>1071</v>
      </c>
      <c r="H152" s="149" t="s">
        <v>1</v>
      </c>
      <c r="I152" s="151"/>
      <c r="L152" s="147"/>
      <c r="M152" s="152"/>
      <c r="T152" s="153"/>
      <c r="AT152" s="149" t="s">
        <v>141</v>
      </c>
      <c r="AU152" s="149" t="s">
        <v>85</v>
      </c>
      <c r="AV152" s="12" t="s">
        <v>83</v>
      </c>
      <c r="AW152" s="12" t="s">
        <v>32</v>
      </c>
      <c r="AX152" s="12" t="s">
        <v>75</v>
      </c>
      <c r="AY152" s="149" t="s">
        <v>133</v>
      </c>
    </row>
    <row r="153" spans="2:65" s="13" customFormat="1" ht="11.25">
      <c r="B153" s="154"/>
      <c r="D153" s="148" t="s">
        <v>141</v>
      </c>
      <c r="E153" s="155" t="s">
        <v>1</v>
      </c>
      <c r="F153" s="156" t="s">
        <v>1072</v>
      </c>
      <c r="H153" s="157">
        <v>3234</v>
      </c>
      <c r="I153" s="158"/>
      <c r="L153" s="154"/>
      <c r="M153" s="159"/>
      <c r="T153" s="160"/>
      <c r="AT153" s="155" t="s">
        <v>141</v>
      </c>
      <c r="AU153" s="155" t="s">
        <v>85</v>
      </c>
      <c r="AV153" s="13" t="s">
        <v>85</v>
      </c>
      <c r="AW153" s="13" t="s">
        <v>32</v>
      </c>
      <c r="AX153" s="13" t="s">
        <v>83</v>
      </c>
      <c r="AY153" s="155" t="s">
        <v>133</v>
      </c>
    </row>
    <row r="154" spans="2:65" s="1" customFormat="1" ht="24.2" customHeight="1">
      <c r="B154" s="32"/>
      <c r="C154" s="133" t="s">
        <v>178</v>
      </c>
      <c r="D154" s="133" t="s">
        <v>135</v>
      </c>
      <c r="E154" s="134" t="s">
        <v>171</v>
      </c>
      <c r="F154" s="135" t="s">
        <v>172</v>
      </c>
      <c r="G154" s="136" t="s">
        <v>138</v>
      </c>
      <c r="H154" s="137">
        <v>4059.12</v>
      </c>
      <c r="I154" s="138"/>
      <c r="J154" s="139">
        <f>ROUND(I154*H154,2)</f>
        <v>0</v>
      </c>
      <c r="K154" s="140"/>
      <c r="L154" s="32"/>
      <c r="M154" s="141" t="s">
        <v>1</v>
      </c>
      <c r="N154" s="142" t="s">
        <v>40</v>
      </c>
      <c r="P154" s="143">
        <f>O154*H154</f>
        <v>0</v>
      </c>
      <c r="Q154" s="143">
        <v>6.9999999999999994E-5</v>
      </c>
      <c r="R154" s="143">
        <f>Q154*H154</f>
        <v>0.28413839999999996</v>
      </c>
      <c r="S154" s="143">
        <v>0.115</v>
      </c>
      <c r="T154" s="144">
        <f>S154*H154</f>
        <v>466.79880000000003</v>
      </c>
      <c r="AR154" s="145" t="s">
        <v>139</v>
      </c>
      <c r="AT154" s="145" t="s">
        <v>135</v>
      </c>
      <c r="AU154" s="145" t="s">
        <v>85</v>
      </c>
      <c r="AY154" s="17" t="s">
        <v>133</v>
      </c>
      <c r="BE154" s="146">
        <f>IF(N154="základní",J154,0)</f>
        <v>0</v>
      </c>
      <c r="BF154" s="146">
        <f>IF(N154="snížená",J154,0)</f>
        <v>0</v>
      </c>
      <c r="BG154" s="146">
        <f>IF(N154="zákl. přenesená",J154,0)</f>
        <v>0</v>
      </c>
      <c r="BH154" s="146">
        <f>IF(N154="sníž. přenesená",J154,0)</f>
        <v>0</v>
      </c>
      <c r="BI154" s="146">
        <f>IF(N154="nulová",J154,0)</f>
        <v>0</v>
      </c>
      <c r="BJ154" s="17" t="s">
        <v>83</v>
      </c>
      <c r="BK154" s="146">
        <f>ROUND(I154*H154,2)</f>
        <v>0</v>
      </c>
      <c r="BL154" s="17" t="s">
        <v>139</v>
      </c>
      <c r="BM154" s="145" t="s">
        <v>1073</v>
      </c>
    </row>
    <row r="155" spans="2:65" s="12" customFormat="1" ht="11.25">
      <c r="B155" s="147"/>
      <c r="D155" s="148" t="s">
        <v>141</v>
      </c>
      <c r="E155" s="149" t="s">
        <v>1</v>
      </c>
      <c r="F155" s="150" t="s">
        <v>1074</v>
      </c>
      <c r="H155" s="149" t="s">
        <v>1</v>
      </c>
      <c r="I155" s="151"/>
      <c r="L155" s="147"/>
      <c r="M155" s="152"/>
      <c r="T155" s="153"/>
      <c r="AT155" s="149" t="s">
        <v>141</v>
      </c>
      <c r="AU155" s="149" t="s">
        <v>85</v>
      </c>
      <c r="AV155" s="12" t="s">
        <v>83</v>
      </c>
      <c r="AW155" s="12" t="s">
        <v>32</v>
      </c>
      <c r="AX155" s="12" t="s">
        <v>75</v>
      </c>
      <c r="AY155" s="149" t="s">
        <v>133</v>
      </c>
    </row>
    <row r="156" spans="2:65" s="12" customFormat="1" ht="11.25">
      <c r="B156" s="147"/>
      <c r="D156" s="148" t="s">
        <v>141</v>
      </c>
      <c r="E156" s="149" t="s">
        <v>1</v>
      </c>
      <c r="F156" s="150" t="s">
        <v>1075</v>
      </c>
      <c r="H156" s="149" t="s">
        <v>1</v>
      </c>
      <c r="I156" s="151"/>
      <c r="L156" s="147"/>
      <c r="M156" s="152"/>
      <c r="T156" s="153"/>
      <c r="AT156" s="149" t="s">
        <v>141</v>
      </c>
      <c r="AU156" s="149" t="s">
        <v>85</v>
      </c>
      <c r="AV156" s="12" t="s">
        <v>83</v>
      </c>
      <c r="AW156" s="12" t="s">
        <v>32</v>
      </c>
      <c r="AX156" s="12" t="s">
        <v>75</v>
      </c>
      <c r="AY156" s="149" t="s">
        <v>133</v>
      </c>
    </row>
    <row r="157" spans="2:65" s="13" customFormat="1" ht="11.25">
      <c r="B157" s="154"/>
      <c r="D157" s="148" t="s">
        <v>141</v>
      </c>
      <c r="E157" s="155" t="s">
        <v>1</v>
      </c>
      <c r="F157" s="156" t="s">
        <v>1076</v>
      </c>
      <c r="H157" s="157">
        <v>406.9</v>
      </c>
      <c r="I157" s="158"/>
      <c r="L157" s="154"/>
      <c r="M157" s="159"/>
      <c r="T157" s="160"/>
      <c r="AT157" s="155" t="s">
        <v>141</v>
      </c>
      <c r="AU157" s="155" t="s">
        <v>85</v>
      </c>
      <c r="AV157" s="13" t="s">
        <v>85</v>
      </c>
      <c r="AW157" s="13" t="s">
        <v>32</v>
      </c>
      <c r="AX157" s="13" t="s">
        <v>75</v>
      </c>
      <c r="AY157" s="155" t="s">
        <v>133</v>
      </c>
    </row>
    <row r="158" spans="2:65" s="12" customFormat="1" ht="11.25">
      <c r="B158" s="147"/>
      <c r="D158" s="148" t="s">
        <v>141</v>
      </c>
      <c r="E158" s="149" t="s">
        <v>1</v>
      </c>
      <c r="F158" s="150" t="s">
        <v>1077</v>
      </c>
      <c r="H158" s="149" t="s">
        <v>1</v>
      </c>
      <c r="I158" s="151"/>
      <c r="L158" s="147"/>
      <c r="M158" s="152"/>
      <c r="T158" s="153"/>
      <c r="AT158" s="149" t="s">
        <v>141</v>
      </c>
      <c r="AU158" s="149" t="s">
        <v>85</v>
      </c>
      <c r="AV158" s="12" t="s">
        <v>83</v>
      </c>
      <c r="AW158" s="12" t="s">
        <v>32</v>
      </c>
      <c r="AX158" s="12" t="s">
        <v>75</v>
      </c>
      <c r="AY158" s="149" t="s">
        <v>133</v>
      </c>
    </row>
    <row r="159" spans="2:65" s="13" customFormat="1" ht="11.25">
      <c r="B159" s="154"/>
      <c r="D159" s="148" t="s">
        <v>141</v>
      </c>
      <c r="E159" s="155" t="s">
        <v>1</v>
      </c>
      <c r="F159" s="156" t="s">
        <v>1078</v>
      </c>
      <c r="H159" s="157">
        <v>185.25</v>
      </c>
      <c r="I159" s="158"/>
      <c r="L159" s="154"/>
      <c r="M159" s="159"/>
      <c r="T159" s="160"/>
      <c r="AT159" s="155" t="s">
        <v>141</v>
      </c>
      <c r="AU159" s="155" t="s">
        <v>85</v>
      </c>
      <c r="AV159" s="13" t="s">
        <v>85</v>
      </c>
      <c r="AW159" s="13" t="s">
        <v>32</v>
      </c>
      <c r="AX159" s="13" t="s">
        <v>75</v>
      </c>
      <c r="AY159" s="155" t="s">
        <v>133</v>
      </c>
    </row>
    <row r="160" spans="2:65" s="12" customFormat="1" ht="11.25">
      <c r="B160" s="147"/>
      <c r="D160" s="148" t="s">
        <v>141</v>
      </c>
      <c r="E160" s="149" t="s">
        <v>1</v>
      </c>
      <c r="F160" s="150" t="s">
        <v>1079</v>
      </c>
      <c r="H160" s="149" t="s">
        <v>1</v>
      </c>
      <c r="I160" s="151"/>
      <c r="L160" s="147"/>
      <c r="M160" s="152"/>
      <c r="T160" s="153"/>
      <c r="AT160" s="149" t="s">
        <v>141</v>
      </c>
      <c r="AU160" s="149" t="s">
        <v>85</v>
      </c>
      <c r="AV160" s="12" t="s">
        <v>83</v>
      </c>
      <c r="AW160" s="12" t="s">
        <v>32</v>
      </c>
      <c r="AX160" s="12" t="s">
        <v>75</v>
      </c>
      <c r="AY160" s="149" t="s">
        <v>133</v>
      </c>
    </row>
    <row r="161" spans="2:51" s="13" customFormat="1" ht="11.25">
      <c r="B161" s="154"/>
      <c r="D161" s="148" t="s">
        <v>141</v>
      </c>
      <c r="E161" s="155" t="s">
        <v>1</v>
      </c>
      <c r="F161" s="156" t="s">
        <v>1080</v>
      </c>
      <c r="H161" s="157">
        <v>58.5</v>
      </c>
      <c r="I161" s="158"/>
      <c r="L161" s="154"/>
      <c r="M161" s="159"/>
      <c r="T161" s="160"/>
      <c r="AT161" s="155" t="s">
        <v>141</v>
      </c>
      <c r="AU161" s="155" t="s">
        <v>85</v>
      </c>
      <c r="AV161" s="13" t="s">
        <v>85</v>
      </c>
      <c r="AW161" s="13" t="s">
        <v>32</v>
      </c>
      <c r="AX161" s="13" t="s">
        <v>75</v>
      </c>
      <c r="AY161" s="155" t="s">
        <v>133</v>
      </c>
    </row>
    <row r="162" spans="2:51" s="12" customFormat="1" ht="11.25">
      <c r="B162" s="147"/>
      <c r="D162" s="148" t="s">
        <v>141</v>
      </c>
      <c r="E162" s="149" t="s">
        <v>1</v>
      </c>
      <c r="F162" s="150" t="s">
        <v>1081</v>
      </c>
      <c r="H162" s="149" t="s">
        <v>1</v>
      </c>
      <c r="I162" s="151"/>
      <c r="L162" s="147"/>
      <c r="M162" s="152"/>
      <c r="T162" s="153"/>
      <c r="AT162" s="149" t="s">
        <v>141</v>
      </c>
      <c r="AU162" s="149" t="s">
        <v>85</v>
      </c>
      <c r="AV162" s="12" t="s">
        <v>83</v>
      </c>
      <c r="AW162" s="12" t="s">
        <v>32</v>
      </c>
      <c r="AX162" s="12" t="s">
        <v>75</v>
      </c>
      <c r="AY162" s="149" t="s">
        <v>133</v>
      </c>
    </row>
    <row r="163" spans="2:51" s="13" customFormat="1" ht="11.25">
      <c r="B163" s="154"/>
      <c r="D163" s="148" t="s">
        <v>141</v>
      </c>
      <c r="E163" s="155" t="s">
        <v>1</v>
      </c>
      <c r="F163" s="156" t="s">
        <v>1082</v>
      </c>
      <c r="H163" s="157">
        <v>1.3</v>
      </c>
      <c r="I163" s="158"/>
      <c r="L163" s="154"/>
      <c r="M163" s="159"/>
      <c r="T163" s="160"/>
      <c r="AT163" s="155" t="s">
        <v>141</v>
      </c>
      <c r="AU163" s="155" t="s">
        <v>85</v>
      </c>
      <c r="AV163" s="13" t="s">
        <v>85</v>
      </c>
      <c r="AW163" s="13" t="s">
        <v>32</v>
      </c>
      <c r="AX163" s="13" t="s">
        <v>75</v>
      </c>
      <c r="AY163" s="155" t="s">
        <v>133</v>
      </c>
    </row>
    <row r="164" spans="2:51" s="12" customFormat="1" ht="11.25">
      <c r="B164" s="147"/>
      <c r="D164" s="148" t="s">
        <v>141</v>
      </c>
      <c r="E164" s="149" t="s">
        <v>1</v>
      </c>
      <c r="F164" s="150" t="s">
        <v>1083</v>
      </c>
      <c r="H164" s="149" t="s">
        <v>1</v>
      </c>
      <c r="I164" s="151"/>
      <c r="L164" s="147"/>
      <c r="M164" s="152"/>
      <c r="T164" s="153"/>
      <c r="AT164" s="149" t="s">
        <v>141</v>
      </c>
      <c r="AU164" s="149" t="s">
        <v>85</v>
      </c>
      <c r="AV164" s="12" t="s">
        <v>83</v>
      </c>
      <c r="AW164" s="12" t="s">
        <v>32</v>
      </c>
      <c r="AX164" s="12" t="s">
        <v>75</v>
      </c>
      <c r="AY164" s="149" t="s">
        <v>133</v>
      </c>
    </row>
    <row r="165" spans="2:51" s="13" customFormat="1" ht="11.25">
      <c r="B165" s="154"/>
      <c r="D165" s="148" t="s">
        <v>141</v>
      </c>
      <c r="E165" s="155" t="s">
        <v>1</v>
      </c>
      <c r="F165" s="156" t="s">
        <v>1084</v>
      </c>
      <c r="H165" s="157">
        <v>492.05</v>
      </c>
      <c r="I165" s="158"/>
      <c r="L165" s="154"/>
      <c r="M165" s="159"/>
      <c r="T165" s="160"/>
      <c r="AT165" s="155" t="s">
        <v>141</v>
      </c>
      <c r="AU165" s="155" t="s">
        <v>85</v>
      </c>
      <c r="AV165" s="13" t="s">
        <v>85</v>
      </c>
      <c r="AW165" s="13" t="s">
        <v>32</v>
      </c>
      <c r="AX165" s="13" t="s">
        <v>75</v>
      </c>
      <c r="AY165" s="155" t="s">
        <v>133</v>
      </c>
    </row>
    <row r="166" spans="2:51" s="12" customFormat="1" ht="11.25">
      <c r="B166" s="147"/>
      <c r="D166" s="148" t="s">
        <v>141</v>
      </c>
      <c r="E166" s="149" t="s">
        <v>1</v>
      </c>
      <c r="F166" s="150" t="s">
        <v>1085</v>
      </c>
      <c r="H166" s="149" t="s">
        <v>1</v>
      </c>
      <c r="I166" s="151"/>
      <c r="L166" s="147"/>
      <c r="M166" s="152"/>
      <c r="T166" s="153"/>
      <c r="AT166" s="149" t="s">
        <v>141</v>
      </c>
      <c r="AU166" s="149" t="s">
        <v>85</v>
      </c>
      <c r="AV166" s="12" t="s">
        <v>83</v>
      </c>
      <c r="AW166" s="12" t="s">
        <v>32</v>
      </c>
      <c r="AX166" s="12" t="s">
        <v>75</v>
      </c>
      <c r="AY166" s="149" t="s">
        <v>133</v>
      </c>
    </row>
    <row r="167" spans="2:51" s="13" customFormat="1" ht="11.25">
      <c r="B167" s="154"/>
      <c r="D167" s="148" t="s">
        <v>141</v>
      </c>
      <c r="E167" s="155" t="s">
        <v>1</v>
      </c>
      <c r="F167" s="156" t="s">
        <v>1086</v>
      </c>
      <c r="H167" s="157">
        <v>115.7</v>
      </c>
      <c r="I167" s="158"/>
      <c r="L167" s="154"/>
      <c r="M167" s="159"/>
      <c r="T167" s="160"/>
      <c r="AT167" s="155" t="s">
        <v>141</v>
      </c>
      <c r="AU167" s="155" t="s">
        <v>85</v>
      </c>
      <c r="AV167" s="13" t="s">
        <v>85</v>
      </c>
      <c r="AW167" s="13" t="s">
        <v>32</v>
      </c>
      <c r="AX167" s="13" t="s">
        <v>75</v>
      </c>
      <c r="AY167" s="155" t="s">
        <v>133</v>
      </c>
    </row>
    <row r="168" spans="2:51" s="12" customFormat="1" ht="11.25">
      <c r="B168" s="147"/>
      <c r="D168" s="148" t="s">
        <v>141</v>
      </c>
      <c r="E168" s="149" t="s">
        <v>1</v>
      </c>
      <c r="F168" s="150" t="s">
        <v>1087</v>
      </c>
      <c r="H168" s="149" t="s">
        <v>1</v>
      </c>
      <c r="I168" s="151"/>
      <c r="L168" s="147"/>
      <c r="M168" s="152"/>
      <c r="T168" s="153"/>
      <c r="AT168" s="149" t="s">
        <v>141</v>
      </c>
      <c r="AU168" s="149" t="s">
        <v>85</v>
      </c>
      <c r="AV168" s="12" t="s">
        <v>83</v>
      </c>
      <c r="AW168" s="12" t="s">
        <v>32</v>
      </c>
      <c r="AX168" s="12" t="s">
        <v>75</v>
      </c>
      <c r="AY168" s="149" t="s">
        <v>133</v>
      </c>
    </row>
    <row r="169" spans="2:51" s="13" customFormat="1" ht="11.25">
      <c r="B169" s="154"/>
      <c r="D169" s="148" t="s">
        <v>141</v>
      </c>
      <c r="E169" s="155" t="s">
        <v>1</v>
      </c>
      <c r="F169" s="156" t="s">
        <v>1088</v>
      </c>
      <c r="H169" s="157">
        <v>200.07</v>
      </c>
      <c r="I169" s="158"/>
      <c r="L169" s="154"/>
      <c r="M169" s="159"/>
      <c r="T169" s="160"/>
      <c r="AT169" s="155" t="s">
        <v>141</v>
      </c>
      <c r="AU169" s="155" t="s">
        <v>85</v>
      </c>
      <c r="AV169" s="13" t="s">
        <v>85</v>
      </c>
      <c r="AW169" s="13" t="s">
        <v>32</v>
      </c>
      <c r="AX169" s="13" t="s">
        <v>75</v>
      </c>
      <c r="AY169" s="155" t="s">
        <v>133</v>
      </c>
    </row>
    <row r="170" spans="2:51" s="12" customFormat="1" ht="11.25">
      <c r="B170" s="147"/>
      <c r="D170" s="148" t="s">
        <v>141</v>
      </c>
      <c r="E170" s="149" t="s">
        <v>1</v>
      </c>
      <c r="F170" s="150" t="s">
        <v>1089</v>
      </c>
      <c r="H170" s="149" t="s">
        <v>1</v>
      </c>
      <c r="I170" s="151"/>
      <c r="L170" s="147"/>
      <c r="M170" s="152"/>
      <c r="T170" s="153"/>
      <c r="AT170" s="149" t="s">
        <v>141</v>
      </c>
      <c r="AU170" s="149" t="s">
        <v>85</v>
      </c>
      <c r="AV170" s="12" t="s">
        <v>83</v>
      </c>
      <c r="AW170" s="12" t="s">
        <v>32</v>
      </c>
      <c r="AX170" s="12" t="s">
        <v>75</v>
      </c>
      <c r="AY170" s="149" t="s">
        <v>133</v>
      </c>
    </row>
    <row r="171" spans="2:51" s="13" customFormat="1" ht="11.25">
      <c r="B171" s="154"/>
      <c r="D171" s="148" t="s">
        <v>141</v>
      </c>
      <c r="E171" s="155" t="s">
        <v>1</v>
      </c>
      <c r="F171" s="156" t="s">
        <v>1090</v>
      </c>
      <c r="H171" s="157">
        <v>489.45</v>
      </c>
      <c r="I171" s="158"/>
      <c r="L171" s="154"/>
      <c r="M171" s="159"/>
      <c r="T171" s="160"/>
      <c r="AT171" s="155" t="s">
        <v>141</v>
      </c>
      <c r="AU171" s="155" t="s">
        <v>85</v>
      </c>
      <c r="AV171" s="13" t="s">
        <v>85</v>
      </c>
      <c r="AW171" s="13" t="s">
        <v>32</v>
      </c>
      <c r="AX171" s="13" t="s">
        <v>75</v>
      </c>
      <c r="AY171" s="155" t="s">
        <v>133</v>
      </c>
    </row>
    <row r="172" spans="2:51" s="12" customFormat="1" ht="11.25">
      <c r="B172" s="147"/>
      <c r="D172" s="148" t="s">
        <v>141</v>
      </c>
      <c r="E172" s="149" t="s">
        <v>1</v>
      </c>
      <c r="F172" s="150" t="s">
        <v>1091</v>
      </c>
      <c r="H172" s="149" t="s">
        <v>1</v>
      </c>
      <c r="I172" s="151"/>
      <c r="L172" s="147"/>
      <c r="M172" s="152"/>
      <c r="T172" s="153"/>
      <c r="AT172" s="149" t="s">
        <v>141</v>
      </c>
      <c r="AU172" s="149" t="s">
        <v>85</v>
      </c>
      <c r="AV172" s="12" t="s">
        <v>83</v>
      </c>
      <c r="AW172" s="12" t="s">
        <v>32</v>
      </c>
      <c r="AX172" s="12" t="s">
        <v>75</v>
      </c>
      <c r="AY172" s="149" t="s">
        <v>133</v>
      </c>
    </row>
    <row r="173" spans="2:51" s="13" customFormat="1" ht="11.25">
      <c r="B173" s="154"/>
      <c r="D173" s="148" t="s">
        <v>141</v>
      </c>
      <c r="E173" s="155" t="s">
        <v>1</v>
      </c>
      <c r="F173" s="156" t="s">
        <v>1092</v>
      </c>
      <c r="H173" s="157">
        <v>648.44000000000005</v>
      </c>
      <c r="I173" s="158"/>
      <c r="L173" s="154"/>
      <c r="M173" s="159"/>
      <c r="T173" s="160"/>
      <c r="AT173" s="155" t="s">
        <v>141</v>
      </c>
      <c r="AU173" s="155" t="s">
        <v>85</v>
      </c>
      <c r="AV173" s="13" t="s">
        <v>85</v>
      </c>
      <c r="AW173" s="13" t="s">
        <v>32</v>
      </c>
      <c r="AX173" s="13" t="s">
        <v>75</v>
      </c>
      <c r="AY173" s="155" t="s">
        <v>133</v>
      </c>
    </row>
    <row r="174" spans="2:51" s="12" customFormat="1" ht="11.25">
      <c r="B174" s="147"/>
      <c r="D174" s="148" t="s">
        <v>141</v>
      </c>
      <c r="E174" s="149" t="s">
        <v>1</v>
      </c>
      <c r="F174" s="150" t="s">
        <v>1093</v>
      </c>
      <c r="H174" s="149" t="s">
        <v>1</v>
      </c>
      <c r="I174" s="151"/>
      <c r="L174" s="147"/>
      <c r="M174" s="152"/>
      <c r="T174" s="153"/>
      <c r="AT174" s="149" t="s">
        <v>141</v>
      </c>
      <c r="AU174" s="149" t="s">
        <v>85</v>
      </c>
      <c r="AV174" s="12" t="s">
        <v>83</v>
      </c>
      <c r="AW174" s="12" t="s">
        <v>32</v>
      </c>
      <c r="AX174" s="12" t="s">
        <v>75</v>
      </c>
      <c r="AY174" s="149" t="s">
        <v>133</v>
      </c>
    </row>
    <row r="175" spans="2:51" s="13" customFormat="1" ht="11.25">
      <c r="B175" s="154"/>
      <c r="D175" s="148" t="s">
        <v>141</v>
      </c>
      <c r="E175" s="155" t="s">
        <v>1</v>
      </c>
      <c r="F175" s="156" t="s">
        <v>1094</v>
      </c>
      <c r="H175" s="157">
        <v>78.52</v>
      </c>
      <c r="I175" s="158"/>
      <c r="L175" s="154"/>
      <c r="M175" s="159"/>
      <c r="T175" s="160"/>
      <c r="AT175" s="155" t="s">
        <v>141</v>
      </c>
      <c r="AU175" s="155" t="s">
        <v>85</v>
      </c>
      <c r="AV175" s="13" t="s">
        <v>85</v>
      </c>
      <c r="AW175" s="13" t="s">
        <v>32</v>
      </c>
      <c r="AX175" s="13" t="s">
        <v>75</v>
      </c>
      <c r="AY175" s="155" t="s">
        <v>133</v>
      </c>
    </row>
    <row r="176" spans="2:51" s="12" customFormat="1" ht="11.25">
      <c r="B176" s="147"/>
      <c r="D176" s="148" t="s">
        <v>141</v>
      </c>
      <c r="E176" s="149" t="s">
        <v>1</v>
      </c>
      <c r="F176" s="150" t="s">
        <v>1095</v>
      </c>
      <c r="H176" s="149" t="s">
        <v>1</v>
      </c>
      <c r="I176" s="151"/>
      <c r="L176" s="147"/>
      <c r="M176" s="152"/>
      <c r="T176" s="153"/>
      <c r="AT176" s="149" t="s">
        <v>141</v>
      </c>
      <c r="AU176" s="149" t="s">
        <v>85</v>
      </c>
      <c r="AV176" s="12" t="s">
        <v>83</v>
      </c>
      <c r="AW176" s="12" t="s">
        <v>32</v>
      </c>
      <c r="AX176" s="12" t="s">
        <v>75</v>
      </c>
      <c r="AY176" s="149" t="s">
        <v>133</v>
      </c>
    </row>
    <row r="177" spans="2:65" s="13" customFormat="1" ht="11.25">
      <c r="B177" s="154"/>
      <c r="D177" s="148" t="s">
        <v>141</v>
      </c>
      <c r="E177" s="155" t="s">
        <v>1</v>
      </c>
      <c r="F177" s="156" t="s">
        <v>1096</v>
      </c>
      <c r="H177" s="157">
        <v>4.55</v>
      </c>
      <c r="I177" s="158"/>
      <c r="L177" s="154"/>
      <c r="M177" s="159"/>
      <c r="T177" s="160"/>
      <c r="AT177" s="155" t="s">
        <v>141</v>
      </c>
      <c r="AU177" s="155" t="s">
        <v>85</v>
      </c>
      <c r="AV177" s="13" t="s">
        <v>85</v>
      </c>
      <c r="AW177" s="13" t="s">
        <v>32</v>
      </c>
      <c r="AX177" s="13" t="s">
        <v>75</v>
      </c>
      <c r="AY177" s="155" t="s">
        <v>133</v>
      </c>
    </row>
    <row r="178" spans="2:65" s="12" customFormat="1" ht="11.25">
      <c r="B178" s="147"/>
      <c r="D178" s="148" t="s">
        <v>141</v>
      </c>
      <c r="E178" s="149" t="s">
        <v>1</v>
      </c>
      <c r="F178" s="150" t="s">
        <v>1097</v>
      </c>
      <c r="H178" s="149" t="s">
        <v>1</v>
      </c>
      <c r="I178" s="151"/>
      <c r="L178" s="147"/>
      <c r="M178" s="152"/>
      <c r="T178" s="153"/>
      <c r="AT178" s="149" t="s">
        <v>141</v>
      </c>
      <c r="AU178" s="149" t="s">
        <v>85</v>
      </c>
      <c r="AV178" s="12" t="s">
        <v>83</v>
      </c>
      <c r="AW178" s="12" t="s">
        <v>32</v>
      </c>
      <c r="AX178" s="12" t="s">
        <v>75</v>
      </c>
      <c r="AY178" s="149" t="s">
        <v>133</v>
      </c>
    </row>
    <row r="179" spans="2:65" s="13" customFormat="1" ht="11.25">
      <c r="B179" s="154"/>
      <c r="D179" s="148" t="s">
        <v>141</v>
      </c>
      <c r="E179" s="155" t="s">
        <v>1</v>
      </c>
      <c r="F179" s="156" t="s">
        <v>1098</v>
      </c>
      <c r="H179" s="157">
        <v>146.63999999999999</v>
      </c>
      <c r="I179" s="158"/>
      <c r="L179" s="154"/>
      <c r="M179" s="159"/>
      <c r="T179" s="160"/>
      <c r="AT179" s="155" t="s">
        <v>141</v>
      </c>
      <c r="AU179" s="155" t="s">
        <v>85</v>
      </c>
      <c r="AV179" s="13" t="s">
        <v>85</v>
      </c>
      <c r="AW179" s="13" t="s">
        <v>32</v>
      </c>
      <c r="AX179" s="13" t="s">
        <v>75</v>
      </c>
      <c r="AY179" s="155" t="s">
        <v>133</v>
      </c>
    </row>
    <row r="180" spans="2:65" s="12" customFormat="1" ht="11.25">
      <c r="B180" s="147"/>
      <c r="D180" s="148" t="s">
        <v>141</v>
      </c>
      <c r="E180" s="149" t="s">
        <v>1</v>
      </c>
      <c r="F180" s="150" t="s">
        <v>1099</v>
      </c>
      <c r="H180" s="149" t="s">
        <v>1</v>
      </c>
      <c r="I180" s="151"/>
      <c r="L180" s="147"/>
      <c r="M180" s="152"/>
      <c r="T180" s="153"/>
      <c r="AT180" s="149" t="s">
        <v>141</v>
      </c>
      <c r="AU180" s="149" t="s">
        <v>85</v>
      </c>
      <c r="AV180" s="12" t="s">
        <v>83</v>
      </c>
      <c r="AW180" s="12" t="s">
        <v>32</v>
      </c>
      <c r="AX180" s="12" t="s">
        <v>75</v>
      </c>
      <c r="AY180" s="149" t="s">
        <v>133</v>
      </c>
    </row>
    <row r="181" spans="2:65" s="13" customFormat="1" ht="11.25">
      <c r="B181" s="154"/>
      <c r="D181" s="148" t="s">
        <v>141</v>
      </c>
      <c r="E181" s="155" t="s">
        <v>1</v>
      </c>
      <c r="F181" s="156" t="s">
        <v>1100</v>
      </c>
      <c r="H181" s="157">
        <v>136.88999999999999</v>
      </c>
      <c r="I181" s="158"/>
      <c r="L181" s="154"/>
      <c r="M181" s="159"/>
      <c r="T181" s="160"/>
      <c r="AT181" s="155" t="s">
        <v>141</v>
      </c>
      <c r="AU181" s="155" t="s">
        <v>85</v>
      </c>
      <c r="AV181" s="13" t="s">
        <v>85</v>
      </c>
      <c r="AW181" s="13" t="s">
        <v>32</v>
      </c>
      <c r="AX181" s="13" t="s">
        <v>75</v>
      </c>
      <c r="AY181" s="155" t="s">
        <v>133</v>
      </c>
    </row>
    <row r="182" spans="2:65" s="12" customFormat="1" ht="11.25">
      <c r="B182" s="147"/>
      <c r="D182" s="148" t="s">
        <v>141</v>
      </c>
      <c r="E182" s="149" t="s">
        <v>1</v>
      </c>
      <c r="F182" s="150" t="s">
        <v>1101</v>
      </c>
      <c r="H182" s="149" t="s">
        <v>1</v>
      </c>
      <c r="I182" s="151"/>
      <c r="L182" s="147"/>
      <c r="M182" s="152"/>
      <c r="T182" s="153"/>
      <c r="AT182" s="149" t="s">
        <v>141</v>
      </c>
      <c r="AU182" s="149" t="s">
        <v>85</v>
      </c>
      <c r="AV182" s="12" t="s">
        <v>83</v>
      </c>
      <c r="AW182" s="12" t="s">
        <v>32</v>
      </c>
      <c r="AX182" s="12" t="s">
        <v>75</v>
      </c>
      <c r="AY182" s="149" t="s">
        <v>133</v>
      </c>
    </row>
    <row r="183" spans="2:65" s="13" customFormat="1" ht="11.25">
      <c r="B183" s="154"/>
      <c r="D183" s="148" t="s">
        <v>141</v>
      </c>
      <c r="E183" s="155" t="s">
        <v>1</v>
      </c>
      <c r="F183" s="156" t="s">
        <v>1102</v>
      </c>
      <c r="H183" s="157">
        <v>649.22</v>
      </c>
      <c r="I183" s="158"/>
      <c r="L183" s="154"/>
      <c r="M183" s="159"/>
      <c r="T183" s="160"/>
      <c r="AT183" s="155" t="s">
        <v>141</v>
      </c>
      <c r="AU183" s="155" t="s">
        <v>85</v>
      </c>
      <c r="AV183" s="13" t="s">
        <v>85</v>
      </c>
      <c r="AW183" s="13" t="s">
        <v>32</v>
      </c>
      <c r="AX183" s="13" t="s">
        <v>75</v>
      </c>
      <c r="AY183" s="155" t="s">
        <v>133</v>
      </c>
    </row>
    <row r="184" spans="2:65" s="12" customFormat="1" ht="11.25">
      <c r="B184" s="147"/>
      <c r="D184" s="148" t="s">
        <v>141</v>
      </c>
      <c r="E184" s="149" t="s">
        <v>1</v>
      </c>
      <c r="F184" s="150" t="s">
        <v>1103</v>
      </c>
      <c r="H184" s="149" t="s">
        <v>1</v>
      </c>
      <c r="I184" s="151"/>
      <c r="L184" s="147"/>
      <c r="M184" s="152"/>
      <c r="T184" s="153"/>
      <c r="AT184" s="149" t="s">
        <v>141</v>
      </c>
      <c r="AU184" s="149" t="s">
        <v>85</v>
      </c>
      <c r="AV184" s="12" t="s">
        <v>83</v>
      </c>
      <c r="AW184" s="12" t="s">
        <v>32</v>
      </c>
      <c r="AX184" s="12" t="s">
        <v>75</v>
      </c>
      <c r="AY184" s="149" t="s">
        <v>133</v>
      </c>
    </row>
    <row r="185" spans="2:65" s="13" customFormat="1" ht="11.25">
      <c r="B185" s="154"/>
      <c r="D185" s="148" t="s">
        <v>141</v>
      </c>
      <c r="E185" s="155" t="s">
        <v>1</v>
      </c>
      <c r="F185" s="156" t="s">
        <v>1104</v>
      </c>
      <c r="H185" s="157">
        <v>333.06</v>
      </c>
      <c r="I185" s="158"/>
      <c r="L185" s="154"/>
      <c r="M185" s="159"/>
      <c r="T185" s="160"/>
      <c r="AT185" s="155" t="s">
        <v>141</v>
      </c>
      <c r="AU185" s="155" t="s">
        <v>85</v>
      </c>
      <c r="AV185" s="13" t="s">
        <v>85</v>
      </c>
      <c r="AW185" s="13" t="s">
        <v>32</v>
      </c>
      <c r="AX185" s="13" t="s">
        <v>75</v>
      </c>
      <c r="AY185" s="155" t="s">
        <v>133</v>
      </c>
    </row>
    <row r="186" spans="2:65" s="12" customFormat="1" ht="11.25">
      <c r="B186" s="147"/>
      <c r="D186" s="148" t="s">
        <v>141</v>
      </c>
      <c r="E186" s="149" t="s">
        <v>1</v>
      </c>
      <c r="F186" s="150" t="s">
        <v>1105</v>
      </c>
      <c r="H186" s="149" t="s">
        <v>1</v>
      </c>
      <c r="I186" s="151"/>
      <c r="L186" s="147"/>
      <c r="M186" s="152"/>
      <c r="T186" s="153"/>
      <c r="AT186" s="149" t="s">
        <v>141</v>
      </c>
      <c r="AU186" s="149" t="s">
        <v>85</v>
      </c>
      <c r="AV186" s="12" t="s">
        <v>83</v>
      </c>
      <c r="AW186" s="12" t="s">
        <v>32</v>
      </c>
      <c r="AX186" s="12" t="s">
        <v>75</v>
      </c>
      <c r="AY186" s="149" t="s">
        <v>133</v>
      </c>
    </row>
    <row r="187" spans="2:65" s="13" customFormat="1" ht="11.25">
      <c r="B187" s="154"/>
      <c r="D187" s="148" t="s">
        <v>141</v>
      </c>
      <c r="E187" s="155" t="s">
        <v>1</v>
      </c>
      <c r="F187" s="156" t="s">
        <v>1106</v>
      </c>
      <c r="H187" s="157">
        <v>33.799999999999997</v>
      </c>
      <c r="I187" s="158"/>
      <c r="L187" s="154"/>
      <c r="M187" s="159"/>
      <c r="T187" s="160"/>
      <c r="AT187" s="155" t="s">
        <v>141</v>
      </c>
      <c r="AU187" s="155" t="s">
        <v>85</v>
      </c>
      <c r="AV187" s="13" t="s">
        <v>85</v>
      </c>
      <c r="AW187" s="13" t="s">
        <v>32</v>
      </c>
      <c r="AX187" s="13" t="s">
        <v>75</v>
      </c>
      <c r="AY187" s="155" t="s">
        <v>133</v>
      </c>
    </row>
    <row r="188" spans="2:65" s="12" customFormat="1" ht="11.25">
      <c r="B188" s="147"/>
      <c r="D188" s="148" t="s">
        <v>141</v>
      </c>
      <c r="E188" s="149" t="s">
        <v>1</v>
      </c>
      <c r="F188" s="150" t="s">
        <v>1107</v>
      </c>
      <c r="H188" s="149" t="s">
        <v>1</v>
      </c>
      <c r="I188" s="151"/>
      <c r="L188" s="147"/>
      <c r="M188" s="152"/>
      <c r="T188" s="153"/>
      <c r="AT188" s="149" t="s">
        <v>141</v>
      </c>
      <c r="AU188" s="149" t="s">
        <v>85</v>
      </c>
      <c r="AV188" s="12" t="s">
        <v>83</v>
      </c>
      <c r="AW188" s="12" t="s">
        <v>32</v>
      </c>
      <c r="AX188" s="12" t="s">
        <v>75</v>
      </c>
      <c r="AY188" s="149" t="s">
        <v>133</v>
      </c>
    </row>
    <row r="189" spans="2:65" s="13" customFormat="1" ht="11.25">
      <c r="B189" s="154"/>
      <c r="D189" s="148" t="s">
        <v>141</v>
      </c>
      <c r="E189" s="155" t="s">
        <v>1</v>
      </c>
      <c r="F189" s="156" t="s">
        <v>1108</v>
      </c>
      <c r="H189" s="157">
        <v>78.78</v>
      </c>
      <c r="I189" s="158"/>
      <c r="L189" s="154"/>
      <c r="M189" s="159"/>
      <c r="T189" s="160"/>
      <c r="AT189" s="155" t="s">
        <v>141</v>
      </c>
      <c r="AU189" s="155" t="s">
        <v>85</v>
      </c>
      <c r="AV189" s="13" t="s">
        <v>85</v>
      </c>
      <c r="AW189" s="13" t="s">
        <v>32</v>
      </c>
      <c r="AX189" s="13" t="s">
        <v>75</v>
      </c>
      <c r="AY189" s="155" t="s">
        <v>133</v>
      </c>
    </row>
    <row r="190" spans="2:65" s="14" customFormat="1" ht="11.25">
      <c r="B190" s="161"/>
      <c r="D190" s="148" t="s">
        <v>141</v>
      </c>
      <c r="E190" s="162" t="s">
        <v>1</v>
      </c>
      <c r="F190" s="163" t="s">
        <v>152</v>
      </c>
      <c r="H190" s="164">
        <v>4059.12</v>
      </c>
      <c r="I190" s="165"/>
      <c r="L190" s="161"/>
      <c r="M190" s="166"/>
      <c r="T190" s="167"/>
      <c r="AT190" s="162" t="s">
        <v>141</v>
      </c>
      <c r="AU190" s="162" t="s">
        <v>85</v>
      </c>
      <c r="AV190" s="14" t="s">
        <v>139</v>
      </c>
      <c r="AW190" s="14" t="s">
        <v>32</v>
      </c>
      <c r="AX190" s="14" t="s">
        <v>83</v>
      </c>
      <c r="AY190" s="162" t="s">
        <v>133</v>
      </c>
    </row>
    <row r="191" spans="2:65" s="1" customFormat="1" ht="24.2" customHeight="1">
      <c r="B191" s="32"/>
      <c r="C191" s="133" t="s">
        <v>184</v>
      </c>
      <c r="D191" s="133" t="s">
        <v>135</v>
      </c>
      <c r="E191" s="134" t="s">
        <v>179</v>
      </c>
      <c r="F191" s="135" t="s">
        <v>180</v>
      </c>
      <c r="G191" s="136" t="s">
        <v>138</v>
      </c>
      <c r="H191" s="137">
        <v>2393</v>
      </c>
      <c r="I191" s="138"/>
      <c r="J191" s="139">
        <f>ROUND(I191*H191,2)</f>
        <v>0</v>
      </c>
      <c r="K191" s="140"/>
      <c r="L191" s="32"/>
      <c r="M191" s="141" t="s">
        <v>1</v>
      </c>
      <c r="N191" s="142" t="s">
        <v>40</v>
      </c>
      <c r="P191" s="143">
        <f>O191*H191</f>
        <v>0</v>
      </c>
      <c r="Q191" s="143">
        <v>1.2999999999999999E-4</v>
      </c>
      <c r="R191" s="143">
        <f>Q191*H191</f>
        <v>0.31108999999999998</v>
      </c>
      <c r="S191" s="143">
        <v>0.23</v>
      </c>
      <c r="T191" s="144">
        <f>S191*H191</f>
        <v>550.39</v>
      </c>
      <c r="AR191" s="145" t="s">
        <v>139</v>
      </c>
      <c r="AT191" s="145" t="s">
        <v>135</v>
      </c>
      <c r="AU191" s="145" t="s">
        <v>85</v>
      </c>
      <c r="AY191" s="17" t="s">
        <v>133</v>
      </c>
      <c r="BE191" s="146">
        <f>IF(N191="základní",J191,0)</f>
        <v>0</v>
      </c>
      <c r="BF191" s="146">
        <f>IF(N191="snížená",J191,0)</f>
        <v>0</v>
      </c>
      <c r="BG191" s="146">
        <f>IF(N191="zákl. přenesená",J191,0)</f>
        <v>0</v>
      </c>
      <c r="BH191" s="146">
        <f>IF(N191="sníž. přenesená",J191,0)</f>
        <v>0</v>
      </c>
      <c r="BI191" s="146">
        <f>IF(N191="nulová",J191,0)</f>
        <v>0</v>
      </c>
      <c r="BJ191" s="17" t="s">
        <v>83</v>
      </c>
      <c r="BK191" s="146">
        <f>ROUND(I191*H191,2)</f>
        <v>0</v>
      </c>
      <c r="BL191" s="17" t="s">
        <v>139</v>
      </c>
      <c r="BM191" s="145" t="s">
        <v>1109</v>
      </c>
    </row>
    <row r="192" spans="2:65" s="12" customFormat="1" ht="11.25">
      <c r="B192" s="147"/>
      <c r="D192" s="148" t="s">
        <v>141</v>
      </c>
      <c r="E192" s="149" t="s">
        <v>1</v>
      </c>
      <c r="F192" s="150" t="s">
        <v>1070</v>
      </c>
      <c r="H192" s="149" t="s">
        <v>1</v>
      </c>
      <c r="I192" s="151"/>
      <c r="L192" s="147"/>
      <c r="M192" s="152"/>
      <c r="T192" s="153"/>
      <c r="AT192" s="149" t="s">
        <v>141</v>
      </c>
      <c r="AU192" s="149" t="s">
        <v>85</v>
      </c>
      <c r="AV192" s="12" t="s">
        <v>83</v>
      </c>
      <c r="AW192" s="12" t="s">
        <v>32</v>
      </c>
      <c r="AX192" s="12" t="s">
        <v>75</v>
      </c>
      <c r="AY192" s="149" t="s">
        <v>133</v>
      </c>
    </row>
    <row r="193" spans="2:65" s="12" customFormat="1" ht="11.25">
      <c r="B193" s="147"/>
      <c r="D193" s="148" t="s">
        <v>141</v>
      </c>
      <c r="E193" s="149" t="s">
        <v>1</v>
      </c>
      <c r="F193" s="150" t="s">
        <v>1110</v>
      </c>
      <c r="H193" s="149" t="s">
        <v>1</v>
      </c>
      <c r="I193" s="151"/>
      <c r="L193" s="147"/>
      <c r="M193" s="152"/>
      <c r="T193" s="153"/>
      <c r="AT193" s="149" t="s">
        <v>141</v>
      </c>
      <c r="AU193" s="149" t="s">
        <v>85</v>
      </c>
      <c r="AV193" s="12" t="s">
        <v>83</v>
      </c>
      <c r="AW193" s="12" t="s">
        <v>32</v>
      </c>
      <c r="AX193" s="12" t="s">
        <v>75</v>
      </c>
      <c r="AY193" s="149" t="s">
        <v>133</v>
      </c>
    </row>
    <row r="194" spans="2:65" s="13" customFormat="1" ht="11.25">
      <c r="B194" s="154"/>
      <c r="D194" s="148" t="s">
        <v>141</v>
      </c>
      <c r="E194" s="155" t="s">
        <v>1</v>
      </c>
      <c r="F194" s="156" t="s">
        <v>1111</v>
      </c>
      <c r="H194" s="157">
        <v>2393</v>
      </c>
      <c r="I194" s="158"/>
      <c r="L194" s="154"/>
      <c r="M194" s="159"/>
      <c r="T194" s="160"/>
      <c r="AT194" s="155" t="s">
        <v>141</v>
      </c>
      <c r="AU194" s="155" t="s">
        <v>85</v>
      </c>
      <c r="AV194" s="13" t="s">
        <v>85</v>
      </c>
      <c r="AW194" s="13" t="s">
        <v>32</v>
      </c>
      <c r="AX194" s="13" t="s">
        <v>83</v>
      </c>
      <c r="AY194" s="155" t="s">
        <v>133</v>
      </c>
    </row>
    <row r="195" spans="2:65" s="1" customFormat="1" ht="16.5" customHeight="1">
      <c r="B195" s="32"/>
      <c r="C195" s="133" t="s">
        <v>191</v>
      </c>
      <c r="D195" s="133" t="s">
        <v>135</v>
      </c>
      <c r="E195" s="134" t="s">
        <v>1112</v>
      </c>
      <c r="F195" s="135" t="s">
        <v>1113</v>
      </c>
      <c r="G195" s="136" t="s">
        <v>1114</v>
      </c>
      <c r="H195" s="137">
        <v>5040</v>
      </c>
      <c r="I195" s="138"/>
      <c r="J195" s="139">
        <f>ROUND(I195*H195,2)</f>
        <v>0</v>
      </c>
      <c r="K195" s="140"/>
      <c r="L195" s="32"/>
      <c r="M195" s="141" t="s">
        <v>1</v>
      </c>
      <c r="N195" s="142" t="s">
        <v>40</v>
      </c>
      <c r="P195" s="143">
        <f>O195*H195</f>
        <v>0</v>
      </c>
      <c r="Q195" s="143">
        <v>0</v>
      </c>
      <c r="R195" s="143">
        <f>Q195*H195</f>
        <v>0</v>
      </c>
      <c r="S195" s="143">
        <v>0</v>
      </c>
      <c r="T195" s="144">
        <f>S195*H195</f>
        <v>0</v>
      </c>
      <c r="AR195" s="145" t="s">
        <v>139</v>
      </c>
      <c r="AT195" s="145" t="s">
        <v>135</v>
      </c>
      <c r="AU195" s="145" t="s">
        <v>85</v>
      </c>
      <c r="AY195" s="17" t="s">
        <v>133</v>
      </c>
      <c r="BE195" s="146">
        <f>IF(N195="základní",J195,0)</f>
        <v>0</v>
      </c>
      <c r="BF195" s="146">
        <f>IF(N195="snížená",J195,0)</f>
        <v>0</v>
      </c>
      <c r="BG195" s="146">
        <f>IF(N195="zákl. přenesená",J195,0)</f>
        <v>0</v>
      </c>
      <c r="BH195" s="146">
        <f>IF(N195="sníž. přenesená",J195,0)</f>
        <v>0</v>
      </c>
      <c r="BI195" s="146">
        <f>IF(N195="nulová",J195,0)</f>
        <v>0</v>
      </c>
      <c r="BJ195" s="17" t="s">
        <v>83</v>
      </c>
      <c r="BK195" s="146">
        <f>ROUND(I195*H195,2)</f>
        <v>0</v>
      </c>
      <c r="BL195" s="17" t="s">
        <v>139</v>
      </c>
      <c r="BM195" s="145" t="s">
        <v>1115</v>
      </c>
    </row>
    <row r="196" spans="2:65" s="12" customFormat="1" ht="11.25">
      <c r="B196" s="147"/>
      <c r="D196" s="148" t="s">
        <v>141</v>
      </c>
      <c r="E196" s="149" t="s">
        <v>1</v>
      </c>
      <c r="F196" s="150" t="s">
        <v>1116</v>
      </c>
      <c r="H196" s="149" t="s">
        <v>1</v>
      </c>
      <c r="I196" s="151"/>
      <c r="L196" s="147"/>
      <c r="M196" s="152"/>
      <c r="T196" s="153"/>
      <c r="AT196" s="149" t="s">
        <v>141</v>
      </c>
      <c r="AU196" s="149" t="s">
        <v>85</v>
      </c>
      <c r="AV196" s="12" t="s">
        <v>83</v>
      </c>
      <c r="AW196" s="12" t="s">
        <v>32</v>
      </c>
      <c r="AX196" s="12" t="s">
        <v>75</v>
      </c>
      <c r="AY196" s="149" t="s">
        <v>133</v>
      </c>
    </row>
    <row r="197" spans="2:65" s="12" customFormat="1" ht="11.25">
      <c r="B197" s="147"/>
      <c r="D197" s="148" t="s">
        <v>141</v>
      </c>
      <c r="E197" s="149" t="s">
        <v>1</v>
      </c>
      <c r="F197" s="150" t="s">
        <v>1117</v>
      </c>
      <c r="H197" s="149" t="s">
        <v>1</v>
      </c>
      <c r="I197" s="151"/>
      <c r="L197" s="147"/>
      <c r="M197" s="152"/>
      <c r="T197" s="153"/>
      <c r="AT197" s="149" t="s">
        <v>141</v>
      </c>
      <c r="AU197" s="149" t="s">
        <v>85</v>
      </c>
      <c r="AV197" s="12" t="s">
        <v>83</v>
      </c>
      <c r="AW197" s="12" t="s">
        <v>32</v>
      </c>
      <c r="AX197" s="12" t="s">
        <v>75</v>
      </c>
      <c r="AY197" s="149" t="s">
        <v>133</v>
      </c>
    </row>
    <row r="198" spans="2:65" s="13" customFormat="1" ht="11.25">
      <c r="B198" s="154"/>
      <c r="D198" s="148" t="s">
        <v>141</v>
      </c>
      <c r="E198" s="155" t="s">
        <v>1</v>
      </c>
      <c r="F198" s="156" t="s">
        <v>1118</v>
      </c>
      <c r="H198" s="157">
        <v>1440</v>
      </c>
      <c r="I198" s="158"/>
      <c r="L198" s="154"/>
      <c r="M198" s="159"/>
      <c r="T198" s="160"/>
      <c r="AT198" s="155" t="s">
        <v>141</v>
      </c>
      <c r="AU198" s="155" t="s">
        <v>85</v>
      </c>
      <c r="AV198" s="13" t="s">
        <v>85</v>
      </c>
      <c r="AW198" s="13" t="s">
        <v>32</v>
      </c>
      <c r="AX198" s="13" t="s">
        <v>75</v>
      </c>
      <c r="AY198" s="155" t="s">
        <v>133</v>
      </c>
    </row>
    <row r="199" spans="2:65" s="12" customFormat="1" ht="11.25">
      <c r="B199" s="147"/>
      <c r="D199" s="148" t="s">
        <v>141</v>
      </c>
      <c r="E199" s="149" t="s">
        <v>1</v>
      </c>
      <c r="F199" s="150" t="s">
        <v>1119</v>
      </c>
      <c r="H199" s="149" t="s">
        <v>1</v>
      </c>
      <c r="I199" s="151"/>
      <c r="L199" s="147"/>
      <c r="M199" s="152"/>
      <c r="T199" s="153"/>
      <c r="AT199" s="149" t="s">
        <v>141</v>
      </c>
      <c r="AU199" s="149" t="s">
        <v>85</v>
      </c>
      <c r="AV199" s="12" t="s">
        <v>83</v>
      </c>
      <c r="AW199" s="12" t="s">
        <v>32</v>
      </c>
      <c r="AX199" s="12" t="s">
        <v>75</v>
      </c>
      <c r="AY199" s="149" t="s">
        <v>133</v>
      </c>
    </row>
    <row r="200" spans="2:65" s="13" customFormat="1" ht="11.25">
      <c r="B200" s="154"/>
      <c r="D200" s="148" t="s">
        <v>141</v>
      </c>
      <c r="E200" s="155" t="s">
        <v>1</v>
      </c>
      <c r="F200" s="156" t="s">
        <v>1120</v>
      </c>
      <c r="H200" s="157">
        <v>3600</v>
      </c>
      <c r="I200" s="158"/>
      <c r="L200" s="154"/>
      <c r="M200" s="159"/>
      <c r="T200" s="160"/>
      <c r="AT200" s="155" t="s">
        <v>141</v>
      </c>
      <c r="AU200" s="155" t="s">
        <v>85</v>
      </c>
      <c r="AV200" s="13" t="s">
        <v>85</v>
      </c>
      <c r="AW200" s="13" t="s">
        <v>32</v>
      </c>
      <c r="AX200" s="13" t="s">
        <v>75</v>
      </c>
      <c r="AY200" s="155" t="s">
        <v>133</v>
      </c>
    </row>
    <row r="201" spans="2:65" s="14" customFormat="1" ht="11.25">
      <c r="B201" s="161"/>
      <c r="D201" s="148" t="s">
        <v>141</v>
      </c>
      <c r="E201" s="162" t="s">
        <v>1</v>
      </c>
      <c r="F201" s="163" t="s">
        <v>152</v>
      </c>
      <c r="H201" s="164">
        <v>5040</v>
      </c>
      <c r="I201" s="165"/>
      <c r="L201" s="161"/>
      <c r="M201" s="166"/>
      <c r="T201" s="167"/>
      <c r="AT201" s="162" t="s">
        <v>141</v>
      </c>
      <c r="AU201" s="162" t="s">
        <v>85</v>
      </c>
      <c r="AV201" s="14" t="s">
        <v>139</v>
      </c>
      <c r="AW201" s="14" t="s">
        <v>32</v>
      </c>
      <c r="AX201" s="14" t="s">
        <v>83</v>
      </c>
      <c r="AY201" s="162" t="s">
        <v>133</v>
      </c>
    </row>
    <row r="202" spans="2:65" s="1" customFormat="1" ht="24.2" customHeight="1">
      <c r="B202" s="32"/>
      <c r="C202" s="133" t="s">
        <v>197</v>
      </c>
      <c r="D202" s="133" t="s">
        <v>135</v>
      </c>
      <c r="E202" s="134" t="s">
        <v>1121</v>
      </c>
      <c r="F202" s="135" t="s">
        <v>1122</v>
      </c>
      <c r="G202" s="136" t="s">
        <v>1123</v>
      </c>
      <c r="H202" s="137">
        <v>300</v>
      </c>
      <c r="I202" s="138"/>
      <c r="J202" s="139">
        <f>ROUND(I202*H202,2)</f>
        <v>0</v>
      </c>
      <c r="K202" s="140"/>
      <c r="L202" s="32"/>
      <c r="M202" s="141" t="s">
        <v>1</v>
      </c>
      <c r="N202" s="142" t="s">
        <v>40</v>
      </c>
      <c r="P202" s="143">
        <f>O202*H202</f>
        <v>0</v>
      </c>
      <c r="Q202" s="143">
        <v>0</v>
      </c>
      <c r="R202" s="143">
        <f>Q202*H202</f>
        <v>0</v>
      </c>
      <c r="S202" s="143">
        <v>0</v>
      </c>
      <c r="T202" s="144">
        <f>S202*H202</f>
        <v>0</v>
      </c>
      <c r="AR202" s="145" t="s">
        <v>139</v>
      </c>
      <c r="AT202" s="145" t="s">
        <v>135</v>
      </c>
      <c r="AU202" s="145" t="s">
        <v>85</v>
      </c>
      <c r="AY202" s="17" t="s">
        <v>133</v>
      </c>
      <c r="BE202" s="146">
        <f>IF(N202="základní",J202,0)</f>
        <v>0</v>
      </c>
      <c r="BF202" s="146">
        <f>IF(N202="snížená",J202,0)</f>
        <v>0</v>
      </c>
      <c r="BG202" s="146">
        <f>IF(N202="zákl. přenesená",J202,0)</f>
        <v>0</v>
      </c>
      <c r="BH202" s="146">
        <f>IF(N202="sníž. přenesená",J202,0)</f>
        <v>0</v>
      </c>
      <c r="BI202" s="146">
        <f>IF(N202="nulová",J202,0)</f>
        <v>0</v>
      </c>
      <c r="BJ202" s="17" t="s">
        <v>83</v>
      </c>
      <c r="BK202" s="146">
        <f>ROUND(I202*H202,2)</f>
        <v>0</v>
      </c>
      <c r="BL202" s="17" t="s">
        <v>139</v>
      </c>
      <c r="BM202" s="145" t="s">
        <v>1124</v>
      </c>
    </row>
    <row r="203" spans="2:65" s="13" customFormat="1" ht="11.25">
      <c r="B203" s="154"/>
      <c r="D203" s="148" t="s">
        <v>141</v>
      </c>
      <c r="E203" s="155" t="s">
        <v>1</v>
      </c>
      <c r="F203" s="156" t="s">
        <v>1125</v>
      </c>
      <c r="H203" s="157">
        <v>300</v>
      </c>
      <c r="I203" s="158"/>
      <c r="L203" s="154"/>
      <c r="M203" s="159"/>
      <c r="T203" s="160"/>
      <c r="AT203" s="155" t="s">
        <v>141</v>
      </c>
      <c r="AU203" s="155" t="s">
        <v>85</v>
      </c>
      <c r="AV203" s="13" t="s">
        <v>85</v>
      </c>
      <c r="AW203" s="13" t="s">
        <v>32</v>
      </c>
      <c r="AX203" s="13" t="s">
        <v>83</v>
      </c>
      <c r="AY203" s="155" t="s">
        <v>133</v>
      </c>
    </row>
    <row r="204" spans="2:65" s="1" customFormat="1" ht="49.15" customHeight="1">
      <c r="B204" s="32"/>
      <c r="C204" s="133" t="s">
        <v>203</v>
      </c>
      <c r="D204" s="133" t="s">
        <v>135</v>
      </c>
      <c r="E204" s="134" t="s">
        <v>185</v>
      </c>
      <c r="F204" s="135" t="s">
        <v>186</v>
      </c>
      <c r="G204" s="136" t="s">
        <v>187</v>
      </c>
      <c r="H204" s="137">
        <v>88</v>
      </c>
      <c r="I204" s="138"/>
      <c r="J204" s="139">
        <f>ROUND(I204*H204,2)</f>
        <v>0</v>
      </c>
      <c r="K204" s="140"/>
      <c r="L204" s="32"/>
      <c r="M204" s="141" t="s">
        <v>1</v>
      </c>
      <c r="N204" s="142" t="s">
        <v>40</v>
      </c>
      <c r="P204" s="143">
        <f>O204*H204</f>
        <v>0</v>
      </c>
      <c r="Q204" s="143">
        <v>8.6800000000000002E-3</v>
      </c>
      <c r="R204" s="143">
        <f>Q204*H204</f>
        <v>0.76384000000000007</v>
      </c>
      <c r="S204" s="143">
        <v>0</v>
      </c>
      <c r="T204" s="144">
        <f>S204*H204</f>
        <v>0</v>
      </c>
      <c r="AR204" s="145" t="s">
        <v>139</v>
      </c>
      <c r="AT204" s="145" t="s">
        <v>135</v>
      </c>
      <c r="AU204" s="145" t="s">
        <v>85</v>
      </c>
      <c r="AY204" s="17" t="s">
        <v>133</v>
      </c>
      <c r="BE204" s="146">
        <f>IF(N204="základní",J204,0)</f>
        <v>0</v>
      </c>
      <c r="BF204" s="146">
        <f>IF(N204="snížená",J204,0)</f>
        <v>0</v>
      </c>
      <c r="BG204" s="146">
        <f>IF(N204="zákl. přenesená",J204,0)</f>
        <v>0</v>
      </c>
      <c r="BH204" s="146">
        <f>IF(N204="sníž. přenesená",J204,0)</f>
        <v>0</v>
      </c>
      <c r="BI204" s="146">
        <f>IF(N204="nulová",J204,0)</f>
        <v>0</v>
      </c>
      <c r="BJ204" s="17" t="s">
        <v>83</v>
      </c>
      <c r="BK204" s="146">
        <f>ROUND(I204*H204,2)</f>
        <v>0</v>
      </c>
      <c r="BL204" s="17" t="s">
        <v>139</v>
      </c>
      <c r="BM204" s="145" t="s">
        <v>1126</v>
      </c>
    </row>
    <row r="205" spans="2:65" s="12" customFormat="1" ht="11.25">
      <c r="B205" s="147"/>
      <c r="D205" s="148" t="s">
        <v>141</v>
      </c>
      <c r="E205" s="149" t="s">
        <v>1</v>
      </c>
      <c r="F205" s="150" t="s">
        <v>1127</v>
      </c>
      <c r="H205" s="149" t="s">
        <v>1</v>
      </c>
      <c r="I205" s="151"/>
      <c r="L205" s="147"/>
      <c r="M205" s="152"/>
      <c r="T205" s="153"/>
      <c r="AT205" s="149" t="s">
        <v>141</v>
      </c>
      <c r="AU205" s="149" t="s">
        <v>85</v>
      </c>
      <c r="AV205" s="12" t="s">
        <v>83</v>
      </c>
      <c r="AW205" s="12" t="s">
        <v>32</v>
      </c>
      <c r="AX205" s="12" t="s">
        <v>75</v>
      </c>
      <c r="AY205" s="149" t="s">
        <v>133</v>
      </c>
    </row>
    <row r="206" spans="2:65" s="13" customFormat="1" ht="11.25">
      <c r="B206" s="154"/>
      <c r="D206" s="148" t="s">
        <v>141</v>
      </c>
      <c r="E206" s="155" t="s">
        <v>1</v>
      </c>
      <c r="F206" s="156" t="s">
        <v>1128</v>
      </c>
      <c r="H206" s="157">
        <v>88</v>
      </c>
      <c r="I206" s="158"/>
      <c r="L206" s="154"/>
      <c r="M206" s="159"/>
      <c r="T206" s="160"/>
      <c r="AT206" s="155" t="s">
        <v>141</v>
      </c>
      <c r="AU206" s="155" t="s">
        <v>85</v>
      </c>
      <c r="AV206" s="13" t="s">
        <v>85</v>
      </c>
      <c r="AW206" s="13" t="s">
        <v>32</v>
      </c>
      <c r="AX206" s="13" t="s">
        <v>83</v>
      </c>
      <c r="AY206" s="155" t="s">
        <v>133</v>
      </c>
    </row>
    <row r="207" spans="2:65" s="1" customFormat="1" ht="49.15" customHeight="1">
      <c r="B207" s="32"/>
      <c r="C207" s="133" t="s">
        <v>8</v>
      </c>
      <c r="D207" s="133" t="s">
        <v>135</v>
      </c>
      <c r="E207" s="134" t="s">
        <v>192</v>
      </c>
      <c r="F207" s="135" t="s">
        <v>193</v>
      </c>
      <c r="G207" s="136" t="s">
        <v>187</v>
      </c>
      <c r="H207" s="137">
        <v>266</v>
      </c>
      <c r="I207" s="138"/>
      <c r="J207" s="139">
        <f>ROUND(I207*H207,2)</f>
        <v>0</v>
      </c>
      <c r="K207" s="140"/>
      <c r="L207" s="32"/>
      <c r="M207" s="141" t="s">
        <v>1</v>
      </c>
      <c r="N207" s="142" t="s">
        <v>40</v>
      </c>
      <c r="P207" s="143">
        <f>O207*H207</f>
        <v>0</v>
      </c>
      <c r="Q207" s="143">
        <v>3.6900000000000002E-2</v>
      </c>
      <c r="R207" s="143">
        <f>Q207*H207</f>
        <v>9.8154000000000003</v>
      </c>
      <c r="S207" s="143">
        <v>0</v>
      </c>
      <c r="T207" s="144">
        <f>S207*H207</f>
        <v>0</v>
      </c>
      <c r="AR207" s="145" t="s">
        <v>139</v>
      </c>
      <c r="AT207" s="145" t="s">
        <v>135</v>
      </c>
      <c r="AU207" s="145" t="s">
        <v>85</v>
      </c>
      <c r="AY207" s="17" t="s">
        <v>133</v>
      </c>
      <c r="BE207" s="146">
        <f>IF(N207="základní",J207,0)</f>
        <v>0</v>
      </c>
      <c r="BF207" s="146">
        <f>IF(N207="snížená",J207,0)</f>
        <v>0</v>
      </c>
      <c r="BG207" s="146">
        <f>IF(N207="zákl. přenesená",J207,0)</f>
        <v>0</v>
      </c>
      <c r="BH207" s="146">
        <f>IF(N207="sníž. přenesená",J207,0)</f>
        <v>0</v>
      </c>
      <c r="BI207" s="146">
        <f>IF(N207="nulová",J207,0)</f>
        <v>0</v>
      </c>
      <c r="BJ207" s="17" t="s">
        <v>83</v>
      </c>
      <c r="BK207" s="146">
        <f>ROUND(I207*H207,2)</f>
        <v>0</v>
      </c>
      <c r="BL207" s="17" t="s">
        <v>139</v>
      </c>
      <c r="BM207" s="145" t="s">
        <v>1129</v>
      </c>
    </row>
    <row r="208" spans="2:65" s="12" customFormat="1" ht="11.25">
      <c r="B208" s="147"/>
      <c r="D208" s="148" t="s">
        <v>141</v>
      </c>
      <c r="E208" s="149" t="s">
        <v>1</v>
      </c>
      <c r="F208" s="150" t="s">
        <v>195</v>
      </c>
      <c r="H208" s="149" t="s">
        <v>1</v>
      </c>
      <c r="I208" s="151"/>
      <c r="L208" s="147"/>
      <c r="M208" s="152"/>
      <c r="T208" s="153"/>
      <c r="AT208" s="149" t="s">
        <v>141</v>
      </c>
      <c r="AU208" s="149" t="s">
        <v>85</v>
      </c>
      <c r="AV208" s="12" t="s">
        <v>83</v>
      </c>
      <c r="AW208" s="12" t="s">
        <v>32</v>
      </c>
      <c r="AX208" s="12" t="s">
        <v>75</v>
      </c>
      <c r="AY208" s="149" t="s">
        <v>133</v>
      </c>
    </row>
    <row r="209" spans="2:65" s="13" customFormat="1" ht="11.25">
      <c r="B209" s="154"/>
      <c r="D209" s="148" t="s">
        <v>141</v>
      </c>
      <c r="E209" s="155" t="s">
        <v>1</v>
      </c>
      <c r="F209" s="156" t="s">
        <v>1130</v>
      </c>
      <c r="H209" s="157">
        <v>266</v>
      </c>
      <c r="I209" s="158"/>
      <c r="L209" s="154"/>
      <c r="M209" s="159"/>
      <c r="T209" s="160"/>
      <c r="AT209" s="155" t="s">
        <v>141</v>
      </c>
      <c r="AU209" s="155" t="s">
        <v>85</v>
      </c>
      <c r="AV209" s="13" t="s">
        <v>85</v>
      </c>
      <c r="AW209" s="13" t="s">
        <v>32</v>
      </c>
      <c r="AX209" s="13" t="s">
        <v>83</v>
      </c>
      <c r="AY209" s="155" t="s">
        <v>133</v>
      </c>
    </row>
    <row r="210" spans="2:65" s="1" customFormat="1" ht="16.5" customHeight="1">
      <c r="B210" s="32"/>
      <c r="C210" s="133" t="s">
        <v>219</v>
      </c>
      <c r="D210" s="133" t="s">
        <v>135</v>
      </c>
      <c r="E210" s="134" t="s">
        <v>855</v>
      </c>
      <c r="F210" s="135" t="s">
        <v>856</v>
      </c>
      <c r="G210" s="136" t="s">
        <v>200</v>
      </c>
      <c r="H210" s="137">
        <v>49.264000000000003</v>
      </c>
      <c r="I210" s="138"/>
      <c r="J210" s="139">
        <f>ROUND(I210*H210,2)</f>
        <v>0</v>
      </c>
      <c r="K210" s="140"/>
      <c r="L210" s="32"/>
      <c r="M210" s="141" t="s">
        <v>1</v>
      </c>
      <c r="N210" s="142" t="s">
        <v>40</v>
      </c>
      <c r="P210" s="143">
        <f>O210*H210</f>
        <v>0</v>
      </c>
      <c r="Q210" s="143">
        <v>0</v>
      </c>
      <c r="R210" s="143">
        <f>Q210*H210</f>
        <v>0</v>
      </c>
      <c r="S210" s="143">
        <v>0</v>
      </c>
      <c r="T210" s="144">
        <f>S210*H210</f>
        <v>0</v>
      </c>
      <c r="AR210" s="145" t="s">
        <v>139</v>
      </c>
      <c r="AT210" s="145" t="s">
        <v>135</v>
      </c>
      <c r="AU210" s="145" t="s">
        <v>85</v>
      </c>
      <c r="AY210" s="17" t="s">
        <v>133</v>
      </c>
      <c r="BE210" s="146">
        <f>IF(N210="základní",J210,0)</f>
        <v>0</v>
      </c>
      <c r="BF210" s="146">
        <f>IF(N210="snížená",J210,0)</f>
        <v>0</v>
      </c>
      <c r="BG210" s="146">
        <f>IF(N210="zákl. přenesená",J210,0)</f>
        <v>0</v>
      </c>
      <c r="BH210" s="146">
        <f>IF(N210="sníž. přenesená",J210,0)</f>
        <v>0</v>
      </c>
      <c r="BI210" s="146">
        <f>IF(N210="nulová",J210,0)</f>
        <v>0</v>
      </c>
      <c r="BJ210" s="17" t="s">
        <v>83</v>
      </c>
      <c r="BK210" s="146">
        <f>ROUND(I210*H210,2)</f>
        <v>0</v>
      </c>
      <c r="BL210" s="17" t="s">
        <v>139</v>
      </c>
      <c r="BM210" s="145" t="s">
        <v>1131</v>
      </c>
    </row>
    <row r="211" spans="2:65" s="12" customFormat="1" ht="11.25">
      <c r="B211" s="147"/>
      <c r="D211" s="148" t="s">
        <v>141</v>
      </c>
      <c r="E211" s="149" t="s">
        <v>1</v>
      </c>
      <c r="F211" s="150" t="s">
        <v>1132</v>
      </c>
      <c r="H211" s="149" t="s">
        <v>1</v>
      </c>
      <c r="I211" s="151"/>
      <c r="L211" s="147"/>
      <c r="M211" s="152"/>
      <c r="T211" s="153"/>
      <c r="AT211" s="149" t="s">
        <v>141</v>
      </c>
      <c r="AU211" s="149" t="s">
        <v>85</v>
      </c>
      <c r="AV211" s="12" t="s">
        <v>83</v>
      </c>
      <c r="AW211" s="12" t="s">
        <v>32</v>
      </c>
      <c r="AX211" s="12" t="s">
        <v>75</v>
      </c>
      <c r="AY211" s="149" t="s">
        <v>133</v>
      </c>
    </row>
    <row r="212" spans="2:65" s="12" customFormat="1" ht="11.25">
      <c r="B212" s="147"/>
      <c r="D212" s="148" t="s">
        <v>141</v>
      </c>
      <c r="E212" s="149" t="s">
        <v>1</v>
      </c>
      <c r="F212" s="150" t="s">
        <v>1133</v>
      </c>
      <c r="H212" s="149" t="s">
        <v>1</v>
      </c>
      <c r="I212" s="151"/>
      <c r="L212" s="147"/>
      <c r="M212" s="152"/>
      <c r="T212" s="153"/>
      <c r="AT212" s="149" t="s">
        <v>141</v>
      </c>
      <c r="AU212" s="149" t="s">
        <v>85</v>
      </c>
      <c r="AV212" s="12" t="s">
        <v>83</v>
      </c>
      <c r="AW212" s="12" t="s">
        <v>32</v>
      </c>
      <c r="AX212" s="12" t="s">
        <v>75</v>
      </c>
      <c r="AY212" s="149" t="s">
        <v>133</v>
      </c>
    </row>
    <row r="213" spans="2:65" s="13" customFormat="1" ht="11.25">
      <c r="B213" s="154"/>
      <c r="D213" s="148" t="s">
        <v>141</v>
      </c>
      <c r="E213" s="155" t="s">
        <v>1</v>
      </c>
      <c r="F213" s="156" t="s">
        <v>1134</v>
      </c>
      <c r="H213" s="157">
        <v>29.263999999999999</v>
      </c>
      <c r="I213" s="158"/>
      <c r="L213" s="154"/>
      <c r="M213" s="159"/>
      <c r="T213" s="160"/>
      <c r="AT213" s="155" t="s">
        <v>141</v>
      </c>
      <c r="AU213" s="155" t="s">
        <v>85</v>
      </c>
      <c r="AV213" s="13" t="s">
        <v>85</v>
      </c>
      <c r="AW213" s="13" t="s">
        <v>32</v>
      </c>
      <c r="AX213" s="13" t="s">
        <v>75</v>
      </c>
      <c r="AY213" s="155" t="s">
        <v>133</v>
      </c>
    </row>
    <row r="214" spans="2:65" s="12" customFormat="1" ht="11.25">
      <c r="B214" s="147"/>
      <c r="D214" s="148" t="s">
        <v>141</v>
      </c>
      <c r="E214" s="149" t="s">
        <v>1</v>
      </c>
      <c r="F214" s="150" t="s">
        <v>1135</v>
      </c>
      <c r="H214" s="149" t="s">
        <v>1</v>
      </c>
      <c r="I214" s="151"/>
      <c r="L214" s="147"/>
      <c r="M214" s="152"/>
      <c r="T214" s="153"/>
      <c r="AT214" s="149" t="s">
        <v>141</v>
      </c>
      <c r="AU214" s="149" t="s">
        <v>85</v>
      </c>
      <c r="AV214" s="12" t="s">
        <v>83</v>
      </c>
      <c r="AW214" s="12" t="s">
        <v>32</v>
      </c>
      <c r="AX214" s="12" t="s">
        <v>75</v>
      </c>
      <c r="AY214" s="149" t="s">
        <v>133</v>
      </c>
    </row>
    <row r="215" spans="2:65" s="13" customFormat="1" ht="11.25">
      <c r="B215" s="154"/>
      <c r="D215" s="148" t="s">
        <v>141</v>
      </c>
      <c r="E215" s="155" t="s">
        <v>1</v>
      </c>
      <c r="F215" s="156" t="s">
        <v>1136</v>
      </c>
      <c r="H215" s="157">
        <v>0.33600000000000002</v>
      </c>
      <c r="I215" s="158"/>
      <c r="L215" s="154"/>
      <c r="M215" s="159"/>
      <c r="T215" s="160"/>
      <c r="AT215" s="155" t="s">
        <v>141</v>
      </c>
      <c r="AU215" s="155" t="s">
        <v>85</v>
      </c>
      <c r="AV215" s="13" t="s">
        <v>85</v>
      </c>
      <c r="AW215" s="13" t="s">
        <v>32</v>
      </c>
      <c r="AX215" s="13" t="s">
        <v>75</v>
      </c>
      <c r="AY215" s="155" t="s">
        <v>133</v>
      </c>
    </row>
    <row r="216" spans="2:65" s="12" customFormat="1" ht="11.25">
      <c r="B216" s="147"/>
      <c r="D216" s="148" t="s">
        <v>141</v>
      </c>
      <c r="E216" s="149" t="s">
        <v>1</v>
      </c>
      <c r="F216" s="150" t="s">
        <v>1137</v>
      </c>
      <c r="H216" s="149" t="s">
        <v>1</v>
      </c>
      <c r="I216" s="151"/>
      <c r="L216" s="147"/>
      <c r="M216" s="152"/>
      <c r="T216" s="153"/>
      <c r="AT216" s="149" t="s">
        <v>141</v>
      </c>
      <c r="AU216" s="149" t="s">
        <v>85</v>
      </c>
      <c r="AV216" s="12" t="s">
        <v>83</v>
      </c>
      <c r="AW216" s="12" t="s">
        <v>32</v>
      </c>
      <c r="AX216" s="12" t="s">
        <v>75</v>
      </c>
      <c r="AY216" s="149" t="s">
        <v>133</v>
      </c>
    </row>
    <row r="217" spans="2:65" s="13" customFormat="1" ht="11.25">
      <c r="B217" s="154"/>
      <c r="D217" s="148" t="s">
        <v>141</v>
      </c>
      <c r="E217" s="155" t="s">
        <v>1</v>
      </c>
      <c r="F217" s="156" t="s">
        <v>1138</v>
      </c>
      <c r="H217" s="157">
        <v>7.984</v>
      </c>
      <c r="I217" s="158"/>
      <c r="L217" s="154"/>
      <c r="M217" s="159"/>
      <c r="T217" s="160"/>
      <c r="AT217" s="155" t="s">
        <v>141</v>
      </c>
      <c r="AU217" s="155" t="s">
        <v>85</v>
      </c>
      <c r="AV217" s="13" t="s">
        <v>85</v>
      </c>
      <c r="AW217" s="13" t="s">
        <v>32</v>
      </c>
      <c r="AX217" s="13" t="s">
        <v>75</v>
      </c>
      <c r="AY217" s="155" t="s">
        <v>133</v>
      </c>
    </row>
    <row r="218" spans="2:65" s="12" customFormat="1" ht="11.25">
      <c r="B218" s="147"/>
      <c r="D218" s="148" t="s">
        <v>141</v>
      </c>
      <c r="E218" s="149" t="s">
        <v>1</v>
      </c>
      <c r="F218" s="150" t="s">
        <v>1139</v>
      </c>
      <c r="H218" s="149" t="s">
        <v>1</v>
      </c>
      <c r="I218" s="151"/>
      <c r="L218" s="147"/>
      <c r="M218" s="152"/>
      <c r="T218" s="153"/>
      <c r="AT218" s="149" t="s">
        <v>141</v>
      </c>
      <c r="AU218" s="149" t="s">
        <v>85</v>
      </c>
      <c r="AV218" s="12" t="s">
        <v>83</v>
      </c>
      <c r="AW218" s="12" t="s">
        <v>32</v>
      </c>
      <c r="AX218" s="12" t="s">
        <v>75</v>
      </c>
      <c r="AY218" s="149" t="s">
        <v>133</v>
      </c>
    </row>
    <row r="219" spans="2:65" s="13" customFormat="1" ht="11.25">
      <c r="B219" s="154"/>
      <c r="D219" s="148" t="s">
        <v>141</v>
      </c>
      <c r="E219" s="155" t="s">
        <v>1</v>
      </c>
      <c r="F219" s="156" t="s">
        <v>1140</v>
      </c>
      <c r="H219" s="157">
        <v>0.624</v>
      </c>
      <c r="I219" s="158"/>
      <c r="L219" s="154"/>
      <c r="M219" s="159"/>
      <c r="T219" s="160"/>
      <c r="AT219" s="155" t="s">
        <v>141</v>
      </c>
      <c r="AU219" s="155" t="s">
        <v>85</v>
      </c>
      <c r="AV219" s="13" t="s">
        <v>85</v>
      </c>
      <c r="AW219" s="13" t="s">
        <v>32</v>
      </c>
      <c r="AX219" s="13" t="s">
        <v>75</v>
      </c>
      <c r="AY219" s="155" t="s">
        <v>133</v>
      </c>
    </row>
    <row r="220" spans="2:65" s="12" customFormat="1" ht="11.25">
      <c r="B220" s="147"/>
      <c r="D220" s="148" t="s">
        <v>141</v>
      </c>
      <c r="E220" s="149" t="s">
        <v>1</v>
      </c>
      <c r="F220" s="150" t="s">
        <v>1141</v>
      </c>
      <c r="H220" s="149" t="s">
        <v>1</v>
      </c>
      <c r="I220" s="151"/>
      <c r="L220" s="147"/>
      <c r="M220" s="152"/>
      <c r="T220" s="153"/>
      <c r="AT220" s="149" t="s">
        <v>141</v>
      </c>
      <c r="AU220" s="149" t="s">
        <v>85</v>
      </c>
      <c r="AV220" s="12" t="s">
        <v>83</v>
      </c>
      <c r="AW220" s="12" t="s">
        <v>32</v>
      </c>
      <c r="AX220" s="12" t="s">
        <v>75</v>
      </c>
      <c r="AY220" s="149" t="s">
        <v>133</v>
      </c>
    </row>
    <row r="221" spans="2:65" s="13" customFormat="1" ht="11.25">
      <c r="B221" s="154"/>
      <c r="D221" s="148" t="s">
        <v>141</v>
      </c>
      <c r="E221" s="155" t="s">
        <v>1</v>
      </c>
      <c r="F221" s="156" t="s">
        <v>1142</v>
      </c>
      <c r="H221" s="157">
        <v>3.1120000000000001</v>
      </c>
      <c r="I221" s="158"/>
      <c r="L221" s="154"/>
      <c r="M221" s="159"/>
      <c r="T221" s="160"/>
      <c r="AT221" s="155" t="s">
        <v>141</v>
      </c>
      <c r="AU221" s="155" t="s">
        <v>85</v>
      </c>
      <c r="AV221" s="13" t="s">
        <v>85</v>
      </c>
      <c r="AW221" s="13" t="s">
        <v>32</v>
      </c>
      <c r="AX221" s="13" t="s">
        <v>75</v>
      </c>
      <c r="AY221" s="155" t="s">
        <v>133</v>
      </c>
    </row>
    <row r="222" spans="2:65" s="12" customFormat="1" ht="11.25">
      <c r="B222" s="147"/>
      <c r="D222" s="148" t="s">
        <v>141</v>
      </c>
      <c r="E222" s="149" t="s">
        <v>1</v>
      </c>
      <c r="F222" s="150" t="s">
        <v>1143</v>
      </c>
      <c r="H222" s="149" t="s">
        <v>1</v>
      </c>
      <c r="I222" s="151"/>
      <c r="L222" s="147"/>
      <c r="M222" s="152"/>
      <c r="T222" s="153"/>
      <c r="AT222" s="149" t="s">
        <v>141</v>
      </c>
      <c r="AU222" s="149" t="s">
        <v>85</v>
      </c>
      <c r="AV222" s="12" t="s">
        <v>83</v>
      </c>
      <c r="AW222" s="12" t="s">
        <v>32</v>
      </c>
      <c r="AX222" s="12" t="s">
        <v>75</v>
      </c>
      <c r="AY222" s="149" t="s">
        <v>133</v>
      </c>
    </row>
    <row r="223" spans="2:65" s="13" customFormat="1" ht="11.25">
      <c r="B223" s="154"/>
      <c r="D223" s="148" t="s">
        <v>141</v>
      </c>
      <c r="E223" s="155" t="s">
        <v>1</v>
      </c>
      <c r="F223" s="156" t="s">
        <v>1144</v>
      </c>
      <c r="H223" s="157">
        <v>0.96</v>
      </c>
      <c r="I223" s="158"/>
      <c r="L223" s="154"/>
      <c r="M223" s="159"/>
      <c r="T223" s="160"/>
      <c r="AT223" s="155" t="s">
        <v>141</v>
      </c>
      <c r="AU223" s="155" t="s">
        <v>85</v>
      </c>
      <c r="AV223" s="13" t="s">
        <v>85</v>
      </c>
      <c r="AW223" s="13" t="s">
        <v>32</v>
      </c>
      <c r="AX223" s="13" t="s">
        <v>75</v>
      </c>
      <c r="AY223" s="155" t="s">
        <v>133</v>
      </c>
    </row>
    <row r="224" spans="2:65" s="12" customFormat="1" ht="11.25">
      <c r="B224" s="147"/>
      <c r="D224" s="148" t="s">
        <v>141</v>
      </c>
      <c r="E224" s="149" t="s">
        <v>1</v>
      </c>
      <c r="F224" s="150" t="s">
        <v>1145</v>
      </c>
      <c r="H224" s="149" t="s">
        <v>1</v>
      </c>
      <c r="I224" s="151"/>
      <c r="L224" s="147"/>
      <c r="M224" s="152"/>
      <c r="T224" s="153"/>
      <c r="AT224" s="149" t="s">
        <v>141</v>
      </c>
      <c r="AU224" s="149" t="s">
        <v>85</v>
      </c>
      <c r="AV224" s="12" t="s">
        <v>83</v>
      </c>
      <c r="AW224" s="12" t="s">
        <v>32</v>
      </c>
      <c r="AX224" s="12" t="s">
        <v>75</v>
      </c>
      <c r="AY224" s="149" t="s">
        <v>133</v>
      </c>
    </row>
    <row r="225" spans="2:65" s="13" customFormat="1" ht="11.25">
      <c r="B225" s="154"/>
      <c r="D225" s="148" t="s">
        <v>141</v>
      </c>
      <c r="E225" s="155" t="s">
        <v>1</v>
      </c>
      <c r="F225" s="156" t="s">
        <v>1146</v>
      </c>
      <c r="H225" s="157">
        <v>1.52</v>
      </c>
      <c r="I225" s="158"/>
      <c r="L225" s="154"/>
      <c r="M225" s="159"/>
      <c r="T225" s="160"/>
      <c r="AT225" s="155" t="s">
        <v>141</v>
      </c>
      <c r="AU225" s="155" t="s">
        <v>85</v>
      </c>
      <c r="AV225" s="13" t="s">
        <v>85</v>
      </c>
      <c r="AW225" s="13" t="s">
        <v>32</v>
      </c>
      <c r="AX225" s="13" t="s">
        <v>75</v>
      </c>
      <c r="AY225" s="155" t="s">
        <v>133</v>
      </c>
    </row>
    <row r="226" spans="2:65" s="12" customFormat="1" ht="11.25">
      <c r="B226" s="147"/>
      <c r="D226" s="148" t="s">
        <v>141</v>
      </c>
      <c r="E226" s="149" t="s">
        <v>1</v>
      </c>
      <c r="F226" s="150" t="s">
        <v>1147</v>
      </c>
      <c r="H226" s="149" t="s">
        <v>1</v>
      </c>
      <c r="I226" s="151"/>
      <c r="L226" s="147"/>
      <c r="M226" s="152"/>
      <c r="T226" s="153"/>
      <c r="AT226" s="149" t="s">
        <v>141</v>
      </c>
      <c r="AU226" s="149" t="s">
        <v>85</v>
      </c>
      <c r="AV226" s="12" t="s">
        <v>83</v>
      </c>
      <c r="AW226" s="12" t="s">
        <v>32</v>
      </c>
      <c r="AX226" s="12" t="s">
        <v>75</v>
      </c>
      <c r="AY226" s="149" t="s">
        <v>133</v>
      </c>
    </row>
    <row r="227" spans="2:65" s="13" customFormat="1" ht="11.25">
      <c r="B227" s="154"/>
      <c r="D227" s="148" t="s">
        <v>141</v>
      </c>
      <c r="E227" s="155" t="s">
        <v>1</v>
      </c>
      <c r="F227" s="156" t="s">
        <v>1148</v>
      </c>
      <c r="H227" s="157">
        <v>0.44</v>
      </c>
      <c r="I227" s="158"/>
      <c r="L227" s="154"/>
      <c r="M227" s="159"/>
      <c r="T227" s="160"/>
      <c r="AT227" s="155" t="s">
        <v>141</v>
      </c>
      <c r="AU227" s="155" t="s">
        <v>85</v>
      </c>
      <c r="AV227" s="13" t="s">
        <v>85</v>
      </c>
      <c r="AW227" s="13" t="s">
        <v>32</v>
      </c>
      <c r="AX227" s="13" t="s">
        <v>75</v>
      </c>
      <c r="AY227" s="155" t="s">
        <v>133</v>
      </c>
    </row>
    <row r="228" spans="2:65" s="12" customFormat="1" ht="11.25">
      <c r="B228" s="147"/>
      <c r="D228" s="148" t="s">
        <v>141</v>
      </c>
      <c r="E228" s="149" t="s">
        <v>1</v>
      </c>
      <c r="F228" s="150" t="s">
        <v>1149</v>
      </c>
      <c r="H228" s="149" t="s">
        <v>1</v>
      </c>
      <c r="I228" s="151"/>
      <c r="L228" s="147"/>
      <c r="M228" s="152"/>
      <c r="T228" s="153"/>
      <c r="AT228" s="149" t="s">
        <v>141</v>
      </c>
      <c r="AU228" s="149" t="s">
        <v>85</v>
      </c>
      <c r="AV228" s="12" t="s">
        <v>83</v>
      </c>
      <c r="AW228" s="12" t="s">
        <v>32</v>
      </c>
      <c r="AX228" s="12" t="s">
        <v>75</v>
      </c>
      <c r="AY228" s="149" t="s">
        <v>133</v>
      </c>
    </row>
    <row r="229" spans="2:65" s="13" customFormat="1" ht="11.25">
      <c r="B229" s="154"/>
      <c r="D229" s="148" t="s">
        <v>141</v>
      </c>
      <c r="E229" s="155" t="s">
        <v>1</v>
      </c>
      <c r="F229" s="156" t="s">
        <v>1150</v>
      </c>
      <c r="H229" s="157">
        <v>3.7839999999999998</v>
      </c>
      <c r="I229" s="158"/>
      <c r="L229" s="154"/>
      <c r="M229" s="159"/>
      <c r="T229" s="160"/>
      <c r="AT229" s="155" t="s">
        <v>141</v>
      </c>
      <c r="AU229" s="155" t="s">
        <v>85</v>
      </c>
      <c r="AV229" s="13" t="s">
        <v>85</v>
      </c>
      <c r="AW229" s="13" t="s">
        <v>32</v>
      </c>
      <c r="AX229" s="13" t="s">
        <v>75</v>
      </c>
      <c r="AY229" s="155" t="s">
        <v>133</v>
      </c>
    </row>
    <row r="230" spans="2:65" s="12" customFormat="1" ht="11.25">
      <c r="B230" s="147"/>
      <c r="D230" s="148" t="s">
        <v>141</v>
      </c>
      <c r="E230" s="149" t="s">
        <v>1</v>
      </c>
      <c r="F230" s="150" t="s">
        <v>1151</v>
      </c>
      <c r="H230" s="149" t="s">
        <v>1</v>
      </c>
      <c r="I230" s="151"/>
      <c r="L230" s="147"/>
      <c r="M230" s="152"/>
      <c r="T230" s="153"/>
      <c r="AT230" s="149" t="s">
        <v>141</v>
      </c>
      <c r="AU230" s="149" t="s">
        <v>85</v>
      </c>
      <c r="AV230" s="12" t="s">
        <v>83</v>
      </c>
      <c r="AW230" s="12" t="s">
        <v>32</v>
      </c>
      <c r="AX230" s="12" t="s">
        <v>75</v>
      </c>
      <c r="AY230" s="149" t="s">
        <v>133</v>
      </c>
    </row>
    <row r="231" spans="2:65" s="13" customFormat="1" ht="11.25">
      <c r="B231" s="154"/>
      <c r="D231" s="148" t="s">
        <v>141</v>
      </c>
      <c r="E231" s="155" t="s">
        <v>1</v>
      </c>
      <c r="F231" s="156" t="s">
        <v>1152</v>
      </c>
      <c r="H231" s="157">
        <v>0.36</v>
      </c>
      <c r="I231" s="158"/>
      <c r="L231" s="154"/>
      <c r="M231" s="159"/>
      <c r="T231" s="160"/>
      <c r="AT231" s="155" t="s">
        <v>141</v>
      </c>
      <c r="AU231" s="155" t="s">
        <v>85</v>
      </c>
      <c r="AV231" s="13" t="s">
        <v>85</v>
      </c>
      <c r="AW231" s="13" t="s">
        <v>32</v>
      </c>
      <c r="AX231" s="13" t="s">
        <v>75</v>
      </c>
      <c r="AY231" s="155" t="s">
        <v>133</v>
      </c>
    </row>
    <row r="232" spans="2:65" s="12" customFormat="1" ht="11.25">
      <c r="B232" s="147"/>
      <c r="D232" s="148" t="s">
        <v>141</v>
      </c>
      <c r="E232" s="149" t="s">
        <v>1</v>
      </c>
      <c r="F232" s="150" t="s">
        <v>1153</v>
      </c>
      <c r="H232" s="149" t="s">
        <v>1</v>
      </c>
      <c r="I232" s="151"/>
      <c r="L232" s="147"/>
      <c r="M232" s="152"/>
      <c r="T232" s="153"/>
      <c r="AT232" s="149" t="s">
        <v>141</v>
      </c>
      <c r="AU232" s="149" t="s">
        <v>85</v>
      </c>
      <c r="AV232" s="12" t="s">
        <v>83</v>
      </c>
      <c r="AW232" s="12" t="s">
        <v>32</v>
      </c>
      <c r="AX232" s="12" t="s">
        <v>75</v>
      </c>
      <c r="AY232" s="149" t="s">
        <v>133</v>
      </c>
    </row>
    <row r="233" spans="2:65" s="13" customFormat="1" ht="11.25">
      <c r="B233" s="154"/>
      <c r="D233" s="148" t="s">
        <v>141</v>
      </c>
      <c r="E233" s="155" t="s">
        <v>1</v>
      </c>
      <c r="F233" s="156" t="s">
        <v>1154</v>
      </c>
      <c r="H233" s="157">
        <v>0.88</v>
      </c>
      <c r="I233" s="158"/>
      <c r="L233" s="154"/>
      <c r="M233" s="159"/>
      <c r="T233" s="160"/>
      <c r="AT233" s="155" t="s">
        <v>141</v>
      </c>
      <c r="AU233" s="155" t="s">
        <v>85</v>
      </c>
      <c r="AV233" s="13" t="s">
        <v>85</v>
      </c>
      <c r="AW233" s="13" t="s">
        <v>32</v>
      </c>
      <c r="AX233" s="13" t="s">
        <v>75</v>
      </c>
      <c r="AY233" s="155" t="s">
        <v>133</v>
      </c>
    </row>
    <row r="234" spans="2:65" s="14" customFormat="1" ht="11.25">
      <c r="B234" s="161"/>
      <c r="D234" s="148" t="s">
        <v>141</v>
      </c>
      <c r="E234" s="162" t="s">
        <v>1</v>
      </c>
      <c r="F234" s="163" t="s">
        <v>152</v>
      </c>
      <c r="H234" s="164">
        <v>49.264000000000003</v>
      </c>
      <c r="I234" s="165"/>
      <c r="L234" s="161"/>
      <c r="M234" s="166"/>
      <c r="T234" s="167"/>
      <c r="AT234" s="162" t="s">
        <v>141</v>
      </c>
      <c r="AU234" s="162" t="s">
        <v>85</v>
      </c>
      <c r="AV234" s="14" t="s">
        <v>139</v>
      </c>
      <c r="AW234" s="14" t="s">
        <v>32</v>
      </c>
      <c r="AX234" s="14" t="s">
        <v>83</v>
      </c>
      <c r="AY234" s="162" t="s">
        <v>133</v>
      </c>
    </row>
    <row r="235" spans="2:65" s="1" customFormat="1" ht="24.2" customHeight="1">
      <c r="B235" s="32"/>
      <c r="C235" s="133" t="s">
        <v>225</v>
      </c>
      <c r="D235" s="133" t="s">
        <v>135</v>
      </c>
      <c r="E235" s="134" t="s">
        <v>198</v>
      </c>
      <c r="F235" s="135" t="s">
        <v>199</v>
      </c>
      <c r="G235" s="136" t="s">
        <v>200</v>
      </c>
      <c r="H235" s="137">
        <v>424.8</v>
      </c>
      <c r="I235" s="138"/>
      <c r="J235" s="139">
        <f>ROUND(I235*H235,2)</f>
        <v>0</v>
      </c>
      <c r="K235" s="140"/>
      <c r="L235" s="32"/>
      <c r="M235" s="141" t="s">
        <v>1</v>
      </c>
      <c r="N235" s="142" t="s">
        <v>40</v>
      </c>
      <c r="P235" s="143">
        <f>O235*H235</f>
        <v>0</v>
      </c>
      <c r="Q235" s="143">
        <v>0</v>
      </c>
      <c r="R235" s="143">
        <f>Q235*H235</f>
        <v>0</v>
      </c>
      <c r="S235" s="143">
        <v>0</v>
      </c>
      <c r="T235" s="144">
        <f>S235*H235</f>
        <v>0</v>
      </c>
      <c r="AR235" s="145" t="s">
        <v>139</v>
      </c>
      <c r="AT235" s="145" t="s">
        <v>135</v>
      </c>
      <c r="AU235" s="145" t="s">
        <v>85</v>
      </c>
      <c r="AY235" s="17" t="s">
        <v>133</v>
      </c>
      <c r="BE235" s="146">
        <f>IF(N235="základní",J235,0)</f>
        <v>0</v>
      </c>
      <c r="BF235" s="146">
        <f>IF(N235="snížená",J235,0)</f>
        <v>0</v>
      </c>
      <c r="BG235" s="146">
        <f>IF(N235="zákl. přenesená",J235,0)</f>
        <v>0</v>
      </c>
      <c r="BH235" s="146">
        <f>IF(N235="sníž. přenesená",J235,0)</f>
        <v>0</v>
      </c>
      <c r="BI235" s="146">
        <f>IF(N235="nulová",J235,0)</f>
        <v>0</v>
      </c>
      <c r="BJ235" s="17" t="s">
        <v>83</v>
      </c>
      <c r="BK235" s="146">
        <f>ROUND(I235*H235,2)</f>
        <v>0</v>
      </c>
      <c r="BL235" s="17" t="s">
        <v>139</v>
      </c>
      <c r="BM235" s="145" t="s">
        <v>1155</v>
      </c>
    </row>
    <row r="236" spans="2:65" s="13" customFormat="1" ht="11.25">
      <c r="B236" s="154"/>
      <c r="D236" s="148" t="s">
        <v>141</v>
      </c>
      <c r="E236" s="155" t="s">
        <v>1</v>
      </c>
      <c r="F236" s="156" t="s">
        <v>1156</v>
      </c>
      <c r="H236" s="157">
        <v>424.8</v>
      </c>
      <c r="I236" s="158"/>
      <c r="L236" s="154"/>
      <c r="M236" s="159"/>
      <c r="T236" s="160"/>
      <c r="AT236" s="155" t="s">
        <v>141</v>
      </c>
      <c r="AU236" s="155" t="s">
        <v>85</v>
      </c>
      <c r="AV236" s="13" t="s">
        <v>85</v>
      </c>
      <c r="AW236" s="13" t="s">
        <v>32</v>
      </c>
      <c r="AX236" s="13" t="s">
        <v>83</v>
      </c>
      <c r="AY236" s="155" t="s">
        <v>133</v>
      </c>
    </row>
    <row r="237" spans="2:65" s="1" customFormat="1" ht="24.2" customHeight="1">
      <c r="B237" s="32"/>
      <c r="C237" s="133" t="s">
        <v>231</v>
      </c>
      <c r="D237" s="133" t="s">
        <v>135</v>
      </c>
      <c r="E237" s="134" t="s">
        <v>632</v>
      </c>
      <c r="F237" s="135" t="s">
        <v>633</v>
      </c>
      <c r="G237" s="136" t="s">
        <v>200</v>
      </c>
      <c r="H237" s="137">
        <v>87.37</v>
      </c>
      <c r="I237" s="138"/>
      <c r="J237" s="139">
        <f>ROUND(I237*H237,2)</f>
        <v>0</v>
      </c>
      <c r="K237" s="140"/>
      <c r="L237" s="32"/>
      <c r="M237" s="141" t="s">
        <v>1</v>
      </c>
      <c r="N237" s="142" t="s">
        <v>40</v>
      </c>
      <c r="P237" s="143">
        <f>O237*H237</f>
        <v>0</v>
      </c>
      <c r="Q237" s="143">
        <v>0</v>
      </c>
      <c r="R237" s="143">
        <f>Q237*H237</f>
        <v>0</v>
      </c>
      <c r="S237" s="143">
        <v>0</v>
      </c>
      <c r="T237" s="144">
        <f>S237*H237</f>
        <v>0</v>
      </c>
      <c r="AR237" s="145" t="s">
        <v>139</v>
      </c>
      <c r="AT237" s="145" t="s">
        <v>135</v>
      </c>
      <c r="AU237" s="145" t="s">
        <v>85</v>
      </c>
      <c r="AY237" s="17" t="s">
        <v>133</v>
      </c>
      <c r="BE237" s="146">
        <f>IF(N237="základní",J237,0)</f>
        <v>0</v>
      </c>
      <c r="BF237" s="146">
        <f>IF(N237="snížená",J237,0)</f>
        <v>0</v>
      </c>
      <c r="BG237" s="146">
        <f>IF(N237="zákl. přenesená",J237,0)</f>
        <v>0</v>
      </c>
      <c r="BH237" s="146">
        <f>IF(N237="sníž. přenesená",J237,0)</f>
        <v>0</v>
      </c>
      <c r="BI237" s="146">
        <f>IF(N237="nulová",J237,0)</f>
        <v>0</v>
      </c>
      <c r="BJ237" s="17" t="s">
        <v>83</v>
      </c>
      <c r="BK237" s="146">
        <f>ROUND(I237*H237,2)</f>
        <v>0</v>
      </c>
      <c r="BL237" s="17" t="s">
        <v>139</v>
      </c>
      <c r="BM237" s="145" t="s">
        <v>1157</v>
      </c>
    </row>
    <row r="238" spans="2:65" s="12" customFormat="1" ht="11.25">
      <c r="B238" s="147"/>
      <c r="D238" s="148" t="s">
        <v>141</v>
      </c>
      <c r="E238" s="149" t="s">
        <v>1</v>
      </c>
      <c r="F238" s="150" t="s">
        <v>1158</v>
      </c>
      <c r="H238" s="149" t="s">
        <v>1</v>
      </c>
      <c r="I238" s="151"/>
      <c r="L238" s="147"/>
      <c r="M238" s="152"/>
      <c r="T238" s="153"/>
      <c r="AT238" s="149" t="s">
        <v>141</v>
      </c>
      <c r="AU238" s="149" t="s">
        <v>85</v>
      </c>
      <c r="AV238" s="12" t="s">
        <v>83</v>
      </c>
      <c r="AW238" s="12" t="s">
        <v>32</v>
      </c>
      <c r="AX238" s="12" t="s">
        <v>75</v>
      </c>
      <c r="AY238" s="149" t="s">
        <v>133</v>
      </c>
    </row>
    <row r="239" spans="2:65" s="13" customFormat="1" ht="11.25">
      <c r="B239" s="154"/>
      <c r="D239" s="148" t="s">
        <v>141</v>
      </c>
      <c r="E239" s="155" t="s">
        <v>1</v>
      </c>
      <c r="F239" s="156" t="s">
        <v>1159</v>
      </c>
      <c r="H239" s="157">
        <v>42.435000000000002</v>
      </c>
      <c r="I239" s="158"/>
      <c r="L239" s="154"/>
      <c r="M239" s="159"/>
      <c r="T239" s="160"/>
      <c r="AT239" s="155" t="s">
        <v>141</v>
      </c>
      <c r="AU239" s="155" t="s">
        <v>85</v>
      </c>
      <c r="AV239" s="13" t="s">
        <v>85</v>
      </c>
      <c r="AW239" s="13" t="s">
        <v>32</v>
      </c>
      <c r="AX239" s="13" t="s">
        <v>75</v>
      </c>
      <c r="AY239" s="155" t="s">
        <v>133</v>
      </c>
    </row>
    <row r="240" spans="2:65" s="12" customFormat="1" ht="11.25">
      <c r="B240" s="147"/>
      <c r="D240" s="148" t="s">
        <v>141</v>
      </c>
      <c r="E240" s="149" t="s">
        <v>1</v>
      </c>
      <c r="F240" s="150" t="s">
        <v>1160</v>
      </c>
      <c r="H240" s="149" t="s">
        <v>1</v>
      </c>
      <c r="I240" s="151"/>
      <c r="L240" s="147"/>
      <c r="M240" s="152"/>
      <c r="T240" s="153"/>
      <c r="AT240" s="149" t="s">
        <v>141</v>
      </c>
      <c r="AU240" s="149" t="s">
        <v>85</v>
      </c>
      <c r="AV240" s="12" t="s">
        <v>83</v>
      </c>
      <c r="AW240" s="12" t="s">
        <v>32</v>
      </c>
      <c r="AX240" s="12" t="s">
        <v>75</v>
      </c>
      <c r="AY240" s="149" t="s">
        <v>133</v>
      </c>
    </row>
    <row r="241" spans="2:51" s="13" customFormat="1" ht="11.25">
      <c r="B241" s="154"/>
      <c r="D241" s="148" t="s">
        <v>141</v>
      </c>
      <c r="E241" s="155" t="s">
        <v>1</v>
      </c>
      <c r="F241" s="156" t="s">
        <v>1161</v>
      </c>
      <c r="H241" s="157">
        <v>89.391999999999996</v>
      </c>
      <c r="I241" s="158"/>
      <c r="L241" s="154"/>
      <c r="M241" s="159"/>
      <c r="T241" s="160"/>
      <c r="AT241" s="155" t="s">
        <v>141</v>
      </c>
      <c r="AU241" s="155" t="s">
        <v>85</v>
      </c>
      <c r="AV241" s="13" t="s">
        <v>85</v>
      </c>
      <c r="AW241" s="13" t="s">
        <v>32</v>
      </c>
      <c r="AX241" s="13" t="s">
        <v>75</v>
      </c>
      <c r="AY241" s="155" t="s">
        <v>133</v>
      </c>
    </row>
    <row r="242" spans="2:51" s="12" customFormat="1" ht="11.25">
      <c r="B242" s="147"/>
      <c r="D242" s="148" t="s">
        <v>141</v>
      </c>
      <c r="E242" s="149" t="s">
        <v>1</v>
      </c>
      <c r="F242" s="150" t="s">
        <v>1162</v>
      </c>
      <c r="H242" s="149" t="s">
        <v>1</v>
      </c>
      <c r="I242" s="151"/>
      <c r="L242" s="147"/>
      <c r="M242" s="152"/>
      <c r="T242" s="153"/>
      <c r="AT242" s="149" t="s">
        <v>141</v>
      </c>
      <c r="AU242" s="149" t="s">
        <v>85</v>
      </c>
      <c r="AV242" s="12" t="s">
        <v>83</v>
      </c>
      <c r="AW242" s="12" t="s">
        <v>32</v>
      </c>
      <c r="AX242" s="12" t="s">
        <v>75</v>
      </c>
      <c r="AY242" s="149" t="s">
        <v>133</v>
      </c>
    </row>
    <row r="243" spans="2:51" s="13" customFormat="1" ht="11.25">
      <c r="B243" s="154"/>
      <c r="D243" s="148" t="s">
        <v>141</v>
      </c>
      <c r="E243" s="155" t="s">
        <v>1</v>
      </c>
      <c r="F243" s="156" t="s">
        <v>1163</v>
      </c>
      <c r="H243" s="157">
        <v>100.94199999999999</v>
      </c>
      <c r="I243" s="158"/>
      <c r="L243" s="154"/>
      <c r="M243" s="159"/>
      <c r="T243" s="160"/>
      <c r="AT243" s="155" t="s">
        <v>141</v>
      </c>
      <c r="AU243" s="155" t="s">
        <v>85</v>
      </c>
      <c r="AV243" s="13" t="s">
        <v>85</v>
      </c>
      <c r="AW243" s="13" t="s">
        <v>32</v>
      </c>
      <c r="AX243" s="13" t="s">
        <v>75</v>
      </c>
      <c r="AY243" s="155" t="s">
        <v>133</v>
      </c>
    </row>
    <row r="244" spans="2:51" s="12" customFormat="1" ht="11.25">
      <c r="B244" s="147"/>
      <c r="D244" s="148" t="s">
        <v>141</v>
      </c>
      <c r="E244" s="149" t="s">
        <v>1</v>
      </c>
      <c r="F244" s="150" t="s">
        <v>1164</v>
      </c>
      <c r="H244" s="149" t="s">
        <v>1</v>
      </c>
      <c r="I244" s="151"/>
      <c r="L244" s="147"/>
      <c r="M244" s="152"/>
      <c r="T244" s="153"/>
      <c r="AT244" s="149" t="s">
        <v>141</v>
      </c>
      <c r="AU244" s="149" t="s">
        <v>85</v>
      </c>
      <c r="AV244" s="12" t="s">
        <v>83</v>
      </c>
      <c r="AW244" s="12" t="s">
        <v>32</v>
      </c>
      <c r="AX244" s="12" t="s">
        <v>75</v>
      </c>
      <c r="AY244" s="149" t="s">
        <v>133</v>
      </c>
    </row>
    <row r="245" spans="2:51" s="13" customFormat="1" ht="11.25">
      <c r="B245" s="154"/>
      <c r="D245" s="148" t="s">
        <v>141</v>
      </c>
      <c r="E245" s="155" t="s">
        <v>1</v>
      </c>
      <c r="F245" s="156" t="s">
        <v>1165</v>
      </c>
      <c r="H245" s="157">
        <v>91.52</v>
      </c>
      <c r="I245" s="158"/>
      <c r="L245" s="154"/>
      <c r="M245" s="159"/>
      <c r="T245" s="160"/>
      <c r="AT245" s="155" t="s">
        <v>141</v>
      </c>
      <c r="AU245" s="155" t="s">
        <v>85</v>
      </c>
      <c r="AV245" s="13" t="s">
        <v>85</v>
      </c>
      <c r="AW245" s="13" t="s">
        <v>32</v>
      </c>
      <c r="AX245" s="13" t="s">
        <v>75</v>
      </c>
      <c r="AY245" s="155" t="s">
        <v>133</v>
      </c>
    </row>
    <row r="246" spans="2:51" s="12" customFormat="1" ht="11.25">
      <c r="B246" s="147"/>
      <c r="D246" s="148" t="s">
        <v>141</v>
      </c>
      <c r="E246" s="149" t="s">
        <v>1</v>
      </c>
      <c r="F246" s="150" t="s">
        <v>1166</v>
      </c>
      <c r="H246" s="149" t="s">
        <v>1</v>
      </c>
      <c r="I246" s="151"/>
      <c r="L246" s="147"/>
      <c r="M246" s="152"/>
      <c r="T246" s="153"/>
      <c r="AT246" s="149" t="s">
        <v>141</v>
      </c>
      <c r="AU246" s="149" t="s">
        <v>85</v>
      </c>
      <c r="AV246" s="12" t="s">
        <v>83</v>
      </c>
      <c r="AW246" s="12" t="s">
        <v>32</v>
      </c>
      <c r="AX246" s="12" t="s">
        <v>75</v>
      </c>
      <c r="AY246" s="149" t="s">
        <v>133</v>
      </c>
    </row>
    <row r="247" spans="2:51" s="13" customFormat="1" ht="11.25">
      <c r="B247" s="154"/>
      <c r="D247" s="148" t="s">
        <v>141</v>
      </c>
      <c r="E247" s="155" t="s">
        <v>1</v>
      </c>
      <c r="F247" s="156" t="s">
        <v>1167</v>
      </c>
      <c r="H247" s="157">
        <v>91.212000000000003</v>
      </c>
      <c r="I247" s="158"/>
      <c r="L247" s="154"/>
      <c r="M247" s="159"/>
      <c r="T247" s="160"/>
      <c r="AT247" s="155" t="s">
        <v>141</v>
      </c>
      <c r="AU247" s="155" t="s">
        <v>85</v>
      </c>
      <c r="AV247" s="13" t="s">
        <v>85</v>
      </c>
      <c r="AW247" s="13" t="s">
        <v>32</v>
      </c>
      <c r="AX247" s="13" t="s">
        <v>75</v>
      </c>
      <c r="AY247" s="155" t="s">
        <v>133</v>
      </c>
    </row>
    <row r="248" spans="2:51" s="12" customFormat="1" ht="11.25">
      <c r="B248" s="147"/>
      <c r="D248" s="148" t="s">
        <v>141</v>
      </c>
      <c r="E248" s="149" t="s">
        <v>1</v>
      </c>
      <c r="F248" s="150" t="s">
        <v>1168</v>
      </c>
      <c r="H248" s="149" t="s">
        <v>1</v>
      </c>
      <c r="I248" s="151"/>
      <c r="L248" s="147"/>
      <c r="M248" s="152"/>
      <c r="T248" s="153"/>
      <c r="AT248" s="149" t="s">
        <v>141</v>
      </c>
      <c r="AU248" s="149" t="s">
        <v>85</v>
      </c>
      <c r="AV248" s="12" t="s">
        <v>83</v>
      </c>
      <c r="AW248" s="12" t="s">
        <v>32</v>
      </c>
      <c r="AX248" s="12" t="s">
        <v>75</v>
      </c>
      <c r="AY248" s="149" t="s">
        <v>133</v>
      </c>
    </row>
    <row r="249" spans="2:51" s="13" customFormat="1" ht="11.25">
      <c r="B249" s="154"/>
      <c r="D249" s="148" t="s">
        <v>141</v>
      </c>
      <c r="E249" s="155" t="s">
        <v>1</v>
      </c>
      <c r="F249" s="156" t="s">
        <v>1169</v>
      </c>
      <c r="H249" s="157">
        <v>82.094999999999999</v>
      </c>
      <c r="I249" s="158"/>
      <c r="L249" s="154"/>
      <c r="M249" s="159"/>
      <c r="T249" s="160"/>
      <c r="AT249" s="155" t="s">
        <v>141</v>
      </c>
      <c r="AU249" s="155" t="s">
        <v>85</v>
      </c>
      <c r="AV249" s="13" t="s">
        <v>85</v>
      </c>
      <c r="AW249" s="13" t="s">
        <v>32</v>
      </c>
      <c r="AX249" s="13" t="s">
        <v>75</v>
      </c>
      <c r="AY249" s="155" t="s">
        <v>133</v>
      </c>
    </row>
    <row r="250" spans="2:51" s="15" customFormat="1" ht="11.25">
      <c r="B250" s="168"/>
      <c r="D250" s="148" t="s">
        <v>141</v>
      </c>
      <c r="E250" s="169" t="s">
        <v>1</v>
      </c>
      <c r="F250" s="170" t="s">
        <v>211</v>
      </c>
      <c r="H250" s="171">
        <v>497.596</v>
      </c>
      <c r="I250" s="172"/>
      <c r="L250" s="168"/>
      <c r="M250" s="173"/>
      <c r="T250" s="174"/>
      <c r="AT250" s="169" t="s">
        <v>141</v>
      </c>
      <c r="AU250" s="169" t="s">
        <v>85</v>
      </c>
      <c r="AV250" s="15" t="s">
        <v>153</v>
      </c>
      <c r="AW250" s="15" t="s">
        <v>32</v>
      </c>
      <c r="AX250" s="15" t="s">
        <v>75</v>
      </c>
      <c r="AY250" s="169" t="s">
        <v>133</v>
      </c>
    </row>
    <row r="251" spans="2:51" s="12" customFormat="1" ht="11.25">
      <c r="B251" s="147"/>
      <c r="D251" s="148" t="s">
        <v>141</v>
      </c>
      <c r="E251" s="149" t="s">
        <v>1</v>
      </c>
      <c r="F251" s="150" t="s">
        <v>1170</v>
      </c>
      <c r="H251" s="149" t="s">
        <v>1</v>
      </c>
      <c r="I251" s="151"/>
      <c r="L251" s="147"/>
      <c r="M251" s="152"/>
      <c r="T251" s="153"/>
      <c r="AT251" s="149" t="s">
        <v>141</v>
      </c>
      <c r="AU251" s="149" t="s">
        <v>85</v>
      </c>
      <c r="AV251" s="12" t="s">
        <v>83</v>
      </c>
      <c r="AW251" s="12" t="s">
        <v>32</v>
      </c>
      <c r="AX251" s="12" t="s">
        <v>75</v>
      </c>
      <c r="AY251" s="149" t="s">
        <v>133</v>
      </c>
    </row>
    <row r="252" spans="2:51" s="12" customFormat="1" ht="11.25">
      <c r="B252" s="147"/>
      <c r="D252" s="148" t="s">
        <v>141</v>
      </c>
      <c r="E252" s="149" t="s">
        <v>1</v>
      </c>
      <c r="F252" s="150" t="s">
        <v>1171</v>
      </c>
      <c r="H252" s="149" t="s">
        <v>1</v>
      </c>
      <c r="I252" s="151"/>
      <c r="L252" s="147"/>
      <c r="M252" s="152"/>
      <c r="T252" s="153"/>
      <c r="AT252" s="149" t="s">
        <v>141</v>
      </c>
      <c r="AU252" s="149" t="s">
        <v>85</v>
      </c>
      <c r="AV252" s="12" t="s">
        <v>83</v>
      </c>
      <c r="AW252" s="12" t="s">
        <v>32</v>
      </c>
      <c r="AX252" s="12" t="s">
        <v>75</v>
      </c>
      <c r="AY252" s="149" t="s">
        <v>133</v>
      </c>
    </row>
    <row r="253" spans="2:51" s="13" customFormat="1" ht="11.25">
      <c r="B253" s="154"/>
      <c r="D253" s="148" t="s">
        <v>141</v>
      </c>
      <c r="E253" s="155" t="s">
        <v>1</v>
      </c>
      <c r="F253" s="156" t="s">
        <v>1172</v>
      </c>
      <c r="H253" s="157">
        <v>19.096</v>
      </c>
      <c r="I253" s="158"/>
      <c r="L253" s="154"/>
      <c r="M253" s="159"/>
      <c r="T253" s="160"/>
      <c r="AT253" s="155" t="s">
        <v>141</v>
      </c>
      <c r="AU253" s="155" t="s">
        <v>85</v>
      </c>
      <c r="AV253" s="13" t="s">
        <v>85</v>
      </c>
      <c r="AW253" s="13" t="s">
        <v>32</v>
      </c>
      <c r="AX253" s="13" t="s">
        <v>75</v>
      </c>
      <c r="AY253" s="155" t="s">
        <v>133</v>
      </c>
    </row>
    <row r="254" spans="2:51" s="12" customFormat="1" ht="11.25">
      <c r="B254" s="147"/>
      <c r="D254" s="148" t="s">
        <v>141</v>
      </c>
      <c r="E254" s="149" t="s">
        <v>1</v>
      </c>
      <c r="F254" s="150" t="s">
        <v>1173</v>
      </c>
      <c r="H254" s="149" t="s">
        <v>1</v>
      </c>
      <c r="I254" s="151"/>
      <c r="L254" s="147"/>
      <c r="M254" s="152"/>
      <c r="T254" s="153"/>
      <c r="AT254" s="149" t="s">
        <v>141</v>
      </c>
      <c r="AU254" s="149" t="s">
        <v>85</v>
      </c>
      <c r="AV254" s="12" t="s">
        <v>83</v>
      </c>
      <c r="AW254" s="12" t="s">
        <v>32</v>
      </c>
      <c r="AX254" s="12" t="s">
        <v>75</v>
      </c>
      <c r="AY254" s="149" t="s">
        <v>133</v>
      </c>
    </row>
    <row r="255" spans="2:51" s="13" customFormat="1" ht="11.25">
      <c r="B255" s="154"/>
      <c r="D255" s="148" t="s">
        <v>141</v>
      </c>
      <c r="E255" s="155" t="s">
        <v>1</v>
      </c>
      <c r="F255" s="156" t="s">
        <v>1174</v>
      </c>
      <c r="H255" s="157">
        <v>68.274000000000001</v>
      </c>
      <c r="I255" s="158"/>
      <c r="L255" s="154"/>
      <c r="M255" s="159"/>
      <c r="T255" s="160"/>
      <c r="AT255" s="155" t="s">
        <v>141</v>
      </c>
      <c r="AU255" s="155" t="s">
        <v>85</v>
      </c>
      <c r="AV255" s="13" t="s">
        <v>85</v>
      </c>
      <c r="AW255" s="13" t="s">
        <v>32</v>
      </c>
      <c r="AX255" s="13" t="s">
        <v>75</v>
      </c>
      <c r="AY255" s="155" t="s">
        <v>133</v>
      </c>
    </row>
    <row r="256" spans="2:51" s="12" customFormat="1" ht="11.25">
      <c r="B256" s="147"/>
      <c r="D256" s="148" t="s">
        <v>141</v>
      </c>
      <c r="E256" s="149" t="s">
        <v>1</v>
      </c>
      <c r="F256" s="150" t="s">
        <v>1175</v>
      </c>
      <c r="H256" s="149" t="s">
        <v>1</v>
      </c>
      <c r="I256" s="151"/>
      <c r="L256" s="147"/>
      <c r="M256" s="152"/>
      <c r="T256" s="153"/>
      <c r="AT256" s="149" t="s">
        <v>141</v>
      </c>
      <c r="AU256" s="149" t="s">
        <v>85</v>
      </c>
      <c r="AV256" s="12" t="s">
        <v>83</v>
      </c>
      <c r="AW256" s="12" t="s">
        <v>32</v>
      </c>
      <c r="AX256" s="12" t="s">
        <v>75</v>
      </c>
      <c r="AY256" s="149" t="s">
        <v>133</v>
      </c>
    </row>
    <row r="257" spans="2:65" s="13" customFormat="1" ht="11.25">
      <c r="B257" s="154"/>
      <c r="D257" s="148" t="s">
        <v>141</v>
      </c>
      <c r="E257" s="155" t="s">
        <v>1</v>
      </c>
      <c r="F257" s="156" t="s">
        <v>1176</v>
      </c>
      <c r="H257" s="157">
        <v>87.37</v>
      </c>
      <c r="I257" s="158"/>
      <c r="L257" s="154"/>
      <c r="M257" s="159"/>
      <c r="T257" s="160"/>
      <c r="AT257" s="155" t="s">
        <v>141</v>
      </c>
      <c r="AU257" s="155" t="s">
        <v>85</v>
      </c>
      <c r="AV257" s="13" t="s">
        <v>85</v>
      </c>
      <c r="AW257" s="13" t="s">
        <v>32</v>
      </c>
      <c r="AX257" s="13" t="s">
        <v>83</v>
      </c>
      <c r="AY257" s="155" t="s">
        <v>133</v>
      </c>
    </row>
    <row r="258" spans="2:65" s="1" customFormat="1" ht="24.2" customHeight="1">
      <c r="B258" s="32"/>
      <c r="C258" s="133" t="s">
        <v>238</v>
      </c>
      <c r="D258" s="133" t="s">
        <v>135</v>
      </c>
      <c r="E258" s="134" t="s">
        <v>642</v>
      </c>
      <c r="F258" s="135" t="s">
        <v>643</v>
      </c>
      <c r="G258" s="136" t="s">
        <v>200</v>
      </c>
      <c r="H258" s="137">
        <v>149.279</v>
      </c>
      <c r="I258" s="138"/>
      <c r="J258" s="139">
        <f>ROUND(I258*H258,2)</f>
        <v>0</v>
      </c>
      <c r="K258" s="140"/>
      <c r="L258" s="32"/>
      <c r="M258" s="141" t="s">
        <v>1</v>
      </c>
      <c r="N258" s="142" t="s">
        <v>40</v>
      </c>
      <c r="P258" s="143">
        <f>O258*H258</f>
        <v>0</v>
      </c>
      <c r="Q258" s="143">
        <v>0</v>
      </c>
      <c r="R258" s="143">
        <f>Q258*H258</f>
        <v>0</v>
      </c>
      <c r="S258" s="143">
        <v>0</v>
      </c>
      <c r="T258" s="144">
        <f>S258*H258</f>
        <v>0</v>
      </c>
      <c r="AR258" s="145" t="s">
        <v>139</v>
      </c>
      <c r="AT258" s="145" t="s">
        <v>135</v>
      </c>
      <c r="AU258" s="145" t="s">
        <v>85</v>
      </c>
      <c r="AY258" s="17" t="s">
        <v>133</v>
      </c>
      <c r="BE258" s="146">
        <f>IF(N258="základní",J258,0)</f>
        <v>0</v>
      </c>
      <c r="BF258" s="146">
        <f>IF(N258="snížená",J258,0)</f>
        <v>0</v>
      </c>
      <c r="BG258" s="146">
        <f>IF(N258="zákl. přenesená",J258,0)</f>
        <v>0</v>
      </c>
      <c r="BH258" s="146">
        <f>IF(N258="sníž. přenesená",J258,0)</f>
        <v>0</v>
      </c>
      <c r="BI258" s="146">
        <f>IF(N258="nulová",J258,0)</f>
        <v>0</v>
      </c>
      <c r="BJ258" s="17" t="s">
        <v>83</v>
      </c>
      <c r="BK258" s="146">
        <f>ROUND(I258*H258,2)</f>
        <v>0</v>
      </c>
      <c r="BL258" s="17" t="s">
        <v>139</v>
      </c>
      <c r="BM258" s="145" t="s">
        <v>1177</v>
      </c>
    </row>
    <row r="259" spans="2:65" s="12" customFormat="1" ht="11.25">
      <c r="B259" s="147"/>
      <c r="D259" s="148" t="s">
        <v>141</v>
      </c>
      <c r="E259" s="149" t="s">
        <v>1</v>
      </c>
      <c r="F259" s="150" t="s">
        <v>1178</v>
      </c>
      <c r="H259" s="149" t="s">
        <v>1</v>
      </c>
      <c r="I259" s="151"/>
      <c r="L259" s="147"/>
      <c r="M259" s="152"/>
      <c r="T259" s="153"/>
      <c r="AT259" s="149" t="s">
        <v>141</v>
      </c>
      <c r="AU259" s="149" t="s">
        <v>85</v>
      </c>
      <c r="AV259" s="12" t="s">
        <v>83</v>
      </c>
      <c r="AW259" s="12" t="s">
        <v>32</v>
      </c>
      <c r="AX259" s="12" t="s">
        <v>75</v>
      </c>
      <c r="AY259" s="149" t="s">
        <v>133</v>
      </c>
    </row>
    <row r="260" spans="2:65" s="12" customFormat="1" ht="11.25">
      <c r="B260" s="147"/>
      <c r="D260" s="148" t="s">
        <v>141</v>
      </c>
      <c r="E260" s="149" t="s">
        <v>1</v>
      </c>
      <c r="F260" s="150" t="s">
        <v>1158</v>
      </c>
      <c r="H260" s="149" t="s">
        <v>1</v>
      </c>
      <c r="I260" s="151"/>
      <c r="L260" s="147"/>
      <c r="M260" s="152"/>
      <c r="T260" s="153"/>
      <c r="AT260" s="149" t="s">
        <v>141</v>
      </c>
      <c r="AU260" s="149" t="s">
        <v>85</v>
      </c>
      <c r="AV260" s="12" t="s">
        <v>83</v>
      </c>
      <c r="AW260" s="12" t="s">
        <v>32</v>
      </c>
      <c r="AX260" s="12" t="s">
        <v>75</v>
      </c>
      <c r="AY260" s="149" t="s">
        <v>133</v>
      </c>
    </row>
    <row r="261" spans="2:65" s="13" customFormat="1" ht="11.25">
      <c r="B261" s="154"/>
      <c r="D261" s="148" t="s">
        <v>141</v>
      </c>
      <c r="E261" s="155" t="s">
        <v>1</v>
      </c>
      <c r="F261" s="156" t="s">
        <v>1159</v>
      </c>
      <c r="H261" s="157">
        <v>42.435000000000002</v>
      </c>
      <c r="I261" s="158"/>
      <c r="L261" s="154"/>
      <c r="M261" s="159"/>
      <c r="T261" s="160"/>
      <c r="AT261" s="155" t="s">
        <v>141</v>
      </c>
      <c r="AU261" s="155" t="s">
        <v>85</v>
      </c>
      <c r="AV261" s="13" t="s">
        <v>85</v>
      </c>
      <c r="AW261" s="13" t="s">
        <v>32</v>
      </c>
      <c r="AX261" s="13" t="s">
        <v>75</v>
      </c>
      <c r="AY261" s="155" t="s">
        <v>133</v>
      </c>
    </row>
    <row r="262" spans="2:65" s="12" customFormat="1" ht="11.25">
      <c r="B262" s="147"/>
      <c r="D262" s="148" t="s">
        <v>141</v>
      </c>
      <c r="E262" s="149" t="s">
        <v>1</v>
      </c>
      <c r="F262" s="150" t="s">
        <v>1160</v>
      </c>
      <c r="H262" s="149" t="s">
        <v>1</v>
      </c>
      <c r="I262" s="151"/>
      <c r="L262" s="147"/>
      <c r="M262" s="152"/>
      <c r="T262" s="153"/>
      <c r="AT262" s="149" t="s">
        <v>141</v>
      </c>
      <c r="AU262" s="149" t="s">
        <v>85</v>
      </c>
      <c r="AV262" s="12" t="s">
        <v>83</v>
      </c>
      <c r="AW262" s="12" t="s">
        <v>32</v>
      </c>
      <c r="AX262" s="12" t="s">
        <v>75</v>
      </c>
      <c r="AY262" s="149" t="s">
        <v>133</v>
      </c>
    </row>
    <row r="263" spans="2:65" s="13" customFormat="1" ht="11.25">
      <c r="B263" s="154"/>
      <c r="D263" s="148" t="s">
        <v>141</v>
      </c>
      <c r="E263" s="155" t="s">
        <v>1</v>
      </c>
      <c r="F263" s="156" t="s">
        <v>1161</v>
      </c>
      <c r="H263" s="157">
        <v>89.391999999999996</v>
      </c>
      <c r="I263" s="158"/>
      <c r="L263" s="154"/>
      <c r="M263" s="159"/>
      <c r="T263" s="160"/>
      <c r="AT263" s="155" t="s">
        <v>141</v>
      </c>
      <c r="AU263" s="155" t="s">
        <v>85</v>
      </c>
      <c r="AV263" s="13" t="s">
        <v>85</v>
      </c>
      <c r="AW263" s="13" t="s">
        <v>32</v>
      </c>
      <c r="AX263" s="13" t="s">
        <v>75</v>
      </c>
      <c r="AY263" s="155" t="s">
        <v>133</v>
      </c>
    </row>
    <row r="264" spans="2:65" s="12" customFormat="1" ht="11.25">
      <c r="B264" s="147"/>
      <c r="D264" s="148" t="s">
        <v>141</v>
      </c>
      <c r="E264" s="149" t="s">
        <v>1</v>
      </c>
      <c r="F264" s="150" t="s">
        <v>1162</v>
      </c>
      <c r="H264" s="149" t="s">
        <v>1</v>
      </c>
      <c r="I264" s="151"/>
      <c r="L264" s="147"/>
      <c r="M264" s="152"/>
      <c r="T264" s="153"/>
      <c r="AT264" s="149" t="s">
        <v>141</v>
      </c>
      <c r="AU264" s="149" t="s">
        <v>85</v>
      </c>
      <c r="AV264" s="12" t="s">
        <v>83</v>
      </c>
      <c r="AW264" s="12" t="s">
        <v>32</v>
      </c>
      <c r="AX264" s="12" t="s">
        <v>75</v>
      </c>
      <c r="AY264" s="149" t="s">
        <v>133</v>
      </c>
    </row>
    <row r="265" spans="2:65" s="13" customFormat="1" ht="11.25">
      <c r="B265" s="154"/>
      <c r="D265" s="148" t="s">
        <v>141</v>
      </c>
      <c r="E265" s="155" t="s">
        <v>1</v>
      </c>
      <c r="F265" s="156" t="s">
        <v>1163</v>
      </c>
      <c r="H265" s="157">
        <v>100.94199999999999</v>
      </c>
      <c r="I265" s="158"/>
      <c r="L265" s="154"/>
      <c r="M265" s="159"/>
      <c r="T265" s="160"/>
      <c r="AT265" s="155" t="s">
        <v>141</v>
      </c>
      <c r="AU265" s="155" t="s">
        <v>85</v>
      </c>
      <c r="AV265" s="13" t="s">
        <v>85</v>
      </c>
      <c r="AW265" s="13" t="s">
        <v>32</v>
      </c>
      <c r="AX265" s="13" t="s">
        <v>75</v>
      </c>
      <c r="AY265" s="155" t="s">
        <v>133</v>
      </c>
    </row>
    <row r="266" spans="2:65" s="12" customFormat="1" ht="11.25">
      <c r="B266" s="147"/>
      <c r="D266" s="148" t="s">
        <v>141</v>
      </c>
      <c r="E266" s="149" t="s">
        <v>1</v>
      </c>
      <c r="F266" s="150" t="s">
        <v>1164</v>
      </c>
      <c r="H266" s="149" t="s">
        <v>1</v>
      </c>
      <c r="I266" s="151"/>
      <c r="L266" s="147"/>
      <c r="M266" s="152"/>
      <c r="T266" s="153"/>
      <c r="AT266" s="149" t="s">
        <v>141</v>
      </c>
      <c r="AU266" s="149" t="s">
        <v>85</v>
      </c>
      <c r="AV266" s="12" t="s">
        <v>83</v>
      </c>
      <c r="AW266" s="12" t="s">
        <v>32</v>
      </c>
      <c r="AX266" s="12" t="s">
        <v>75</v>
      </c>
      <c r="AY266" s="149" t="s">
        <v>133</v>
      </c>
    </row>
    <row r="267" spans="2:65" s="13" customFormat="1" ht="11.25">
      <c r="B267" s="154"/>
      <c r="D267" s="148" t="s">
        <v>141</v>
      </c>
      <c r="E267" s="155" t="s">
        <v>1</v>
      </c>
      <c r="F267" s="156" t="s">
        <v>1165</v>
      </c>
      <c r="H267" s="157">
        <v>91.52</v>
      </c>
      <c r="I267" s="158"/>
      <c r="L267" s="154"/>
      <c r="M267" s="159"/>
      <c r="T267" s="160"/>
      <c r="AT267" s="155" t="s">
        <v>141</v>
      </c>
      <c r="AU267" s="155" t="s">
        <v>85</v>
      </c>
      <c r="AV267" s="13" t="s">
        <v>85</v>
      </c>
      <c r="AW267" s="13" t="s">
        <v>32</v>
      </c>
      <c r="AX267" s="13" t="s">
        <v>75</v>
      </c>
      <c r="AY267" s="155" t="s">
        <v>133</v>
      </c>
    </row>
    <row r="268" spans="2:65" s="12" customFormat="1" ht="11.25">
      <c r="B268" s="147"/>
      <c r="D268" s="148" t="s">
        <v>141</v>
      </c>
      <c r="E268" s="149" t="s">
        <v>1</v>
      </c>
      <c r="F268" s="150" t="s">
        <v>1166</v>
      </c>
      <c r="H268" s="149" t="s">
        <v>1</v>
      </c>
      <c r="I268" s="151"/>
      <c r="L268" s="147"/>
      <c r="M268" s="152"/>
      <c r="T268" s="153"/>
      <c r="AT268" s="149" t="s">
        <v>141</v>
      </c>
      <c r="AU268" s="149" t="s">
        <v>85</v>
      </c>
      <c r="AV268" s="12" t="s">
        <v>83</v>
      </c>
      <c r="AW268" s="12" t="s">
        <v>32</v>
      </c>
      <c r="AX268" s="12" t="s">
        <v>75</v>
      </c>
      <c r="AY268" s="149" t="s">
        <v>133</v>
      </c>
    </row>
    <row r="269" spans="2:65" s="13" customFormat="1" ht="11.25">
      <c r="B269" s="154"/>
      <c r="D269" s="148" t="s">
        <v>141</v>
      </c>
      <c r="E269" s="155" t="s">
        <v>1</v>
      </c>
      <c r="F269" s="156" t="s">
        <v>1167</v>
      </c>
      <c r="H269" s="157">
        <v>91.212000000000003</v>
      </c>
      <c r="I269" s="158"/>
      <c r="L269" s="154"/>
      <c r="M269" s="159"/>
      <c r="T269" s="160"/>
      <c r="AT269" s="155" t="s">
        <v>141</v>
      </c>
      <c r="AU269" s="155" t="s">
        <v>85</v>
      </c>
      <c r="AV269" s="13" t="s">
        <v>85</v>
      </c>
      <c r="AW269" s="13" t="s">
        <v>32</v>
      </c>
      <c r="AX269" s="13" t="s">
        <v>75</v>
      </c>
      <c r="AY269" s="155" t="s">
        <v>133</v>
      </c>
    </row>
    <row r="270" spans="2:65" s="12" customFormat="1" ht="11.25">
      <c r="B270" s="147"/>
      <c r="D270" s="148" t="s">
        <v>141</v>
      </c>
      <c r="E270" s="149" t="s">
        <v>1</v>
      </c>
      <c r="F270" s="150" t="s">
        <v>1168</v>
      </c>
      <c r="H270" s="149" t="s">
        <v>1</v>
      </c>
      <c r="I270" s="151"/>
      <c r="L270" s="147"/>
      <c r="M270" s="152"/>
      <c r="T270" s="153"/>
      <c r="AT270" s="149" t="s">
        <v>141</v>
      </c>
      <c r="AU270" s="149" t="s">
        <v>85</v>
      </c>
      <c r="AV270" s="12" t="s">
        <v>83</v>
      </c>
      <c r="AW270" s="12" t="s">
        <v>32</v>
      </c>
      <c r="AX270" s="12" t="s">
        <v>75</v>
      </c>
      <c r="AY270" s="149" t="s">
        <v>133</v>
      </c>
    </row>
    <row r="271" spans="2:65" s="13" customFormat="1" ht="11.25">
      <c r="B271" s="154"/>
      <c r="D271" s="148" t="s">
        <v>141</v>
      </c>
      <c r="E271" s="155" t="s">
        <v>1</v>
      </c>
      <c r="F271" s="156" t="s">
        <v>1169</v>
      </c>
      <c r="H271" s="157">
        <v>82.094999999999999</v>
      </c>
      <c r="I271" s="158"/>
      <c r="L271" s="154"/>
      <c r="M271" s="159"/>
      <c r="T271" s="160"/>
      <c r="AT271" s="155" t="s">
        <v>141</v>
      </c>
      <c r="AU271" s="155" t="s">
        <v>85</v>
      </c>
      <c r="AV271" s="13" t="s">
        <v>85</v>
      </c>
      <c r="AW271" s="13" t="s">
        <v>32</v>
      </c>
      <c r="AX271" s="13" t="s">
        <v>75</v>
      </c>
      <c r="AY271" s="155" t="s">
        <v>133</v>
      </c>
    </row>
    <row r="272" spans="2:65" s="15" customFormat="1" ht="11.25">
      <c r="B272" s="168"/>
      <c r="D272" s="148" t="s">
        <v>141</v>
      </c>
      <c r="E272" s="169" t="s">
        <v>1</v>
      </c>
      <c r="F272" s="170" t="s">
        <v>211</v>
      </c>
      <c r="H272" s="171">
        <v>497.596</v>
      </c>
      <c r="I272" s="172"/>
      <c r="L272" s="168"/>
      <c r="M272" s="173"/>
      <c r="T272" s="174"/>
      <c r="AT272" s="169" t="s">
        <v>141</v>
      </c>
      <c r="AU272" s="169" t="s">
        <v>85</v>
      </c>
      <c r="AV272" s="15" t="s">
        <v>153</v>
      </c>
      <c r="AW272" s="15" t="s">
        <v>32</v>
      </c>
      <c r="AX272" s="15" t="s">
        <v>75</v>
      </c>
      <c r="AY272" s="169" t="s">
        <v>133</v>
      </c>
    </row>
    <row r="273" spans="2:65" s="12" customFormat="1" ht="11.25">
      <c r="B273" s="147"/>
      <c r="D273" s="148" t="s">
        <v>141</v>
      </c>
      <c r="E273" s="149" t="s">
        <v>1</v>
      </c>
      <c r="F273" s="150" t="s">
        <v>1170</v>
      </c>
      <c r="H273" s="149" t="s">
        <v>1</v>
      </c>
      <c r="I273" s="151"/>
      <c r="L273" s="147"/>
      <c r="M273" s="152"/>
      <c r="T273" s="153"/>
      <c r="AT273" s="149" t="s">
        <v>141</v>
      </c>
      <c r="AU273" s="149" t="s">
        <v>85</v>
      </c>
      <c r="AV273" s="12" t="s">
        <v>83</v>
      </c>
      <c r="AW273" s="12" t="s">
        <v>32</v>
      </c>
      <c r="AX273" s="12" t="s">
        <v>75</v>
      </c>
      <c r="AY273" s="149" t="s">
        <v>133</v>
      </c>
    </row>
    <row r="274" spans="2:65" s="12" customFormat="1" ht="11.25">
      <c r="B274" s="147"/>
      <c r="D274" s="148" t="s">
        <v>141</v>
      </c>
      <c r="E274" s="149" t="s">
        <v>1</v>
      </c>
      <c r="F274" s="150" t="s">
        <v>1179</v>
      </c>
      <c r="H274" s="149" t="s">
        <v>1</v>
      </c>
      <c r="I274" s="151"/>
      <c r="L274" s="147"/>
      <c r="M274" s="152"/>
      <c r="T274" s="153"/>
      <c r="AT274" s="149" t="s">
        <v>141</v>
      </c>
      <c r="AU274" s="149" t="s">
        <v>85</v>
      </c>
      <c r="AV274" s="12" t="s">
        <v>83</v>
      </c>
      <c r="AW274" s="12" t="s">
        <v>32</v>
      </c>
      <c r="AX274" s="12" t="s">
        <v>75</v>
      </c>
      <c r="AY274" s="149" t="s">
        <v>133</v>
      </c>
    </row>
    <row r="275" spans="2:65" s="13" customFormat="1" ht="11.25">
      <c r="B275" s="154"/>
      <c r="D275" s="148" t="s">
        <v>141</v>
      </c>
      <c r="E275" s="155" t="s">
        <v>1</v>
      </c>
      <c r="F275" s="156" t="s">
        <v>1180</v>
      </c>
      <c r="H275" s="157">
        <v>12.731</v>
      </c>
      <c r="I275" s="158"/>
      <c r="L275" s="154"/>
      <c r="M275" s="159"/>
      <c r="T275" s="160"/>
      <c r="AT275" s="155" t="s">
        <v>141</v>
      </c>
      <c r="AU275" s="155" t="s">
        <v>85</v>
      </c>
      <c r="AV275" s="13" t="s">
        <v>85</v>
      </c>
      <c r="AW275" s="13" t="s">
        <v>32</v>
      </c>
      <c r="AX275" s="13" t="s">
        <v>75</v>
      </c>
      <c r="AY275" s="155" t="s">
        <v>133</v>
      </c>
    </row>
    <row r="276" spans="2:65" s="12" customFormat="1" ht="11.25">
      <c r="B276" s="147"/>
      <c r="D276" s="148" t="s">
        <v>141</v>
      </c>
      <c r="E276" s="149" t="s">
        <v>1</v>
      </c>
      <c r="F276" s="150" t="s">
        <v>1181</v>
      </c>
      <c r="H276" s="149" t="s">
        <v>1</v>
      </c>
      <c r="I276" s="151"/>
      <c r="L276" s="147"/>
      <c r="M276" s="152"/>
      <c r="T276" s="153"/>
      <c r="AT276" s="149" t="s">
        <v>141</v>
      </c>
      <c r="AU276" s="149" t="s">
        <v>85</v>
      </c>
      <c r="AV276" s="12" t="s">
        <v>83</v>
      </c>
      <c r="AW276" s="12" t="s">
        <v>32</v>
      </c>
      <c r="AX276" s="12" t="s">
        <v>75</v>
      </c>
      <c r="AY276" s="149" t="s">
        <v>133</v>
      </c>
    </row>
    <row r="277" spans="2:65" s="13" customFormat="1" ht="11.25">
      <c r="B277" s="154"/>
      <c r="D277" s="148" t="s">
        <v>141</v>
      </c>
      <c r="E277" s="155" t="s">
        <v>1</v>
      </c>
      <c r="F277" s="156" t="s">
        <v>1182</v>
      </c>
      <c r="H277" s="157">
        <v>136.548</v>
      </c>
      <c r="I277" s="158"/>
      <c r="L277" s="154"/>
      <c r="M277" s="159"/>
      <c r="T277" s="160"/>
      <c r="AT277" s="155" t="s">
        <v>141</v>
      </c>
      <c r="AU277" s="155" t="s">
        <v>85</v>
      </c>
      <c r="AV277" s="13" t="s">
        <v>85</v>
      </c>
      <c r="AW277" s="13" t="s">
        <v>32</v>
      </c>
      <c r="AX277" s="13" t="s">
        <v>75</v>
      </c>
      <c r="AY277" s="155" t="s">
        <v>133</v>
      </c>
    </row>
    <row r="278" spans="2:65" s="12" customFormat="1" ht="11.25">
      <c r="B278" s="147"/>
      <c r="D278" s="148" t="s">
        <v>141</v>
      </c>
      <c r="E278" s="149" t="s">
        <v>1</v>
      </c>
      <c r="F278" s="150" t="s">
        <v>1183</v>
      </c>
      <c r="H278" s="149" t="s">
        <v>1</v>
      </c>
      <c r="I278" s="151"/>
      <c r="L278" s="147"/>
      <c r="M278" s="152"/>
      <c r="T278" s="153"/>
      <c r="AT278" s="149" t="s">
        <v>141</v>
      </c>
      <c r="AU278" s="149" t="s">
        <v>85</v>
      </c>
      <c r="AV278" s="12" t="s">
        <v>83</v>
      </c>
      <c r="AW278" s="12" t="s">
        <v>32</v>
      </c>
      <c r="AX278" s="12" t="s">
        <v>75</v>
      </c>
      <c r="AY278" s="149" t="s">
        <v>133</v>
      </c>
    </row>
    <row r="279" spans="2:65" s="13" customFormat="1" ht="11.25">
      <c r="B279" s="154"/>
      <c r="D279" s="148" t="s">
        <v>141</v>
      </c>
      <c r="E279" s="155" t="s">
        <v>1</v>
      </c>
      <c r="F279" s="156" t="s">
        <v>1184</v>
      </c>
      <c r="H279" s="157">
        <v>149.279</v>
      </c>
      <c r="I279" s="158"/>
      <c r="L279" s="154"/>
      <c r="M279" s="159"/>
      <c r="T279" s="160"/>
      <c r="AT279" s="155" t="s">
        <v>141</v>
      </c>
      <c r="AU279" s="155" t="s">
        <v>85</v>
      </c>
      <c r="AV279" s="13" t="s">
        <v>85</v>
      </c>
      <c r="AW279" s="13" t="s">
        <v>32</v>
      </c>
      <c r="AX279" s="13" t="s">
        <v>83</v>
      </c>
      <c r="AY279" s="155" t="s">
        <v>133</v>
      </c>
    </row>
    <row r="280" spans="2:65" s="1" customFormat="1" ht="24.2" customHeight="1">
      <c r="B280" s="32"/>
      <c r="C280" s="133" t="s">
        <v>243</v>
      </c>
      <c r="D280" s="133" t="s">
        <v>135</v>
      </c>
      <c r="E280" s="134" t="s">
        <v>647</v>
      </c>
      <c r="F280" s="135" t="s">
        <v>648</v>
      </c>
      <c r="G280" s="136" t="s">
        <v>200</v>
      </c>
      <c r="H280" s="137">
        <v>122.277</v>
      </c>
      <c r="I280" s="138"/>
      <c r="J280" s="139">
        <f>ROUND(I280*H280,2)</f>
        <v>0</v>
      </c>
      <c r="K280" s="140"/>
      <c r="L280" s="32"/>
      <c r="M280" s="141" t="s">
        <v>1</v>
      </c>
      <c r="N280" s="142" t="s">
        <v>40</v>
      </c>
      <c r="P280" s="143">
        <f>O280*H280</f>
        <v>0</v>
      </c>
      <c r="Q280" s="143">
        <v>0</v>
      </c>
      <c r="R280" s="143">
        <f>Q280*H280</f>
        <v>0</v>
      </c>
      <c r="S280" s="143">
        <v>0</v>
      </c>
      <c r="T280" s="144">
        <f>S280*H280</f>
        <v>0</v>
      </c>
      <c r="AR280" s="145" t="s">
        <v>139</v>
      </c>
      <c r="AT280" s="145" t="s">
        <v>135</v>
      </c>
      <c r="AU280" s="145" t="s">
        <v>85</v>
      </c>
      <c r="AY280" s="17" t="s">
        <v>133</v>
      </c>
      <c r="BE280" s="146">
        <f>IF(N280="základní",J280,0)</f>
        <v>0</v>
      </c>
      <c r="BF280" s="146">
        <f>IF(N280="snížená",J280,0)</f>
        <v>0</v>
      </c>
      <c r="BG280" s="146">
        <f>IF(N280="zákl. přenesená",J280,0)</f>
        <v>0</v>
      </c>
      <c r="BH280" s="146">
        <f>IF(N280="sníž. přenesená",J280,0)</f>
        <v>0</v>
      </c>
      <c r="BI280" s="146">
        <f>IF(N280="nulová",J280,0)</f>
        <v>0</v>
      </c>
      <c r="BJ280" s="17" t="s">
        <v>83</v>
      </c>
      <c r="BK280" s="146">
        <f>ROUND(I280*H280,2)</f>
        <v>0</v>
      </c>
      <c r="BL280" s="17" t="s">
        <v>139</v>
      </c>
      <c r="BM280" s="145" t="s">
        <v>1185</v>
      </c>
    </row>
    <row r="281" spans="2:65" s="12" customFormat="1" ht="11.25">
      <c r="B281" s="147"/>
      <c r="D281" s="148" t="s">
        <v>141</v>
      </c>
      <c r="E281" s="149" t="s">
        <v>1</v>
      </c>
      <c r="F281" s="150" t="s">
        <v>1178</v>
      </c>
      <c r="H281" s="149" t="s">
        <v>1</v>
      </c>
      <c r="I281" s="151"/>
      <c r="L281" s="147"/>
      <c r="M281" s="152"/>
      <c r="T281" s="153"/>
      <c r="AT281" s="149" t="s">
        <v>141</v>
      </c>
      <c r="AU281" s="149" t="s">
        <v>85</v>
      </c>
      <c r="AV281" s="12" t="s">
        <v>83</v>
      </c>
      <c r="AW281" s="12" t="s">
        <v>32</v>
      </c>
      <c r="AX281" s="12" t="s">
        <v>75</v>
      </c>
      <c r="AY281" s="149" t="s">
        <v>133</v>
      </c>
    </row>
    <row r="282" spans="2:65" s="12" customFormat="1" ht="11.25">
      <c r="B282" s="147"/>
      <c r="D282" s="148" t="s">
        <v>141</v>
      </c>
      <c r="E282" s="149" t="s">
        <v>1</v>
      </c>
      <c r="F282" s="150" t="s">
        <v>1158</v>
      </c>
      <c r="H282" s="149" t="s">
        <v>1</v>
      </c>
      <c r="I282" s="151"/>
      <c r="L282" s="147"/>
      <c r="M282" s="152"/>
      <c r="T282" s="153"/>
      <c r="AT282" s="149" t="s">
        <v>141</v>
      </c>
      <c r="AU282" s="149" t="s">
        <v>85</v>
      </c>
      <c r="AV282" s="12" t="s">
        <v>83</v>
      </c>
      <c r="AW282" s="12" t="s">
        <v>32</v>
      </c>
      <c r="AX282" s="12" t="s">
        <v>75</v>
      </c>
      <c r="AY282" s="149" t="s">
        <v>133</v>
      </c>
    </row>
    <row r="283" spans="2:65" s="13" customFormat="1" ht="11.25">
      <c r="B283" s="154"/>
      <c r="D283" s="148" t="s">
        <v>141</v>
      </c>
      <c r="E283" s="155" t="s">
        <v>1</v>
      </c>
      <c r="F283" s="156" t="s">
        <v>1159</v>
      </c>
      <c r="H283" s="157">
        <v>42.435000000000002</v>
      </c>
      <c r="I283" s="158"/>
      <c r="L283" s="154"/>
      <c r="M283" s="159"/>
      <c r="T283" s="160"/>
      <c r="AT283" s="155" t="s">
        <v>141</v>
      </c>
      <c r="AU283" s="155" t="s">
        <v>85</v>
      </c>
      <c r="AV283" s="13" t="s">
        <v>85</v>
      </c>
      <c r="AW283" s="13" t="s">
        <v>32</v>
      </c>
      <c r="AX283" s="13" t="s">
        <v>75</v>
      </c>
      <c r="AY283" s="155" t="s">
        <v>133</v>
      </c>
    </row>
    <row r="284" spans="2:65" s="12" customFormat="1" ht="11.25">
      <c r="B284" s="147"/>
      <c r="D284" s="148" t="s">
        <v>141</v>
      </c>
      <c r="E284" s="149" t="s">
        <v>1</v>
      </c>
      <c r="F284" s="150" t="s">
        <v>1160</v>
      </c>
      <c r="H284" s="149" t="s">
        <v>1</v>
      </c>
      <c r="I284" s="151"/>
      <c r="L284" s="147"/>
      <c r="M284" s="152"/>
      <c r="T284" s="153"/>
      <c r="AT284" s="149" t="s">
        <v>141</v>
      </c>
      <c r="AU284" s="149" t="s">
        <v>85</v>
      </c>
      <c r="AV284" s="12" t="s">
        <v>83</v>
      </c>
      <c r="AW284" s="12" t="s">
        <v>32</v>
      </c>
      <c r="AX284" s="12" t="s">
        <v>75</v>
      </c>
      <c r="AY284" s="149" t="s">
        <v>133</v>
      </c>
    </row>
    <row r="285" spans="2:65" s="13" customFormat="1" ht="11.25">
      <c r="B285" s="154"/>
      <c r="D285" s="148" t="s">
        <v>141</v>
      </c>
      <c r="E285" s="155" t="s">
        <v>1</v>
      </c>
      <c r="F285" s="156" t="s">
        <v>1161</v>
      </c>
      <c r="H285" s="157">
        <v>89.391999999999996</v>
      </c>
      <c r="I285" s="158"/>
      <c r="L285" s="154"/>
      <c r="M285" s="159"/>
      <c r="T285" s="160"/>
      <c r="AT285" s="155" t="s">
        <v>141</v>
      </c>
      <c r="AU285" s="155" t="s">
        <v>85</v>
      </c>
      <c r="AV285" s="13" t="s">
        <v>85</v>
      </c>
      <c r="AW285" s="13" t="s">
        <v>32</v>
      </c>
      <c r="AX285" s="13" t="s">
        <v>75</v>
      </c>
      <c r="AY285" s="155" t="s">
        <v>133</v>
      </c>
    </row>
    <row r="286" spans="2:65" s="12" customFormat="1" ht="11.25">
      <c r="B286" s="147"/>
      <c r="D286" s="148" t="s">
        <v>141</v>
      </c>
      <c r="E286" s="149" t="s">
        <v>1</v>
      </c>
      <c r="F286" s="150" t="s">
        <v>1162</v>
      </c>
      <c r="H286" s="149" t="s">
        <v>1</v>
      </c>
      <c r="I286" s="151"/>
      <c r="L286" s="147"/>
      <c r="M286" s="152"/>
      <c r="T286" s="153"/>
      <c r="AT286" s="149" t="s">
        <v>141</v>
      </c>
      <c r="AU286" s="149" t="s">
        <v>85</v>
      </c>
      <c r="AV286" s="12" t="s">
        <v>83</v>
      </c>
      <c r="AW286" s="12" t="s">
        <v>32</v>
      </c>
      <c r="AX286" s="12" t="s">
        <v>75</v>
      </c>
      <c r="AY286" s="149" t="s">
        <v>133</v>
      </c>
    </row>
    <row r="287" spans="2:65" s="13" customFormat="1" ht="11.25">
      <c r="B287" s="154"/>
      <c r="D287" s="148" t="s">
        <v>141</v>
      </c>
      <c r="E287" s="155" t="s">
        <v>1</v>
      </c>
      <c r="F287" s="156" t="s">
        <v>1163</v>
      </c>
      <c r="H287" s="157">
        <v>100.94199999999999</v>
      </c>
      <c r="I287" s="158"/>
      <c r="L287" s="154"/>
      <c r="M287" s="159"/>
      <c r="T287" s="160"/>
      <c r="AT287" s="155" t="s">
        <v>141</v>
      </c>
      <c r="AU287" s="155" t="s">
        <v>85</v>
      </c>
      <c r="AV287" s="13" t="s">
        <v>85</v>
      </c>
      <c r="AW287" s="13" t="s">
        <v>32</v>
      </c>
      <c r="AX287" s="13" t="s">
        <v>75</v>
      </c>
      <c r="AY287" s="155" t="s">
        <v>133</v>
      </c>
    </row>
    <row r="288" spans="2:65" s="12" customFormat="1" ht="11.25">
      <c r="B288" s="147"/>
      <c r="D288" s="148" t="s">
        <v>141</v>
      </c>
      <c r="E288" s="149" t="s">
        <v>1</v>
      </c>
      <c r="F288" s="150" t="s">
        <v>1164</v>
      </c>
      <c r="H288" s="149" t="s">
        <v>1</v>
      </c>
      <c r="I288" s="151"/>
      <c r="L288" s="147"/>
      <c r="M288" s="152"/>
      <c r="T288" s="153"/>
      <c r="AT288" s="149" t="s">
        <v>141</v>
      </c>
      <c r="AU288" s="149" t="s">
        <v>85</v>
      </c>
      <c r="AV288" s="12" t="s">
        <v>83</v>
      </c>
      <c r="AW288" s="12" t="s">
        <v>32</v>
      </c>
      <c r="AX288" s="12" t="s">
        <v>75</v>
      </c>
      <c r="AY288" s="149" t="s">
        <v>133</v>
      </c>
    </row>
    <row r="289" spans="2:65" s="13" customFormat="1" ht="11.25">
      <c r="B289" s="154"/>
      <c r="D289" s="148" t="s">
        <v>141</v>
      </c>
      <c r="E289" s="155" t="s">
        <v>1</v>
      </c>
      <c r="F289" s="156" t="s">
        <v>1165</v>
      </c>
      <c r="H289" s="157">
        <v>91.52</v>
      </c>
      <c r="I289" s="158"/>
      <c r="L289" s="154"/>
      <c r="M289" s="159"/>
      <c r="T289" s="160"/>
      <c r="AT289" s="155" t="s">
        <v>141</v>
      </c>
      <c r="AU289" s="155" t="s">
        <v>85</v>
      </c>
      <c r="AV289" s="13" t="s">
        <v>85</v>
      </c>
      <c r="AW289" s="13" t="s">
        <v>32</v>
      </c>
      <c r="AX289" s="13" t="s">
        <v>75</v>
      </c>
      <c r="AY289" s="155" t="s">
        <v>133</v>
      </c>
    </row>
    <row r="290" spans="2:65" s="12" customFormat="1" ht="11.25">
      <c r="B290" s="147"/>
      <c r="D290" s="148" t="s">
        <v>141</v>
      </c>
      <c r="E290" s="149" t="s">
        <v>1</v>
      </c>
      <c r="F290" s="150" t="s">
        <v>1166</v>
      </c>
      <c r="H290" s="149" t="s">
        <v>1</v>
      </c>
      <c r="I290" s="151"/>
      <c r="L290" s="147"/>
      <c r="M290" s="152"/>
      <c r="T290" s="153"/>
      <c r="AT290" s="149" t="s">
        <v>141</v>
      </c>
      <c r="AU290" s="149" t="s">
        <v>85</v>
      </c>
      <c r="AV290" s="12" t="s">
        <v>83</v>
      </c>
      <c r="AW290" s="12" t="s">
        <v>32</v>
      </c>
      <c r="AX290" s="12" t="s">
        <v>75</v>
      </c>
      <c r="AY290" s="149" t="s">
        <v>133</v>
      </c>
    </row>
    <row r="291" spans="2:65" s="13" customFormat="1" ht="11.25">
      <c r="B291" s="154"/>
      <c r="D291" s="148" t="s">
        <v>141</v>
      </c>
      <c r="E291" s="155" t="s">
        <v>1</v>
      </c>
      <c r="F291" s="156" t="s">
        <v>1167</v>
      </c>
      <c r="H291" s="157">
        <v>91.212000000000003</v>
      </c>
      <c r="I291" s="158"/>
      <c r="L291" s="154"/>
      <c r="M291" s="159"/>
      <c r="T291" s="160"/>
      <c r="AT291" s="155" t="s">
        <v>141</v>
      </c>
      <c r="AU291" s="155" t="s">
        <v>85</v>
      </c>
      <c r="AV291" s="13" t="s">
        <v>85</v>
      </c>
      <c r="AW291" s="13" t="s">
        <v>32</v>
      </c>
      <c r="AX291" s="13" t="s">
        <v>75</v>
      </c>
      <c r="AY291" s="155" t="s">
        <v>133</v>
      </c>
    </row>
    <row r="292" spans="2:65" s="12" customFormat="1" ht="11.25">
      <c r="B292" s="147"/>
      <c r="D292" s="148" t="s">
        <v>141</v>
      </c>
      <c r="E292" s="149" t="s">
        <v>1</v>
      </c>
      <c r="F292" s="150" t="s">
        <v>1168</v>
      </c>
      <c r="H292" s="149" t="s">
        <v>1</v>
      </c>
      <c r="I292" s="151"/>
      <c r="L292" s="147"/>
      <c r="M292" s="152"/>
      <c r="T292" s="153"/>
      <c r="AT292" s="149" t="s">
        <v>141</v>
      </c>
      <c r="AU292" s="149" t="s">
        <v>85</v>
      </c>
      <c r="AV292" s="12" t="s">
        <v>83</v>
      </c>
      <c r="AW292" s="12" t="s">
        <v>32</v>
      </c>
      <c r="AX292" s="12" t="s">
        <v>75</v>
      </c>
      <c r="AY292" s="149" t="s">
        <v>133</v>
      </c>
    </row>
    <row r="293" spans="2:65" s="13" customFormat="1" ht="11.25">
      <c r="B293" s="154"/>
      <c r="D293" s="148" t="s">
        <v>141</v>
      </c>
      <c r="E293" s="155" t="s">
        <v>1</v>
      </c>
      <c r="F293" s="156" t="s">
        <v>1169</v>
      </c>
      <c r="H293" s="157">
        <v>82.094999999999999</v>
      </c>
      <c r="I293" s="158"/>
      <c r="L293" s="154"/>
      <c r="M293" s="159"/>
      <c r="T293" s="160"/>
      <c r="AT293" s="155" t="s">
        <v>141</v>
      </c>
      <c r="AU293" s="155" t="s">
        <v>85</v>
      </c>
      <c r="AV293" s="13" t="s">
        <v>85</v>
      </c>
      <c r="AW293" s="13" t="s">
        <v>32</v>
      </c>
      <c r="AX293" s="13" t="s">
        <v>75</v>
      </c>
      <c r="AY293" s="155" t="s">
        <v>133</v>
      </c>
    </row>
    <row r="294" spans="2:65" s="15" customFormat="1" ht="11.25">
      <c r="B294" s="168"/>
      <c r="D294" s="148" t="s">
        <v>141</v>
      </c>
      <c r="E294" s="169" t="s">
        <v>1</v>
      </c>
      <c r="F294" s="170" t="s">
        <v>211</v>
      </c>
      <c r="H294" s="171">
        <v>497.596</v>
      </c>
      <c r="I294" s="172"/>
      <c r="L294" s="168"/>
      <c r="M294" s="173"/>
      <c r="T294" s="174"/>
      <c r="AT294" s="169" t="s">
        <v>141</v>
      </c>
      <c r="AU294" s="169" t="s">
        <v>85</v>
      </c>
      <c r="AV294" s="15" t="s">
        <v>153</v>
      </c>
      <c r="AW294" s="15" t="s">
        <v>32</v>
      </c>
      <c r="AX294" s="15" t="s">
        <v>75</v>
      </c>
      <c r="AY294" s="169" t="s">
        <v>133</v>
      </c>
    </row>
    <row r="295" spans="2:65" s="12" customFormat="1" ht="11.25">
      <c r="B295" s="147"/>
      <c r="D295" s="148" t="s">
        <v>141</v>
      </c>
      <c r="E295" s="149" t="s">
        <v>1</v>
      </c>
      <c r="F295" s="150" t="s">
        <v>1170</v>
      </c>
      <c r="H295" s="149" t="s">
        <v>1</v>
      </c>
      <c r="I295" s="151"/>
      <c r="L295" s="147"/>
      <c r="M295" s="152"/>
      <c r="T295" s="153"/>
      <c r="AT295" s="149" t="s">
        <v>141</v>
      </c>
      <c r="AU295" s="149" t="s">
        <v>85</v>
      </c>
      <c r="AV295" s="12" t="s">
        <v>83</v>
      </c>
      <c r="AW295" s="12" t="s">
        <v>32</v>
      </c>
      <c r="AX295" s="12" t="s">
        <v>75</v>
      </c>
      <c r="AY295" s="149" t="s">
        <v>133</v>
      </c>
    </row>
    <row r="296" spans="2:65" s="12" customFormat="1" ht="11.25">
      <c r="B296" s="147"/>
      <c r="D296" s="148" t="s">
        <v>141</v>
      </c>
      <c r="E296" s="149" t="s">
        <v>1</v>
      </c>
      <c r="F296" s="150" t="s">
        <v>1186</v>
      </c>
      <c r="H296" s="149" t="s">
        <v>1</v>
      </c>
      <c r="I296" s="151"/>
      <c r="L296" s="147"/>
      <c r="M296" s="152"/>
      <c r="T296" s="153"/>
      <c r="AT296" s="149" t="s">
        <v>141</v>
      </c>
      <c r="AU296" s="149" t="s">
        <v>85</v>
      </c>
      <c r="AV296" s="12" t="s">
        <v>83</v>
      </c>
      <c r="AW296" s="12" t="s">
        <v>32</v>
      </c>
      <c r="AX296" s="12" t="s">
        <v>75</v>
      </c>
      <c r="AY296" s="149" t="s">
        <v>133</v>
      </c>
    </row>
    <row r="297" spans="2:65" s="13" customFormat="1" ht="11.25">
      <c r="B297" s="154"/>
      <c r="D297" s="148" t="s">
        <v>141</v>
      </c>
      <c r="E297" s="155" t="s">
        <v>1</v>
      </c>
      <c r="F297" s="156" t="s">
        <v>1187</v>
      </c>
      <c r="H297" s="157">
        <v>8.4870000000000001</v>
      </c>
      <c r="I297" s="158"/>
      <c r="L297" s="154"/>
      <c r="M297" s="159"/>
      <c r="T297" s="160"/>
      <c r="AT297" s="155" t="s">
        <v>141</v>
      </c>
      <c r="AU297" s="155" t="s">
        <v>85</v>
      </c>
      <c r="AV297" s="13" t="s">
        <v>85</v>
      </c>
      <c r="AW297" s="13" t="s">
        <v>32</v>
      </c>
      <c r="AX297" s="13" t="s">
        <v>75</v>
      </c>
      <c r="AY297" s="155" t="s">
        <v>133</v>
      </c>
    </row>
    <row r="298" spans="2:65" s="12" customFormat="1" ht="11.25">
      <c r="B298" s="147"/>
      <c r="D298" s="148" t="s">
        <v>141</v>
      </c>
      <c r="E298" s="149" t="s">
        <v>1</v>
      </c>
      <c r="F298" s="150" t="s">
        <v>1188</v>
      </c>
      <c r="H298" s="149" t="s">
        <v>1</v>
      </c>
      <c r="I298" s="151"/>
      <c r="L298" s="147"/>
      <c r="M298" s="152"/>
      <c r="T298" s="153"/>
      <c r="AT298" s="149" t="s">
        <v>141</v>
      </c>
      <c r="AU298" s="149" t="s">
        <v>85</v>
      </c>
      <c r="AV298" s="12" t="s">
        <v>83</v>
      </c>
      <c r="AW298" s="12" t="s">
        <v>32</v>
      </c>
      <c r="AX298" s="12" t="s">
        <v>75</v>
      </c>
      <c r="AY298" s="149" t="s">
        <v>133</v>
      </c>
    </row>
    <row r="299" spans="2:65" s="13" customFormat="1" ht="11.25">
      <c r="B299" s="154"/>
      <c r="D299" s="148" t="s">
        <v>141</v>
      </c>
      <c r="E299" s="155" t="s">
        <v>1</v>
      </c>
      <c r="F299" s="156" t="s">
        <v>1189</v>
      </c>
      <c r="H299" s="157">
        <v>113.79</v>
      </c>
      <c r="I299" s="158"/>
      <c r="L299" s="154"/>
      <c r="M299" s="159"/>
      <c r="T299" s="160"/>
      <c r="AT299" s="155" t="s">
        <v>141</v>
      </c>
      <c r="AU299" s="155" t="s">
        <v>85</v>
      </c>
      <c r="AV299" s="13" t="s">
        <v>85</v>
      </c>
      <c r="AW299" s="13" t="s">
        <v>32</v>
      </c>
      <c r="AX299" s="13" t="s">
        <v>75</v>
      </c>
      <c r="AY299" s="155" t="s">
        <v>133</v>
      </c>
    </row>
    <row r="300" spans="2:65" s="12" customFormat="1" ht="11.25">
      <c r="B300" s="147"/>
      <c r="D300" s="148" t="s">
        <v>141</v>
      </c>
      <c r="E300" s="149" t="s">
        <v>1</v>
      </c>
      <c r="F300" s="150" t="s">
        <v>1190</v>
      </c>
      <c r="H300" s="149" t="s">
        <v>1</v>
      </c>
      <c r="I300" s="151"/>
      <c r="L300" s="147"/>
      <c r="M300" s="152"/>
      <c r="T300" s="153"/>
      <c r="AT300" s="149" t="s">
        <v>141</v>
      </c>
      <c r="AU300" s="149" t="s">
        <v>85</v>
      </c>
      <c r="AV300" s="12" t="s">
        <v>83</v>
      </c>
      <c r="AW300" s="12" t="s">
        <v>32</v>
      </c>
      <c r="AX300" s="12" t="s">
        <v>75</v>
      </c>
      <c r="AY300" s="149" t="s">
        <v>133</v>
      </c>
    </row>
    <row r="301" spans="2:65" s="13" customFormat="1" ht="11.25">
      <c r="B301" s="154"/>
      <c r="D301" s="148" t="s">
        <v>141</v>
      </c>
      <c r="E301" s="155" t="s">
        <v>1</v>
      </c>
      <c r="F301" s="156" t="s">
        <v>1191</v>
      </c>
      <c r="H301" s="157">
        <v>122.277</v>
      </c>
      <c r="I301" s="158"/>
      <c r="L301" s="154"/>
      <c r="M301" s="159"/>
      <c r="T301" s="160"/>
      <c r="AT301" s="155" t="s">
        <v>141</v>
      </c>
      <c r="AU301" s="155" t="s">
        <v>85</v>
      </c>
      <c r="AV301" s="13" t="s">
        <v>85</v>
      </c>
      <c r="AW301" s="13" t="s">
        <v>32</v>
      </c>
      <c r="AX301" s="13" t="s">
        <v>83</v>
      </c>
      <c r="AY301" s="155" t="s">
        <v>133</v>
      </c>
    </row>
    <row r="302" spans="2:65" s="1" customFormat="1" ht="24.2" customHeight="1">
      <c r="B302" s="32"/>
      <c r="C302" s="133" t="s">
        <v>249</v>
      </c>
      <c r="D302" s="133" t="s">
        <v>135</v>
      </c>
      <c r="E302" s="134" t="s">
        <v>652</v>
      </c>
      <c r="F302" s="135" t="s">
        <v>653</v>
      </c>
      <c r="G302" s="136" t="s">
        <v>200</v>
      </c>
      <c r="H302" s="137">
        <v>70.396000000000001</v>
      </c>
      <c r="I302" s="138"/>
      <c r="J302" s="139">
        <f>ROUND(I302*H302,2)</f>
        <v>0</v>
      </c>
      <c r="K302" s="140"/>
      <c r="L302" s="32"/>
      <c r="M302" s="141" t="s">
        <v>1</v>
      </c>
      <c r="N302" s="142" t="s">
        <v>40</v>
      </c>
      <c r="P302" s="143">
        <f>O302*H302</f>
        <v>0</v>
      </c>
      <c r="Q302" s="143">
        <v>0</v>
      </c>
      <c r="R302" s="143">
        <f>Q302*H302</f>
        <v>0</v>
      </c>
      <c r="S302" s="143">
        <v>0</v>
      </c>
      <c r="T302" s="144">
        <f>S302*H302</f>
        <v>0</v>
      </c>
      <c r="AR302" s="145" t="s">
        <v>139</v>
      </c>
      <c r="AT302" s="145" t="s">
        <v>135</v>
      </c>
      <c r="AU302" s="145" t="s">
        <v>85</v>
      </c>
      <c r="AY302" s="17" t="s">
        <v>133</v>
      </c>
      <c r="BE302" s="146">
        <f>IF(N302="základní",J302,0)</f>
        <v>0</v>
      </c>
      <c r="BF302" s="146">
        <f>IF(N302="snížená",J302,0)</f>
        <v>0</v>
      </c>
      <c r="BG302" s="146">
        <f>IF(N302="zákl. přenesená",J302,0)</f>
        <v>0</v>
      </c>
      <c r="BH302" s="146">
        <f>IF(N302="sníž. přenesená",J302,0)</f>
        <v>0</v>
      </c>
      <c r="BI302" s="146">
        <f>IF(N302="nulová",J302,0)</f>
        <v>0</v>
      </c>
      <c r="BJ302" s="17" t="s">
        <v>83</v>
      </c>
      <c r="BK302" s="146">
        <f>ROUND(I302*H302,2)</f>
        <v>0</v>
      </c>
      <c r="BL302" s="17" t="s">
        <v>139</v>
      </c>
      <c r="BM302" s="145" t="s">
        <v>1192</v>
      </c>
    </row>
    <row r="303" spans="2:65" s="12" customFormat="1" ht="11.25">
      <c r="B303" s="147"/>
      <c r="D303" s="148" t="s">
        <v>141</v>
      </c>
      <c r="E303" s="149" t="s">
        <v>1</v>
      </c>
      <c r="F303" s="150" t="s">
        <v>1178</v>
      </c>
      <c r="H303" s="149" t="s">
        <v>1</v>
      </c>
      <c r="I303" s="151"/>
      <c r="L303" s="147"/>
      <c r="M303" s="152"/>
      <c r="T303" s="153"/>
      <c r="AT303" s="149" t="s">
        <v>141</v>
      </c>
      <c r="AU303" s="149" t="s">
        <v>85</v>
      </c>
      <c r="AV303" s="12" t="s">
        <v>83</v>
      </c>
      <c r="AW303" s="12" t="s">
        <v>32</v>
      </c>
      <c r="AX303" s="12" t="s">
        <v>75</v>
      </c>
      <c r="AY303" s="149" t="s">
        <v>133</v>
      </c>
    </row>
    <row r="304" spans="2:65" s="12" customFormat="1" ht="11.25">
      <c r="B304" s="147"/>
      <c r="D304" s="148" t="s">
        <v>141</v>
      </c>
      <c r="E304" s="149" t="s">
        <v>1</v>
      </c>
      <c r="F304" s="150" t="s">
        <v>1158</v>
      </c>
      <c r="H304" s="149" t="s">
        <v>1</v>
      </c>
      <c r="I304" s="151"/>
      <c r="L304" s="147"/>
      <c r="M304" s="152"/>
      <c r="T304" s="153"/>
      <c r="AT304" s="149" t="s">
        <v>141</v>
      </c>
      <c r="AU304" s="149" t="s">
        <v>85</v>
      </c>
      <c r="AV304" s="12" t="s">
        <v>83</v>
      </c>
      <c r="AW304" s="12" t="s">
        <v>32</v>
      </c>
      <c r="AX304" s="12" t="s">
        <v>75</v>
      </c>
      <c r="AY304" s="149" t="s">
        <v>133</v>
      </c>
    </row>
    <row r="305" spans="2:51" s="13" customFormat="1" ht="11.25">
      <c r="B305" s="154"/>
      <c r="D305" s="148" t="s">
        <v>141</v>
      </c>
      <c r="E305" s="155" t="s">
        <v>1</v>
      </c>
      <c r="F305" s="156" t="s">
        <v>1159</v>
      </c>
      <c r="H305" s="157">
        <v>42.435000000000002</v>
      </c>
      <c r="I305" s="158"/>
      <c r="L305" s="154"/>
      <c r="M305" s="159"/>
      <c r="T305" s="160"/>
      <c r="AT305" s="155" t="s">
        <v>141</v>
      </c>
      <c r="AU305" s="155" t="s">
        <v>85</v>
      </c>
      <c r="AV305" s="13" t="s">
        <v>85</v>
      </c>
      <c r="AW305" s="13" t="s">
        <v>32</v>
      </c>
      <c r="AX305" s="13" t="s">
        <v>75</v>
      </c>
      <c r="AY305" s="155" t="s">
        <v>133</v>
      </c>
    </row>
    <row r="306" spans="2:51" s="12" customFormat="1" ht="11.25">
      <c r="B306" s="147"/>
      <c r="D306" s="148" t="s">
        <v>141</v>
      </c>
      <c r="E306" s="149" t="s">
        <v>1</v>
      </c>
      <c r="F306" s="150" t="s">
        <v>1160</v>
      </c>
      <c r="H306" s="149" t="s">
        <v>1</v>
      </c>
      <c r="I306" s="151"/>
      <c r="L306" s="147"/>
      <c r="M306" s="152"/>
      <c r="T306" s="153"/>
      <c r="AT306" s="149" t="s">
        <v>141</v>
      </c>
      <c r="AU306" s="149" t="s">
        <v>85</v>
      </c>
      <c r="AV306" s="12" t="s">
        <v>83</v>
      </c>
      <c r="AW306" s="12" t="s">
        <v>32</v>
      </c>
      <c r="AX306" s="12" t="s">
        <v>75</v>
      </c>
      <c r="AY306" s="149" t="s">
        <v>133</v>
      </c>
    </row>
    <row r="307" spans="2:51" s="13" customFormat="1" ht="11.25">
      <c r="B307" s="154"/>
      <c r="D307" s="148" t="s">
        <v>141</v>
      </c>
      <c r="E307" s="155" t="s">
        <v>1</v>
      </c>
      <c r="F307" s="156" t="s">
        <v>1161</v>
      </c>
      <c r="H307" s="157">
        <v>89.391999999999996</v>
      </c>
      <c r="I307" s="158"/>
      <c r="L307" s="154"/>
      <c r="M307" s="159"/>
      <c r="T307" s="160"/>
      <c r="AT307" s="155" t="s">
        <v>141</v>
      </c>
      <c r="AU307" s="155" t="s">
        <v>85</v>
      </c>
      <c r="AV307" s="13" t="s">
        <v>85</v>
      </c>
      <c r="AW307" s="13" t="s">
        <v>32</v>
      </c>
      <c r="AX307" s="13" t="s">
        <v>75</v>
      </c>
      <c r="AY307" s="155" t="s">
        <v>133</v>
      </c>
    </row>
    <row r="308" spans="2:51" s="12" customFormat="1" ht="11.25">
      <c r="B308" s="147"/>
      <c r="D308" s="148" t="s">
        <v>141</v>
      </c>
      <c r="E308" s="149" t="s">
        <v>1</v>
      </c>
      <c r="F308" s="150" t="s">
        <v>1162</v>
      </c>
      <c r="H308" s="149" t="s">
        <v>1</v>
      </c>
      <c r="I308" s="151"/>
      <c r="L308" s="147"/>
      <c r="M308" s="152"/>
      <c r="T308" s="153"/>
      <c r="AT308" s="149" t="s">
        <v>141</v>
      </c>
      <c r="AU308" s="149" t="s">
        <v>85</v>
      </c>
      <c r="AV308" s="12" t="s">
        <v>83</v>
      </c>
      <c r="AW308" s="12" t="s">
        <v>32</v>
      </c>
      <c r="AX308" s="12" t="s">
        <v>75</v>
      </c>
      <c r="AY308" s="149" t="s">
        <v>133</v>
      </c>
    </row>
    <row r="309" spans="2:51" s="13" customFormat="1" ht="11.25">
      <c r="B309" s="154"/>
      <c r="D309" s="148" t="s">
        <v>141</v>
      </c>
      <c r="E309" s="155" t="s">
        <v>1</v>
      </c>
      <c r="F309" s="156" t="s">
        <v>1163</v>
      </c>
      <c r="H309" s="157">
        <v>100.94199999999999</v>
      </c>
      <c r="I309" s="158"/>
      <c r="L309" s="154"/>
      <c r="M309" s="159"/>
      <c r="T309" s="160"/>
      <c r="AT309" s="155" t="s">
        <v>141</v>
      </c>
      <c r="AU309" s="155" t="s">
        <v>85</v>
      </c>
      <c r="AV309" s="13" t="s">
        <v>85</v>
      </c>
      <c r="AW309" s="13" t="s">
        <v>32</v>
      </c>
      <c r="AX309" s="13" t="s">
        <v>75</v>
      </c>
      <c r="AY309" s="155" t="s">
        <v>133</v>
      </c>
    </row>
    <row r="310" spans="2:51" s="12" customFormat="1" ht="11.25">
      <c r="B310" s="147"/>
      <c r="D310" s="148" t="s">
        <v>141</v>
      </c>
      <c r="E310" s="149" t="s">
        <v>1</v>
      </c>
      <c r="F310" s="150" t="s">
        <v>1164</v>
      </c>
      <c r="H310" s="149" t="s">
        <v>1</v>
      </c>
      <c r="I310" s="151"/>
      <c r="L310" s="147"/>
      <c r="M310" s="152"/>
      <c r="T310" s="153"/>
      <c r="AT310" s="149" t="s">
        <v>141</v>
      </c>
      <c r="AU310" s="149" t="s">
        <v>85</v>
      </c>
      <c r="AV310" s="12" t="s">
        <v>83</v>
      </c>
      <c r="AW310" s="12" t="s">
        <v>32</v>
      </c>
      <c r="AX310" s="12" t="s">
        <v>75</v>
      </c>
      <c r="AY310" s="149" t="s">
        <v>133</v>
      </c>
    </row>
    <row r="311" spans="2:51" s="13" customFormat="1" ht="11.25">
      <c r="B311" s="154"/>
      <c r="D311" s="148" t="s">
        <v>141</v>
      </c>
      <c r="E311" s="155" t="s">
        <v>1</v>
      </c>
      <c r="F311" s="156" t="s">
        <v>1165</v>
      </c>
      <c r="H311" s="157">
        <v>91.52</v>
      </c>
      <c r="I311" s="158"/>
      <c r="L311" s="154"/>
      <c r="M311" s="159"/>
      <c r="T311" s="160"/>
      <c r="AT311" s="155" t="s">
        <v>141</v>
      </c>
      <c r="AU311" s="155" t="s">
        <v>85</v>
      </c>
      <c r="AV311" s="13" t="s">
        <v>85</v>
      </c>
      <c r="AW311" s="13" t="s">
        <v>32</v>
      </c>
      <c r="AX311" s="13" t="s">
        <v>75</v>
      </c>
      <c r="AY311" s="155" t="s">
        <v>133</v>
      </c>
    </row>
    <row r="312" spans="2:51" s="12" customFormat="1" ht="11.25">
      <c r="B312" s="147"/>
      <c r="D312" s="148" t="s">
        <v>141</v>
      </c>
      <c r="E312" s="149" t="s">
        <v>1</v>
      </c>
      <c r="F312" s="150" t="s">
        <v>1166</v>
      </c>
      <c r="H312" s="149" t="s">
        <v>1</v>
      </c>
      <c r="I312" s="151"/>
      <c r="L312" s="147"/>
      <c r="M312" s="152"/>
      <c r="T312" s="153"/>
      <c r="AT312" s="149" t="s">
        <v>141</v>
      </c>
      <c r="AU312" s="149" t="s">
        <v>85</v>
      </c>
      <c r="AV312" s="12" t="s">
        <v>83</v>
      </c>
      <c r="AW312" s="12" t="s">
        <v>32</v>
      </c>
      <c r="AX312" s="12" t="s">
        <v>75</v>
      </c>
      <c r="AY312" s="149" t="s">
        <v>133</v>
      </c>
    </row>
    <row r="313" spans="2:51" s="13" customFormat="1" ht="11.25">
      <c r="B313" s="154"/>
      <c r="D313" s="148" t="s">
        <v>141</v>
      </c>
      <c r="E313" s="155" t="s">
        <v>1</v>
      </c>
      <c r="F313" s="156" t="s">
        <v>1167</v>
      </c>
      <c r="H313" s="157">
        <v>91.212000000000003</v>
      </c>
      <c r="I313" s="158"/>
      <c r="L313" s="154"/>
      <c r="M313" s="159"/>
      <c r="T313" s="160"/>
      <c r="AT313" s="155" t="s">
        <v>141</v>
      </c>
      <c r="AU313" s="155" t="s">
        <v>85</v>
      </c>
      <c r="AV313" s="13" t="s">
        <v>85</v>
      </c>
      <c r="AW313" s="13" t="s">
        <v>32</v>
      </c>
      <c r="AX313" s="13" t="s">
        <v>75</v>
      </c>
      <c r="AY313" s="155" t="s">
        <v>133</v>
      </c>
    </row>
    <row r="314" spans="2:51" s="12" customFormat="1" ht="11.25">
      <c r="B314" s="147"/>
      <c r="D314" s="148" t="s">
        <v>141</v>
      </c>
      <c r="E314" s="149" t="s">
        <v>1</v>
      </c>
      <c r="F314" s="150" t="s">
        <v>1168</v>
      </c>
      <c r="H314" s="149" t="s">
        <v>1</v>
      </c>
      <c r="I314" s="151"/>
      <c r="L314" s="147"/>
      <c r="M314" s="152"/>
      <c r="T314" s="153"/>
      <c r="AT314" s="149" t="s">
        <v>141</v>
      </c>
      <c r="AU314" s="149" t="s">
        <v>85</v>
      </c>
      <c r="AV314" s="12" t="s">
        <v>83</v>
      </c>
      <c r="AW314" s="12" t="s">
        <v>32</v>
      </c>
      <c r="AX314" s="12" t="s">
        <v>75</v>
      </c>
      <c r="AY314" s="149" t="s">
        <v>133</v>
      </c>
    </row>
    <row r="315" spans="2:51" s="13" customFormat="1" ht="11.25">
      <c r="B315" s="154"/>
      <c r="D315" s="148" t="s">
        <v>141</v>
      </c>
      <c r="E315" s="155" t="s">
        <v>1</v>
      </c>
      <c r="F315" s="156" t="s">
        <v>1169</v>
      </c>
      <c r="H315" s="157">
        <v>82.094999999999999</v>
      </c>
      <c r="I315" s="158"/>
      <c r="L315" s="154"/>
      <c r="M315" s="159"/>
      <c r="T315" s="160"/>
      <c r="AT315" s="155" t="s">
        <v>141</v>
      </c>
      <c r="AU315" s="155" t="s">
        <v>85</v>
      </c>
      <c r="AV315" s="13" t="s">
        <v>85</v>
      </c>
      <c r="AW315" s="13" t="s">
        <v>32</v>
      </c>
      <c r="AX315" s="13" t="s">
        <v>75</v>
      </c>
      <c r="AY315" s="155" t="s">
        <v>133</v>
      </c>
    </row>
    <row r="316" spans="2:51" s="15" customFormat="1" ht="11.25">
      <c r="B316" s="168"/>
      <c r="D316" s="148" t="s">
        <v>141</v>
      </c>
      <c r="E316" s="169" t="s">
        <v>1</v>
      </c>
      <c r="F316" s="170" t="s">
        <v>211</v>
      </c>
      <c r="H316" s="171">
        <v>497.596</v>
      </c>
      <c r="I316" s="172"/>
      <c r="L316" s="168"/>
      <c r="M316" s="173"/>
      <c r="T316" s="174"/>
      <c r="AT316" s="169" t="s">
        <v>141</v>
      </c>
      <c r="AU316" s="169" t="s">
        <v>85</v>
      </c>
      <c r="AV316" s="15" t="s">
        <v>153</v>
      </c>
      <c r="AW316" s="15" t="s">
        <v>32</v>
      </c>
      <c r="AX316" s="15" t="s">
        <v>75</v>
      </c>
      <c r="AY316" s="169" t="s">
        <v>133</v>
      </c>
    </row>
    <row r="317" spans="2:51" s="12" customFormat="1" ht="11.25">
      <c r="B317" s="147"/>
      <c r="D317" s="148" t="s">
        <v>141</v>
      </c>
      <c r="E317" s="149" t="s">
        <v>1</v>
      </c>
      <c r="F317" s="150" t="s">
        <v>1170</v>
      </c>
      <c r="H317" s="149" t="s">
        <v>1</v>
      </c>
      <c r="I317" s="151"/>
      <c r="L317" s="147"/>
      <c r="M317" s="152"/>
      <c r="T317" s="153"/>
      <c r="AT317" s="149" t="s">
        <v>141</v>
      </c>
      <c r="AU317" s="149" t="s">
        <v>85</v>
      </c>
      <c r="AV317" s="12" t="s">
        <v>83</v>
      </c>
      <c r="AW317" s="12" t="s">
        <v>32</v>
      </c>
      <c r="AX317" s="12" t="s">
        <v>75</v>
      </c>
      <c r="AY317" s="149" t="s">
        <v>133</v>
      </c>
    </row>
    <row r="318" spans="2:51" s="12" customFormat="1" ht="11.25">
      <c r="B318" s="147"/>
      <c r="D318" s="148" t="s">
        <v>141</v>
      </c>
      <c r="E318" s="149" t="s">
        <v>1</v>
      </c>
      <c r="F318" s="150" t="s">
        <v>1193</v>
      </c>
      <c r="H318" s="149" t="s">
        <v>1</v>
      </c>
      <c r="I318" s="151"/>
      <c r="L318" s="147"/>
      <c r="M318" s="152"/>
      <c r="T318" s="153"/>
      <c r="AT318" s="149" t="s">
        <v>141</v>
      </c>
      <c r="AU318" s="149" t="s">
        <v>85</v>
      </c>
      <c r="AV318" s="12" t="s">
        <v>83</v>
      </c>
      <c r="AW318" s="12" t="s">
        <v>32</v>
      </c>
      <c r="AX318" s="12" t="s">
        <v>75</v>
      </c>
      <c r="AY318" s="149" t="s">
        <v>133</v>
      </c>
    </row>
    <row r="319" spans="2:51" s="13" customFormat="1" ht="11.25">
      <c r="B319" s="154"/>
      <c r="D319" s="148" t="s">
        <v>141</v>
      </c>
      <c r="E319" s="155" t="s">
        <v>1</v>
      </c>
      <c r="F319" s="156" t="s">
        <v>1194</v>
      </c>
      <c r="H319" s="157">
        <v>2.1219999999999999</v>
      </c>
      <c r="I319" s="158"/>
      <c r="L319" s="154"/>
      <c r="M319" s="159"/>
      <c r="T319" s="160"/>
      <c r="AT319" s="155" t="s">
        <v>141</v>
      </c>
      <c r="AU319" s="155" t="s">
        <v>85</v>
      </c>
      <c r="AV319" s="13" t="s">
        <v>85</v>
      </c>
      <c r="AW319" s="13" t="s">
        <v>32</v>
      </c>
      <c r="AX319" s="13" t="s">
        <v>75</v>
      </c>
      <c r="AY319" s="155" t="s">
        <v>133</v>
      </c>
    </row>
    <row r="320" spans="2:51" s="12" customFormat="1" ht="11.25">
      <c r="B320" s="147"/>
      <c r="D320" s="148" t="s">
        <v>141</v>
      </c>
      <c r="E320" s="149" t="s">
        <v>1</v>
      </c>
      <c r="F320" s="150" t="s">
        <v>1195</v>
      </c>
      <c r="H320" s="149" t="s">
        <v>1</v>
      </c>
      <c r="I320" s="151"/>
      <c r="L320" s="147"/>
      <c r="M320" s="152"/>
      <c r="T320" s="153"/>
      <c r="AT320" s="149" t="s">
        <v>141</v>
      </c>
      <c r="AU320" s="149" t="s">
        <v>85</v>
      </c>
      <c r="AV320" s="12" t="s">
        <v>83</v>
      </c>
      <c r="AW320" s="12" t="s">
        <v>32</v>
      </c>
      <c r="AX320" s="12" t="s">
        <v>75</v>
      </c>
      <c r="AY320" s="149" t="s">
        <v>133</v>
      </c>
    </row>
    <row r="321" spans="2:65" s="13" customFormat="1" ht="11.25">
      <c r="B321" s="154"/>
      <c r="D321" s="148" t="s">
        <v>141</v>
      </c>
      <c r="E321" s="155" t="s">
        <v>1</v>
      </c>
      <c r="F321" s="156" t="s">
        <v>1174</v>
      </c>
      <c r="H321" s="157">
        <v>68.274000000000001</v>
      </c>
      <c r="I321" s="158"/>
      <c r="L321" s="154"/>
      <c r="M321" s="159"/>
      <c r="T321" s="160"/>
      <c r="AT321" s="155" t="s">
        <v>141</v>
      </c>
      <c r="AU321" s="155" t="s">
        <v>85</v>
      </c>
      <c r="AV321" s="13" t="s">
        <v>85</v>
      </c>
      <c r="AW321" s="13" t="s">
        <v>32</v>
      </c>
      <c r="AX321" s="13" t="s">
        <v>75</v>
      </c>
      <c r="AY321" s="155" t="s">
        <v>133</v>
      </c>
    </row>
    <row r="322" spans="2:65" s="12" customFormat="1" ht="11.25">
      <c r="B322" s="147"/>
      <c r="D322" s="148" t="s">
        <v>141</v>
      </c>
      <c r="E322" s="149" t="s">
        <v>1</v>
      </c>
      <c r="F322" s="150" t="s">
        <v>1196</v>
      </c>
      <c r="H322" s="149" t="s">
        <v>1</v>
      </c>
      <c r="I322" s="151"/>
      <c r="L322" s="147"/>
      <c r="M322" s="152"/>
      <c r="T322" s="153"/>
      <c r="AT322" s="149" t="s">
        <v>141</v>
      </c>
      <c r="AU322" s="149" t="s">
        <v>85</v>
      </c>
      <c r="AV322" s="12" t="s">
        <v>83</v>
      </c>
      <c r="AW322" s="12" t="s">
        <v>32</v>
      </c>
      <c r="AX322" s="12" t="s">
        <v>75</v>
      </c>
      <c r="AY322" s="149" t="s">
        <v>133</v>
      </c>
    </row>
    <row r="323" spans="2:65" s="13" customFormat="1" ht="11.25">
      <c r="B323" s="154"/>
      <c r="D323" s="148" t="s">
        <v>141</v>
      </c>
      <c r="E323" s="155" t="s">
        <v>1</v>
      </c>
      <c r="F323" s="156" t="s">
        <v>1197</v>
      </c>
      <c r="H323" s="157">
        <v>70.396000000000001</v>
      </c>
      <c r="I323" s="158"/>
      <c r="L323" s="154"/>
      <c r="M323" s="159"/>
      <c r="T323" s="160"/>
      <c r="AT323" s="155" t="s">
        <v>141</v>
      </c>
      <c r="AU323" s="155" t="s">
        <v>85</v>
      </c>
      <c r="AV323" s="13" t="s">
        <v>85</v>
      </c>
      <c r="AW323" s="13" t="s">
        <v>32</v>
      </c>
      <c r="AX323" s="13" t="s">
        <v>83</v>
      </c>
      <c r="AY323" s="155" t="s">
        <v>133</v>
      </c>
    </row>
    <row r="324" spans="2:65" s="1" customFormat="1" ht="24.2" customHeight="1">
      <c r="B324" s="32"/>
      <c r="C324" s="133" t="s">
        <v>255</v>
      </c>
      <c r="D324" s="133" t="s">
        <v>135</v>
      </c>
      <c r="E324" s="134" t="s">
        <v>1198</v>
      </c>
      <c r="F324" s="135" t="s">
        <v>1199</v>
      </c>
      <c r="G324" s="136" t="s">
        <v>200</v>
      </c>
      <c r="H324" s="137">
        <v>68.274000000000001</v>
      </c>
      <c r="I324" s="138"/>
      <c r="J324" s="139">
        <f>ROUND(I324*H324,2)</f>
        <v>0</v>
      </c>
      <c r="K324" s="140"/>
      <c r="L324" s="32"/>
      <c r="M324" s="141" t="s">
        <v>1</v>
      </c>
      <c r="N324" s="142" t="s">
        <v>40</v>
      </c>
      <c r="P324" s="143">
        <f>O324*H324</f>
        <v>0</v>
      </c>
      <c r="Q324" s="143">
        <v>0</v>
      </c>
      <c r="R324" s="143">
        <f>Q324*H324</f>
        <v>0</v>
      </c>
      <c r="S324" s="143">
        <v>0</v>
      </c>
      <c r="T324" s="144">
        <f>S324*H324</f>
        <v>0</v>
      </c>
      <c r="AR324" s="145" t="s">
        <v>139</v>
      </c>
      <c r="AT324" s="145" t="s">
        <v>135</v>
      </c>
      <c r="AU324" s="145" t="s">
        <v>85</v>
      </c>
      <c r="AY324" s="17" t="s">
        <v>133</v>
      </c>
      <c r="BE324" s="146">
        <f>IF(N324="základní",J324,0)</f>
        <v>0</v>
      </c>
      <c r="BF324" s="146">
        <f>IF(N324="snížená",J324,0)</f>
        <v>0</v>
      </c>
      <c r="BG324" s="146">
        <f>IF(N324="zákl. přenesená",J324,0)</f>
        <v>0</v>
      </c>
      <c r="BH324" s="146">
        <f>IF(N324="sníž. přenesená",J324,0)</f>
        <v>0</v>
      </c>
      <c r="BI324" s="146">
        <f>IF(N324="nulová",J324,0)</f>
        <v>0</v>
      </c>
      <c r="BJ324" s="17" t="s">
        <v>83</v>
      </c>
      <c r="BK324" s="146">
        <f>ROUND(I324*H324,2)</f>
        <v>0</v>
      </c>
      <c r="BL324" s="17" t="s">
        <v>139</v>
      </c>
      <c r="BM324" s="145" t="s">
        <v>1200</v>
      </c>
    </row>
    <row r="325" spans="2:65" s="12" customFormat="1" ht="11.25">
      <c r="B325" s="147"/>
      <c r="D325" s="148" t="s">
        <v>141</v>
      </c>
      <c r="E325" s="149" t="s">
        <v>1</v>
      </c>
      <c r="F325" s="150" t="s">
        <v>1178</v>
      </c>
      <c r="H325" s="149" t="s">
        <v>1</v>
      </c>
      <c r="I325" s="151"/>
      <c r="L325" s="147"/>
      <c r="M325" s="152"/>
      <c r="T325" s="153"/>
      <c r="AT325" s="149" t="s">
        <v>141</v>
      </c>
      <c r="AU325" s="149" t="s">
        <v>85</v>
      </c>
      <c r="AV325" s="12" t="s">
        <v>83</v>
      </c>
      <c r="AW325" s="12" t="s">
        <v>32</v>
      </c>
      <c r="AX325" s="12" t="s">
        <v>75</v>
      </c>
      <c r="AY325" s="149" t="s">
        <v>133</v>
      </c>
    </row>
    <row r="326" spans="2:65" s="12" customFormat="1" ht="11.25">
      <c r="B326" s="147"/>
      <c r="D326" s="148" t="s">
        <v>141</v>
      </c>
      <c r="E326" s="149" t="s">
        <v>1</v>
      </c>
      <c r="F326" s="150" t="s">
        <v>1158</v>
      </c>
      <c r="H326" s="149" t="s">
        <v>1</v>
      </c>
      <c r="I326" s="151"/>
      <c r="L326" s="147"/>
      <c r="M326" s="152"/>
      <c r="T326" s="153"/>
      <c r="AT326" s="149" t="s">
        <v>141</v>
      </c>
      <c r="AU326" s="149" t="s">
        <v>85</v>
      </c>
      <c r="AV326" s="12" t="s">
        <v>83</v>
      </c>
      <c r="AW326" s="12" t="s">
        <v>32</v>
      </c>
      <c r="AX326" s="12" t="s">
        <v>75</v>
      </c>
      <c r="AY326" s="149" t="s">
        <v>133</v>
      </c>
    </row>
    <row r="327" spans="2:65" s="13" customFormat="1" ht="11.25">
      <c r="B327" s="154"/>
      <c r="D327" s="148" t="s">
        <v>141</v>
      </c>
      <c r="E327" s="155" t="s">
        <v>1</v>
      </c>
      <c r="F327" s="156" t="s">
        <v>1159</v>
      </c>
      <c r="H327" s="157">
        <v>42.435000000000002</v>
      </c>
      <c r="I327" s="158"/>
      <c r="L327" s="154"/>
      <c r="M327" s="159"/>
      <c r="T327" s="160"/>
      <c r="AT327" s="155" t="s">
        <v>141</v>
      </c>
      <c r="AU327" s="155" t="s">
        <v>85</v>
      </c>
      <c r="AV327" s="13" t="s">
        <v>85</v>
      </c>
      <c r="AW327" s="13" t="s">
        <v>32</v>
      </c>
      <c r="AX327" s="13" t="s">
        <v>75</v>
      </c>
      <c r="AY327" s="155" t="s">
        <v>133</v>
      </c>
    </row>
    <row r="328" spans="2:65" s="12" customFormat="1" ht="11.25">
      <c r="B328" s="147"/>
      <c r="D328" s="148" t="s">
        <v>141</v>
      </c>
      <c r="E328" s="149" t="s">
        <v>1</v>
      </c>
      <c r="F328" s="150" t="s">
        <v>1160</v>
      </c>
      <c r="H328" s="149" t="s">
        <v>1</v>
      </c>
      <c r="I328" s="151"/>
      <c r="L328" s="147"/>
      <c r="M328" s="152"/>
      <c r="T328" s="153"/>
      <c r="AT328" s="149" t="s">
        <v>141</v>
      </c>
      <c r="AU328" s="149" t="s">
        <v>85</v>
      </c>
      <c r="AV328" s="12" t="s">
        <v>83</v>
      </c>
      <c r="AW328" s="12" t="s">
        <v>32</v>
      </c>
      <c r="AX328" s="12" t="s">
        <v>75</v>
      </c>
      <c r="AY328" s="149" t="s">
        <v>133</v>
      </c>
    </row>
    <row r="329" spans="2:65" s="13" customFormat="1" ht="11.25">
      <c r="B329" s="154"/>
      <c r="D329" s="148" t="s">
        <v>141</v>
      </c>
      <c r="E329" s="155" t="s">
        <v>1</v>
      </c>
      <c r="F329" s="156" t="s">
        <v>1161</v>
      </c>
      <c r="H329" s="157">
        <v>89.391999999999996</v>
      </c>
      <c r="I329" s="158"/>
      <c r="L329" s="154"/>
      <c r="M329" s="159"/>
      <c r="T329" s="160"/>
      <c r="AT329" s="155" t="s">
        <v>141</v>
      </c>
      <c r="AU329" s="155" t="s">
        <v>85</v>
      </c>
      <c r="AV329" s="13" t="s">
        <v>85</v>
      </c>
      <c r="AW329" s="13" t="s">
        <v>32</v>
      </c>
      <c r="AX329" s="13" t="s">
        <v>75</v>
      </c>
      <c r="AY329" s="155" t="s">
        <v>133</v>
      </c>
    </row>
    <row r="330" spans="2:65" s="12" customFormat="1" ht="11.25">
      <c r="B330" s="147"/>
      <c r="D330" s="148" t="s">
        <v>141</v>
      </c>
      <c r="E330" s="149" t="s">
        <v>1</v>
      </c>
      <c r="F330" s="150" t="s">
        <v>1162</v>
      </c>
      <c r="H330" s="149" t="s">
        <v>1</v>
      </c>
      <c r="I330" s="151"/>
      <c r="L330" s="147"/>
      <c r="M330" s="152"/>
      <c r="T330" s="153"/>
      <c r="AT330" s="149" t="s">
        <v>141</v>
      </c>
      <c r="AU330" s="149" t="s">
        <v>85</v>
      </c>
      <c r="AV330" s="12" t="s">
        <v>83</v>
      </c>
      <c r="AW330" s="12" t="s">
        <v>32</v>
      </c>
      <c r="AX330" s="12" t="s">
        <v>75</v>
      </c>
      <c r="AY330" s="149" t="s">
        <v>133</v>
      </c>
    </row>
    <row r="331" spans="2:65" s="13" customFormat="1" ht="11.25">
      <c r="B331" s="154"/>
      <c r="D331" s="148" t="s">
        <v>141</v>
      </c>
      <c r="E331" s="155" t="s">
        <v>1</v>
      </c>
      <c r="F331" s="156" t="s">
        <v>1163</v>
      </c>
      <c r="H331" s="157">
        <v>100.94199999999999</v>
      </c>
      <c r="I331" s="158"/>
      <c r="L331" s="154"/>
      <c r="M331" s="159"/>
      <c r="T331" s="160"/>
      <c r="AT331" s="155" t="s">
        <v>141</v>
      </c>
      <c r="AU331" s="155" t="s">
        <v>85</v>
      </c>
      <c r="AV331" s="13" t="s">
        <v>85</v>
      </c>
      <c r="AW331" s="13" t="s">
        <v>32</v>
      </c>
      <c r="AX331" s="13" t="s">
        <v>75</v>
      </c>
      <c r="AY331" s="155" t="s">
        <v>133</v>
      </c>
    </row>
    <row r="332" spans="2:65" s="12" customFormat="1" ht="11.25">
      <c r="B332" s="147"/>
      <c r="D332" s="148" t="s">
        <v>141</v>
      </c>
      <c r="E332" s="149" t="s">
        <v>1</v>
      </c>
      <c r="F332" s="150" t="s">
        <v>1164</v>
      </c>
      <c r="H332" s="149" t="s">
        <v>1</v>
      </c>
      <c r="I332" s="151"/>
      <c r="L332" s="147"/>
      <c r="M332" s="152"/>
      <c r="T332" s="153"/>
      <c r="AT332" s="149" t="s">
        <v>141</v>
      </c>
      <c r="AU332" s="149" t="s">
        <v>85</v>
      </c>
      <c r="AV332" s="12" t="s">
        <v>83</v>
      </c>
      <c r="AW332" s="12" t="s">
        <v>32</v>
      </c>
      <c r="AX332" s="12" t="s">
        <v>75</v>
      </c>
      <c r="AY332" s="149" t="s">
        <v>133</v>
      </c>
    </row>
    <row r="333" spans="2:65" s="13" customFormat="1" ht="11.25">
      <c r="B333" s="154"/>
      <c r="D333" s="148" t="s">
        <v>141</v>
      </c>
      <c r="E333" s="155" t="s">
        <v>1</v>
      </c>
      <c r="F333" s="156" t="s">
        <v>1165</v>
      </c>
      <c r="H333" s="157">
        <v>91.52</v>
      </c>
      <c r="I333" s="158"/>
      <c r="L333" s="154"/>
      <c r="M333" s="159"/>
      <c r="T333" s="160"/>
      <c r="AT333" s="155" t="s">
        <v>141</v>
      </c>
      <c r="AU333" s="155" t="s">
        <v>85</v>
      </c>
      <c r="AV333" s="13" t="s">
        <v>85</v>
      </c>
      <c r="AW333" s="13" t="s">
        <v>32</v>
      </c>
      <c r="AX333" s="13" t="s">
        <v>75</v>
      </c>
      <c r="AY333" s="155" t="s">
        <v>133</v>
      </c>
    </row>
    <row r="334" spans="2:65" s="12" customFormat="1" ht="11.25">
      <c r="B334" s="147"/>
      <c r="D334" s="148" t="s">
        <v>141</v>
      </c>
      <c r="E334" s="149" t="s">
        <v>1</v>
      </c>
      <c r="F334" s="150" t="s">
        <v>1166</v>
      </c>
      <c r="H334" s="149" t="s">
        <v>1</v>
      </c>
      <c r="I334" s="151"/>
      <c r="L334" s="147"/>
      <c r="M334" s="152"/>
      <c r="T334" s="153"/>
      <c r="AT334" s="149" t="s">
        <v>141</v>
      </c>
      <c r="AU334" s="149" t="s">
        <v>85</v>
      </c>
      <c r="AV334" s="12" t="s">
        <v>83</v>
      </c>
      <c r="AW334" s="12" t="s">
        <v>32</v>
      </c>
      <c r="AX334" s="12" t="s">
        <v>75</v>
      </c>
      <c r="AY334" s="149" t="s">
        <v>133</v>
      </c>
    </row>
    <row r="335" spans="2:65" s="13" customFormat="1" ht="11.25">
      <c r="B335" s="154"/>
      <c r="D335" s="148" t="s">
        <v>141</v>
      </c>
      <c r="E335" s="155" t="s">
        <v>1</v>
      </c>
      <c r="F335" s="156" t="s">
        <v>1167</v>
      </c>
      <c r="H335" s="157">
        <v>91.212000000000003</v>
      </c>
      <c r="I335" s="158"/>
      <c r="L335" s="154"/>
      <c r="M335" s="159"/>
      <c r="T335" s="160"/>
      <c r="AT335" s="155" t="s">
        <v>141</v>
      </c>
      <c r="AU335" s="155" t="s">
        <v>85</v>
      </c>
      <c r="AV335" s="13" t="s">
        <v>85</v>
      </c>
      <c r="AW335" s="13" t="s">
        <v>32</v>
      </c>
      <c r="AX335" s="13" t="s">
        <v>75</v>
      </c>
      <c r="AY335" s="155" t="s">
        <v>133</v>
      </c>
    </row>
    <row r="336" spans="2:65" s="12" customFormat="1" ht="11.25">
      <c r="B336" s="147"/>
      <c r="D336" s="148" t="s">
        <v>141</v>
      </c>
      <c r="E336" s="149" t="s">
        <v>1</v>
      </c>
      <c r="F336" s="150" t="s">
        <v>1168</v>
      </c>
      <c r="H336" s="149" t="s">
        <v>1</v>
      </c>
      <c r="I336" s="151"/>
      <c r="L336" s="147"/>
      <c r="M336" s="152"/>
      <c r="T336" s="153"/>
      <c r="AT336" s="149" t="s">
        <v>141</v>
      </c>
      <c r="AU336" s="149" t="s">
        <v>85</v>
      </c>
      <c r="AV336" s="12" t="s">
        <v>83</v>
      </c>
      <c r="AW336" s="12" t="s">
        <v>32</v>
      </c>
      <c r="AX336" s="12" t="s">
        <v>75</v>
      </c>
      <c r="AY336" s="149" t="s">
        <v>133</v>
      </c>
    </row>
    <row r="337" spans="2:65" s="13" customFormat="1" ht="11.25">
      <c r="B337" s="154"/>
      <c r="D337" s="148" t="s">
        <v>141</v>
      </c>
      <c r="E337" s="155" t="s">
        <v>1</v>
      </c>
      <c r="F337" s="156" t="s">
        <v>1169</v>
      </c>
      <c r="H337" s="157">
        <v>82.094999999999999</v>
      </c>
      <c r="I337" s="158"/>
      <c r="L337" s="154"/>
      <c r="M337" s="159"/>
      <c r="T337" s="160"/>
      <c r="AT337" s="155" t="s">
        <v>141</v>
      </c>
      <c r="AU337" s="155" t="s">
        <v>85</v>
      </c>
      <c r="AV337" s="13" t="s">
        <v>85</v>
      </c>
      <c r="AW337" s="13" t="s">
        <v>32</v>
      </c>
      <c r="AX337" s="13" t="s">
        <v>75</v>
      </c>
      <c r="AY337" s="155" t="s">
        <v>133</v>
      </c>
    </row>
    <row r="338" spans="2:65" s="15" customFormat="1" ht="11.25">
      <c r="B338" s="168"/>
      <c r="D338" s="148" t="s">
        <v>141</v>
      </c>
      <c r="E338" s="169" t="s">
        <v>1</v>
      </c>
      <c r="F338" s="170" t="s">
        <v>211</v>
      </c>
      <c r="H338" s="171">
        <v>497.596</v>
      </c>
      <c r="I338" s="172"/>
      <c r="L338" s="168"/>
      <c r="M338" s="173"/>
      <c r="T338" s="174"/>
      <c r="AT338" s="169" t="s">
        <v>141</v>
      </c>
      <c r="AU338" s="169" t="s">
        <v>85</v>
      </c>
      <c r="AV338" s="15" t="s">
        <v>153</v>
      </c>
      <c r="AW338" s="15" t="s">
        <v>32</v>
      </c>
      <c r="AX338" s="15" t="s">
        <v>75</v>
      </c>
      <c r="AY338" s="169" t="s">
        <v>133</v>
      </c>
    </row>
    <row r="339" spans="2:65" s="12" customFormat="1" ht="11.25">
      <c r="B339" s="147"/>
      <c r="D339" s="148" t="s">
        <v>141</v>
      </c>
      <c r="E339" s="149" t="s">
        <v>1</v>
      </c>
      <c r="F339" s="150" t="s">
        <v>1170</v>
      </c>
      <c r="H339" s="149" t="s">
        <v>1</v>
      </c>
      <c r="I339" s="151"/>
      <c r="L339" s="147"/>
      <c r="M339" s="152"/>
      <c r="T339" s="153"/>
      <c r="AT339" s="149" t="s">
        <v>141</v>
      </c>
      <c r="AU339" s="149" t="s">
        <v>85</v>
      </c>
      <c r="AV339" s="12" t="s">
        <v>83</v>
      </c>
      <c r="AW339" s="12" t="s">
        <v>32</v>
      </c>
      <c r="AX339" s="12" t="s">
        <v>75</v>
      </c>
      <c r="AY339" s="149" t="s">
        <v>133</v>
      </c>
    </row>
    <row r="340" spans="2:65" s="12" customFormat="1" ht="11.25">
      <c r="B340" s="147"/>
      <c r="D340" s="148" t="s">
        <v>141</v>
      </c>
      <c r="E340" s="149" t="s">
        <v>1</v>
      </c>
      <c r="F340" s="150" t="s">
        <v>1201</v>
      </c>
      <c r="H340" s="149" t="s">
        <v>1</v>
      </c>
      <c r="I340" s="151"/>
      <c r="L340" s="147"/>
      <c r="M340" s="152"/>
      <c r="T340" s="153"/>
      <c r="AT340" s="149" t="s">
        <v>141</v>
      </c>
      <c r="AU340" s="149" t="s">
        <v>85</v>
      </c>
      <c r="AV340" s="12" t="s">
        <v>83</v>
      </c>
      <c r="AW340" s="12" t="s">
        <v>32</v>
      </c>
      <c r="AX340" s="12" t="s">
        <v>75</v>
      </c>
      <c r="AY340" s="149" t="s">
        <v>133</v>
      </c>
    </row>
    <row r="341" spans="2:65" s="13" customFormat="1" ht="11.25">
      <c r="B341" s="154"/>
      <c r="D341" s="148" t="s">
        <v>141</v>
      </c>
      <c r="E341" s="155" t="s">
        <v>1</v>
      </c>
      <c r="F341" s="156" t="s">
        <v>1202</v>
      </c>
      <c r="H341" s="157">
        <v>0</v>
      </c>
      <c r="I341" s="158"/>
      <c r="L341" s="154"/>
      <c r="M341" s="159"/>
      <c r="T341" s="160"/>
      <c r="AT341" s="155" t="s">
        <v>141</v>
      </c>
      <c r="AU341" s="155" t="s">
        <v>85</v>
      </c>
      <c r="AV341" s="13" t="s">
        <v>85</v>
      </c>
      <c r="AW341" s="13" t="s">
        <v>32</v>
      </c>
      <c r="AX341" s="13" t="s">
        <v>75</v>
      </c>
      <c r="AY341" s="155" t="s">
        <v>133</v>
      </c>
    </row>
    <row r="342" spans="2:65" s="12" customFormat="1" ht="11.25">
      <c r="B342" s="147"/>
      <c r="D342" s="148" t="s">
        <v>141</v>
      </c>
      <c r="E342" s="149" t="s">
        <v>1</v>
      </c>
      <c r="F342" s="150" t="s">
        <v>1203</v>
      </c>
      <c r="H342" s="149" t="s">
        <v>1</v>
      </c>
      <c r="I342" s="151"/>
      <c r="L342" s="147"/>
      <c r="M342" s="152"/>
      <c r="T342" s="153"/>
      <c r="AT342" s="149" t="s">
        <v>141</v>
      </c>
      <c r="AU342" s="149" t="s">
        <v>85</v>
      </c>
      <c r="AV342" s="12" t="s">
        <v>83</v>
      </c>
      <c r="AW342" s="12" t="s">
        <v>32</v>
      </c>
      <c r="AX342" s="12" t="s">
        <v>75</v>
      </c>
      <c r="AY342" s="149" t="s">
        <v>133</v>
      </c>
    </row>
    <row r="343" spans="2:65" s="13" customFormat="1" ht="11.25">
      <c r="B343" s="154"/>
      <c r="D343" s="148" t="s">
        <v>141</v>
      </c>
      <c r="E343" s="155" t="s">
        <v>1</v>
      </c>
      <c r="F343" s="156" t="s">
        <v>1174</v>
      </c>
      <c r="H343" s="157">
        <v>68.274000000000001</v>
      </c>
      <c r="I343" s="158"/>
      <c r="L343" s="154"/>
      <c r="M343" s="159"/>
      <c r="T343" s="160"/>
      <c r="AT343" s="155" t="s">
        <v>141</v>
      </c>
      <c r="AU343" s="155" t="s">
        <v>85</v>
      </c>
      <c r="AV343" s="13" t="s">
        <v>85</v>
      </c>
      <c r="AW343" s="13" t="s">
        <v>32</v>
      </c>
      <c r="AX343" s="13" t="s">
        <v>75</v>
      </c>
      <c r="AY343" s="155" t="s">
        <v>133</v>
      </c>
    </row>
    <row r="344" spans="2:65" s="12" customFormat="1" ht="11.25">
      <c r="B344" s="147"/>
      <c r="D344" s="148" t="s">
        <v>141</v>
      </c>
      <c r="E344" s="149" t="s">
        <v>1</v>
      </c>
      <c r="F344" s="150" t="s">
        <v>1204</v>
      </c>
      <c r="H344" s="149" t="s">
        <v>1</v>
      </c>
      <c r="I344" s="151"/>
      <c r="L344" s="147"/>
      <c r="M344" s="152"/>
      <c r="T344" s="153"/>
      <c r="AT344" s="149" t="s">
        <v>141</v>
      </c>
      <c r="AU344" s="149" t="s">
        <v>85</v>
      </c>
      <c r="AV344" s="12" t="s">
        <v>83</v>
      </c>
      <c r="AW344" s="12" t="s">
        <v>32</v>
      </c>
      <c r="AX344" s="12" t="s">
        <v>75</v>
      </c>
      <c r="AY344" s="149" t="s">
        <v>133</v>
      </c>
    </row>
    <row r="345" spans="2:65" s="13" customFormat="1" ht="11.25">
      <c r="B345" s="154"/>
      <c r="D345" s="148" t="s">
        <v>141</v>
      </c>
      <c r="E345" s="155" t="s">
        <v>1</v>
      </c>
      <c r="F345" s="156" t="s">
        <v>1205</v>
      </c>
      <c r="H345" s="157">
        <v>68.274000000000001</v>
      </c>
      <c r="I345" s="158"/>
      <c r="L345" s="154"/>
      <c r="M345" s="159"/>
      <c r="T345" s="160"/>
      <c r="AT345" s="155" t="s">
        <v>141</v>
      </c>
      <c r="AU345" s="155" t="s">
        <v>85</v>
      </c>
      <c r="AV345" s="13" t="s">
        <v>85</v>
      </c>
      <c r="AW345" s="13" t="s">
        <v>32</v>
      </c>
      <c r="AX345" s="13" t="s">
        <v>83</v>
      </c>
      <c r="AY345" s="155" t="s">
        <v>133</v>
      </c>
    </row>
    <row r="346" spans="2:65" s="1" customFormat="1" ht="24.2" customHeight="1">
      <c r="B346" s="32"/>
      <c r="C346" s="133" t="s">
        <v>260</v>
      </c>
      <c r="D346" s="133" t="s">
        <v>135</v>
      </c>
      <c r="E346" s="134" t="s">
        <v>204</v>
      </c>
      <c r="F346" s="135" t="s">
        <v>205</v>
      </c>
      <c r="G346" s="136" t="s">
        <v>200</v>
      </c>
      <c r="H346" s="137">
        <v>1012.558</v>
      </c>
      <c r="I346" s="138"/>
      <c r="J346" s="139">
        <f>ROUND(I346*H346,2)</f>
        <v>0</v>
      </c>
      <c r="K346" s="140"/>
      <c r="L346" s="32"/>
      <c r="M346" s="141" t="s">
        <v>1</v>
      </c>
      <c r="N346" s="142" t="s">
        <v>40</v>
      </c>
      <c r="P346" s="143">
        <f>O346*H346</f>
        <v>0</v>
      </c>
      <c r="Q346" s="143">
        <v>0</v>
      </c>
      <c r="R346" s="143">
        <f>Q346*H346</f>
        <v>0</v>
      </c>
      <c r="S346" s="143">
        <v>0</v>
      </c>
      <c r="T346" s="144">
        <f>S346*H346</f>
        <v>0</v>
      </c>
      <c r="AR346" s="145" t="s">
        <v>139</v>
      </c>
      <c r="AT346" s="145" t="s">
        <v>135</v>
      </c>
      <c r="AU346" s="145" t="s">
        <v>85</v>
      </c>
      <c r="AY346" s="17" t="s">
        <v>133</v>
      </c>
      <c r="BE346" s="146">
        <f>IF(N346="základní",J346,0)</f>
        <v>0</v>
      </c>
      <c r="BF346" s="146">
        <f>IF(N346="snížená",J346,0)</f>
        <v>0</v>
      </c>
      <c r="BG346" s="146">
        <f>IF(N346="zákl. přenesená",J346,0)</f>
        <v>0</v>
      </c>
      <c r="BH346" s="146">
        <f>IF(N346="sníž. přenesená",J346,0)</f>
        <v>0</v>
      </c>
      <c r="BI346" s="146">
        <f>IF(N346="nulová",J346,0)</f>
        <v>0</v>
      </c>
      <c r="BJ346" s="17" t="s">
        <v>83</v>
      </c>
      <c r="BK346" s="146">
        <f>ROUND(I346*H346,2)</f>
        <v>0</v>
      </c>
      <c r="BL346" s="17" t="s">
        <v>139</v>
      </c>
      <c r="BM346" s="145" t="s">
        <v>1206</v>
      </c>
    </row>
    <row r="347" spans="2:65" s="12" customFormat="1" ht="11.25">
      <c r="B347" s="147"/>
      <c r="D347" s="148" t="s">
        <v>141</v>
      </c>
      <c r="E347" s="149" t="s">
        <v>1</v>
      </c>
      <c r="F347" s="150" t="s">
        <v>1207</v>
      </c>
      <c r="H347" s="149" t="s">
        <v>1</v>
      </c>
      <c r="I347" s="151"/>
      <c r="L347" s="147"/>
      <c r="M347" s="152"/>
      <c r="T347" s="153"/>
      <c r="AT347" s="149" t="s">
        <v>141</v>
      </c>
      <c r="AU347" s="149" t="s">
        <v>85</v>
      </c>
      <c r="AV347" s="12" t="s">
        <v>83</v>
      </c>
      <c r="AW347" s="12" t="s">
        <v>32</v>
      </c>
      <c r="AX347" s="12" t="s">
        <v>75</v>
      </c>
      <c r="AY347" s="149" t="s">
        <v>133</v>
      </c>
    </row>
    <row r="348" spans="2:65" s="12" customFormat="1" ht="11.25">
      <c r="B348" s="147"/>
      <c r="D348" s="148" t="s">
        <v>141</v>
      </c>
      <c r="E348" s="149" t="s">
        <v>1</v>
      </c>
      <c r="F348" s="150" t="s">
        <v>1208</v>
      </c>
      <c r="H348" s="149" t="s">
        <v>1</v>
      </c>
      <c r="I348" s="151"/>
      <c r="L348" s="147"/>
      <c r="M348" s="152"/>
      <c r="T348" s="153"/>
      <c r="AT348" s="149" t="s">
        <v>141</v>
      </c>
      <c r="AU348" s="149" t="s">
        <v>85</v>
      </c>
      <c r="AV348" s="12" t="s">
        <v>83</v>
      </c>
      <c r="AW348" s="12" t="s">
        <v>32</v>
      </c>
      <c r="AX348" s="12" t="s">
        <v>75</v>
      </c>
      <c r="AY348" s="149" t="s">
        <v>133</v>
      </c>
    </row>
    <row r="349" spans="2:65" s="13" customFormat="1" ht="11.25">
      <c r="B349" s="154"/>
      <c r="D349" s="148" t="s">
        <v>141</v>
      </c>
      <c r="E349" s="155" t="s">
        <v>1</v>
      </c>
      <c r="F349" s="156" t="s">
        <v>1209</v>
      </c>
      <c r="H349" s="157">
        <v>530.173</v>
      </c>
      <c r="I349" s="158"/>
      <c r="L349" s="154"/>
      <c r="M349" s="159"/>
      <c r="T349" s="160"/>
      <c r="AT349" s="155" t="s">
        <v>141</v>
      </c>
      <c r="AU349" s="155" t="s">
        <v>85</v>
      </c>
      <c r="AV349" s="13" t="s">
        <v>85</v>
      </c>
      <c r="AW349" s="13" t="s">
        <v>32</v>
      </c>
      <c r="AX349" s="13" t="s">
        <v>75</v>
      </c>
      <c r="AY349" s="155" t="s">
        <v>133</v>
      </c>
    </row>
    <row r="350" spans="2:65" s="12" customFormat="1" ht="11.25">
      <c r="B350" s="147"/>
      <c r="D350" s="148" t="s">
        <v>141</v>
      </c>
      <c r="E350" s="149" t="s">
        <v>1</v>
      </c>
      <c r="F350" s="150" t="s">
        <v>1210</v>
      </c>
      <c r="H350" s="149" t="s">
        <v>1</v>
      </c>
      <c r="I350" s="151"/>
      <c r="L350" s="147"/>
      <c r="M350" s="152"/>
      <c r="T350" s="153"/>
      <c r="AT350" s="149" t="s">
        <v>141</v>
      </c>
      <c r="AU350" s="149" t="s">
        <v>85</v>
      </c>
      <c r="AV350" s="12" t="s">
        <v>83</v>
      </c>
      <c r="AW350" s="12" t="s">
        <v>32</v>
      </c>
      <c r="AX350" s="12" t="s">
        <v>75</v>
      </c>
      <c r="AY350" s="149" t="s">
        <v>133</v>
      </c>
    </row>
    <row r="351" spans="2:65" s="12" customFormat="1" ht="11.25">
      <c r="B351" s="147"/>
      <c r="D351" s="148" t="s">
        <v>141</v>
      </c>
      <c r="E351" s="149" t="s">
        <v>1</v>
      </c>
      <c r="F351" s="150" t="s">
        <v>1211</v>
      </c>
      <c r="H351" s="149" t="s">
        <v>1</v>
      </c>
      <c r="I351" s="151"/>
      <c r="L351" s="147"/>
      <c r="M351" s="152"/>
      <c r="T351" s="153"/>
      <c r="AT351" s="149" t="s">
        <v>141</v>
      </c>
      <c r="AU351" s="149" t="s">
        <v>85</v>
      </c>
      <c r="AV351" s="12" t="s">
        <v>83</v>
      </c>
      <c r="AW351" s="12" t="s">
        <v>32</v>
      </c>
      <c r="AX351" s="12" t="s">
        <v>75</v>
      </c>
      <c r="AY351" s="149" t="s">
        <v>133</v>
      </c>
    </row>
    <row r="352" spans="2:65" s="13" customFormat="1" ht="11.25">
      <c r="B352" s="154"/>
      <c r="D352" s="148" t="s">
        <v>141</v>
      </c>
      <c r="E352" s="155" t="s">
        <v>1</v>
      </c>
      <c r="F352" s="156" t="s">
        <v>1212</v>
      </c>
      <c r="H352" s="157">
        <v>1684.7739999999999</v>
      </c>
      <c r="I352" s="158"/>
      <c r="L352" s="154"/>
      <c r="M352" s="159"/>
      <c r="T352" s="160"/>
      <c r="AT352" s="155" t="s">
        <v>141</v>
      </c>
      <c r="AU352" s="155" t="s">
        <v>85</v>
      </c>
      <c r="AV352" s="13" t="s">
        <v>85</v>
      </c>
      <c r="AW352" s="13" t="s">
        <v>32</v>
      </c>
      <c r="AX352" s="13" t="s">
        <v>75</v>
      </c>
      <c r="AY352" s="155" t="s">
        <v>133</v>
      </c>
    </row>
    <row r="353" spans="2:51" s="12" customFormat="1" ht="11.25">
      <c r="B353" s="147"/>
      <c r="D353" s="148" t="s">
        <v>141</v>
      </c>
      <c r="E353" s="149" t="s">
        <v>1</v>
      </c>
      <c r="F353" s="150" t="s">
        <v>1213</v>
      </c>
      <c r="H353" s="149" t="s">
        <v>1</v>
      </c>
      <c r="I353" s="151"/>
      <c r="L353" s="147"/>
      <c r="M353" s="152"/>
      <c r="T353" s="153"/>
      <c r="AT353" s="149" t="s">
        <v>141</v>
      </c>
      <c r="AU353" s="149" t="s">
        <v>85</v>
      </c>
      <c r="AV353" s="12" t="s">
        <v>83</v>
      </c>
      <c r="AW353" s="12" t="s">
        <v>32</v>
      </c>
      <c r="AX353" s="12" t="s">
        <v>75</v>
      </c>
      <c r="AY353" s="149" t="s">
        <v>133</v>
      </c>
    </row>
    <row r="354" spans="2:51" s="13" customFormat="1" ht="11.25">
      <c r="B354" s="154"/>
      <c r="D354" s="148" t="s">
        <v>141</v>
      </c>
      <c r="E354" s="155" t="s">
        <v>1</v>
      </c>
      <c r="F354" s="156" t="s">
        <v>1214</v>
      </c>
      <c r="H354" s="157">
        <v>475.18900000000002</v>
      </c>
      <c r="I354" s="158"/>
      <c r="L354" s="154"/>
      <c r="M354" s="159"/>
      <c r="T354" s="160"/>
      <c r="AT354" s="155" t="s">
        <v>141</v>
      </c>
      <c r="AU354" s="155" t="s">
        <v>85</v>
      </c>
      <c r="AV354" s="13" t="s">
        <v>85</v>
      </c>
      <c r="AW354" s="13" t="s">
        <v>32</v>
      </c>
      <c r="AX354" s="13" t="s">
        <v>75</v>
      </c>
      <c r="AY354" s="155" t="s">
        <v>133</v>
      </c>
    </row>
    <row r="355" spans="2:51" s="12" customFormat="1" ht="11.25">
      <c r="B355" s="147"/>
      <c r="D355" s="148" t="s">
        <v>141</v>
      </c>
      <c r="E355" s="149" t="s">
        <v>1</v>
      </c>
      <c r="F355" s="150" t="s">
        <v>1215</v>
      </c>
      <c r="H355" s="149" t="s">
        <v>1</v>
      </c>
      <c r="I355" s="151"/>
      <c r="L355" s="147"/>
      <c r="M355" s="152"/>
      <c r="T355" s="153"/>
      <c r="AT355" s="149" t="s">
        <v>141</v>
      </c>
      <c r="AU355" s="149" t="s">
        <v>85</v>
      </c>
      <c r="AV355" s="12" t="s">
        <v>83</v>
      </c>
      <c r="AW355" s="12" t="s">
        <v>32</v>
      </c>
      <c r="AX355" s="12" t="s">
        <v>75</v>
      </c>
      <c r="AY355" s="149" t="s">
        <v>133</v>
      </c>
    </row>
    <row r="356" spans="2:51" s="13" customFormat="1" ht="11.25">
      <c r="B356" s="154"/>
      <c r="D356" s="148" t="s">
        <v>141</v>
      </c>
      <c r="E356" s="155" t="s">
        <v>1</v>
      </c>
      <c r="F356" s="156" t="s">
        <v>1216</v>
      </c>
      <c r="H356" s="157">
        <v>205.2</v>
      </c>
      <c r="I356" s="158"/>
      <c r="L356" s="154"/>
      <c r="M356" s="159"/>
      <c r="T356" s="160"/>
      <c r="AT356" s="155" t="s">
        <v>141</v>
      </c>
      <c r="AU356" s="155" t="s">
        <v>85</v>
      </c>
      <c r="AV356" s="13" t="s">
        <v>85</v>
      </c>
      <c r="AW356" s="13" t="s">
        <v>32</v>
      </c>
      <c r="AX356" s="13" t="s">
        <v>75</v>
      </c>
      <c r="AY356" s="155" t="s">
        <v>133</v>
      </c>
    </row>
    <row r="357" spans="2:51" s="12" customFormat="1" ht="11.25">
      <c r="B357" s="147"/>
      <c r="D357" s="148" t="s">
        <v>141</v>
      </c>
      <c r="E357" s="149" t="s">
        <v>1</v>
      </c>
      <c r="F357" s="150" t="s">
        <v>1217</v>
      </c>
      <c r="H357" s="149" t="s">
        <v>1</v>
      </c>
      <c r="I357" s="151"/>
      <c r="L357" s="147"/>
      <c r="M357" s="152"/>
      <c r="T357" s="153"/>
      <c r="AT357" s="149" t="s">
        <v>141</v>
      </c>
      <c r="AU357" s="149" t="s">
        <v>85</v>
      </c>
      <c r="AV357" s="12" t="s">
        <v>83</v>
      </c>
      <c r="AW357" s="12" t="s">
        <v>32</v>
      </c>
      <c r="AX357" s="12" t="s">
        <v>75</v>
      </c>
      <c r="AY357" s="149" t="s">
        <v>133</v>
      </c>
    </row>
    <row r="358" spans="2:51" s="13" customFormat="1" ht="11.25">
      <c r="B358" s="154"/>
      <c r="D358" s="148" t="s">
        <v>141</v>
      </c>
      <c r="E358" s="155" t="s">
        <v>1</v>
      </c>
      <c r="F358" s="156" t="s">
        <v>1218</v>
      </c>
      <c r="H358" s="157">
        <v>61.92</v>
      </c>
      <c r="I358" s="158"/>
      <c r="L358" s="154"/>
      <c r="M358" s="159"/>
      <c r="T358" s="160"/>
      <c r="AT358" s="155" t="s">
        <v>141</v>
      </c>
      <c r="AU358" s="155" t="s">
        <v>85</v>
      </c>
      <c r="AV358" s="13" t="s">
        <v>85</v>
      </c>
      <c r="AW358" s="13" t="s">
        <v>32</v>
      </c>
      <c r="AX358" s="13" t="s">
        <v>75</v>
      </c>
      <c r="AY358" s="155" t="s">
        <v>133</v>
      </c>
    </row>
    <row r="359" spans="2:51" s="12" customFormat="1" ht="11.25">
      <c r="B359" s="147"/>
      <c r="D359" s="148" t="s">
        <v>141</v>
      </c>
      <c r="E359" s="149" t="s">
        <v>1</v>
      </c>
      <c r="F359" s="150" t="s">
        <v>1219</v>
      </c>
      <c r="H359" s="149" t="s">
        <v>1</v>
      </c>
      <c r="I359" s="151"/>
      <c r="L359" s="147"/>
      <c r="M359" s="152"/>
      <c r="T359" s="153"/>
      <c r="AT359" s="149" t="s">
        <v>141</v>
      </c>
      <c r="AU359" s="149" t="s">
        <v>85</v>
      </c>
      <c r="AV359" s="12" t="s">
        <v>83</v>
      </c>
      <c r="AW359" s="12" t="s">
        <v>32</v>
      </c>
      <c r="AX359" s="12" t="s">
        <v>75</v>
      </c>
      <c r="AY359" s="149" t="s">
        <v>133</v>
      </c>
    </row>
    <row r="360" spans="2:51" s="13" customFormat="1" ht="11.25">
      <c r="B360" s="154"/>
      <c r="D360" s="148" t="s">
        <v>141</v>
      </c>
      <c r="E360" s="155" t="s">
        <v>1</v>
      </c>
      <c r="F360" s="156" t="s">
        <v>1220</v>
      </c>
      <c r="H360" s="157">
        <v>141.12</v>
      </c>
      <c r="I360" s="158"/>
      <c r="L360" s="154"/>
      <c r="M360" s="159"/>
      <c r="T360" s="160"/>
      <c r="AT360" s="155" t="s">
        <v>141</v>
      </c>
      <c r="AU360" s="155" t="s">
        <v>85</v>
      </c>
      <c r="AV360" s="13" t="s">
        <v>85</v>
      </c>
      <c r="AW360" s="13" t="s">
        <v>32</v>
      </c>
      <c r="AX360" s="13" t="s">
        <v>75</v>
      </c>
      <c r="AY360" s="155" t="s">
        <v>133</v>
      </c>
    </row>
    <row r="361" spans="2:51" s="12" customFormat="1" ht="11.25">
      <c r="B361" s="147"/>
      <c r="D361" s="148" t="s">
        <v>141</v>
      </c>
      <c r="E361" s="149" t="s">
        <v>1</v>
      </c>
      <c r="F361" s="150" t="s">
        <v>1221</v>
      </c>
      <c r="H361" s="149" t="s">
        <v>1</v>
      </c>
      <c r="I361" s="151"/>
      <c r="L361" s="147"/>
      <c r="M361" s="152"/>
      <c r="T361" s="153"/>
      <c r="AT361" s="149" t="s">
        <v>141</v>
      </c>
      <c r="AU361" s="149" t="s">
        <v>85</v>
      </c>
      <c r="AV361" s="12" t="s">
        <v>83</v>
      </c>
      <c r="AW361" s="12" t="s">
        <v>32</v>
      </c>
      <c r="AX361" s="12" t="s">
        <v>75</v>
      </c>
      <c r="AY361" s="149" t="s">
        <v>133</v>
      </c>
    </row>
    <row r="362" spans="2:51" s="13" customFormat="1" ht="11.25">
      <c r="B362" s="154"/>
      <c r="D362" s="148" t="s">
        <v>141</v>
      </c>
      <c r="E362" s="155" t="s">
        <v>1</v>
      </c>
      <c r="F362" s="156" t="s">
        <v>1222</v>
      </c>
      <c r="H362" s="157">
        <v>564.62</v>
      </c>
      <c r="I362" s="158"/>
      <c r="L362" s="154"/>
      <c r="M362" s="159"/>
      <c r="T362" s="160"/>
      <c r="AT362" s="155" t="s">
        <v>141</v>
      </c>
      <c r="AU362" s="155" t="s">
        <v>85</v>
      </c>
      <c r="AV362" s="13" t="s">
        <v>85</v>
      </c>
      <c r="AW362" s="13" t="s">
        <v>32</v>
      </c>
      <c r="AX362" s="13" t="s">
        <v>75</v>
      </c>
      <c r="AY362" s="155" t="s">
        <v>133</v>
      </c>
    </row>
    <row r="363" spans="2:51" s="12" customFormat="1" ht="11.25">
      <c r="B363" s="147"/>
      <c r="D363" s="148" t="s">
        <v>141</v>
      </c>
      <c r="E363" s="149" t="s">
        <v>1</v>
      </c>
      <c r="F363" s="150" t="s">
        <v>1223</v>
      </c>
      <c r="H363" s="149" t="s">
        <v>1</v>
      </c>
      <c r="I363" s="151"/>
      <c r="L363" s="147"/>
      <c r="M363" s="152"/>
      <c r="T363" s="153"/>
      <c r="AT363" s="149" t="s">
        <v>141</v>
      </c>
      <c r="AU363" s="149" t="s">
        <v>85</v>
      </c>
      <c r="AV363" s="12" t="s">
        <v>83</v>
      </c>
      <c r="AW363" s="12" t="s">
        <v>32</v>
      </c>
      <c r="AX363" s="12" t="s">
        <v>75</v>
      </c>
      <c r="AY363" s="149" t="s">
        <v>133</v>
      </c>
    </row>
    <row r="364" spans="2:51" s="13" customFormat="1" ht="11.25">
      <c r="B364" s="154"/>
      <c r="D364" s="148" t="s">
        <v>141</v>
      </c>
      <c r="E364" s="155" t="s">
        <v>1</v>
      </c>
      <c r="F364" s="156" t="s">
        <v>1224</v>
      </c>
      <c r="H364" s="157">
        <v>192.36199999999999</v>
      </c>
      <c r="I364" s="158"/>
      <c r="L364" s="154"/>
      <c r="M364" s="159"/>
      <c r="T364" s="160"/>
      <c r="AT364" s="155" t="s">
        <v>141</v>
      </c>
      <c r="AU364" s="155" t="s">
        <v>85</v>
      </c>
      <c r="AV364" s="13" t="s">
        <v>85</v>
      </c>
      <c r="AW364" s="13" t="s">
        <v>32</v>
      </c>
      <c r="AX364" s="13" t="s">
        <v>75</v>
      </c>
      <c r="AY364" s="155" t="s">
        <v>133</v>
      </c>
    </row>
    <row r="365" spans="2:51" s="12" customFormat="1" ht="11.25">
      <c r="B365" s="147"/>
      <c r="D365" s="148" t="s">
        <v>141</v>
      </c>
      <c r="E365" s="149" t="s">
        <v>1</v>
      </c>
      <c r="F365" s="150" t="s">
        <v>1225</v>
      </c>
      <c r="H365" s="149" t="s">
        <v>1</v>
      </c>
      <c r="I365" s="151"/>
      <c r="L365" s="147"/>
      <c r="M365" s="152"/>
      <c r="T365" s="153"/>
      <c r="AT365" s="149" t="s">
        <v>141</v>
      </c>
      <c r="AU365" s="149" t="s">
        <v>85</v>
      </c>
      <c r="AV365" s="12" t="s">
        <v>83</v>
      </c>
      <c r="AW365" s="12" t="s">
        <v>32</v>
      </c>
      <c r="AX365" s="12" t="s">
        <v>75</v>
      </c>
      <c r="AY365" s="149" t="s">
        <v>133</v>
      </c>
    </row>
    <row r="366" spans="2:51" s="13" customFormat="1" ht="11.25">
      <c r="B366" s="154"/>
      <c r="D366" s="148" t="s">
        <v>141</v>
      </c>
      <c r="E366" s="155" t="s">
        <v>1</v>
      </c>
      <c r="F366" s="156" t="s">
        <v>1226</v>
      </c>
      <c r="H366" s="157">
        <v>210.535</v>
      </c>
      <c r="I366" s="158"/>
      <c r="L366" s="154"/>
      <c r="M366" s="159"/>
      <c r="T366" s="160"/>
      <c r="AT366" s="155" t="s">
        <v>141</v>
      </c>
      <c r="AU366" s="155" t="s">
        <v>85</v>
      </c>
      <c r="AV366" s="13" t="s">
        <v>85</v>
      </c>
      <c r="AW366" s="13" t="s">
        <v>32</v>
      </c>
      <c r="AX366" s="13" t="s">
        <v>75</v>
      </c>
      <c r="AY366" s="155" t="s">
        <v>133</v>
      </c>
    </row>
    <row r="367" spans="2:51" s="12" customFormat="1" ht="11.25">
      <c r="B367" s="147"/>
      <c r="D367" s="148" t="s">
        <v>141</v>
      </c>
      <c r="E367" s="149" t="s">
        <v>1</v>
      </c>
      <c r="F367" s="150" t="s">
        <v>1227</v>
      </c>
      <c r="H367" s="149" t="s">
        <v>1</v>
      </c>
      <c r="I367" s="151"/>
      <c r="L367" s="147"/>
      <c r="M367" s="152"/>
      <c r="T367" s="153"/>
      <c r="AT367" s="149" t="s">
        <v>141</v>
      </c>
      <c r="AU367" s="149" t="s">
        <v>85</v>
      </c>
      <c r="AV367" s="12" t="s">
        <v>83</v>
      </c>
      <c r="AW367" s="12" t="s">
        <v>32</v>
      </c>
      <c r="AX367" s="12" t="s">
        <v>75</v>
      </c>
      <c r="AY367" s="149" t="s">
        <v>133</v>
      </c>
    </row>
    <row r="368" spans="2:51" s="13" customFormat="1" ht="11.25">
      <c r="B368" s="154"/>
      <c r="D368" s="148" t="s">
        <v>141</v>
      </c>
      <c r="E368" s="155" t="s">
        <v>1</v>
      </c>
      <c r="F368" s="156" t="s">
        <v>1228</v>
      </c>
      <c r="H368" s="157">
        <v>1077.8399999999999</v>
      </c>
      <c r="I368" s="158"/>
      <c r="L368" s="154"/>
      <c r="M368" s="159"/>
      <c r="T368" s="160"/>
      <c r="AT368" s="155" t="s">
        <v>141</v>
      </c>
      <c r="AU368" s="155" t="s">
        <v>85</v>
      </c>
      <c r="AV368" s="13" t="s">
        <v>85</v>
      </c>
      <c r="AW368" s="13" t="s">
        <v>32</v>
      </c>
      <c r="AX368" s="13" t="s">
        <v>75</v>
      </c>
      <c r="AY368" s="155" t="s">
        <v>133</v>
      </c>
    </row>
    <row r="369" spans="2:51" s="12" customFormat="1" ht="11.25">
      <c r="B369" s="147"/>
      <c r="D369" s="148" t="s">
        <v>141</v>
      </c>
      <c r="E369" s="149" t="s">
        <v>1</v>
      </c>
      <c r="F369" s="150" t="s">
        <v>1229</v>
      </c>
      <c r="H369" s="149" t="s">
        <v>1</v>
      </c>
      <c r="I369" s="151"/>
      <c r="L369" s="147"/>
      <c r="M369" s="152"/>
      <c r="T369" s="153"/>
      <c r="AT369" s="149" t="s">
        <v>141</v>
      </c>
      <c r="AU369" s="149" t="s">
        <v>85</v>
      </c>
      <c r="AV369" s="12" t="s">
        <v>83</v>
      </c>
      <c r="AW369" s="12" t="s">
        <v>32</v>
      </c>
      <c r="AX369" s="12" t="s">
        <v>75</v>
      </c>
      <c r="AY369" s="149" t="s">
        <v>133</v>
      </c>
    </row>
    <row r="370" spans="2:51" s="13" customFormat="1" ht="11.25">
      <c r="B370" s="154"/>
      <c r="D370" s="148" t="s">
        <v>141</v>
      </c>
      <c r="E370" s="155" t="s">
        <v>1</v>
      </c>
      <c r="F370" s="156" t="s">
        <v>1230</v>
      </c>
      <c r="H370" s="157">
        <v>706.928</v>
      </c>
      <c r="I370" s="158"/>
      <c r="L370" s="154"/>
      <c r="M370" s="159"/>
      <c r="T370" s="160"/>
      <c r="AT370" s="155" t="s">
        <v>141</v>
      </c>
      <c r="AU370" s="155" t="s">
        <v>85</v>
      </c>
      <c r="AV370" s="13" t="s">
        <v>85</v>
      </c>
      <c r="AW370" s="13" t="s">
        <v>32</v>
      </c>
      <c r="AX370" s="13" t="s">
        <v>75</v>
      </c>
      <c r="AY370" s="155" t="s">
        <v>133</v>
      </c>
    </row>
    <row r="371" spans="2:51" s="12" customFormat="1" ht="11.25">
      <c r="B371" s="147"/>
      <c r="D371" s="148" t="s">
        <v>141</v>
      </c>
      <c r="E371" s="149" t="s">
        <v>1</v>
      </c>
      <c r="F371" s="150" t="s">
        <v>1231</v>
      </c>
      <c r="H371" s="149" t="s">
        <v>1</v>
      </c>
      <c r="I371" s="151"/>
      <c r="L371" s="147"/>
      <c r="M371" s="152"/>
      <c r="T371" s="153"/>
      <c r="AT371" s="149" t="s">
        <v>141</v>
      </c>
      <c r="AU371" s="149" t="s">
        <v>85</v>
      </c>
      <c r="AV371" s="12" t="s">
        <v>83</v>
      </c>
      <c r="AW371" s="12" t="s">
        <v>32</v>
      </c>
      <c r="AX371" s="12" t="s">
        <v>75</v>
      </c>
      <c r="AY371" s="149" t="s">
        <v>133</v>
      </c>
    </row>
    <row r="372" spans="2:51" s="13" customFormat="1" ht="11.25">
      <c r="B372" s="154"/>
      <c r="D372" s="148" t="s">
        <v>141</v>
      </c>
      <c r="E372" s="155" t="s">
        <v>1</v>
      </c>
      <c r="F372" s="156" t="s">
        <v>1232</v>
      </c>
      <c r="H372" s="157">
        <v>85.043000000000006</v>
      </c>
      <c r="I372" s="158"/>
      <c r="L372" s="154"/>
      <c r="M372" s="159"/>
      <c r="T372" s="160"/>
      <c r="AT372" s="155" t="s">
        <v>141</v>
      </c>
      <c r="AU372" s="155" t="s">
        <v>85</v>
      </c>
      <c r="AV372" s="13" t="s">
        <v>85</v>
      </c>
      <c r="AW372" s="13" t="s">
        <v>32</v>
      </c>
      <c r="AX372" s="13" t="s">
        <v>75</v>
      </c>
      <c r="AY372" s="155" t="s">
        <v>133</v>
      </c>
    </row>
    <row r="373" spans="2:51" s="12" customFormat="1" ht="11.25">
      <c r="B373" s="147"/>
      <c r="D373" s="148" t="s">
        <v>141</v>
      </c>
      <c r="E373" s="149" t="s">
        <v>1</v>
      </c>
      <c r="F373" s="150" t="s">
        <v>1233</v>
      </c>
      <c r="H373" s="149" t="s">
        <v>1</v>
      </c>
      <c r="I373" s="151"/>
      <c r="L373" s="147"/>
      <c r="M373" s="152"/>
      <c r="T373" s="153"/>
      <c r="AT373" s="149" t="s">
        <v>141</v>
      </c>
      <c r="AU373" s="149" t="s">
        <v>85</v>
      </c>
      <c r="AV373" s="12" t="s">
        <v>83</v>
      </c>
      <c r="AW373" s="12" t="s">
        <v>32</v>
      </c>
      <c r="AX373" s="12" t="s">
        <v>75</v>
      </c>
      <c r="AY373" s="149" t="s">
        <v>133</v>
      </c>
    </row>
    <row r="374" spans="2:51" s="13" customFormat="1" ht="11.25">
      <c r="B374" s="154"/>
      <c r="D374" s="148" t="s">
        <v>141</v>
      </c>
      <c r="E374" s="155" t="s">
        <v>1</v>
      </c>
      <c r="F374" s="156" t="s">
        <v>1234</v>
      </c>
      <c r="H374" s="157">
        <v>39.884</v>
      </c>
      <c r="I374" s="158"/>
      <c r="L374" s="154"/>
      <c r="M374" s="159"/>
      <c r="T374" s="160"/>
      <c r="AT374" s="155" t="s">
        <v>141</v>
      </c>
      <c r="AU374" s="155" t="s">
        <v>85</v>
      </c>
      <c r="AV374" s="13" t="s">
        <v>85</v>
      </c>
      <c r="AW374" s="13" t="s">
        <v>32</v>
      </c>
      <c r="AX374" s="13" t="s">
        <v>75</v>
      </c>
      <c r="AY374" s="155" t="s">
        <v>133</v>
      </c>
    </row>
    <row r="375" spans="2:51" s="12" customFormat="1" ht="11.25">
      <c r="B375" s="147"/>
      <c r="D375" s="148" t="s">
        <v>141</v>
      </c>
      <c r="E375" s="149" t="s">
        <v>1</v>
      </c>
      <c r="F375" s="150" t="s">
        <v>1235</v>
      </c>
      <c r="H375" s="149" t="s">
        <v>1</v>
      </c>
      <c r="I375" s="151"/>
      <c r="L375" s="147"/>
      <c r="M375" s="152"/>
      <c r="T375" s="153"/>
      <c r="AT375" s="149" t="s">
        <v>141</v>
      </c>
      <c r="AU375" s="149" t="s">
        <v>85</v>
      </c>
      <c r="AV375" s="12" t="s">
        <v>83</v>
      </c>
      <c r="AW375" s="12" t="s">
        <v>32</v>
      </c>
      <c r="AX375" s="12" t="s">
        <v>75</v>
      </c>
      <c r="AY375" s="149" t="s">
        <v>133</v>
      </c>
    </row>
    <row r="376" spans="2:51" s="13" customFormat="1" ht="11.25">
      <c r="B376" s="154"/>
      <c r="D376" s="148" t="s">
        <v>141</v>
      </c>
      <c r="E376" s="155" t="s">
        <v>1</v>
      </c>
      <c r="F376" s="156" t="s">
        <v>1236</v>
      </c>
      <c r="H376" s="157">
        <v>147.994</v>
      </c>
      <c r="I376" s="158"/>
      <c r="L376" s="154"/>
      <c r="M376" s="159"/>
      <c r="T376" s="160"/>
      <c r="AT376" s="155" t="s">
        <v>141</v>
      </c>
      <c r="AU376" s="155" t="s">
        <v>85</v>
      </c>
      <c r="AV376" s="13" t="s">
        <v>85</v>
      </c>
      <c r="AW376" s="13" t="s">
        <v>32</v>
      </c>
      <c r="AX376" s="13" t="s">
        <v>75</v>
      </c>
      <c r="AY376" s="155" t="s">
        <v>133</v>
      </c>
    </row>
    <row r="377" spans="2:51" s="12" customFormat="1" ht="11.25">
      <c r="B377" s="147"/>
      <c r="D377" s="148" t="s">
        <v>141</v>
      </c>
      <c r="E377" s="149" t="s">
        <v>1</v>
      </c>
      <c r="F377" s="150" t="s">
        <v>1237</v>
      </c>
      <c r="H377" s="149" t="s">
        <v>1</v>
      </c>
      <c r="I377" s="151"/>
      <c r="L377" s="147"/>
      <c r="M377" s="152"/>
      <c r="T377" s="153"/>
      <c r="AT377" s="149" t="s">
        <v>141</v>
      </c>
      <c r="AU377" s="149" t="s">
        <v>85</v>
      </c>
      <c r="AV377" s="12" t="s">
        <v>83</v>
      </c>
      <c r="AW377" s="12" t="s">
        <v>32</v>
      </c>
      <c r="AX377" s="12" t="s">
        <v>75</v>
      </c>
      <c r="AY377" s="149" t="s">
        <v>133</v>
      </c>
    </row>
    <row r="378" spans="2:51" s="13" customFormat="1" ht="11.25">
      <c r="B378" s="154"/>
      <c r="D378" s="148" t="s">
        <v>141</v>
      </c>
      <c r="E378" s="155" t="s">
        <v>1</v>
      </c>
      <c r="F378" s="156" t="s">
        <v>1238</v>
      </c>
      <c r="H378" s="157">
        <v>135.15799999999999</v>
      </c>
      <c r="I378" s="158"/>
      <c r="L378" s="154"/>
      <c r="M378" s="159"/>
      <c r="T378" s="160"/>
      <c r="AT378" s="155" t="s">
        <v>141</v>
      </c>
      <c r="AU378" s="155" t="s">
        <v>85</v>
      </c>
      <c r="AV378" s="13" t="s">
        <v>85</v>
      </c>
      <c r="AW378" s="13" t="s">
        <v>32</v>
      </c>
      <c r="AX378" s="13" t="s">
        <v>75</v>
      </c>
      <c r="AY378" s="155" t="s">
        <v>133</v>
      </c>
    </row>
    <row r="379" spans="2:51" s="12" customFormat="1" ht="11.25">
      <c r="B379" s="147"/>
      <c r="D379" s="148" t="s">
        <v>141</v>
      </c>
      <c r="E379" s="149" t="s">
        <v>1</v>
      </c>
      <c r="F379" s="150" t="s">
        <v>1239</v>
      </c>
      <c r="H379" s="149" t="s">
        <v>1</v>
      </c>
      <c r="I379" s="151"/>
      <c r="L379" s="147"/>
      <c r="M379" s="152"/>
      <c r="T379" s="153"/>
      <c r="AT379" s="149" t="s">
        <v>141</v>
      </c>
      <c r="AU379" s="149" t="s">
        <v>85</v>
      </c>
      <c r="AV379" s="12" t="s">
        <v>83</v>
      </c>
      <c r="AW379" s="12" t="s">
        <v>32</v>
      </c>
      <c r="AX379" s="12" t="s">
        <v>75</v>
      </c>
      <c r="AY379" s="149" t="s">
        <v>133</v>
      </c>
    </row>
    <row r="380" spans="2:51" s="13" customFormat="1" ht="11.25">
      <c r="B380" s="154"/>
      <c r="D380" s="148" t="s">
        <v>141</v>
      </c>
      <c r="E380" s="155" t="s">
        <v>1</v>
      </c>
      <c r="F380" s="156" t="s">
        <v>1240</v>
      </c>
      <c r="H380" s="157">
        <v>721.178</v>
      </c>
      <c r="I380" s="158"/>
      <c r="L380" s="154"/>
      <c r="M380" s="159"/>
      <c r="T380" s="160"/>
      <c r="AT380" s="155" t="s">
        <v>141</v>
      </c>
      <c r="AU380" s="155" t="s">
        <v>85</v>
      </c>
      <c r="AV380" s="13" t="s">
        <v>85</v>
      </c>
      <c r="AW380" s="13" t="s">
        <v>32</v>
      </c>
      <c r="AX380" s="13" t="s">
        <v>75</v>
      </c>
      <c r="AY380" s="155" t="s">
        <v>133</v>
      </c>
    </row>
    <row r="381" spans="2:51" s="12" customFormat="1" ht="11.25">
      <c r="B381" s="147"/>
      <c r="D381" s="148" t="s">
        <v>141</v>
      </c>
      <c r="E381" s="149" t="s">
        <v>1</v>
      </c>
      <c r="F381" s="150" t="s">
        <v>1241</v>
      </c>
      <c r="H381" s="149" t="s">
        <v>1</v>
      </c>
      <c r="I381" s="151"/>
      <c r="L381" s="147"/>
      <c r="M381" s="152"/>
      <c r="T381" s="153"/>
      <c r="AT381" s="149" t="s">
        <v>141</v>
      </c>
      <c r="AU381" s="149" t="s">
        <v>85</v>
      </c>
      <c r="AV381" s="12" t="s">
        <v>83</v>
      </c>
      <c r="AW381" s="12" t="s">
        <v>32</v>
      </c>
      <c r="AX381" s="12" t="s">
        <v>75</v>
      </c>
      <c r="AY381" s="149" t="s">
        <v>133</v>
      </c>
    </row>
    <row r="382" spans="2:51" s="13" customFormat="1" ht="11.25">
      <c r="B382" s="154"/>
      <c r="D382" s="148" t="s">
        <v>141</v>
      </c>
      <c r="E382" s="155" t="s">
        <v>1</v>
      </c>
      <c r="F382" s="156" t="s">
        <v>1242</v>
      </c>
      <c r="H382" s="157">
        <v>88.477000000000004</v>
      </c>
      <c r="I382" s="158"/>
      <c r="L382" s="154"/>
      <c r="M382" s="159"/>
      <c r="T382" s="160"/>
      <c r="AT382" s="155" t="s">
        <v>141</v>
      </c>
      <c r="AU382" s="155" t="s">
        <v>85</v>
      </c>
      <c r="AV382" s="13" t="s">
        <v>85</v>
      </c>
      <c r="AW382" s="13" t="s">
        <v>32</v>
      </c>
      <c r="AX382" s="13" t="s">
        <v>75</v>
      </c>
      <c r="AY382" s="155" t="s">
        <v>133</v>
      </c>
    </row>
    <row r="383" spans="2:51" s="12" customFormat="1" ht="11.25">
      <c r="B383" s="147"/>
      <c r="D383" s="148" t="s">
        <v>141</v>
      </c>
      <c r="E383" s="149" t="s">
        <v>1</v>
      </c>
      <c r="F383" s="150" t="s">
        <v>1243</v>
      </c>
      <c r="H383" s="149" t="s">
        <v>1</v>
      </c>
      <c r="I383" s="151"/>
      <c r="L383" s="147"/>
      <c r="M383" s="152"/>
      <c r="T383" s="153"/>
      <c r="AT383" s="149" t="s">
        <v>141</v>
      </c>
      <c r="AU383" s="149" t="s">
        <v>85</v>
      </c>
      <c r="AV383" s="12" t="s">
        <v>83</v>
      </c>
      <c r="AW383" s="12" t="s">
        <v>32</v>
      </c>
      <c r="AX383" s="12" t="s">
        <v>75</v>
      </c>
      <c r="AY383" s="149" t="s">
        <v>133</v>
      </c>
    </row>
    <row r="384" spans="2:51" s="13" customFormat="1" ht="11.25">
      <c r="B384" s="154"/>
      <c r="D384" s="148" t="s">
        <v>141</v>
      </c>
      <c r="E384" s="155" t="s">
        <v>1</v>
      </c>
      <c r="F384" s="156" t="s">
        <v>1244</v>
      </c>
      <c r="H384" s="157">
        <v>376.92200000000003</v>
      </c>
      <c r="I384" s="158"/>
      <c r="L384" s="154"/>
      <c r="M384" s="159"/>
      <c r="T384" s="160"/>
      <c r="AT384" s="155" t="s">
        <v>141</v>
      </c>
      <c r="AU384" s="155" t="s">
        <v>85</v>
      </c>
      <c r="AV384" s="13" t="s">
        <v>85</v>
      </c>
      <c r="AW384" s="13" t="s">
        <v>32</v>
      </c>
      <c r="AX384" s="13" t="s">
        <v>75</v>
      </c>
      <c r="AY384" s="155" t="s">
        <v>133</v>
      </c>
    </row>
    <row r="385" spans="2:51" s="12" customFormat="1" ht="11.25">
      <c r="B385" s="147"/>
      <c r="D385" s="148" t="s">
        <v>141</v>
      </c>
      <c r="E385" s="149" t="s">
        <v>1</v>
      </c>
      <c r="F385" s="150" t="s">
        <v>1245</v>
      </c>
      <c r="H385" s="149" t="s">
        <v>1</v>
      </c>
      <c r="I385" s="151"/>
      <c r="L385" s="147"/>
      <c r="M385" s="152"/>
      <c r="T385" s="153"/>
      <c r="AT385" s="149" t="s">
        <v>141</v>
      </c>
      <c r="AU385" s="149" t="s">
        <v>85</v>
      </c>
      <c r="AV385" s="12" t="s">
        <v>83</v>
      </c>
      <c r="AW385" s="12" t="s">
        <v>32</v>
      </c>
      <c r="AX385" s="12" t="s">
        <v>75</v>
      </c>
      <c r="AY385" s="149" t="s">
        <v>133</v>
      </c>
    </row>
    <row r="386" spans="2:51" s="13" customFormat="1" ht="11.25">
      <c r="B386" s="154"/>
      <c r="D386" s="148" t="s">
        <v>141</v>
      </c>
      <c r="E386" s="155" t="s">
        <v>1</v>
      </c>
      <c r="F386" s="156" t="s">
        <v>1246</v>
      </c>
      <c r="H386" s="157">
        <v>55.351999999999997</v>
      </c>
      <c r="I386" s="158"/>
      <c r="L386" s="154"/>
      <c r="M386" s="159"/>
      <c r="T386" s="160"/>
      <c r="AT386" s="155" t="s">
        <v>141</v>
      </c>
      <c r="AU386" s="155" t="s">
        <v>85</v>
      </c>
      <c r="AV386" s="13" t="s">
        <v>85</v>
      </c>
      <c r="AW386" s="13" t="s">
        <v>32</v>
      </c>
      <c r="AX386" s="13" t="s">
        <v>75</v>
      </c>
      <c r="AY386" s="155" t="s">
        <v>133</v>
      </c>
    </row>
    <row r="387" spans="2:51" s="12" customFormat="1" ht="11.25">
      <c r="B387" s="147"/>
      <c r="D387" s="148" t="s">
        <v>141</v>
      </c>
      <c r="E387" s="149" t="s">
        <v>1</v>
      </c>
      <c r="F387" s="150" t="s">
        <v>1247</v>
      </c>
      <c r="H387" s="149" t="s">
        <v>1</v>
      </c>
      <c r="I387" s="151"/>
      <c r="L387" s="147"/>
      <c r="M387" s="152"/>
      <c r="T387" s="153"/>
      <c r="AT387" s="149" t="s">
        <v>141</v>
      </c>
      <c r="AU387" s="149" t="s">
        <v>85</v>
      </c>
      <c r="AV387" s="12" t="s">
        <v>83</v>
      </c>
      <c r="AW387" s="12" t="s">
        <v>32</v>
      </c>
      <c r="AX387" s="12" t="s">
        <v>75</v>
      </c>
      <c r="AY387" s="149" t="s">
        <v>133</v>
      </c>
    </row>
    <row r="388" spans="2:51" s="13" customFormat="1" ht="11.25">
      <c r="B388" s="154"/>
      <c r="D388" s="148" t="s">
        <v>141</v>
      </c>
      <c r="E388" s="155" t="s">
        <v>1</v>
      </c>
      <c r="F388" s="156" t="s">
        <v>1248</v>
      </c>
      <c r="H388" s="157">
        <v>90.173000000000002</v>
      </c>
      <c r="I388" s="158"/>
      <c r="L388" s="154"/>
      <c r="M388" s="159"/>
      <c r="T388" s="160"/>
      <c r="AT388" s="155" t="s">
        <v>141</v>
      </c>
      <c r="AU388" s="155" t="s">
        <v>85</v>
      </c>
      <c r="AV388" s="13" t="s">
        <v>85</v>
      </c>
      <c r="AW388" s="13" t="s">
        <v>32</v>
      </c>
      <c r="AX388" s="13" t="s">
        <v>75</v>
      </c>
      <c r="AY388" s="155" t="s">
        <v>133</v>
      </c>
    </row>
    <row r="389" spans="2:51" s="15" customFormat="1" ht="11.25">
      <c r="B389" s="168"/>
      <c r="D389" s="148" t="s">
        <v>141</v>
      </c>
      <c r="E389" s="169" t="s">
        <v>1</v>
      </c>
      <c r="F389" s="170" t="s">
        <v>211</v>
      </c>
      <c r="H389" s="171">
        <v>7590.8419999999987</v>
      </c>
      <c r="I389" s="172"/>
      <c r="L389" s="168"/>
      <c r="M389" s="173"/>
      <c r="T389" s="174"/>
      <c r="AT389" s="169" t="s">
        <v>141</v>
      </c>
      <c r="AU389" s="169" t="s">
        <v>85</v>
      </c>
      <c r="AV389" s="15" t="s">
        <v>153</v>
      </c>
      <c r="AW389" s="15" t="s">
        <v>32</v>
      </c>
      <c r="AX389" s="15" t="s">
        <v>75</v>
      </c>
      <c r="AY389" s="169" t="s">
        <v>133</v>
      </c>
    </row>
    <row r="390" spans="2:51" s="12" customFormat="1" ht="11.25">
      <c r="B390" s="147"/>
      <c r="D390" s="148" t="s">
        <v>141</v>
      </c>
      <c r="E390" s="149" t="s">
        <v>1</v>
      </c>
      <c r="F390" s="150" t="s">
        <v>209</v>
      </c>
      <c r="H390" s="149" t="s">
        <v>1</v>
      </c>
      <c r="I390" s="151"/>
      <c r="L390" s="147"/>
      <c r="M390" s="152"/>
      <c r="T390" s="153"/>
      <c r="AT390" s="149" t="s">
        <v>141</v>
      </c>
      <c r="AU390" s="149" t="s">
        <v>85</v>
      </c>
      <c r="AV390" s="12" t="s">
        <v>83</v>
      </c>
      <c r="AW390" s="12" t="s">
        <v>32</v>
      </c>
      <c r="AX390" s="12" t="s">
        <v>75</v>
      </c>
      <c r="AY390" s="149" t="s">
        <v>133</v>
      </c>
    </row>
    <row r="391" spans="2:51" s="12" customFormat="1" ht="11.25">
      <c r="B391" s="147"/>
      <c r="D391" s="148" t="s">
        <v>141</v>
      </c>
      <c r="E391" s="149" t="s">
        <v>1</v>
      </c>
      <c r="F391" s="150" t="s">
        <v>1249</v>
      </c>
      <c r="H391" s="149" t="s">
        <v>1</v>
      </c>
      <c r="I391" s="151"/>
      <c r="L391" s="147"/>
      <c r="M391" s="152"/>
      <c r="T391" s="153"/>
      <c r="AT391" s="149" t="s">
        <v>141</v>
      </c>
      <c r="AU391" s="149" t="s">
        <v>85</v>
      </c>
      <c r="AV391" s="12" t="s">
        <v>83</v>
      </c>
      <c r="AW391" s="12" t="s">
        <v>32</v>
      </c>
      <c r="AX391" s="12" t="s">
        <v>75</v>
      </c>
      <c r="AY391" s="149" t="s">
        <v>133</v>
      </c>
    </row>
    <row r="392" spans="2:51" s="13" customFormat="1" ht="11.25">
      <c r="B392" s="154"/>
      <c r="D392" s="148" t="s">
        <v>141</v>
      </c>
      <c r="E392" s="155" t="s">
        <v>1</v>
      </c>
      <c r="F392" s="156" t="s">
        <v>1250</v>
      </c>
      <c r="H392" s="157">
        <v>499.34899999999999</v>
      </c>
      <c r="I392" s="158"/>
      <c r="L392" s="154"/>
      <c r="M392" s="159"/>
      <c r="T392" s="160"/>
      <c r="AT392" s="155" t="s">
        <v>141</v>
      </c>
      <c r="AU392" s="155" t="s">
        <v>85</v>
      </c>
      <c r="AV392" s="13" t="s">
        <v>85</v>
      </c>
      <c r="AW392" s="13" t="s">
        <v>32</v>
      </c>
      <c r="AX392" s="13" t="s">
        <v>75</v>
      </c>
      <c r="AY392" s="155" t="s">
        <v>133</v>
      </c>
    </row>
    <row r="393" spans="2:51" s="12" customFormat="1" ht="11.25">
      <c r="B393" s="147"/>
      <c r="D393" s="148" t="s">
        <v>141</v>
      </c>
      <c r="E393" s="149" t="s">
        <v>1</v>
      </c>
      <c r="F393" s="150" t="s">
        <v>1251</v>
      </c>
      <c r="H393" s="149" t="s">
        <v>1</v>
      </c>
      <c r="I393" s="151"/>
      <c r="L393" s="147"/>
      <c r="M393" s="152"/>
      <c r="T393" s="153"/>
      <c r="AT393" s="149" t="s">
        <v>141</v>
      </c>
      <c r="AU393" s="149" t="s">
        <v>85</v>
      </c>
      <c r="AV393" s="12" t="s">
        <v>83</v>
      </c>
      <c r="AW393" s="12" t="s">
        <v>32</v>
      </c>
      <c r="AX393" s="12" t="s">
        <v>75</v>
      </c>
      <c r="AY393" s="149" t="s">
        <v>133</v>
      </c>
    </row>
    <row r="394" spans="2:51" s="13" customFormat="1" ht="11.25">
      <c r="B394" s="154"/>
      <c r="D394" s="148" t="s">
        <v>141</v>
      </c>
      <c r="E394" s="155" t="s">
        <v>1</v>
      </c>
      <c r="F394" s="156" t="s">
        <v>1252</v>
      </c>
      <c r="H394" s="157">
        <v>5252.3429999999998</v>
      </c>
      <c r="I394" s="158"/>
      <c r="L394" s="154"/>
      <c r="M394" s="159"/>
      <c r="T394" s="160"/>
      <c r="AT394" s="155" t="s">
        <v>141</v>
      </c>
      <c r="AU394" s="155" t="s">
        <v>85</v>
      </c>
      <c r="AV394" s="13" t="s">
        <v>85</v>
      </c>
      <c r="AW394" s="13" t="s">
        <v>32</v>
      </c>
      <c r="AX394" s="13" t="s">
        <v>75</v>
      </c>
      <c r="AY394" s="155" t="s">
        <v>133</v>
      </c>
    </row>
    <row r="395" spans="2:51" s="12" customFormat="1" ht="11.25">
      <c r="B395" s="147"/>
      <c r="D395" s="148" t="s">
        <v>141</v>
      </c>
      <c r="E395" s="149" t="s">
        <v>1</v>
      </c>
      <c r="F395" s="150" t="s">
        <v>1170</v>
      </c>
      <c r="H395" s="149" t="s">
        <v>1</v>
      </c>
      <c r="I395" s="151"/>
      <c r="L395" s="147"/>
      <c r="M395" s="152"/>
      <c r="T395" s="153"/>
      <c r="AT395" s="149" t="s">
        <v>141</v>
      </c>
      <c r="AU395" s="149" t="s">
        <v>85</v>
      </c>
      <c r="AV395" s="12" t="s">
        <v>83</v>
      </c>
      <c r="AW395" s="12" t="s">
        <v>32</v>
      </c>
      <c r="AX395" s="12" t="s">
        <v>75</v>
      </c>
      <c r="AY395" s="149" t="s">
        <v>133</v>
      </c>
    </row>
    <row r="396" spans="2:51" s="12" customFormat="1" ht="11.25">
      <c r="B396" s="147"/>
      <c r="D396" s="148" t="s">
        <v>141</v>
      </c>
      <c r="E396" s="149" t="s">
        <v>1</v>
      </c>
      <c r="F396" s="150" t="s">
        <v>1253</v>
      </c>
      <c r="H396" s="149" t="s">
        <v>1</v>
      </c>
      <c r="I396" s="151"/>
      <c r="L396" s="147"/>
      <c r="M396" s="152"/>
      <c r="T396" s="153"/>
      <c r="AT396" s="149" t="s">
        <v>141</v>
      </c>
      <c r="AU396" s="149" t="s">
        <v>85</v>
      </c>
      <c r="AV396" s="12" t="s">
        <v>83</v>
      </c>
      <c r="AW396" s="12" t="s">
        <v>32</v>
      </c>
      <c r="AX396" s="12" t="s">
        <v>75</v>
      </c>
      <c r="AY396" s="149" t="s">
        <v>133</v>
      </c>
    </row>
    <row r="397" spans="2:51" s="13" customFormat="1" ht="11.25">
      <c r="B397" s="154"/>
      <c r="D397" s="148" t="s">
        <v>141</v>
      </c>
      <c r="E397" s="155" t="s">
        <v>1</v>
      </c>
      <c r="F397" s="156" t="s">
        <v>1254</v>
      </c>
      <c r="H397" s="157">
        <v>224.70699999999999</v>
      </c>
      <c r="I397" s="158"/>
      <c r="L397" s="154"/>
      <c r="M397" s="159"/>
      <c r="T397" s="160"/>
      <c r="AT397" s="155" t="s">
        <v>141</v>
      </c>
      <c r="AU397" s="155" t="s">
        <v>85</v>
      </c>
      <c r="AV397" s="13" t="s">
        <v>85</v>
      </c>
      <c r="AW397" s="13" t="s">
        <v>32</v>
      </c>
      <c r="AX397" s="13" t="s">
        <v>75</v>
      </c>
      <c r="AY397" s="155" t="s">
        <v>133</v>
      </c>
    </row>
    <row r="398" spans="2:51" s="12" customFormat="1" ht="11.25">
      <c r="B398" s="147"/>
      <c r="D398" s="148" t="s">
        <v>141</v>
      </c>
      <c r="E398" s="149" t="s">
        <v>1</v>
      </c>
      <c r="F398" s="150" t="s">
        <v>1173</v>
      </c>
      <c r="H398" s="149" t="s">
        <v>1</v>
      </c>
      <c r="I398" s="151"/>
      <c r="L398" s="147"/>
      <c r="M398" s="152"/>
      <c r="T398" s="153"/>
      <c r="AT398" s="149" t="s">
        <v>141</v>
      </c>
      <c r="AU398" s="149" t="s">
        <v>85</v>
      </c>
      <c r="AV398" s="12" t="s">
        <v>83</v>
      </c>
      <c r="AW398" s="12" t="s">
        <v>32</v>
      </c>
      <c r="AX398" s="12" t="s">
        <v>75</v>
      </c>
      <c r="AY398" s="149" t="s">
        <v>133</v>
      </c>
    </row>
    <row r="399" spans="2:51" s="13" customFormat="1" ht="11.25">
      <c r="B399" s="154"/>
      <c r="D399" s="148" t="s">
        <v>141</v>
      </c>
      <c r="E399" s="155" t="s">
        <v>1</v>
      </c>
      <c r="F399" s="156" t="s">
        <v>1255</v>
      </c>
      <c r="H399" s="157">
        <v>787.851</v>
      </c>
      <c r="I399" s="158"/>
      <c r="L399" s="154"/>
      <c r="M399" s="159"/>
      <c r="T399" s="160"/>
      <c r="AT399" s="155" t="s">
        <v>141</v>
      </c>
      <c r="AU399" s="155" t="s">
        <v>85</v>
      </c>
      <c r="AV399" s="13" t="s">
        <v>85</v>
      </c>
      <c r="AW399" s="13" t="s">
        <v>32</v>
      </c>
      <c r="AX399" s="13" t="s">
        <v>75</v>
      </c>
      <c r="AY399" s="155" t="s">
        <v>133</v>
      </c>
    </row>
    <row r="400" spans="2:51" s="12" customFormat="1" ht="11.25">
      <c r="B400" s="147"/>
      <c r="D400" s="148" t="s">
        <v>141</v>
      </c>
      <c r="E400" s="149" t="s">
        <v>1</v>
      </c>
      <c r="F400" s="150" t="s">
        <v>1256</v>
      </c>
      <c r="H400" s="149" t="s">
        <v>1</v>
      </c>
      <c r="I400" s="151"/>
      <c r="L400" s="147"/>
      <c r="M400" s="152"/>
      <c r="T400" s="153"/>
      <c r="AT400" s="149" t="s">
        <v>141</v>
      </c>
      <c r="AU400" s="149" t="s">
        <v>85</v>
      </c>
      <c r="AV400" s="12" t="s">
        <v>83</v>
      </c>
      <c r="AW400" s="12" t="s">
        <v>32</v>
      </c>
      <c r="AX400" s="12" t="s">
        <v>75</v>
      </c>
      <c r="AY400" s="149" t="s">
        <v>133</v>
      </c>
    </row>
    <row r="401" spans="2:65" s="13" customFormat="1" ht="11.25">
      <c r="B401" s="154"/>
      <c r="D401" s="148" t="s">
        <v>141</v>
      </c>
      <c r="E401" s="155" t="s">
        <v>1</v>
      </c>
      <c r="F401" s="156" t="s">
        <v>1257</v>
      </c>
      <c r="H401" s="157">
        <v>1012.558</v>
      </c>
      <c r="I401" s="158"/>
      <c r="L401" s="154"/>
      <c r="M401" s="159"/>
      <c r="T401" s="160"/>
      <c r="AT401" s="155" t="s">
        <v>141</v>
      </c>
      <c r="AU401" s="155" t="s">
        <v>85</v>
      </c>
      <c r="AV401" s="13" t="s">
        <v>85</v>
      </c>
      <c r="AW401" s="13" t="s">
        <v>32</v>
      </c>
      <c r="AX401" s="13" t="s">
        <v>83</v>
      </c>
      <c r="AY401" s="155" t="s">
        <v>133</v>
      </c>
    </row>
    <row r="402" spans="2:65" s="1" customFormat="1" ht="24.2" customHeight="1">
      <c r="B402" s="32"/>
      <c r="C402" s="133" t="s">
        <v>7</v>
      </c>
      <c r="D402" s="133" t="s">
        <v>135</v>
      </c>
      <c r="E402" s="134" t="s">
        <v>214</v>
      </c>
      <c r="F402" s="135" t="s">
        <v>215</v>
      </c>
      <c r="G402" s="136" t="s">
        <v>200</v>
      </c>
      <c r="H402" s="137">
        <v>1725.508</v>
      </c>
      <c r="I402" s="138"/>
      <c r="J402" s="139">
        <f>ROUND(I402*H402,2)</f>
        <v>0</v>
      </c>
      <c r="K402" s="140"/>
      <c r="L402" s="32"/>
      <c r="M402" s="141" t="s">
        <v>1</v>
      </c>
      <c r="N402" s="142" t="s">
        <v>40</v>
      </c>
      <c r="P402" s="143">
        <f>O402*H402</f>
        <v>0</v>
      </c>
      <c r="Q402" s="143">
        <v>0</v>
      </c>
      <c r="R402" s="143">
        <f>Q402*H402</f>
        <v>0</v>
      </c>
      <c r="S402" s="143">
        <v>0</v>
      </c>
      <c r="T402" s="144">
        <f>S402*H402</f>
        <v>0</v>
      </c>
      <c r="AR402" s="145" t="s">
        <v>139</v>
      </c>
      <c r="AT402" s="145" t="s">
        <v>135</v>
      </c>
      <c r="AU402" s="145" t="s">
        <v>85</v>
      </c>
      <c r="AY402" s="17" t="s">
        <v>133</v>
      </c>
      <c r="BE402" s="146">
        <f>IF(N402="základní",J402,0)</f>
        <v>0</v>
      </c>
      <c r="BF402" s="146">
        <f>IF(N402="snížená",J402,0)</f>
        <v>0</v>
      </c>
      <c r="BG402" s="146">
        <f>IF(N402="zákl. přenesená",J402,0)</f>
        <v>0</v>
      </c>
      <c r="BH402" s="146">
        <f>IF(N402="sníž. přenesená",J402,0)</f>
        <v>0</v>
      </c>
      <c r="BI402" s="146">
        <f>IF(N402="nulová",J402,0)</f>
        <v>0</v>
      </c>
      <c r="BJ402" s="17" t="s">
        <v>83</v>
      </c>
      <c r="BK402" s="146">
        <f>ROUND(I402*H402,2)</f>
        <v>0</v>
      </c>
      <c r="BL402" s="17" t="s">
        <v>139</v>
      </c>
      <c r="BM402" s="145" t="s">
        <v>1258</v>
      </c>
    </row>
    <row r="403" spans="2:65" s="12" customFormat="1" ht="11.25">
      <c r="B403" s="147"/>
      <c r="D403" s="148" t="s">
        <v>141</v>
      </c>
      <c r="E403" s="149" t="s">
        <v>1</v>
      </c>
      <c r="F403" s="150" t="s">
        <v>1207</v>
      </c>
      <c r="H403" s="149" t="s">
        <v>1</v>
      </c>
      <c r="I403" s="151"/>
      <c r="L403" s="147"/>
      <c r="M403" s="152"/>
      <c r="T403" s="153"/>
      <c r="AT403" s="149" t="s">
        <v>141</v>
      </c>
      <c r="AU403" s="149" t="s">
        <v>85</v>
      </c>
      <c r="AV403" s="12" t="s">
        <v>83</v>
      </c>
      <c r="AW403" s="12" t="s">
        <v>32</v>
      </c>
      <c r="AX403" s="12" t="s">
        <v>75</v>
      </c>
      <c r="AY403" s="149" t="s">
        <v>133</v>
      </c>
    </row>
    <row r="404" spans="2:65" s="12" customFormat="1" ht="11.25">
      <c r="B404" s="147"/>
      <c r="D404" s="148" t="s">
        <v>141</v>
      </c>
      <c r="E404" s="149" t="s">
        <v>1</v>
      </c>
      <c r="F404" s="150" t="s">
        <v>1208</v>
      </c>
      <c r="H404" s="149" t="s">
        <v>1</v>
      </c>
      <c r="I404" s="151"/>
      <c r="L404" s="147"/>
      <c r="M404" s="152"/>
      <c r="T404" s="153"/>
      <c r="AT404" s="149" t="s">
        <v>141</v>
      </c>
      <c r="AU404" s="149" t="s">
        <v>85</v>
      </c>
      <c r="AV404" s="12" t="s">
        <v>83</v>
      </c>
      <c r="AW404" s="12" t="s">
        <v>32</v>
      </c>
      <c r="AX404" s="12" t="s">
        <v>75</v>
      </c>
      <c r="AY404" s="149" t="s">
        <v>133</v>
      </c>
    </row>
    <row r="405" spans="2:65" s="13" customFormat="1" ht="11.25">
      <c r="B405" s="154"/>
      <c r="D405" s="148" t="s">
        <v>141</v>
      </c>
      <c r="E405" s="155" t="s">
        <v>1</v>
      </c>
      <c r="F405" s="156" t="s">
        <v>1209</v>
      </c>
      <c r="H405" s="157">
        <v>530.173</v>
      </c>
      <c r="I405" s="158"/>
      <c r="L405" s="154"/>
      <c r="M405" s="159"/>
      <c r="T405" s="160"/>
      <c r="AT405" s="155" t="s">
        <v>141</v>
      </c>
      <c r="AU405" s="155" t="s">
        <v>85</v>
      </c>
      <c r="AV405" s="13" t="s">
        <v>85</v>
      </c>
      <c r="AW405" s="13" t="s">
        <v>32</v>
      </c>
      <c r="AX405" s="13" t="s">
        <v>75</v>
      </c>
      <c r="AY405" s="155" t="s">
        <v>133</v>
      </c>
    </row>
    <row r="406" spans="2:65" s="12" customFormat="1" ht="11.25">
      <c r="B406" s="147"/>
      <c r="D406" s="148" t="s">
        <v>141</v>
      </c>
      <c r="E406" s="149" t="s">
        <v>1</v>
      </c>
      <c r="F406" s="150" t="s">
        <v>1210</v>
      </c>
      <c r="H406" s="149" t="s">
        <v>1</v>
      </c>
      <c r="I406" s="151"/>
      <c r="L406" s="147"/>
      <c r="M406" s="152"/>
      <c r="T406" s="153"/>
      <c r="AT406" s="149" t="s">
        <v>141</v>
      </c>
      <c r="AU406" s="149" t="s">
        <v>85</v>
      </c>
      <c r="AV406" s="12" t="s">
        <v>83</v>
      </c>
      <c r="AW406" s="12" t="s">
        <v>32</v>
      </c>
      <c r="AX406" s="12" t="s">
        <v>75</v>
      </c>
      <c r="AY406" s="149" t="s">
        <v>133</v>
      </c>
    </row>
    <row r="407" spans="2:65" s="12" customFormat="1" ht="11.25">
      <c r="B407" s="147"/>
      <c r="D407" s="148" t="s">
        <v>141</v>
      </c>
      <c r="E407" s="149" t="s">
        <v>1</v>
      </c>
      <c r="F407" s="150" t="s">
        <v>1211</v>
      </c>
      <c r="H407" s="149" t="s">
        <v>1</v>
      </c>
      <c r="I407" s="151"/>
      <c r="L407" s="147"/>
      <c r="M407" s="152"/>
      <c r="T407" s="153"/>
      <c r="AT407" s="149" t="s">
        <v>141</v>
      </c>
      <c r="AU407" s="149" t="s">
        <v>85</v>
      </c>
      <c r="AV407" s="12" t="s">
        <v>83</v>
      </c>
      <c r="AW407" s="12" t="s">
        <v>32</v>
      </c>
      <c r="AX407" s="12" t="s">
        <v>75</v>
      </c>
      <c r="AY407" s="149" t="s">
        <v>133</v>
      </c>
    </row>
    <row r="408" spans="2:65" s="13" customFormat="1" ht="11.25">
      <c r="B408" s="154"/>
      <c r="D408" s="148" t="s">
        <v>141</v>
      </c>
      <c r="E408" s="155" t="s">
        <v>1</v>
      </c>
      <c r="F408" s="156" t="s">
        <v>1212</v>
      </c>
      <c r="H408" s="157">
        <v>1684.7739999999999</v>
      </c>
      <c r="I408" s="158"/>
      <c r="L408" s="154"/>
      <c r="M408" s="159"/>
      <c r="T408" s="160"/>
      <c r="AT408" s="155" t="s">
        <v>141</v>
      </c>
      <c r="AU408" s="155" t="s">
        <v>85</v>
      </c>
      <c r="AV408" s="13" t="s">
        <v>85</v>
      </c>
      <c r="AW408" s="13" t="s">
        <v>32</v>
      </c>
      <c r="AX408" s="13" t="s">
        <v>75</v>
      </c>
      <c r="AY408" s="155" t="s">
        <v>133</v>
      </c>
    </row>
    <row r="409" spans="2:65" s="12" customFormat="1" ht="11.25">
      <c r="B409" s="147"/>
      <c r="D409" s="148" t="s">
        <v>141</v>
      </c>
      <c r="E409" s="149" t="s">
        <v>1</v>
      </c>
      <c r="F409" s="150" t="s">
        <v>1213</v>
      </c>
      <c r="H409" s="149" t="s">
        <v>1</v>
      </c>
      <c r="I409" s="151"/>
      <c r="L409" s="147"/>
      <c r="M409" s="152"/>
      <c r="T409" s="153"/>
      <c r="AT409" s="149" t="s">
        <v>141</v>
      </c>
      <c r="AU409" s="149" t="s">
        <v>85</v>
      </c>
      <c r="AV409" s="12" t="s">
        <v>83</v>
      </c>
      <c r="AW409" s="12" t="s">
        <v>32</v>
      </c>
      <c r="AX409" s="12" t="s">
        <v>75</v>
      </c>
      <c r="AY409" s="149" t="s">
        <v>133</v>
      </c>
    </row>
    <row r="410" spans="2:65" s="13" customFormat="1" ht="11.25">
      <c r="B410" s="154"/>
      <c r="D410" s="148" t="s">
        <v>141</v>
      </c>
      <c r="E410" s="155" t="s">
        <v>1</v>
      </c>
      <c r="F410" s="156" t="s">
        <v>1214</v>
      </c>
      <c r="H410" s="157">
        <v>475.18900000000002</v>
      </c>
      <c r="I410" s="158"/>
      <c r="L410" s="154"/>
      <c r="M410" s="159"/>
      <c r="T410" s="160"/>
      <c r="AT410" s="155" t="s">
        <v>141</v>
      </c>
      <c r="AU410" s="155" t="s">
        <v>85</v>
      </c>
      <c r="AV410" s="13" t="s">
        <v>85</v>
      </c>
      <c r="AW410" s="13" t="s">
        <v>32</v>
      </c>
      <c r="AX410" s="13" t="s">
        <v>75</v>
      </c>
      <c r="AY410" s="155" t="s">
        <v>133</v>
      </c>
    </row>
    <row r="411" spans="2:65" s="12" customFormat="1" ht="11.25">
      <c r="B411" s="147"/>
      <c r="D411" s="148" t="s">
        <v>141</v>
      </c>
      <c r="E411" s="149" t="s">
        <v>1</v>
      </c>
      <c r="F411" s="150" t="s">
        <v>1215</v>
      </c>
      <c r="H411" s="149" t="s">
        <v>1</v>
      </c>
      <c r="I411" s="151"/>
      <c r="L411" s="147"/>
      <c r="M411" s="152"/>
      <c r="T411" s="153"/>
      <c r="AT411" s="149" t="s">
        <v>141</v>
      </c>
      <c r="AU411" s="149" t="s">
        <v>85</v>
      </c>
      <c r="AV411" s="12" t="s">
        <v>83</v>
      </c>
      <c r="AW411" s="12" t="s">
        <v>32</v>
      </c>
      <c r="AX411" s="12" t="s">
        <v>75</v>
      </c>
      <c r="AY411" s="149" t="s">
        <v>133</v>
      </c>
    </row>
    <row r="412" spans="2:65" s="13" customFormat="1" ht="11.25">
      <c r="B412" s="154"/>
      <c r="D412" s="148" t="s">
        <v>141</v>
      </c>
      <c r="E412" s="155" t="s">
        <v>1</v>
      </c>
      <c r="F412" s="156" t="s">
        <v>1216</v>
      </c>
      <c r="H412" s="157">
        <v>205.2</v>
      </c>
      <c r="I412" s="158"/>
      <c r="L412" s="154"/>
      <c r="M412" s="159"/>
      <c r="T412" s="160"/>
      <c r="AT412" s="155" t="s">
        <v>141</v>
      </c>
      <c r="AU412" s="155" t="s">
        <v>85</v>
      </c>
      <c r="AV412" s="13" t="s">
        <v>85</v>
      </c>
      <c r="AW412" s="13" t="s">
        <v>32</v>
      </c>
      <c r="AX412" s="13" t="s">
        <v>75</v>
      </c>
      <c r="AY412" s="155" t="s">
        <v>133</v>
      </c>
    </row>
    <row r="413" spans="2:65" s="12" customFormat="1" ht="11.25">
      <c r="B413" s="147"/>
      <c r="D413" s="148" t="s">
        <v>141</v>
      </c>
      <c r="E413" s="149" t="s">
        <v>1</v>
      </c>
      <c r="F413" s="150" t="s">
        <v>1217</v>
      </c>
      <c r="H413" s="149" t="s">
        <v>1</v>
      </c>
      <c r="I413" s="151"/>
      <c r="L413" s="147"/>
      <c r="M413" s="152"/>
      <c r="T413" s="153"/>
      <c r="AT413" s="149" t="s">
        <v>141</v>
      </c>
      <c r="AU413" s="149" t="s">
        <v>85</v>
      </c>
      <c r="AV413" s="12" t="s">
        <v>83</v>
      </c>
      <c r="AW413" s="12" t="s">
        <v>32</v>
      </c>
      <c r="AX413" s="12" t="s">
        <v>75</v>
      </c>
      <c r="AY413" s="149" t="s">
        <v>133</v>
      </c>
    </row>
    <row r="414" spans="2:65" s="13" customFormat="1" ht="11.25">
      <c r="B414" s="154"/>
      <c r="D414" s="148" t="s">
        <v>141</v>
      </c>
      <c r="E414" s="155" t="s">
        <v>1</v>
      </c>
      <c r="F414" s="156" t="s">
        <v>1218</v>
      </c>
      <c r="H414" s="157">
        <v>61.92</v>
      </c>
      <c r="I414" s="158"/>
      <c r="L414" s="154"/>
      <c r="M414" s="159"/>
      <c r="T414" s="160"/>
      <c r="AT414" s="155" t="s">
        <v>141</v>
      </c>
      <c r="AU414" s="155" t="s">
        <v>85</v>
      </c>
      <c r="AV414" s="13" t="s">
        <v>85</v>
      </c>
      <c r="AW414" s="13" t="s">
        <v>32</v>
      </c>
      <c r="AX414" s="13" t="s">
        <v>75</v>
      </c>
      <c r="AY414" s="155" t="s">
        <v>133</v>
      </c>
    </row>
    <row r="415" spans="2:65" s="12" customFormat="1" ht="11.25">
      <c r="B415" s="147"/>
      <c r="D415" s="148" t="s">
        <v>141</v>
      </c>
      <c r="E415" s="149" t="s">
        <v>1</v>
      </c>
      <c r="F415" s="150" t="s">
        <v>1219</v>
      </c>
      <c r="H415" s="149" t="s">
        <v>1</v>
      </c>
      <c r="I415" s="151"/>
      <c r="L415" s="147"/>
      <c r="M415" s="152"/>
      <c r="T415" s="153"/>
      <c r="AT415" s="149" t="s">
        <v>141</v>
      </c>
      <c r="AU415" s="149" t="s">
        <v>85</v>
      </c>
      <c r="AV415" s="12" t="s">
        <v>83</v>
      </c>
      <c r="AW415" s="12" t="s">
        <v>32</v>
      </c>
      <c r="AX415" s="12" t="s">
        <v>75</v>
      </c>
      <c r="AY415" s="149" t="s">
        <v>133</v>
      </c>
    </row>
    <row r="416" spans="2:65" s="13" customFormat="1" ht="11.25">
      <c r="B416" s="154"/>
      <c r="D416" s="148" t="s">
        <v>141</v>
      </c>
      <c r="E416" s="155" t="s">
        <v>1</v>
      </c>
      <c r="F416" s="156" t="s">
        <v>1220</v>
      </c>
      <c r="H416" s="157">
        <v>141.12</v>
      </c>
      <c r="I416" s="158"/>
      <c r="L416" s="154"/>
      <c r="M416" s="159"/>
      <c r="T416" s="160"/>
      <c r="AT416" s="155" t="s">
        <v>141</v>
      </c>
      <c r="AU416" s="155" t="s">
        <v>85</v>
      </c>
      <c r="AV416" s="13" t="s">
        <v>85</v>
      </c>
      <c r="AW416" s="13" t="s">
        <v>32</v>
      </c>
      <c r="AX416" s="13" t="s">
        <v>75</v>
      </c>
      <c r="AY416" s="155" t="s">
        <v>133</v>
      </c>
    </row>
    <row r="417" spans="2:51" s="12" customFormat="1" ht="11.25">
      <c r="B417" s="147"/>
      <c r="D417" s="148" t="s">
        <v>141</v>
      </c>
      <c r="E417" s="149" t="s">
        <v>1</v>
      </c>
      <c r="F417" s="150" t="s">
        <v>1221</v>
      </c>
      <c r="H417" s="149" t="s">
        <v>1</v>
      </c>
      <c r="I417" s="151"/>
      <c r="L417" s="147"/>
      <c r="M417" s="152"/>
      <c r="T417" s="153"/>
      <c r="AT417" s="149" t="s">
        <v>141</v>
      </c>
      <c r="AU417" s="149" t="s">
        <v>85</v>
      </c>
      <c r="AV417" s="12" t="s">
        <v>83</v>
      </c>
      <c r="AW417" s="12" t="s">
        <v>32</v>
      </c>
      <c r="AX417" s="12" t="s">
        <v>75</v>
      </c>
      <c r="AY417" s="149" t="s">
        <v>133</v>
      </c>
    </row>
    <row r="418" spans="2:51" s="13" customFormat="1" ht="11.25">
      <c r="B418" s="154"/>
      <c r="D418" s="148" t="s">
        <v>141</v>
      </c>
      <c r="E418" s="155" t="s">
        <v>1</v>
      </c>
      <c r="F418" s="156" t="s">
        <v>1222</v>
      </c>
      <c r="H418" s="157">
        <v>564.62</v>
      </c>
      <c r="I418" s="158"/>
      <c r="L418" s="154"/>
      <c r="M418" s="159"/>
      <c r="T418" s="160"/>
      <c r="AT418" s="155" t="s">
        <v>141</v>
      </c>
      <c r="AU418" s="155" t="s">
        <v>85</v>
      </c>
      <c r="AV418" s="13" t="s">
        <v>85</v>
      </c>
      <c r="AW418" s="13" t="s">
        <v>32</v>
      </c>
      <c r="AX418" s="13" t="s">
        <v>75</v>
      </c>
      <c r="AY418" s="155" t="s">
        <v>133</v>
      </c>
    </row>
    <row r="419" spans="2:51" s="12" customFormat="1" ht="11.25">
      <c r="B419" s="147"/>
      <c r="D419" s="148" t="s">
        <v>141</v>
      </c>
      <c r="E419" s="149" t="s">
        <v>1</v>
      </c>
      <c r="F419" s="150" t="s">
        <v>1223</v>
      </c>
      <c r="H419" s="149" t="s">
        <v>1</v>
      </c>
      <c r="I419" s="151"/>
      <c r="L419" s="147"/>
      <c r="M419" s="152"/>
      <c r="T419" s="153"/>
      <c r="AT419" s="149" t="s">
        <v>141</v>
      </c>
      <c r="AU419" s="149" t="s">
        <v>85</v>
      </c>
      <c r="AV419" s="12" t="s">
        <v>83</v>
      </c>
      <c r="AW419" s="12" t="s">
        <v>32</v>
      </c>
      <c r="AX419" s="12" t="s">
        <v>75</v>
      </c>
      <c r="AY419" s="149" t="s">
        <v>133</v>
      </c>
    </row>
    <row r="420" spans="2:51" s="13" customFormat="1" ht="11.25">
      <c r="B420" s="154"/>
      <c r="D420" s="148" t="s">
        <v>141</v>
      </c>
      <c r="E420" s="155" t="s">
        <v>1</v>
      </c>
      <c r="F420" s="156" t="s">
        <v>1224</v>
      </c>
      <c r="H420" s="157">
        <v>192.36199999999999</v>
      </c>
      <c r="I420" s="158"/>
      <c r="L420" s="154"/>
      <c r="M420" s="159"/>
      <c r="T420" s="160"/>
      <c r="AT420" s="155" t="s">
        <v>141</v>
      </c>
      <c r="AU420" s="155" t="s">
        <v>85</v>
      </c>
      <c r="AV420" s="13" t="s">
        <v>85</v>
      </c>
      <c r="AW420" s="13" t="s">
        <v>32</v>
      </c>
      <c r="AX420" s="13" t="s">
        <v>75</v>
      </c>
      <c r="AY420" s="155" t="s">
        <v>133</v>
      </c>
    </row>
    <row r="421" spans="2:51" s="12" customFormat="1" ht="11.25">
      <c r="B421" s="147"/>
      <c r="D421" s="148" t="s">
        <v>141</v>
      </c>
      <c r="E421" s="149" t="s">
        <v>1</v>
      </c>
      <c r="F421" s="150" t="s">
        <v>1225</v>
      </c>
      <c r="H421" s="149" t="s">
        <v>1</v>
      </c>
      <c r="I421" s="151"/>
      <c r="L421" s="147"/>
      <c r="M421" s="152"/>
      <c r="T421" s="153"/>
      <c r="AT421" s="149" t="s">
        <v>141</v>
      </c>
      <c r="AU421" s="149" t="s">
        <v>85</v>
      </c>
      <c r="AV421" s="12" t="s">
        <v>83</v>
      </c>
      <c r="AW421" s="12" t="s">
        <v>32</v>
      </c>
      <c r="AX421" s="12" t="s">
        <v>75</v>
      </c>
      <c r="AY421" s="149" t="s">
        <v>133</v>
      </c>
    </row>
    <row r="422" spans="2:51" s="13" customFormat="1" ht="11.25">
      <c r="B422" s="154"/>
      <c r="D422" s="148" t="s">
        <v>141</v>
      </c>
      <c r="E422" s="155" t="s">
        <v>1</v>
      </c>
      <c r="F422" s="156" t="s">
        <v>1226</v>
      </c>
      <c r="H422" s="157">
        <v>210.535</v>
      </c>
      <c r="I422" s="158"/>
      <c r="L422" s="154"/>
      <c r="M422" s="159"/>
      <c r="T422" s="160"/>
      <c r="AT422" s="155" t="s">
        <v>141</v>
      </c>
      <c r="AU422" s="155" t="s">
        <v>85</v>
      </c>
      <c r="AV422" s="13" t="s">
        <v>85</v>
      </c>
      <c r="AW422" s="13" t="s">
        <v>32</v>
      </c>
      <c r="AX422" s="13" t="s">
        <v>75</v>
      </c>
      <c r="AY422" s="155" t="s">
        <v>133</v>
      </c>
    </row>
    <row r="423" spans="2:51" s="12" customFormat="1" ht="11.25">
      <c r="B423" s="147"/>
      <c r="D423" s="148" t="s">
        <v>141</v>
      </c>
      <c r="E423" s="149" t="s">
        <v>1</v>
      </c>
      <c r="F423" s="150" t="s">
        <v>1227</v>
      </c>
      <c r="H423" s="149" t="s">
        <v>1</v>
      </c>
      <c r="I423" s="151"/>
      <c r="L423" s="147"/>
      <c r="M423" s="152"/>
      <c r="T423" s="153"/>
      <c r="AT423" s="149" t="s">
        <v>141</v>
      </c>
      <c r="AU423" s="149" t="s">
        <v>85</v>
      </c>
      <c r="AV423" s="12" t="s">
        <v>83</v>
      </c>
      <c r="AW423" s="12" t="s">
        <v>32</v>
      </c>
      <c r="AX423" s="12" t="s">
        <v>75</v>
      </c>
      <c r="AY423" s="149" t="s">
        <v>133</v>
      </c>
    </row>
    <row r="424" spans="2:51" s="13" customFormat="1" ht="11.25">
      <c r="B424" s="154"/>
      <c r="D424" s="148" t="s">
        <v>141</v>
      </c>
      <c r="E424" s="155" t="s">
        <v>1</v>
      </c>
      <c r="F424" s="156" t="s">
        <v>1228</v>
      </c>
      <c r="H424" s="157">
        <v>1077.8399999999999</v>
      </c>
      <c r="I424" s="158"/>
      <c r="L424" s="154"/>
      <c r="M424" s="159"/>
      <c r="T424" s="160"/>
      <c r="AT424" s="155" t="s">
        <v>141</v>
      </c>
      <c r="AU424" s="155" t="s">
        <v>85</v>
      </c>
      <c r="AV424" s="13" t="s">
        <v>85</v>
      </c>
      <c r="AW424" s="13" t="s">
        <v>32</v>
      </c>
      <c r="AX424" s="13" t="s">
        <v>75</v>
      </c>
      <c r="AY424" s="155" t="s">
        <v>133</v>
      </c>
    </row>
    <row r="425" spans="2:51" s="12" customFormat="1" ht="11.25">
      <c r="B425" s="147"/>
      <c r="D425" s="148" t="s">
        <v>141</v>
      </c>
      <c r="E425" s="149" t="s">
        <v>1</v>
      </c>
      <c r="F425" s="150" t="s">
        <v>1229</v>
      </c>
      <c r="H425" s="149" t="s">
        <v>1</v>
      </c>
      <c r="I425" s="151"/>
      <c r="L425" s="147"/>
      <c r="M425" s="152"/>
      <c r="T425" s="153"/>
      <c r="AT425" s="149" t="s">
        <v>141</v>
      </c>
      <c r="AU425" s="149" t="s">
        <v>85</v>
      </c>
      <c r="AV425" s="12" t="s">
        <v>83</v>
      </c>
      <c r="AW425" s="12" t="s">
        <v>32</v>
      </c>
      <c r="AX425" s="12" t="s">
        <v>75</v>
      </c>
      <c r="AY425" s="149" t="s">
        <v>133</v>
      </c>
    </row>
    <row r="426" spans="2:51" s="13" customFormat="1" ht="11.25">
      <c r="B426" s="154"/>
      <c r="D426" s="148" t="s">
        <v>141</v>
      </c>
      <c r="E426" s="155" t="s">
        <v>1</v>
      </c>
      <c r="F426" s="156" t="s">
        <v>1230</v>
      </c>
      <c r="H426" s="157">
        <v>706.928</v>
      </c>
      <c r="I426" s="158"/>
      <c r="L426" s="154"/>
      <c r="M426" s="159"/>
      <c r="T426" s="160"/>
      <c r="AT426" s="155" t="s">
        <v>141</v>
      </c>
      <c r="AU426" s="155" t="s">
        <v>85</v>
      </c>
      <c r="AV426" s="13" t="s">
        <v>85</v>
      </c>
      <c r="AW426" s="13" t="s">
        <v>32</v>
      </c>
      <c r="AX426" s="13" t="s">
        <v>75</v>
      </c>
      <c r="AY426" s="155" t="s">
        <v>133</v>
      </c>
    </row>
    <row r="427" spans="2:51" s="12" customFormat="1" ht="11.25">
      <c r="B427" s="147"/>
      <c r="D427" s="148" t="s">
        <v>141</v>
      </c>
      <c r="E427" s="149" t="s">
        <v>1</v>
      </c>
      <c r="F427" s="150" t="s">
        <v>1231</v>
      </c>
      <c r="H427" s="149" t="s">
        <v>1</v>
      </c>
      <c r="I427" s="151"/>
      <c r="L427" s="147"/>
      <c r="M427" s="152"/>
      <c r="T427" s="153"/>
      <c r="AT427" s="149" t="s">
        <v>141</v>
      </c>
      <c r="AU427" s="149" t="s">
        <v>85</v>
      </c>
      <c r="AV427" s="12" t="s">
        <v>83</v>
      </c>
      <c r="AW427" s="12" t="s">
        <v>32</v>
      </c>
      <c r="AX427" s="12" t="s">
        <v>75</v>
      </c>
      <c r="AY427" s="149" t="s">
        <v>133</v>
      </c>
    </row>
    <row r="428" spans="2:51" s="13" customFormat="1" ht="11.25">
      <c r="B428" s="154"/>
      <c r="D428" s="148" t="s">
        <v>141</v>
      </c>
      <c r="E428" s="155" t="s">
        <v>1</v>
      </c>
      <c r="F428" s="156" t="s">
        <v>1232</v>
      </c>
      <c r="H428" s="157">
        <v>85.043000000000006</v>
      </c>
      <c r="I428" s="158"/>
      <c r="L428" s="154"/>
      <c r="M428" s="159"/>
      <c r="T428" s="160"/>
      <c r="AT428" s="155" t="s">
        <v>141</v>
      </c>
      <c r="AU428" s="155" t="s">
        <v>85</v>
      </c>
      <c r="AV428" s="13" t="s">
        <v>85</v>
      </c>
      <c r="AW428" s="13" t="s">
        <v>32</v>
      </c>
      <c r="AX428" s="13" t="s">
        <v>75</v>
      </c>
      <c r="AY428" s="155" t="s">
        <v>133</v>
      </c>
    </row>
    <row r="429" spans="2:51" s="12" customFormat="1" ht="11.25">
      <c r="B429" s="147"/>
      <c r="D429" s="148" t="s">
        <v>141</v>
      </c>
      <c r="E429" s="149" t="s">
        <v>1</v>
      </c>
      <c r="F429" s="150" t="s">
        <v>1233</v>
      </c>
      <c r="H429" s="149" t="s">
        <v>1</v>
      </c>
      <c r="I429" s="151"/>
      <c r="L429" s="147"/>
      <c r="M429" s="152"/>
      <c r="T429" s="153"/>
      <c r="AT429" s="149" t="s">
        <v>141</v>
      </c>
      <c r="AU429" s="149" t="s">
        <v>85</v>
      </c>
      <c r="AV429" s="12" t="s">
        <v>83</v>
      </c>
      <c r="AW429" s="12" t="s">
        <v>32</v>
      </c>
      <c r="AX429" s="12" t="s">
        <v>75</v>
      </c>
      <c r="AY429" s="149" t="s">
        <v>133</v>
      </c>
    </row>
    <row r="430" spans="2:51" s="13" customFormat="1" ht="11.25">
      <c r="B430" s="154"/>
      <c r="D430" s="148" t="s">
        <v>141</v>
      </c>
      <c r="E430" s="155" t="s">
        <v>1</v>
      </c>
      <c r="F430" s="156" t="s">
        <v>1234</v>
      </c>
      <c r="H430" s="157">
        <v>39.884</v>
      </c>
      <c r="I430" s="158"/>
      <c r="L430" s="154"/>
      <c r="M430" s="159"/>
      <c r="T430" s="160"/>
      <c r="AT430" s="155" t="s">
        <v>141</v>
      </c>
      <c r="AU430" s="155" t="s">
        <v>85</v>
      </c>
      <c r="AV430" s="13" t="s">
        <v>85</v>
      </c>
      <c r="AW430" s="13" t="s">
        <v>32</v>
      </c>
      <c r="AX430" s="13" t="s">
        <v>75</v>
      </c>
      <c r="AY430" s="155" t="s">
        <v>133</v>
      </c>
    </row>
    <row r="431" spans="2:51" s="12" customFormat="1" ht="11.25">
      <c r="B431" s="147"/>
      <c r="D431" s="148" t="s">
        <v>141</v>
      </c>
      <c r="E431" s="149" t="s">
        <v>1</v>
      </c>
      <c r="F431" s="150" t="s">
        <v>1235</v>
      </c>
      <c r="H431" s="149" t="s">
        <v>1</v>
      </c>
      <c r="I431" s="151"/>
      <c r="L431" s="147"/>
      <c r="M431" s="152"/>
      <c r="T431" s="153"/>
      <c r="AT431" s="149" t="s">
        <v>141</v>
      </c>
      <c r="AU431" s="149" t="s">
        <v>85</v>
      </c>
      <c r="AV431" s="12" t="s">
        <v>83</v>
      </c>
      <c r="AW431" s="12" t="s">
        <v>32</v>
      </c>
      <c r="AX431" s="12" t="s">
        <v>75</v>
      </c>
      <c r="AY431" s="149" t="s">
        <v>133</v>
      </c>
    </row>
    <row r="432" spans="2:51" s="13" customFormat="1" ht="11.25">
      <c r="B432" s="154"/>
      <c r="D432" s="148" t="s">
        <v>141</v>
      </c>
      <c r="E432" s="155" t="s">
        <v>1</v>
      </c>
      <c r="F432" s="156" t="s">
        <v>1236</v>
      </c>
      <c r="H432" s="157">
        <v>147.994</v>
      </c>
      <c r="I432" s="158"/>
      <c r="L432" s="154"/>
      <c r="M432" s="159"/>
      <c r="T432" s="160"/>
      <c r="AT432" s="155" t="s">
        <v>141</v>
      </c>
      <c r="AU432" s="155" t="s">
        <v>85</v>
      </c>
      <c r="AV432" s="13" t="s">
        <v>85</v>
      </c>
      <c r="AW432" s="13" t="s">
        <v>32</v>
      </c>
      <c r="AX432" s="13" t="s">
        <v>75</v>
      </c>
      <c r="AY432" s="155" t="s">
        <v>133</v>
      </c>
    </row>
    <row r="433" spans="2:51" s="12" customFormat="1" ht="11.25">
      <c r="B433" s="147"/>
      <c r="D433" s="148" t="s">
        <v>141</v>
      </c>
      <c r="E433" s="149" t="s">
        <v>1</v>
      </c>
      <c r="F433" s="150" t="s">
        <v>1237</v>
      </c>
      <c r="H433" s="149" t="s">
        <v>1</v>
      </c>
      <c r="I433" s="151"/>
      <c r="L433" s="147"/>
      <c r="M433" s="152"/>
      <c r="T433" s="153"/>
      <c r="AT433" s="149" t="s">
        <v>141</v>
      </c>
      <c r="AU433" s="149" t="s">
        <v>85</v>
      </c>
      <c r="AV433" s="12" t="s">
        <v>83</v>
      </c>
      <c r="AW433" s="12" t="s">
        <v>32</v>
      </c>
      <c r="AX433" s="12" t="s">
        <v>75</v>
      </c>
      <c r="AY433" s="149" t="s">
        <v>133</v>
      </c>
    </row>
    <row r="434" spans="2:51" s="13" customFormat="1" ht="11.25">
      <c r="B434" s="154"/>
      <c r="D434" s="148" t="s">
        <v>141</v>
      </c>
      <c r="E434" s="155" t="s">
        <v>1</v>
      </c>
      <c r="F434" s="156" t="s">
        <v>1238</v>
      </c>
      <c r="H434" s="157">
        <v>135.15799999999999</v>
      </c>
      <c r="I434" s="158"/>
      <c r="L434" s="154"/>
      <c r="M434" s="159"/>
      <c r="T434" s="160"/>
      <c r="AT434" s="155" t="s">
        <v>141</v>
      </c>
      <c r="AU434" s="155" t="s">
        <v>85</v>
      </c>
      <c r="AV434" s="13" t="s">
        <v>85</v>
      </c>
      <c r="AW434" s="13" t="s">
        <v>32</v>
      </c>
      <c r="AX434" s="13" t="s">
        <v>75</v>
      </c>
      <c r="AY434" s="155" t="s">
        <v>133</v>
      </c>
    </row>
    <row r="435" spans="2:51" s="12" customFormat="1" ht="11.25">
      <c r="B435" s="147"/>
      <c r="D435" s="148" t="s">
        <v>141</v>
      </c>
      <c r="E435" s="149" t="s">
        <v>1</v>
      </c>
      <c r="F435" s="150" t="s">
        <v>1239</v>
      </c>
      <c r="H435" s="149" t="s">
        <v>1</v>
      </c>
      <c r="I435" s="151"/>
      <c r="L435" s="147"/>
      <c r="M435" s="152"/>
      <c r="T435" s="153"/>
      <c r="AT435" s="149" t="s">
        <v>141</v>
      </c>
      <c r="AU435" s="149" t="s">
        <v>85</v>
      </c>
      <c r="AV435" s="12" t="s">
        <v>83</v>
      </c>
      <c r="AW435" s="12" t="s">
        <v>32</v>
      </c>
      <c r="AX435" s="12" t="s">
        <v>75</v>
      </c>
      <c r="AY435" s="149" t="s">
        <v>133</v>
      </c>
    </row>
    <row r="436" spans="2:51" s="13" customFormat="1" ht="11.25">
      <c r="B436" s="154"/>
      <c r="D436" s="148" t="s">
        <v>141</v>
      </c>
      <c r="E436" s="155" t="s">
        <v>1</v>
      </c>
      <c r="F436" s="156" t="s">
        <v>1240</v>
      </c>
      <c r="H436" s="157">
        <v>721.178</v>
      </c>
      <c r="I436" s="158"/>
      <c r="L436" s="154"/>
      <c r="M436" s="159"/>
      <c r="T436" s="160"/>
      <c r="AT436" s="155" t="s">
        <v>141</v>
      </c>
      <c r="AU436" s="155" t="s">
        <v>85</v>
      </c>
      <c r="AV436" s="13" t="s">
        <v>85</v>
      </c>
      <c r="AW436" s="13" t="s">
        <v>32</v>
      </c>
      <c r="AX436" s="13" t="s">
        <v>75</v>
      </c>
      <c r="AY436" s="155" t="s">
        <v>133</v>
      </c>
    </row>
    <row r="437" spans="2:51" s="12" customFormat="1" ht="11.25">
      <c r="B437" s="147"/>
      <c r="D437" s="148" t="s">
        <v>141</v>
      </c>
      <c r="E437" s="149" t="s">
        <v>1</v>
      </c>
      <c r="F437" s="150" t="s">
        <v>1241</v>
      </c>
      <c r="H437" s="149" t="s">
        <v>1</v>
      </c>
      <c r="I437" s="151"/>
      <c r="L437" s="147"/>
      <c r="M437" s="152"/>
      <c r="T437" s="153"/>
      <c r="AT437" s="149" t="s">
        <v>141</v>
      </c>
      <c r="AU437" s="149" t="s">
        <v>85</v>
      </c>
      <c r="AV437" s="12" t="s">
        <v>83</v>
      </c>
      <c r="AW437" s="12" t="s">
        <v>32</v>
      </c>
      <c r="AX437" s="12" t="s">
        <v>75</v>
      </c>
      <c r="AY437" s="149" t="s">
        <v>133</v>
      </c>
    </row>
    <row r="438" spans="2:51" s="13" customFormat="1" ht="11.25">
      <c r="B438" s="154"/>
      <c r="D438" s="148" t="s">
        <v>141</v>
      </c>
      <c r="E438" s="155" t="s">
        <v>1</v>
      </c>
      <c r="F438" s="156" t="s">
        <v>1242</v>
      </c>
      <c r="H438" s="157">
        <v>88.477000000000004</v>
      </c>
      <c r="I438" s="158"/>
      <c r="L438" s="154"/>
      <c r="M438" s="159"/>
      <c r="T438" s="160"/>
      <c r="AT438" s="155" t="s">
        <v>141</v>
      </c>
      <c r="AU438" s="155" t="s">
        <v>85</v>
      </c>
      <c r="AV438" s="13" t="s">
        <v>85</v>
      </c>
      <c r="AW438" s="13" t="s">
        <v>32</v>
      </c>
      <c r="AX438" s="13" t="s">
        <v>75</v>
      </c>
      <c r="AY438" s="155" t="s">
        <v>133</v>
      </c>
    </row>
    <row r="439" spans="2:51" s="12" customFormat="1" ht="11.25">
      <c r="B439" s="147"/>
      <c r="D439" s="148" t="s">
        <v>141</v>
      </c>
      <c r="E439" s="149" t="s">
        <v>1</v>
      </c>
      <c r="F439" s="150" t="s">
        <v>1243</v>
      </c>
      <c r="H439" s="149" t="s">
        <v>1</v>
      </c>
      <c r="I439" s="151"/>
      <c r="L439" s="147"/>
      <c r="M439" s="152"/>
      <c r="T439" s="153"/>
      <c r="AT439" s="149" t="s">
        <v>141</v>
      </c>
      <c r="AU439" s="149" t="s">
        <v>85</v>
      </c>
      <c r="AV439" s="12" t="s">
        <v>83</v>
      </c>
      <c r="AW439" s="12" t="s">
        <v>32</v>
      </c>
      <c r="AX439" s="12" t="s">
        <v>75</v>
      </c>
      <c r="AY439" s="149" t="s">
        <v>133</v>
      </c>
    </row>
    <row r="440" spans="2:51" s="13" customFormat="1" ht="11.25">
      <c r="B440" s="154"/>
      <c r="D440" s="148" t="s">
        <v>141</v>
      </c>
      <c r="E440" s="155" t="s">
        <v>1</v>
      </c>
      <c r="F440" s="156" t="s">
        <v>1244</v>
      </c>
      <c r="H440" s="157">
        <v>376.92200000000003</v>
      </c>
      <c r="I440" s="158"/>
      <c r="L440" s="154"/>
      <c r="M440" s="159"/>
      <c r="T440" s="160"/>
      <c r="AT440" s="155" t="s">
        <v>141</v>
      </c>
      <c r="AU440" s="155" t="s">
        <v>85</v>
      </c>
      <c r="AV440" s="13" t="s">
        <v>85</v>
      </c>
      <c r="AW440" s="13" t="s">
        <v>32</v>
      </c>
      <c r="AX440" s="13" t="s">
        <v>75</v>
      </c>
      <c r="AY440" s="155" t="s">
        <v>133</v>
      </c>
    </row>
    <row r="441" spans="2:51" s="12" customFormat="1" ht="11.25">
      <c r="B441" s="147"/>
      <c r="D441" s="148" t="s">
        <v>141</v>
      </c>
      <c r="E441" s="149" t="s">
        <v>1</v>
      </c>
      <c r="F441" s="150" t="s">
        <v>1245</v>
      </c>
      <c r="H441" s="149" t="s">
        <v>1</v>
      </c>
      <c r="I441" s="151"/>
      <c r="L441" s="147"/>
      <c r="M441" s="152"/>
      <c r="T441" s="153"/>
      <c r="AT441" s="149" t="s">
        <v>141</v>
      </c>
      <c r="AU441" s="149" t="s">
        <v>85</v>
      </c>
      <c r="AV441" s="12" t="s">
        <v>83</v>
      </c>
      <c r="AW441" s="12" t="s">
        <v>32</v>
      </c>
      <c r="AX441" s="12" t="s">
        <v>75</v>
      </c>
      <c r="AY441" s="149" t="s">
        <v>133</v>
      </c>
    </row>
    <row r="442" spans="2:51" s="13" customFormat="1" ht="11.25">
      <c r="B442" s="154"/>
      <c r="D442" s="148" t="s">
        <v>141</v>
      </c>
      <c r="E442" s="155" t="s">
        <v>1</v>
      </c>
      <c r="F442" s="156" t="s">
        <v>1246</v>
      </c>
      <c r="H442" s="157">
        <v>55.351999999999997</v>
      </c>
      <c r="I442" s="158"/>
      <c r="L442" s="154"/>
      <c r="M442" s="159"/>
      <c r="T442" s="160"/>
      <c r="AT442" s="155" t="s">
        <v>141</v>
      </c>
      <c r="AU442" s="155" t="s">
        <v>85</v>
      </c>
      <c r="AV442" s="13" t="s">
        <v>85</v>
      </c>
      <c r="AW442" s="13" t="s">
        <v>32</v>
      </c>
      <c r="AX442" s="13" t="s">
        <v>75</v>
      </c>
      <c r="AY442" s="155" t="s">
        <v>133</v>
      </c>
    </row>
    <row r="443" spans="2:51" s="12" customFormat="1" ht="11.25">
      <c r="B443" s="147"/>
      <c r="D443" s="148" t="s">
        <v>141</v>
      </c>
      <c r="E443" s="149" t="s">
        <v>1</v>
      </c>
      <c r="F443" s="150" t="s">
        <v>1247</v>
      </c>
      <c r="H443" s="149" t="s">
        <v>1</v>
      </c>
      <c r="I443" s="151"/>
      <c r="L443" s="147"/>
      <c r="M443" s="152"/>
      <c r="T443" s="153"/>
      <c r="AT443" s="149" t="s">
        <v>141</v>
      </c>
      <c r="AU443" s="149" t="s">
        <v>85</v>
      </c>
      <c r="AV443" s="12" t="s">
        <v>83</v>
      </c>
      <c r="AW443" s="12" t="s">
        <v>32</v>
      </c>
      <c r="AX443" s="12" t="s">
        <v>75</v>
      </c>
      <c r="AY443" s="149" t="s">
        <v>133</v>
      </c>
    </row>
    <row r="444" spans="2:51" s="13" customFormat="1" ht="11.25">
      <c r="B444" s="154"/>
      <c r="D444" s="148" t="s">
        <v>141</v>
      </c>
      <c r="E444" s="155" t="s">
        <v>1</v>
      </c>
      <c r="F444" s="156" t="s">
        <v>1248</v>
      </c>
      <c r="H444" s="157">
        <v>90.173000000000002</v>
      </c>
      <c r="I444" s="158"/>
      <c r="L444" s="154"/>
      <c r="M444" s="159"/>
      <c r="T444" s="160"/>
      <c r="AT444" s="155" t="s">
        <v>141</v>
      </c>
      <c r="AU444" s="155" t="s">
        <v>85</v>
      </c>
      <c r="AV444" s="13" t="s">
        <v>85</v>
      </c>
      <c r="AW444" s="13" t="s">
        <v>32</v>
      </c>
      <c r="AX444" s="13" t="s">
        <v>75</v>
      </c>
      <c r="AY444" s="155" t="s">
        <v>133</v>
      </c>
    </row>
    <row r="445" spans="2:51" s="15" customFormat="1" ht="11.25">
      <c r="B445" s="168"/>
      <c r="D445" s="148" t="s">
        <v>141</v>
      </c>
      <c r="E445" s="169" t="s">
        <v>1</v>
      </c>
      <c r="F445" s="170" t="s">
        <v>211</v>
      </c>
      <c r="H445" s="171">
        <v>7590.8419999999987</v>
      </c>
      <c r="I445" s="172"/>
      <c r="L445" s="168"/>
      <c r="M445" s="173"/>
      <c r="T445" s="174"/>
      <c r="AT445" s="169" t="s">
        <v>141</v>
      </c>
      <c r="AU445" s="169" t="s">
        <v>85</v>
      </c>
      <c r="AV445" s="15" t="s">
        <v>153</v>
      </c>
      <c r="AW445" s="15" t="s">
        <v>32</v>
      </c>
      <c r="AX445" s="15" t="s">
        <v>75</v>
      </c>
      <c r="AY445" s="169" t="s">
        <v>133</v>
      </c>
    </row>
    <row r="446" spans="2:51" s="12" customFormat="1" ht="11.25">
      <c r="B446" s="147"/>
      <c r="D446" s="148" t="s">
        <v>141</v>
      </c>
      <c r="E446" s="149" t="s">
        <v>1</v>
      </c>
      <c r="F446" s="150" t="s">
        <v>209</v>
      </c>
      <c r="H446" s="149" t="s">
        <v>1</v>
      </c>
      <c r="I446" s="151"/>
      <c r="L446" s="147"/>
      <c r="M446" s="152"/>
      <c r="T446" s="153"/>
      <c r="AT446" s="149" t="s">
        <v>141</v>
      </c>
      <c r="AU446" s="149" t="s">
        <v>85</v>
      </c>
      <c r="AV446" s="12" t="s">
        <v>83</v>
      </c>
      <c r="AW446" s="12" t="s">
        <v>32</v>
      </c>
      <c r="AX446" s="12" t="s">
        <v>75</v>
      </c>
      <c r="AY446" s="149" t="s">
        <v>133</v>
      </c>
    </row>
    <row r="447" spans="2:51" s="12" customFormat="1" ht="11.25">
      <c r="B447" s="147"/>
      <c r="D447" s="148" t="s">
        <v>141</v>
      </c>
      <c r="E447" s="149" t="s">
        <v>1</v>
      </c>
      <c r="F447" s="150" t="s">
        <v>1249</v>
      </c>
      <c r="H447" s="149" t="s">
        <v>1</v>
      </c>
      <c r="I447" s="151"/>
      <c r="L447" s="147"/>
      <c r="M447" s="152"/>
      <c r="T447" s="153"/>
      <c r="AT447" s="149" t="s">
        <v>141</v>
      </c>
      <c r="AU447" s="149" t="s">
        <v>85</v>
      </c>
      <c r="AV447" s="12" t="s">
        <v>83</v>
      </c>
      <c r="AW447" s="12" t="s">
        <v>32</v>
      </c>
      <c r="AX447" s="12" t="s">
        <v>75</v>
      </c>
      <c r="AY447" s="149" t="s">
        <v>133</v>
      </c>
    </row>
    <row r="448" spans="2:51" s="13" customFormat="1" ht="11.25">
      <c r="B448" s="154"/>
      <c r="D448" s="148" t="s">
        <v>141</v>
      </c>
      <c r="E448" s="155" t="s">
        <v>1</v>
      </c>
      <c r="F448" s="156" t="s">
        <v>1250</v>
      </c>
      <c r="H448" s="157">
        <v>499.34899999999999</v>
      </c>
      <c r="I448" s="158"/>
      <c r="L448" s="154"/>
      <c r="M448" s="159"/>
      <c r="T448" s="160"/>
      <c r="AT448" s="155" t="s">
        <v>141</v>
      </c>
      <c r="AU448" s="155" t="s">
        <v>85</v>
      </c>
      <c r="AV448" s="13" t="s">
        <v>85</v>
      </c>
      <c r="AW448" s="13" t="s">
        <v>32</v>
      </c>
      <c r="AX448" s="13" t="s">
        <v>75</v>
      </c>
      <c r="AY448" s="155" t="s">
        <v>133</v>
      </c>
    </row>
    <row r="449" spans="2:65" s="12" customFormat="1" ht="11.25">
      <c r="B449" s="147"/>
      <c r="D449" s="148" t="s">
        <v>141</v>
      </c>
      <c r="E449" s="149" t="s">
        <v>1</v>
      </c>
      <c r="F449" s="150" t="s">
        <v>1251</v>
      </c>
      <c r="H449" s="149" t="s">
        <v>1</v>
      </c>
      <c r="I449" s="151"/>
      <c r="L449" s="147"/>
      <c r="M449" s="152"/>
      <c r="T449" s="153"/>
      <c r="AT449" s="149" t="s">
        <v>141</v>
      </c>
      <c r="AU449" s="149" t="s">
        <v>85</v>
      </c>
      <c r="AV449" s="12" t="s">
        <v>83</v>
      </c>
      <c r="AW449" s="12" t="s">
        <v>32</v>
      </c>
      <c r="AX449" s="12" t="s">
        <v>75</v>
      </c>
      <c r="AY449" s="149" t="s">
        <v>133</v>
      </c>
    </row>
    <row r="450" spans="2:65" s="13" customFormat="1" ht="11.25">
      <c r="B450" s="154"/>
      <c r="D450" s="148" t="s">
        <v>141</v>
      </c>
      <c r="E450" s="155" t="s">
        <v>1</v>
      </c>
      <c r="F450" s="156" t="s">
        <v>1252</v>
      </c>
      <c r="H450" s="157">
        <v>5252.3429999999998</v>
      </c>
      <c r="I450" s="158"/>
      <c r="L450" s="154"/>
      <c r="M450" s="159"/>
      <c r="T450" s="160"/>
      <c r="AT450" s="155" t="s">
        <v>141</v>
      </c>
      <c r="AU450" s="155" t="s">
        <v>85</v>
      </c>
      <c r="AV450" s="13" t="s">
        <v>85</v>
      </c>
      <c r="AW450" s="13" t="s">
        <v>32</v>
      </c>
      <c r="AX450" s="13" t="s">
        <v>75</v>
      </c>
      <c r="AY450" s="155" t="s">
        <v>133</v>
      </c>
    </row>
    <row r="451" spans="2:65" s="12" customFormat="1" ht="11.25">
      <c r="B451" s="147"/>
      <c r="D451" s="148" t="s">
        <v>141</v>
      </c>
      <c r="E451" s="149" t="s">
        <v>1</v>
      </c>
      <c r="F451" s="150" t="s">
        <v>1170</v>
      </c>
      <c r="H451" s="149" t="s">
        <v>1</v>
      </c>
      <c r="I451" s="151"/>
      <c r="L451" s="147"/>
      <c r="M451" s="152"/>
      <c r="T451" s="153"/>
      <c r="AT451" s="149" t="s">
        <v>141</v>
      </c>
      <c r="AU451" s="149" t="s">
        <v>85</v>
      </c>
      <c r="AV451" s="12" t="s">
        <v>83</v>
      </c>
      <c r="AW451" s="12" t="s">
        <v>32</v>
      </c>
      <c r="AX451" s="12" t="s">
        <v>75</v>
      </c>
      <c r="AY451" s="149" t="s">
        <v>133</v>
      </c>
    </row>
    <row r="452" spans="2:65" s="12" customFormat="1" ht="11.25">
      <c r="B452" s="147"/>
      <c r="D452" s="148" t="s">
        <v>141</v>
      </c>
      <c r="E452" s="149" t="s">
        <v>1</v>
      </c>
      <c r="F452" s="150" t="s">
        <v>1259</v>
      </c>
      <c r="H452" s="149" t="s">
        <v>1</v>
      </c>
      <c r="I452" s="151"/>
      <c r="L452" s="147"/>
      <c r="M452" s="152"/>
      <c r="T452" s="153"/>
      <c r="AT452" s="149" t="s">
        <v>141</v>
      </c>
      <c r="AU452" s="149" t="s">
        <v>85</v>
      </c>
      <c r="AV452" s="12" t="s">
        <v>83</v>
      </c>
      <c r="AW452" s="12" t="s">
        <v>32</v>
      </c>
      <c r="AX452" s="12" t="s">
        <v>75</v>
      </c>
      <c r="AY452" s="149" t="s">
        <v>133</v>
      </c>
    </row>
    <row r="453" spans="2:65" s="13" customFormat="1" ht="11.25">
      <c r="B453" s="154"/>
      <c r="D453" s="148" t="s">
        <v>141</v>
      </c>
      <c r="E453" s="155" t="s">
        <v>1</v>
      </c>
      <c r="F453" s="156" t="s">
        <v>1260</v>
      </c>
      <c r="H453" s="157">
        <v>149.80500000000001</v>
      </c>
      <c r="I453" s="158"/>
      <c r="L453" s="154"/>
      <c r="M453" s="159"/>
      <c r="T453" s="160"/>
      <c r="AT453" s="155" t="s">
        <v>141</v>
      </c>
      <c r="AU453" s="155" t="s">
        <v>85</v>
      </c>
      <c r="AV453" s="13" t="s">
        <v>85</v>
      </c>
      <c r="AW453" s="13" t="s">
        <v>32</v>
      </c>
      <c r="AX453" s="13" t="s">
        <v>75</v>
      </c>
      <c r="AY453" s="155" t="s">
        <v>133</v>
      </c>
    </row>
    <row r="454" spans="2:65" s="12" customFormat="1" ht="11.25">
      <c r="B454" s="147"/>
      <c r="D454" s="148" t="s">
        <v>141</v>
      </c>
      <c r="E454" s="149" t="s">
        <v>1</v>
      </c>
      <c r="F454" s="150" t="s">
        <v>1181</v>
      </c>
      <c r="H454" s="149" t="s">
        <v>1</v>
      </c>
      <c r="I454" s="151"/>
      <c r="L454" s="147"/>
      <c r="M454" s="152"/>
      <c r="T454" s="153"/>
      <c r="AT454" s="149" t="s">
        <v>141</v>
      </c>
      <c r="AU454" s="149" t="s">
        <v>85</v>
      </c>
      <c r="AV454" s="12" t="s">
        <v>83</v>
      </c>
      <c r="AW454" s="12" t="s">
        <v>32</v>
      </c>
      <c r="AX454" s="12" t="s">
        <v>75</v>
      </c>
      <c r="AY454" s="149" t="s">
        <v>133</v>
      </c>
    </row>
    <row r="455" spans="2:65" s="13" customFormat="1" ht="11.25">
      <c r="B455" s="154"/>
      <c r="D455" s="148" t="s">
        <v>141</v>
      </c>
      <c r="E455" s="155" t="s">
        <v>1</v>
      </c>
      <c r="F455" s="156" t="s">
        <v>1261</v>
      </c>
      <c r="H455" s="157">
        <v>1575.703</v>
      </c>
      <c r="I455" s="158"/>
      <c r="L455" s="154"/>
      <c r="M455" s="159"/>
      <c r="T455" s="160"/>
      <c r="AT455" s="155" t="s">
        <v>141</v>
      </c>
      <c r="AU455" s="155" t="s">
        <v>85</v>
      </c>
      <c r="AV455" s="13" t="s">
        <v>85</v>
      </c>
      <c r="AW455" s="13" t="s">
        <v>32</v>
      </c>
      <c r="AX455" s="13" t="s">
        <v>75</v>
      </c>
      <c r="AY455" s="155" t="s">
        <v>133</v>
      </c>
    </row>
    <row r="456" spans="2:65" s="12" customFormat="1" ht="11.25">
      <c r="B456" s="147"/>
      <c r="D456" s="148" t="s">
        <v>141</v>
      </c>
      <c r="E456" s="149" t="s">
        <v>1</v>
      </c>
      <c r="F456" s="150" t="s">
        <v>1262</v>
      </c>
      <c r="H456" s="149" t="s">
        <v>1</v>
      </c>
      <c r="I456" s="151"/>
      <c r="L456" s="147"/>
      <c r="M456" s="152"/>
      <c r="T456" s="153"/>
      <c r="AT456" s="149" t="s">
        <v>141</v>
      </c>
      <c r="AU456" s="149" t="s">
        <v>85</v>
      </c>
      <c r="AV456" s="12" t="s">
        <v>83</v>
      </c>
      <c r="AW456" s="12" t="s">
        <v>32</v>
      </c>
      <c r="AX456" s="12" t="s">
        <v>75</v>
      </c>
      <c r="AY456" s="149" t="s">
        <v>133</v>
      </c>
    </row>
    <row r="457" spans="2:65" s="13" customFormat="1" ht="11.25">
      <c r="B457" s="154"/>
      <c r="D457" s="148" t="s">
        <v>141</v>
      </c>
      <c r="E457" s="155" t="s">
        <v>1</v>
      </c>
      <c r="F457" s="156" t="s">
        <v>1263</v>
      </c>
      <c r="H457" s="157">
        <v>1725.508</v>
      </c>
      <c r="I457" s="158"/>
      <c r="L457" s="154"/>
      <c r="M457" s="159"/>
      <c r="T457" s="160"/>
      <c r="AT457" s="155" t="s">
        <v>141</v>
      </c>
      <c r="AU457" s="155" t="s">
        <v>85</v>
      </c>
      <c r="AV457" s="13" t="s">
        <v>85</v>
      </c>
      <c r="AW457" s="13" t="s">
        <v>32</v>
      </c>
      <c r="AX457" s="13" t="s">
        <v>83</v>
      </c>
      <c r="AY457" s="155" t="s">
        <v>133</v>
      </c>
    </row>
    <row r="458" spans="2:65" s="1" customFormat="1" ht="24.2" customHeight="1">
      <c r="B458" s="32"/>
      <c r="C458" s="133" t="s">
        <v>270</v>
      </c>
      <c r="D458" s="133" t="s">
        <v>135</v>
      </c>
      <c r="E458" s="134" t="s">
        <v>220</v>
      </c>
      <c r="F458" s="135" t="s">
        <v>221</v>
      </c>
      <c r="G458" s="136" t="s">
        <v>200</v>
      </c>
      <c r="H458" s="137">
        <v>1412.9559999999999</v>
      </c>
      <c r="I458" s="138"/>
      <c r="J458" s="139">
        <f>ROUND(I458*H458,2)</f>
        <v>0</v>
      </c>
      <c r="K458" s="140"/>
      <c r="L458" s="32"/>
      <c r="M458" s="141" t="s">
        <v>1</v>
      </c>
      <c r="N458" s="142" t="s">
        <v>40</v>
      </c>
      <c r="P458" s="143">
        <f>O458*H458</f>
        <v>0</v>
      </c>
      <c r="Q458" s="143">
        <v>0</v>
      </c>
      <c r="R458" s="143">
        <f>Q458*H458</f>
        <v>0</v>
      </c>
      <c r="S458" s="143">
        <v>0</v>
      </c>
      <c r="T458" s="144">
        <f>S458*H458</f>
        <v>0</v>
      </c>
      <c r="AR458" s="145" t="s">
        <v>139</v>
      </c>
      <c r="AT458" s="145" t="s">
        <v>135</v>
      </c>
      <c r="AU458" s="145" t="s">
        <v>85</v>
      </c>
      <c r="AY458" s="17" t="s">
        <v>133</v>
      </c>
      <c r="BE458" s="146">
        <f>IF(N458="základní",J458,0)</f>
        <v>0</v>
      </c>
      <c r="BF458" s="146">
        <f>IF(N458="snížená",J458,0)</f>
        <v>0</v>
      </c>
      <c r="BG458" s="146">
        <f>IF(N458="zákl. přenesená",J458,0)</f>
        <v>0</v>
      </c>
      <c r="BH458" s="146">
        <f>IF(N458="sníž. přenesená",J458,0)</f>
        <v>0</v>
      </c>
      <c r="BI458" s="146">
        <f>IF(N458="nulová",J458,0)</f>
        <v>0</v>
      </c>
      <c r="BJ458" s="17" t="s">
        <v>83</v>
      </c>
      <c r="BK458" s="146">
        <f>ROUND(I458*H458,2)</f>
        <v>0</v>
      </c>
      <c r="BL458" s="17" t="s">
        <v>139</v>
      </c>
      <c r="BM458" s="145" t="s">
        <v>1264</v>
      </c>
    </row>
    <row r="459" spans="2:65" s="12" customFormat="1" ht="11.25">
      <c r="B459" s="147"/>
      <c r="D459" s="148" t="s">
        <v>141</v>
      </c>
      <c r="E459" s="149" t="s">
        <v>1</v>
      </c>
      <c r="F459" s="150" t="s">
        <v>1207</v>
      </c>
      <c r="H459" s="149" t="s">
        <v>1</v>
      </c>
      <c r="I459" s="151"/>
      <c r="L459" s="147"/>
      <c r="M459" s="152"/>
      <c r="T459" s="153"/>
      <c r="AT459" s="149" t="s">
        <v>141</v>
      </c>
      <c r="AU459" s="149" t="s">
        <v>85</v>
      </c>
      <c r="AV459" s="12" t="s">
        <v>83</v>
      </c>
      <c r="AW459" s="12" t="s">
        <v>32</v>
      </c>
      <c r="AX459" s="12" t="s">
        <v>75</v>
      </c>
      <c r="AY459" s="149" t="s">
        <v>133</v>
      </c>
    </row>
    <row r="460" spans="2:65" s="12" customFormat="1" ht="11.25">
      <c r="B460" s="147"/>
      <c r="D460" s="148" t="s">
        <v>141</v>
      </c>
      <c r="E460" s="149" t="s">
        <v>1</v>
      </c>
      <c r="F460" s="150" t="s">
        <v>1208</v>
      </c>
      <c r="H460" s="149" t="s">
        <v>1</v>
      </c>
      <c r="I460" s="151"/>
      <c r="L460" s="147"/>
      <c r="M460" s="152"/>
      <c r="T460" s="153"/>
      <c r="AT460" s="149" t="s">
        <v>141</v>
      </c>
      <c r="AU460" s="149" t="s">
        <v>85</v>
      </c>
      <c r="AV460" s="12" t="s">
        <v>83</v>
      </c>
      <c r="AW460" s="12" t="s">
        <v>32</v>
      </c>
      <c r="AX460" s="12" t="s">
        <v>75</v>
      </c>
      <c r="AY460" s="149" t="s">
        <v>133</v>
      </c>
    </row>
    <row r="461" spans="2:65" s="13" customFormat="1" ht="11.25">
      <c r="B461" s="154"/>
      <c r="D461" s="148" t="s">
        <v>141</v>
      </c>
      <c r="E461" s="155" t="s">
        <v>1</v>
      </c>
      <c r="F461" s="156" t="s">
        <v>1209</v>
      </c>
      <c r="H461" s="157">
        <v>530.173</v>
      </c>
      <c r="I461" s="158"/>
      <c r="L461" s="154"/>
      <c r="M461" s="159"/>
      <c r="T461" s="160"/>
      <c r="AT461" s="155" t="s">
        <v>141</v>
      </c>
      <c r="AU461" s="155" t="s">
        <v>85</v>
      </c>
      <c r="AV461" s="13" t="s">
        <v>85</v>
      </c>
      <c r="AW461" s="13" t="s">
        <v>32</v>
      </c>
      <c r="AX461" s="13" t="s">
        <v>75</v>
      </c>
      <c r="AY461" s="155" t="s">
        <v>133</v>
      </c>
    </row>
    <row r="462" spans="2:65" s="12" customFormat="1" ht="11.25">
      <c r="B462" s="147"/>
      <c r="D462" s="148" t="s">
        <v>141</v>
      </c>
      <c r="E462" s="149" t="s">
        <v>1</v>
      </c>
      <c r="F462" s="150" t="s">
        <v>1210</v>
      </c>
      <c r="H462" s="149" t="s">
        <v>1</v>
      </c>
      <c r="I462" s="151"/>
      <c r="L462" s="147"/>
      <c r="M462" s="152"/>
      <c r="T462" s="153"/>
      <c r="AT462" s="149" t="s">
        <v>141</v>
      </c>
      <c r="AU462" s="149" t="s">
        <v>85</v>
      </c>
      <c r="AV462" s="12" t="s">
        <v>83</v>
      </c>
      <c r="AW462" s="12" t="s">
        <v>32</v>
      </c>
      <c r="AX462" s="12" t="s">
        <v>75</v>
      </c>
      <c r="AY462" s="149" t="s">
        <v>133</v>
      </c>
    </row>
    <row r="463" spans="2:65" s="12" customFormat="1" ht="11.25">
      <c r="B463" s="147"/>
      <c r="D463" s="148" t="s">
        <v>141</v>
      </c>
      <c r="E463" s="149" t="s">
        <v>1</v>
      </c>
      <c r="F463" s="150" t="s">
        <v>1211</v>
      </c>
      <c r="H463" s="149" t="s">
        <v>1</v>
      </c>
      <c r="I463" s="151"/>
      <c r="L463" s="147"/>
      <c r="M463" s="152"/>
      <c r="T463" s="153"/>
      <c r="AT463" s="149" t="s">
        <v>141</v>
      </c>
      <c r="AU463" s="149" t="s">
        <v>85</v>
      </c>
      <c r="AV463" s="12" t="s">
        <v>83</v>
      </c>
      <c r="AW463" s="12" t="s">
        <v>32</v>
      </c>
      <c r="AX463" s="12" t="s">
        <v>75</v>
      </c>
      <c r="AY463" s="149" t="s">
        <v>133</v>
      </c>
    </row>
    <row r="464" spans="2:65" s="13" customFormat="1" ht="11.25">
      <c r="B464" s="154"/>
      <c r="D464" s="148" t="s">
        <v>141</v>
      </c>
      <c r="E464" s="155" t="s">
        <v>1</v>
      </c>
      <c r="F464" s="156" t="s">
        <v>1212</v>
      </c>
      <c r="H464" s="157">
        <v>1684.7739999999999</v>
      </c>
      <c r="I464" s="158"/>
      <c r="L464" s="154"/>
      <c r="M464" s="159"/>
      <c r="T464" s="160"/>
      <c r="AT464" s="155" t="s">
        <v>141</v>
      </c>
      <c r="AU464" s="155" t="s">
        <v>85</v>
      </c>
      <c r="AV464" s="13" t="s">
        <v>85</v>
      </c>
      <c r="AW464" s="13" t="s">
        <v>32</v>
      </c>
      <c r="AX464" s="13" t="s">
        <v>75</v>
      </c>
      <c r="AY464" s="155" t="s">
        <v>133</v>
      </c>
    </row>
    <row r="465" spans="2:51" s="12" customFormat="1" ht="11.25">
      <c r="B465" s="147"/>
      <c r="D465" s="148" t="s">
        <v>141</v>
      </c>
      <c r="E465" s="149" t="s">
        <v>1</v>
      </c>
      <c r="F465" s="150" t="s">
        <v>1213</v>
      </c>
      <c r="H465" s="149" t="s">
        <v>1</v>
      </c>
      <c r="I465" s="151"/>
      <c r="L465" s="147"/>
      <c r="M465" s="152"/>
      <c r="T465" s="153"/>
      <c r="AT465" s="149" t="s">
        <v>141</v>
      </c>
      <c r="AU465" s="149" t="s">
        <v>85</v>
      </c>
      <c r="AV465" s="12" t="s">
        <v>83</v>
      </c>
      <c r="AW465" s="12" t="s">
        <v>32</v>
      </c>
      <c r="AX465" s="12" t="s">
        <v>75</v>
      </c>
      <c r="AY465" s="149" t="s">
        <v>133</v>
      </c>
    </row>
    <row r="466" spans="2:51" s="13" customFormat="1" ht="11.25">
      <c r="B466" s="154"/>
      <c r="D466" s="148" t="s">
        <v>141</v>
      </c>
      <c r="E466" s="155" t="s">
        <v>1</v>
      </c>
      <c r="F466" s="156" t="s">
        <v>1214</v>
      </c>
      <c r="H466" s="157">
        <v>475.18900000000002</v>
      </c>
      <c r="I466" s="158"/>
      <c r="L466" s="154"/>
      <c r="M466" s="159"/>
      <c r="T466" s="160"/>
      <c r="AT466" s="155" t="s">
        <v>141</v>
      </c>
      <c r="AU466" s="155" t="s">
        <v>85</v>
      </c>
      <c r="AV466" s="13" t="s">
        <v>85</v>
      </c>
      <c r="AW466" s="13" t="s">
        <v>32</v>
      </c>
      <c r="AX466" s="13" t="s">
        <v>75</v>
      </c>
      <c r="AY466" s="155" t="s">
        <v>133</v>
      </c>
    </row>
    <row r="467" spans="2:51" s="12" customFormat="1" ht="11.25">
      <c r="B467" s="147"/>
      <c r="D467" s="148" t="s">
        <v>141</v>
      </c>
      <c r="E467" s="149" t="s">
        <v>1</v>
      </c>
      <c r="F467" s="150" t="s">
        <v>1215</v>
      </c>
      <c r="H467" s="149" t="s">
        <v>1</v>
      </c>
      <c r="I467" s="151"/>
      <c r="L467" s="147"/>
      <c r="M467" s="152"/>
      <c r="T467" s="153"/>
      <c r="AT467" s="149" t="s">
        <v>141</v>
      </c>
      <c r="AU467" s="149" t="s">
        <v>85</v>
      </c>
      <c r="AV467" s="12" t="s">
        <v>83</v>
      </c>
      <c r="AW467" s="12" t="s">
        <v>32</v>
      </c>
      <c r="AX467" s="12" t="s">
        <v>75</v>
      </c>
      <c r="AY467" s="149" t="s">
        <v>133</v>
      </c>
    </row>
    <row r="468" spans="2:51" s="13" customFormat="1" ht="11.25">
      <c r="B468" s="154"/>
      <c r="D468" s="148" t="s">
        <v>141</v>
      </c>
      <c r="E468" s="155" t="s">
        <v>1</v>
      </c>
      <c r="F468" s="156" t="s">
        <v>1216</v>
      </c>
      <c r="H468" s="157">
        <v>205.2</v>
      </c>
      <c r="I468" s="158"/>
      <c r="L468" s="154"/>
      <c r="M468" s="159"/>
      <c r="T468" s="160"/>
      <c r="AT468" s="155" t="s">
        <v>141</v>
      </c>
      <c r="AU468" s="155" t="s">
        <v>85</v>
      </c>
      <c r="AV468" s="13" t="s">
        <v>85</v>
      </c>
      <c r="AW468" s="13" t="s">
        <v>32</v>
      </c>
      <c r="AX468" s="13" t="s">
        <v>75</v>
      </c>
      <c r="AY468" s="155" t="s">
        <v>133</v>
      </c>
    </row>
    <row r="469" spans="2:51" s="12" customFormat="1" ht="11.25">
      <c r="B469" s="147"/>
      <c r="D469" s="148" t="s">
        <v>141</v>
      </c>
      <c r="E469" s="149" t="s">
        <v>1</v>
      </c>
      <c r="F469" s="150" t="s">
        <v>1217</v>
      </c>
      <c r="H469" s="149" t="s">
        <v>1</v>
      </c>
      <c r="I469" s="151"/>
      <c r="L469" s="147"/>
      <c r="M469" s="152"/>
      <c r="T469" s="153"/>
      <c r="AT469" s="149" t="s">
        <v>141</v>
      </c>
      <c r="AU469" s="149" t="s">
        <v>85</v>
      </c>
      <c r="AV469" s="12" t="s">
        <v>83</v>
      </c>
      <c r="AW469" s="12" t="s">
        <v>32</v>
      </c>
      <c r="AX469" s="12" t="s">
        <v>75</v>
      </c>
      <c r="AY469" s="149" t="s">
        <v>133</v>
      </c>
    </row>
    <row r="470" spans="2:51" s="13" customFormat="1" ht="11.25">
      <c r="B470" s="154"/>
      <c r="D470" s="148" t="s">
        <v>141</v>
      </c>
      <c r="E470" s="155" t="s">
        <v>1</v>
      </c>
      <c r="F470" s="156" t="s">
        <v>1218</v>
      </c>
      <c r="H470" s="157">
        <v>61.92</v>
      </c>
      <c r="I470" s="158"/>
      <c r="L470" s="154"/>
      <c r="M470" s="159"/>
      <c r="T470" s="160"/>
      <c r="AT470" s="155" t="s">
        <v>141</v>
      </c>
      <c r="AU470" s="155" t="s">
        <v>85</v>
      </c>
      <c r="AV470" s="13" t="s">
        <v>85</v>
      </c>
      <c r="AW470" s="13" t="s">
        <v>32</v>
      </c>
      <c r="AX470" s="13" t="s">
        <v>75</v>
      </c>
      <c r="AY470" s="155" t="s">
        <v>133</v>
      </c>
    </row>
    <row r="471" spans="2:51" s="12" customFormat="1" ht="11.25">
      <c r="B471" s="147"/>
      <c r="D471" s="148" t="s">
        <v>141</v>
      </c>
      <c r="E471" s="149" t="s">
        <v>1</v>
      </c>
      <c r="F471" s="150" t="s">
        <v>1219</v>
      </c>
      <c r="H471" s="149" t="s">
        <v>1</v>
      </c>
      <c r="I471" s="151"/>
      <c r="L471" s="147"/>
      <c r="M471" s="152"/>
      <c r="T471" s="153"/>
      <c r="AT471" s="149" t="s">
        <v>141</v>
      </c>
      <c r="AU471" s="149" t="s">
        <v>85</v>
      </c>
      <c r="AV471" s="12" t="s">
        <v>83</v>
      </c>
      <c r="AW471" s="12" t="s">
        <v>32</v>
      </c>
      <c r="AX471" s="12" t="s">
        <v>75</v>
      </c>
      <c r="AY471" s="149" t="s">
        <v>133</v>
      </c>
    </row>
    <row r="472" spans="2:51" s="13" customFormat="1" ht="11.25">
      <c r="B472" s="154"/>
      <c r="D472" s="148" t="s">
        <v>141</v>
      </c>
      <c r="E472" s="155" t="s">
        <v>1</v>
      </c>
      <c r="F472" s="156" t="s">
        <v>1220</v>
      </c>
      <c r="H472" s="157">
        <v>141.12</v>
      </c>
      <c r="I472" s="158"/>
      <c r="L472" s="154"/>
      <c r="M472" s="159"/>
      <c r="T472" s="160"/>
      <c r="AT472" s="155" t="s">
        <v>141</v>
      </c>
      <c r="AU472" s="155" t="s">
        <v>85</v>
      </c>
      <c r="AV472" s="13" t="s">
        <v>85</v>
      </c>
      <c r="AW472" s="13" t="s">
        <v>32</v>
      </c>
      <c r="AX472" s="13" t="s">
        <v>75</v>
      </c>
      <c r="AY472" s="155" t="s">
        <v>133</v>
      </c>
    </row>
    <row r="473" spans="2:51" s="12" customFormat="1" ht="11.25">
      <c r="B473" s="147"/>
      <c r="D473" s="148" t="s">
        <v>141</v>
      </c>
      <c r="E473" s="149" t="s">
        <v>1</v>
      </c>
      <c r="F473" s="150" t="s">
        <v>1221</v>
      </c>
      <c r="H473" s="149" t="s">
        <v>1</v>
      </c>
      <c r="I473" s="151"/>
      <c r="L473" s="147"/>
      <c r="M473" s="152"/>
      <c r="T473" s="153"/>
      <c r="AT473" s="149" t="s">
        <v>141</v>
      </c>
      <c r="AU473" s="149" t="s">
        <v>85</v>
      </c>
      <c r="AV473" s="12" t="s">
        <v>83</v>
      </c>
      <c r="AW473" s="12" t="s">
        <v>32</v>
      </c>
      <c r="AX473" s="12" t="s">
        <v>75</v>
      </c>
      <c r="AY473" s="149" t="s">
        <v>133</v>
      </c>
    </row>
    <row r="474" spans="2:51" s="13" customFormat="1" ht="11.25">
      <c r="B474" s="154"/>
      <c r="D474" s="148" t="s">
        <v>141</v>
      </c>
      <c r="E474" s="155" t="s">
        <v>1</v>
      </c>
      <c r="F474" s="156" t="s">
        <v>1222</v>
      </c>
      <c r="H474" s="157">
        <v>564.62</v>
      </c>
      <c r="I474" s="158"/>
      <c r="L474" s="154"/>
      <c r="M474" s="159"/>
      <c r="T474" s="160"/>
      <c r="AT474" s="155" t="s">
        <v>141</v>
      </c>
      <c r="AU474" s="155" t="s">
        <v>85</v>
      </c>
      <c r="AV474" s="13" t="s">
        <v>85</v>
      </c>
      <c r="AW474" s="13" t="s">
        <v>32</v>
      </c>
      <c r="AX474" s="13" t="s">
        <v>75</v>
      </c>
      <c r="AY474" s="155" t="s">
        <v>133</v>
      </c>
    </row>
    <row r="475" spans="2:51" s="12" customFormat="1" ht="11.25">
      <c r="B475" s="147"/>
      <c r="D475" s="148" t="s">
        <v>141</v>
      </c>
      <c r="E475" s="149" t="s">
        <v>1</v>
      </c>
      <c r="F475" s="150" t="s">
        <v>1223</v>
      </c>
      <c r="H475" s="149" t="s">
        <v>1</v>
      </c>
      <c r="I475" s="151"/>
      <c r="L475" s="147"/>
      <c r="M475" s="152"/>
      <c r="T475" s="153"/>
      <c r="AT475" s="149" t="s">
        <v>141</v>
      </c>
      <c r="AU475" s="149" t="s">
        <v>85</v>
      </c>
      <c r="AV475" s="12" t="s">
        <v>83</v>
      </c>
      <c r="AW475" s="12" t="s">
        <v>32</v>
      </c>
      <c r="AX475" s="12" t="s">
        <v>75</v>
      </c>
      <c r="AY475" s="149" t="s">
        <v>133</v>
      </c>
    </row>
    <row r="476" spans="2:51" s="13" customFormat="1" ht="11.25">
      <c r="B476" s="154"/>
      <c r="D476" s="148" t="s">
        <v>141</v>
      </c>
      <c r="E476" s="155" t="s">
        <v>1</v>
      </c>
      <c r="F476" s="156" t="s">
        <v>1224</v>
      </c>
      <c r="H476" s="157">
        <v>192.36199999999999</v>
      </c>
      <c r="I476" s="158"/>
      <c r="L476" s="154"/>
      <c r="M476" s="159"/>
      <c r="T476" s="160"/>
      <c r="AT476" s="155" t="s">
        <v>141</v>
      </c>
      <c r="AU476" s="155" t="s">
        <v>85</v>
      </c>
      <c r="AV476" s="13" t="s">
        <v>85</v>
      </c>
      <c r="AW476" s="13" t="s">
        <v>32</v>
      </c>
      <c r="AX476" s="13" t="s">
        <v>75</v>
      </c>
      <c r="AY476" s="155" t="s">
        <v>133</v>
      </c>
    </row>
    <row r="477" spans="2:51" s="12" customFormat="1" ht="11.25">
      <c r="B477" s="147"/>
      <c r="D477" s="148" t="s">
        <v>141</v>
      </c>
      <c r="E477" s="149" t="s">
        <v>1</v>
      </c>
      <c r="F477" s="150" t="s">
        <v>1225</v>
      </c>
      <c r="H477" s="149" t="s">
        <v>1</v>
      </c>
      <c r="I477" s="151"/>
      <c r="L477" s="147"/>
      <c r="M477" s="152"/>
      <c r="T477" s="153"/>
      <c r="AT477" s="149" t="s">
        <v>141</v>
      </c>
      <c r="AU477" s="149" t="s">
        <v>85</v>
      </c>
      <c r="AV477" s="12" t="s">
        <v>83</v>
      </c>
      <c r="AW477" s="12" t="s">
        <v>32</v>
      </c>
      <c r="AX477" s="12" t="s">
        <v>75</v>
      </c>
      <c r="AY477" s="149" t="s">
        <v>133</v>
      </c>
    </row>
    <row r="478" spans="2:51" s="13" customFormat="1" ht="11.25">
      <c r="B478" s="154"/>
      <c r="D478" s="148" t="s">
        <v>141</v>
      </c>
      <c r="E478" s="155" t="s">
        <v>1</v>
      </c>
      <c r="F478" s="156" t="s">
        <v>1226</v>
      </c>
      <c r="H478" s="157">
        <v>210.535</v>
      </c>
      <c r="I478" s="158"/>
      <c r="L478" s="154"/>
      <c r="M478" s="159"/>
      <c r="T478" s="160"/>
      <c r="AT478" s="155" t="s">
        <v>141</v>
      </c>
      <c r="AU478" s="155" t="s">
        <v>85</v>
      </c>
      <c r="AV478" s="13" t="s">
        <v>85</v>
      </c>
      <c r="AW478" s="13" t="s">
        <v>32</v>
      </c>
      <c r="AX478" s="13" t="s">
        <v>75</v>
      </c>
      <c r="AY478" s="155" t="s">
        <v>133</v>
      </c>
    </row>
    <row r="479" spans="2:51" s="12" customFormat="1" ht="11.25">
      <c r="B479" s="147"/>
      <c r="D479" s="148" t="s">
        <v>141</v>
      </c>
      <c r="E479" s="149" t="s">
        <v>1</v>
      </c>
      <c r="F479" s="150" t="s">
        <v>1227</v>
      </c>
      <c r="H479" s="149" t="s">
        <v>1</v>
      </c>
      <c r="I479" s="151"/>
      <c r="L479" s="147"/>
      <c r="M479" s="152"/>
      <c r="T479" s="153"/>
      <c r="AT479" s="149" t="s">
        <v>141</v>
      </c>
      <c r="AU479" s="149" t="s">
        <v>85</v>
      </c>
      <c r="AV479" s="12" t="s">
        <v>83</v>
      </c>
      <c r="AW479" s="12" t="s">
        <v>32</v>
      </c>
      <c r="AX479" s="12" t="s">
        <v>75</v>
      </c>
      <c r="AY479" s="149" t="s">
        <v>133</v>
      </c>
    </row>
    <row r="480" spans="2:51" s="13" customFormat="1" ht="11.25">
      <c r="B480" s="154"/>
      <c r="D480" s="148" t="s">
        <v>141</v>
      </c>
      <c r="E480" s="155" t="s">
        <v>1</v>
      </c>
      <c r="F480" s="156" t="s">
        <v>1228</v>
      </c>
      <c r="H480" s="157">
        <v>1077.8399999999999</v>
      </c>
      <c r="I480" s="158"/>
      <c r="L480" s="154"/>
      <c r="M480" s="159"/>
      <c r="T480" s="160"/>
      <c r="AT480" s="155" t="s">
        <v>141</v>
      </c>
      <c r="AU480" s="155" t="s">
        <v>85</v>
      </c>
      <c r="AV480" s="13" t="s">
        <v>85</v>
      </c>
      <c r="AW480" s="13" t="s">
        <v>32</v>
      </c>
      <c r="AX480" s="13" t="s">
        <v>75</v>
      </c>
      <c r="AY480" s="155" t="s">
        <v>133</v>
      </c>
    </row>
    <row r="481" spans="2:51" s="12" customFormat="1" ht="11.25">
      <c r="B481" s="147"/>
      <c r="D481" s="148" t="s">
        <v>141</v>
      </c>
      <c r="E481" s="149" t="s">
        <v>1</v>
      </c>
      <c r="F481" s="150" t="s">
        <v>1229</v>
      </c>
      <c r="H481" s="149" t="s">
        <v>1</v>
      </c>
      <c r="I481" s="151"/>
      <c r="L481" s="147"/>
      <c r="M481" s="152"/>
      <c r="T481" s="153"/>
      <c r="AT481" s="149" t="s">
        <v>141</v>
      </c>
      <c r="AU481" s="149" t="s">
        <v>85</v>
      </c>
      <c r="AV481" s="12" t="s">
        <v>83</v>
      </c>
      <c r="AW481" s="12" t="s">
        <v>32</v>
      </c>
      <c r="AX481" s="12" t="s">
        <v>75</v>
      </c>
      <c r="AY481" s="149" t="s">
        <v>133</v>
      </c>
    </row>
    <row r="482" spans="2:51" s="13" customFormat="1" ht="11.25">
      <c r="B482" s="154"/>
      <c r="D482" s="148" t="s">
        <v>141</v>
      </c>
      <c r="E482" s="155" t="s">
        <v>1</v>
      </c>
      <c r="F482" s="156" t="s">
        <v>1230</v>
      </c>
      <c r="H482" s="157">
        <v>706.928</v>
      </c>
      <c r="I482" s="158"/>
      <c r="L482" s="154"/>
      <c r="M482" s="159"/>
      <c r="T482" s="160"/>
      <c r="AT482" s="155" t="s">
        <v>141</v>
      </c>
      <c r="AU482" s="155" t="s">
        <v>85</v>
      </c>
      <c r="AV482" s="13" t="s">
        <v>85</v>
      </c>
      <c r="AW482" s="13" t="s">
        <v>32</v>
      </c>
      <c r="AX482" s="13" t="s">
        <v>75</v>
      </c>
      <c r="AY482" s="155" t="s">
        <v>133</v>
      </c>
    </row>
    <row r="483" spans="2:51" s="12" customFormat="1" ht="11.25">
      <c r="B483" s="147"/>
      <c r="D483" s="148" t="s">
        <v>141</v>
      </c>
      <c r="E483" s="149" t="s">
        <v>1</v>
      </c>
      <c r="F483" s="150" t="s">
        <v>1231</v>
      </c>
      <c r="H483" s="149" t="s">
        <v>1</v>
      </c>
      <c r="I483" s="151"/>
      <c r="L483" s="147"/>
      <c r="M483" s="152"/>
      <c r="T483" s="153"/>
      <c r="AT483" s="149" t="s">
        <v>141</v>
      </c>
      <c r="AU483" s="149" t="s">
        <v>85</v>
      </c>
      <c r="AV483" s="12" t="s">
        <v>83</v>
      </c>
      <c r="AW483" s="12" t="s">
        <v>32</v>
      </c>
      <c r="AX483" s="12" t="s">
        <v>75</v>
      </c>
      <c r="AY483" s="149" t="s">
        <v>133</v>
      </c>
    </row>
    <row r="484" spans="2:51" s="13" customFormat="1" ht="11.25">
      <c r="B484" s="154"/>
      <c r="D484" s="148" t="s">
        <v>141</v>
      </c>
      <c r="E484" s="155" t="s">
        <v>1</v>
      </c>
      <c r="F484" s="156" t="s">
        <v>1232</v>
      </c>
      <c r="H484" s="157">
        <v>85.043000000000006</v>
      </c>
      <c r="I484" s="158"/>
      <c r="L484" s="154"/>
      <c r="M484" s="159"/>
      <c r="T484" s="160"/>
      <c r="AT484" s="155" t="s">
        <v>141</v>
      </c>
      <c r="AU484" s="155" t="s">
        <v>85</v>
      </c>
      <c r="AV484" s="13" t="s">
        <v>85</v>
      </c>
      <c r="AW484" s="13" t="s">
        <v>32</v>
      </c>
      <c r="AX484" s="13" t="s">
        <v>75</v>
      </c>
      <c r="AY484" s="155" t="s">
        <v>133</v>
      </c>
    </row>
    <row r="485" spans="2:51" s="12" customFormat="1" ht="11.25">
      <c r="B485" s="147"/>
      <c r="D485" s="148" t="s">
        <v>141</v>
      </c>
      <c r="E485" s="149" t="s">
        <v>1</v>
      </c>
      <c r="F485" s="150" t="s">
        <v>1233</v>
      </c>
      <c r="H485" s="149" t="s">
        <v>1</v>
      </c>
      <c r="I485" s="151"/>
      <c r="L485" s="147"/>
      <c r="M485" s="152"/>
      <c r="T485" s="153"/>
      <c r="AT485" s="149" t="s">
        <v>141</v>
      </c>
      <c r="AU485" s="149" t="s">
        <v>85</v>
      </c>
      <c r="AV485" s="12" t="s">
        <v>83</v>
      </c>
      <c r="AW485" s="12" t="s">
        <v>32</v>
      </c>
      <c r="AX485" s="12" t="s">
        <v>75</v>
      </c>
      <c r="AY485" s="149" t="s">
        <v>133</v>
      </c>
    </row>
    <row r="486" spans="2:51" s="13" customFormat="1" ht="11.25">
      <c r="B486" s="154"/>
      <c r="D486" s="148" t="s">
        <v>141</v>
      </c>
      <c r="E486" s="155" t="s">
        <v>1</v>
      </c>
      <c r="F486" s="156" t="s">
        <v>1234</v>
      </c>
      <c r="H486" s="157">
        <v>39.884</v>
      </c>
      <c r="I486" s="158"/>
      <c r="L486" s="154"/>
      <c r="M486" s="159"/>
      <c r="T486" s="160"/>
      <c r="AT486" s="155" t="s">
        <v>141</v>
      </c>
      <c r="AU486" s="155" t="s">
        <v>85</v>
      </c>
      <c r="AV486" s="13" t="s">
        <v>85</v>
      </c>
      <c r="AW486" s="13" t="s">
        <v>32</v>
      </c>
      <c r="AX486" s="13" t="s">
        <v>75</v>
      </c>
      <c r="AY486" s="155" t="s">
        <v>133</v>
      </c>
    </row>
    <row r="487" spans="2:51" s="12" customFormat="1" ht="11.25">
      <c r="B487" s="147"/>
      <c r="D487" s="148" t="s">
        <v>141</v>
      </c>
      <c r="E487" s="149" t="s">
        <v>1</v>
      </c>
      <c r="F487" s="150" t="s">
        <v>1235</v>
      </c>
      <c r="H487" s="149" t="s">
        <v>1</v>
      </c>
      <c r="I487" s="151"/>
      <c r="L487" s="147"/>
      <c r="M487" s="152"/>
      <c r="T487" s="153"/>
      <c r="AT487" s="149" t="s">
        <v>141</v>
      </c>
      <c r="AU487" s="149" t="s">
        <v>85</v>
      </c>
      <c r="AV487" s="12" t="s">
        <v>83</v>
      </c>
      <c r="AW487" s="12" t="s">
        <v>32</v>
      </c>
      <c r="AX487" s="12" t="s">
        <v>75</v>
      </c>
      <c r="AY487" s="149" t="s">
        <v>133</v>
      </c>
    </row>
    <row r="488" spans="2:51" s="13" customFormat="1" ht="11.25">
      <c r="B488" s="154"/>
      <c r="D488" s="148" t="s">
        <v>141</v>
      </c>
      <c r="E488" s="155" t="s">
        <v>1</v>
      </c>
      <c r="F488" s="156" t="s">
        <v>1236</v>
      </c>
      <c r="H488" s="157">
        <v>147.994</v>
      </c>
      <c r="I488" s="158"/>
      <c r="L488" s="154"/>
      <c r="M488" s="159"/>
      <c r="T488" s="160"/>
      <c r="AT488" s="155" t="s">
        <v>141</v>
      </c>
      <c r="AU488" s="155" t="s">
        <v>85</v>
      </c>
      <c r="AV488" s="13" t="s">
        <v>85</v>
      </c>
      <c r="AW488" s="13" t="s">
        <v>32</v>
      </c>
      <c r="AX488" s="13" t="s">
        <v>75</v>
      </c>
      <c r="AY488" s="155" t="s">
        <v>133</v>
      </c>
    </row>
    <row r="489" spans="2:51" s="12" customFormat="1" ht="11.25">
      <c r="B489" s="147"/>
      <c r="D489" s="148" t="s">
        <v>141</v>
      </c>
      <c r="E489" s="149" t="s">
        <v>1</v>
      </c>
      <c r="F489" s="150" t="s">
        <v>1237</v>
      </c>
      <c r="H489" s="149" t="s">
        <v>1</v>
      </c>
      <c r="I489" s="151"/>
      <c r="L489" s="147"/>
      <c r="M489" s="152"/>
      <c r="T489" s="153"/>
      <c r="AT489" s="149" t="s">
        <v>141</v>
      </c>
      <c r="AU489" s="149" t="s">
        <v>85</v>
      </c>
      <c r="AV489" s="12" t="s">
        <v>83</v>
      </c>
      <c r="AW489" s="12" t="s">
        <v>32</v>
      </c>
      <c r="AX489" s="12" t="s">
        <v>75</v>
      </c>
      <c r="AY489" s="149" t="s">
        <v>133</v>
      </c>
    </row>
    <row r="490" spans="2:51" s="13" customFormat="1" ht="11.25">
      <c r="B490" s="154"/>
      <c r="D490" s="148" t="s">
        <v>141</v>
      </c>
      <c r="E490" s="155" t="s">
        <v>1</v>
      </c>
      <c r="F490" s="156" t="s">
        <v>1238</v>
      </c>
      <c r="H490" s="157">
        <v>135.15799999999999</v>
      </c>
      <c r="I490" s="158"/>
      <c r="L490" s="154"/>
      <c r="M490" s="159"/>
      <c r="T490" s="160"/>
      <c r="AT490" s="155" t="s">
        <v>141</v>
      </c>
      <c r="AU490" s="155" t="s">
        <v>85</v>
      </c>
      <c r="AV490" s="13" t="s">
        <v>85</v>
      </c>
      <c r="AW490" s="13" t="s">
        <v>32</v>
      </c>
      <c r="AX490" s="13" t="s">
        <v>75</v>
      </c>
      <c r="AY490" s="155" t="s">
        <v>133</v>
      </c>
    </row>
    <row r="491" spans="2:51" s="12" customFormat="1" ht="11.25">
      <c r="B491" s="147"/>
      <c r="D491" s="148" t="s">
        <v>141</v>
      </c>
      <c r="E491" s="149" t="s">
        <v>1</v>
      </c>
      <c r="F491" s="150" t="s">
        <v>1239</v>
      </c>
      <c r="H491" s="149" t="s">
        <v>1</v>
      </c>
      <c r="I491" s="151"/>
      <c r="L491" s="147"/>
      <c r="M491" s="152"/>
      <c r="T491" s="153"/>
      <c r="AT491" s="149" t="s">
        <v>141</v>
      </c>
      <c r="AU491" s="149" t="s">
        <v>85</v>
      </c>
      <c r="AV491" s="12" t="s">
        <v>83</v>
      </c>
      <c r="AW491" s="12" t="s">
        <v>32</v>
      </c>
      <c r="AX491" s="12" t="s">
        <v>75</v>
      </c>
      <c r="AY491" s="149" t="s">
        <v>133</v>
      </c>
    </row>
    <row r="492" spans="2:51" s="13" customFormat="1" ht="11.25">
      <c r="B492" s="154"/>
      <c r="D492" s="148" t="s">
        <v>141</v>
      </c>
      <c r="E492" s="155" t="s">
        <v>1</v>
      </c>
      <c r="F492" s="156" t="s">
        <v>1240</v>
      </c>
      <c r="H492" s="157">
        <v>721.178</v>
      </c>
      <c r="I492" s="158"/>
      <c r="L492" s="154"/>
      <c r="M492" s="159"/>
      <c r="T492" s="160"/>
      <c r="AT492" s="155" t="s">
        <v>141</v>
      </c>
      <c r="AU492" s="155" t="s">
        <v>85</v>
      </c>
      <c r="AV492" s="13" t="s">
        <v>85</v>
      </c>
      <c r="AW492" s="13" t="s">
        <v>32</v>
      </c>
      <c r="AX492" s="13" t="s">
        <v>75</v>
      </c>
      <c r="AY492" s="155" t="s">
        <v>133</v>
      </c>
    </row>
    <row r="493" spans="2:51" s="12" customFormat="1" ht="11.25">
      <c r="B493" s="147"/>
      <c r="D493" s="148" t="s">
        <v>141</v>
      </c>
      <c r="E493" s="149" t="s">
        <v>1</v>
      </c>
      <c r="F493" s="150" t="s">
        <v>1241</v>
      </c>
      <c r="H493" s="149" t="s">
        <v>1</v>
      </c>
      <c r="I493" s="151"/>
      <c r="L493" s="147"/>
      <c r="M493" s="152"/>
      <c r="T493" s="153"/>
      <c r="AT493" s="149" t="s">
        <v>141</v>
      </c>
      <c r="AU493" s="149" t="s">
        <v>85</v>
      </c>
      <c r="AV493" s="12" t="s">
        <v>83</v>
      </c>
      <c r="AW493" s="12" t="s">
        <v>32</v>
      </c>
      <c r="AX493" s="12" t="s">
        <v>75</v>
      </c>
      <c r="AY493" s="149" t="s">
        <v>133</v>
      </c>
    </row>
    <row r="494" spans="2:51" s="13" customFormat="1" ht="11.25">
      <c r="B494" s="154"/>
      <c r="D494" s="148" t="s">
        <v>141</v>
      </c>
      <c r="E494" s="155" t="s">
        <v>1</v>
      </c>
      <c r="F494" s="156" t="s">
        <v>1242</v>
      </c>
      <c r="H494" s="157">
        <v>88.477000000000004</v>
      </c>
      <c r="I494" s="158"/>
      <c r="L494" s="154"/>
      <c r="M494" s="159"/>
      <c r="T494" s="160"/>
      <c r="AT494" s="155" t="s">
        <v>141</v>
      </c>
      <c r="AU494" s="155" t="s">
        <v>85</v>
      </c>
      <c r="AV494" s="13" t="s">
        <v>85</v>
      </c>
      <c r="AW494" s="13" t="s">
        <v>32</v>
      </c>
      <c r="AX494" s="13" t="s">
        <v>75</v>
      </c>
      <c r="AY494" s="155" t="s">
        <v>133</v>
      </c>
    </row>
    <row r="495" spans="2:51" s="12" customFormat="1" ht="11.25">
      <c r="B495" s="147"/>
      <c r="D495" s="148" t="s">
        <v>141</v>
      </c>
      <c r="E495" s="149" t="s">
        <v>1</v>
      </c>
      <c r="F495" s="150" t="s">
        <v>1243</v>
      </c>
      <c r="H495" s="149" t="s">
        <v>1</v>
      </c>
      <c r="I495" s="151"/>
      <c r="L495" s="147"/>
      <c r="M495" s="152"/>
      <c r="T495" s="153"/>
      <c r="AT495" s="149" t="s">
        <v>141</v>
      </c>
      <c r="AU495" s="149" t="s">
        <v>85</v>
      </c>
      <c r="AV495" s="12" t="s">
        <v>83</v>
      </c>
      <c r="AW495" s="12" t="s">
        <v>32</v>
      </c>
      <c r="AX495" s="12" t="s">
        <v>75</v>
      </c>
      <c r="AY495" s="149" t="s">
        <v>133</v>
      </c>
    </row>
    <row r="496" spans="2:51" s="13" customFormat="1" ht="11.25">
      <c r="B496" s="154"/>
      <c r="D496" s="148" t="s">
        <v>141</v>
      </c>
      <c r="E496" s="155" t="s">
        <v>1</v>
      </c>
      <c r="F496" s="156" t="s">
        <v>1244</v>
      </c>
      <c r="H496" s="157">
        <v>376.92200000000003</v>
      </c>
      <c r="I496" s="158"/>
      <c r="L496" s="154"/>
      <c r="M496" s="159"/>
      <c r="T496" s="160"/>
      <c r="AT496" s="155" t="s">
        <v>141</v>
      </c>
      <c r="AU496" s="155" t="s">
        <v>85</v>
      </c>
      <c r="AV496" s="13" t="s">
        <v>85</v>
      </c>
      <c r="AW496" s="13" t="s">
        <v>32</v>
      </c>
      <c r="AX496" s="13" t="s">
        <v>75</v>
      </c>
      <c r="AY496" s="155" t="s">
        <v>133</v>
      </c>
    </row>
    <row r="497" spans="2:51" s="12" customFormat="1" ht="11.25">
      <c r="B497" s="147"/>
      <c r="D497" s="148" t="s">
        <v>141</v>
      </c>
      <c r="E497" s="149" t="s">
        <v>1</v>
      </c>
      <c r="F497" s="150" t="s">
        <v>1245</v>
      </c>
      <c r="H497" s="149" t="s">
        <v>1</v>
      </c>
      <c r="I497" s="151"/>
      <c r="L497" s="147"/>
      <c r="M497" s="152"/>
      <c r="T497" s="153"/>
      <c r="AT497" s="149" t="s">
        <v>141</v>
      </c>
      <c r="AU497" s="149" t="s">
        <v>85</v>
      </c>
      <c r="AV497" s="12" t="s">
        <v>83</v>
      </c>
      <c r="AW497" s="12" t="s">
        <v>32</v>
      </c>
      <c r="AX497" s="12" t="s">
        <v>75</v>
      </c>
      <c r="AY497" s="149" t="s">
        <v>133</v>
      </c>
    </row>
    <row r="498" spans="2:51" s="13" customFormat="1" ht="11.25">
      <c r="B498" s="154"/>
      <c r="D498" s="148" t="s">
        <v>141</v>
      </c>
      <c r="E498" s="155" t="s">
        <v>1</v>
      </c>
      <c r="F498" s="156" t="s">
        <v>1246</v>
      </c>
      <c r="H498" s="157">
        <v>55.351999999999997</v>
      </c>
      <c r="I498" s="158"/>
      <c r="L498" s="154"/>
      <c r="M498" s="159"/>
      <c r="T498" s="160"/>
      <c r="AT498" s="155" t="s">
        <v>141</v>
      </c>
      <c r="AU498" s="155" t="s">
        <v>85</v>
      </c>
      <c r="AV498" s="13" t="s">
        <v>85</v>
      </c>
      <c r="AW498" s="13" t="s">
        <v>32</v>
      </c>
      <c r="AX498" s="13" t="s">
        <v>75</v>
      </c>
      <c r="AY498" s="155" t="s">
        <v>133</v>
      </c>
    </row>
    <row r="499" spans="2:51" s="12" customFormat="1" ht="11.25">
      <c r="B499" s="147"/>
      <c r="D499" s="148" t="s">
        <v>141</v>
      </c>
      <c r="E499" s="149" t="s">
        <v>1</v>
      </c>
      <c r="F499" s="150" t="s">
        <v>1247</v>
      </c>
      <c r="H499" s="149" t="s">
        <v>1</v>
      </c>
      <c r="I499" s="151"/>
      <c r="L499" s="147"/>
      <c r="M499" s="152"/>
      <c r="T499" s="153"/>
      <c r="AT499" s="149" t="s">
        <v>141</v>
      </c>
      <c r="AU499" s="149" t="s">
        <v>85</v>
      </c>
      <c r="AV499" s="12" t="s">
        <v>83</v>
      </c>
      <c r="AW499" s="12" t="s">
        <v>32</v>
      </c>
      <c r="AX499" s="12" t="s">
        <v>75</v>
      </c>
      <c r="AY499" s="149" t="s">
        <v>133</v>
      </c>
    </row>
    <row r="500" spans="2:51" s="13" customFormat="1" ht="11.25">
      <c r="B500" s="154"/>
      <c r="D500" s="148" t="s">
        <v>141</v>
      </c>
      <c r="E500" s="155" t="s">
        <v>1</v>
      </c>
      <c r="F500" s="156" t="s">
        <v>1248</v>
      </c>
      <c r="H500" s="157">
        <v>90.173000000000002</v>
      </c>
      <c r="I500" s="158"/>
      <c r="L500" s="154"/>
      <c r="M500" s="159"/>
      <c r="T500" s="160"/>
      <c r="AT500" s="155" t="s">
        <v>141</v>
      </c>
      <c r="AU500" s="155" t="s">
        <v>85</v>
      </c>
      <c r="AV500" s="13" t="s">
        <v>85</v>
      </c>
      <c r="AW500" s="13" t="s">
        <v>32</v>
      </c>
      <c r="AX500" s="13" t="s">
        <v>75</v>
      </c>
      <c r="AY500" s="155" t="s">
        <v>133</v>
      </c>
    </row>
    <row r="501" spans="2:51" s="15" customFormat="1" ht="11.25">
      <c r="B501" s="168"/>
      <c r="D501" s="148" t="s">
        <v>141</v>
      </c>
      <c r="E501" s="169" t="s">
        <v>1</v>
      </c>
      <c r="F501" s="170" t="s">
        <v>211</v>
      </c>
      <c r="H501" s="171">
        <v>7590.8419999999987</v>
      </c>
      <c r="I501" s="172"/>
      <c r="L501" s="168"/>
      <c r="M501" s="173"/>
      <c r="T501" s="174"/>
      <c r="AT501" s="169" t="s">
        <v>141</v>
      </c>
      <c r="AU501" s="169" t="s">
        <v>85</v>
      </c>
      <c r="AV501" s="15" t="s">
        <v>153</v>
      </c>
      <c r="AW501" s="15" t="s">
        <v>32</v>
      </c>
      <c r="AX501" s="15" t="s">
        <v>75</v>
      </c>
      <c r="AY501" s="169" t="s">
        <v>133</v>
      </c>
    </row>
    <row r="502" spans="2:51" s="12" customFormat="1" ht="11.25">
      <c r="B502" s="147"/>
      <c r="D502" s="148" t="s">
        <v>141</v>
      </c>
      <c r="E502" s="149" t="s">
        <v>1</v>
      </c>
      <c r="F502" s="150" t="s">
        <v>209</v>
      </c>
      <c r="H502" s="149" t="s">
        <v>1</v>
      </c>
      <c r="I502" s="151"/>
      <c r="L502" s="147"/>
      <c r="M502" s="152"/>
      <c r="T502" s="153"/>
      <c r="AT502" s="149" t="s">
        <v>141</v>
      </c>
      <c r="AU502" s="149" t="s">
        <v>85</v>
      </c>
      <c r="AV502" s="12" t="s">
        <v>83</v>
      </c>
      <c r="AW502" s="12" t="s">
        <v>32</v>
      </c>
      <c r="AX502" s="12" t="s">
        <v>75</v>
      </c>
      <c r="AY502" s="149" t="s">
        <v>133</v>
      </c>
    </row>
    <row r="503" spans="2:51" s="12" customFormat="1" ht="11.25">
      <c r="B503" s="147"/>
      <c r="D503" s="148" t="s">
        <v>141</v>
      </c>
      <c r="E503" s="149" t="s">
        <v>1</v>
      </c>
      <c r="F503" s="150" t="s">
        <v>1249</v>
      </c>
      <c r="H503" s="149" t="s">
        <v>1</v>
      </c>
      <c r="I503" s="151"/>
      <c r="L503" s="147"/>
      <c r="M503" s="152"/>
      <c r="T503" s="153"/>
      <c r="AT503" s="149" t="s">
        <v>141</v>
      </c>
      <c r="AU503" s="149" t="s">
        <v>85</v>
      </c>
      <c r="AV503" s="12" t="s">
        <v>83</v>
      </c>
      <c r="AW503" s="12" t="s">
        <v>32</v>
      </c>
      <c r="AX503" s="12" t="s">
        <v>75</v>
      </c>
      <c r="AY503" s="149" t="s">
        <v>133</v>
      </c>
    </row>
    <row r="504" spans="2:51" s="13" customFormat="1" ht="11.25">
      <c r="B504" s="154"/>
      <c r="D504" s="148" t="s">
        <v>141</v>
      </c>
      <c r="E504" s="155" t="s">
        <v>1</v>
      </c>
      <c r="F504" s="156" t="s">
        <v>1250</v>
      </c>
      <c r="H504" s="157">
        <v>499.34899999999999</v>
      </c>
      <c r="I504" s="158"/>
      <c r="L504" s="154"/>
      <c r="M504" s="159"/>
      <c r="T504" s="160"/>
      <c r="AT504" s="155" t="s">
        <v>141</v>
      </c>
      <c r="AU504" s="155" t="s">
        <v>85</v>
      </c>
      <c r="AV504" s="13" t="s">
        <v>85</v>
      </c>
      <c r="AW504" s="13" t="s">
        <v>32</v>
      </c>
      <c r="AX504" s="13" t="s">
        <v>75</v>
      </c>
      <c r="AY504" s="155" t="s">
        <v>133</v>
      </c>
    </row>
    <row r="505" spans="2:51" s="12" customFormat="1" ht="11.25">
      <c r="B505" s="147"/>
      <c r="D505" s="148" t="s">
        <v>141</v>
      </c>
      <c r="E505" s="149" t="s">
        <v>1</v>
      </c>
      <c r="F505" s="150" t="s">
        <v>1251</v>
      </c>
      <c r="H505" s="149" t="s">
        <v>1</v>
      </c>
      <c r="I505" s="151"/>
      <c r="L505" s="147"/>
      <c r="M505" s="152"/>
      <c r="T505" s="153"/>
      <c r="AT505" s="149" t="s">
        <v>141</v>
      </c>
      <c r="AU505" s="149" t="s">
        <v>85</v>
      </c>
      <c r="AV505" s="12" t="s">
        <v>83</v>
      </c>
      <c r="AW505" s="12" t="s">
        <v>32</v>
      </c>
      <c r="AX505" s="12" t="s">
        <v>75</v>
      </c>
      <c r="AY505" s="149" t="s">
        <v>133</v>
      </c>
    </row>
    <row r="506" spans="2:51" s="13" customFormat="1" ht="11.25">
      <c r="B506" s="154"/>
      <c r="D506" s="148" t="s">
        <v>141</v>
      </c>
      <c r="E506" s="155" t="s">
        <v>1</v>
      </c>
      <c r="F506" s="156" t="s">
        <v>1252</v>
      </c>
      <c r="H506" s="157">
        <v>5252.3429999999998</v>
      </c>
      <c r="I506" s="158"/>
      <c r="L506" s="154"/>
      <c r="M506" s="159"/>
      <c r="T506" s="160"/>
      <c r="AT506" s="155" t="s">
        <v>141</v>
      </c>
      <c r="AU506" s="155" t="s">
        <v>85</v>
      </c>
      <c r="AV506" s="13" t="s">
        <v>85</v>
      </c>
      <c r="AW506" s="13" t="s">
        <v>32</v>
      </c>
      <c r="AX506" s="13" t="s">
        <v>75</v>
      </c>
      <c r="AY506" s="155" t="s">
        <v>133</v>
      </c>
    </row>
    <row r="507" spans="2:51" s="12" customFormat="1" ht="11.25">
      <c r="B507" s="147"/>
      <c r="D507" s="148" t="s">
        <v>141</v>
      </c>
      <c r="E507" s="149" t="s">
        <v>1</v>
      </c>
      <c r="F507" s="150" t="s">
        <v>1170</v>
      </c>
      <c r="H507" s="149" t="s">
        <v>1</v>
      </c>
      <c r="I507" s="151"/>
      <c r="L507" s="147"/>
      <c r="M507" s="152"/>
      <c r="T507" s="153"/>
      <c r="AT507" s="149" t="s">
        <v>141</v>
      </c>
      <c r="AU507" s="149" t="s">
        <v>85</v>
      </c>
      <c r="AV507" s="12" t="s">
        <v>83</v>
      </c>
      <c r="AW507" s="12" t="s">
        <v>32</v>
      </c>
      <c r="AX507" s="12" t="s">
        <v>75</v>
      </c>
      <c r="AY507" s="149" t="s">
        <v>133</v>
      </c>
    </row>
    <row r="508" spans="2:51" s="12" customFormat="1" ht="11.25">
      <c r="B508" s="147"/>
      <c r="D508" s="148" t="s">
        <v>141</v>
      </c>
      <c r="E508" s="149" t="s">
        <v>1</v>
      </c>
      <c r="F508" s="150" t="s">
        <v>1265</v>
      </c>
      <c r="H508" s="149" t="s">
        <v>1</v>
      </c>
      <c r="I508" s="151"/>
      <c r="L508" s="147"/>
      <c r="M508" s="152"/>
      <c r="T508" s="153"/>
      <c r="AT508" s="149" t="s">
        <v>141</v>
      </c>
      <c r="AU508" s="149" t="s">
        <v>85</v>
      </c>
      <c r="AV508" s="12" t="s">
        <v>83</v>
      </c>
      <c r="AW508" s="12" t="s">
        <v>32</v>
      </c>
      <c r="AX508" s="12" t="s">
        <v>75</v>
      </c>
      <c r="AY508" s="149" t="s">
        <v>133</v>
      </c>
    </row>
    <row r="509" spans="2:51" s="13" customFormat="1" ht="11.25">
      <c r="B509" s="154"/>
      <c r="D509" s="148" t="s">
        <v>141</v>
      </c>
      <c r="E509" s="155" t="s">
        <v>1</v>
      </c>
      <c r="F509" s="156" t="s">
        <v>1266</v>
      </c>
      <c r="H509" s="157">
        <v>99.87</v>
      </c>
      <c r="I509" s="158"/>
      <c r="L509" s="154"/>
      <c r="M509" s="159"/>
      <c r="T509" s="160"/>
      <c r="AT509" s="155" t="s">
        <v>141</v>
      </c>
      <c r="AU509" s="155" t="s">
        <v>85</v>
      </c>
      <c r="AV509" s="13" t="s">
        <v>85</v>
      </c>
      <c r="AW509" s="13" t="s">
        <v>32</v>
      </c>
      <c r="AX509" s="13" t="s">
        <v>75</v>
      </c>
      <c r="AY509" s="155" t="s">
        <v>133</v>
      </c>
    </row>
    <row r="510" spans="2:51" s="12" customFormat="1" ht="11.25">
      <c r="B510" s="147"/>
      <c r="D510" s="148" t="s">
        <v>141</v>
      </c>
      <c r="E510" s="149" t="s">
        <v>1</v>
      </c>
      <c r="F510" s="150" t="s">
        <v>1188</v>
      </c>
      <c r="H510" s="149" t="s">
        <v>1</v>
      </c>
      <c r="I510" s="151"/>
      <c r="L510" s="147"/>
      <c r="M510" s="152"/>
      <c r="T510" s="153"/>
      <c r="AT510" s="149" t="s">
        <v>141</v>
      </c>
      <c r="AU510" s="149" t="s">
        <v>85</v>
      </c>
      <c r="AV510" s="12" t="s">
        <v>83</v>
      </c>
      <c r="AW510" s="12" t="s">
        <v>32</v>
      </c>
      <c r="AX510" s="12" t="s">
        <v>75</v>
      </c>
      <c r="AY510" s="149" t="s">
        <v>133</v>
      </c>
    </row>
    <row r="511" spans="2:51" s="13" customFormat="1" ht="11.25">
      <c r="B511" s="154"/>
      <c r="D511" s="148" t="s">
        <v>141</v>
      </c>
      <c r="E511" s="155" t="s">
        <v>1</v>
      </c>
      <c r="F511" s="156" t="s">
        <v>1267</v>
      </c>
      <c r="H511" s="157">
        <v>1313.086</v>
      </c>
      <c r="I511" s="158"/>
      <c r="L511" s="154"/>
      <c r="M511" s="159"/>
      <c r="T511" s="160"/>
      <c r="AT511" s="155" t="s">
        <v>141</v>
      </c>
      <c r="AU511" s="155" t="s">
        <v>85</v>
      </c>
      <c r="AV511" s="13" t="s">
        <v>85</v>
      </c>
      <c r="AW511" s="13" t="s">
        <v>32</v>
      </c>
      <c r="AX511" s="13" t="s">
        <v>75</v>
      </c>
      <c r="AY511" s="155" t="s">
        <v>133</v>
      </c>
    </row>
    <row r="512" spans="2:51" s="12" customFormat="1" ht="11.25">
      <c r="B512" s="147"/>
      <c r="D512" s="148" t="s">
        <v>141</v>
      </c>
      <c r="E512" s="149" t="s">
        <v>1</v>
      </c>
      <c r="F512" s="150" t="s">
        <v>1268</v>
      </c>
      <c r="H512" s="149" t="s">
        <v>1</v>
      </c>
      <c r="I512" s="151"/>
      <c r="L512" s="147"/>
      <c r="M512" s="152"/>
      <c r="T512" s="153"/>
      <c r="AT512" s="149" t="s">
        <v>141</v>
      </c>
      <c r="AU512" s="149" t="s">
        <v>85</v>
      </c>
      <c r="AV512" s="12" t="s">
        <v>83</v>
      </c>
      <c r="AW512" s="12" t="s">
        <v>32</v>
      </c>
      <c r="AX512" s="12" t="s">
        <v>75</v>
      </c>
      <c r="AY512" s="149" t="s">
        <v>133</v>
      </c>
    </row>
    <row r="513" spans="2:65" s="13" customFormat="1" ht="11.25">
      <c r="B513" s="154"/>
      <c r="D513" s="148" t="s">
        <v>141</v>
      </c>
      <c r="E513" s="155" t="s">
        <v>1</v>
      </c>
      <c r="F513" s="156" t="s">
        <v>1269</v>
      </c>
      <c r="H513" s="157">
        <v>1412.9559999999999</v>
      </c>
      <c r="I513" s="158"/>
      <c r="L513" s="154"/>
      <c r="M513" s="159"/>
      <c r="T513" s="160"/>
      <c r="AT513" s="155" t="s">
        <v>141</v>
      </c>
      <c r="AU513" s="155" t="s">
        <v>85</v>
      </c>
      <c r="AV513" s="13" t="s">
        <v>85</v>
      </c>
      <c r="AW513" s="13" t="s">
        <v>32</v>
      </c>
      <c r="AX513" s="13" t="s">
        <v>83</v>
      </c>
      <c r="AY513" s="155" t="s">
        <v>133</v>
      </c>
    </row>
    <row r="514" spans="2:65" s="1" customFormat="1" ht="24.2" customHeight="1">
      <c r="B514" s="32"/>
      <c r="C514" s="133" t="s">
        <v>277</v>
      </c>
      <c r="D514" s="133" t="s">
        <v>135</v>
      </c>
      <c r="E514" s="134" t="s">
        <v>226</v>
      </c>
      <c r="F514" s="135" t="s">
        <v>227</v>
      </c>
      <c r="G514" s="136" t="s">
        <v>200</v>
      </c>
      <c r="H514" s="137">
        <v>812.21600000000001</v>
      </c>
      <c r="I514" s="138"/>
      <c r="J514" s="139">
        <f>ROUND(I514*H514,2)</f>
        <v>0</v>
      </c>
      <c r="K514" s="140"/>
      <c r="L514" s="32"/>
      <c r="M514" s="141" t="s">
        <v>1</v>
      </c>
      <c r="N514" s="142" t="s">
        <v>40</v>
      </c>
      <c r="P514" s="143">
        <f>O514*H514</f>
        <v>0</v>
      </c>
      <c r="Q514" s="143">
        <v>0</v>
      </c>
      <c r="R514" s="143">
        <f>Q514*H514</f>
        <v>0</v>
      </c>
      <c r="S514" s="143">
        <v>0</v>
      </c>
      <c r="T514" s="144">
        <f>S514*H514</f>
        <v>0</v>
      </c>
      <c r="AR514" s="145" t="s">
        <v>139</v>
      </c>
      <c r="AT514" s="145" t="s">
        <v>135</v>
      </c>
      <c r="AU514" s="145" t="s">
        <v>85</v>
      </c>
      <c r="AY514" s="17" t="s">
        <v>133</v>
      </c>
      <c r="BE514" s="146">
        <f>IF(N514="základní",J514,0)</f>
        <v>0</v>
      </c>
      <c r="BF514" s="146">
        <f>IF(N514="snížená",J514,0)</f>
        <v>0</v>
      </c>
      <c r="BG514" s="146">
        <f>IF(N514="zákl. přenesená",J514,0)</f>
        <v>0</v>
      </c>
      <c r="BH514" s="146">
        <f>IF(N514="sníž. přenesená",J514,0)</f>
        <v>0</v>
      </c>
      <c r="BI514" s="146">
        <f>IF(N514="nulová",J514,0)</f>
        <v>0</v>
      </c>
      <c r="BJ514" s="17" t="s">
        <v>83</v>
      </c>
      <c r="BK514" s="146">
        <f>ROUND(I514*H514,2)</f>
        <v>0</v>
      </c>
      <c r="BL514" s="17" t="s">
        <v>139</v>
      </c>
      <c r="BM514" s="145" t="s">
        <v>1270</v>
      </c>
    </row>
    <row r="515" spans="2:65" s="12" customFormat="1" ht="11.25">
      <c r="B515" s="147"/>
      <c r="D515" s="148" t="s">
        <v>141</v>
      </c>
      <c r="E515" s="149" t="s">
        <v>1</v>
      </c>
      <c r="F515" s="150" t="s">
        <v>1207</v>
      </c>
      <c r="H515" s="149" t="s">
        <v>1</v>
      </c>
      <c r="I515" s="151"/>
      <c r="L515" s="147"/>
      <c r="M515" s="152"/>
      <c r="T515" s="153"/>
      <c r="AT515" s="149" t="s">
        <v>141</v>
      </c>
      <c r="AU515" s="149" t="s">
        <v>85</v>
      </c>
      <c r="AV515" s="12" t="s">
        <v>83</v>
      </c>
      <c r="AW515" s="12" t="s">
        <v>32</v>
      </c>
      <c r="AX515" s="12" t="s">
        <v>75</v>
      </c>
      <c r="AY515" s="149" t="s">
        <v>133</v>
      </c>
    </row>
    <row r="516" spans="2:65" s="12" customFormat="1" ht="11.25">
      <c r="B516" s="147"/>
      <c r="D516" s="148" t="s">
        <v>141</v>
      </c>
      <c r="E516" s="149" t="s">
        <v>1</v>
      </c>
      <c r="F516" s="150" t="s">
        <v>1208</v>
      </c>
      <c r="H516" s="149" t="s">
        <v>1</v>
      </c>
      <c r="I516" s="151"/>
      <c r="L516" s="147"/>
      <c r="M516" s="152"/>
      <c r="T516" s="153"/>
      <c r="AT516" s="149" t="s">
        <v>141</v>
      </c>
      <c r="AU516" s="149" t="s">
        <v>85</v>
      </c>
      <c r="AV516" s="12" t="s">
        <v>83</v>
      </c>
      <c r="AW516" s="12" t="s">
        <v>32</v>
      </c>
      <c r="AX516" s="12" t="s">
        <v>75</v>
      </c>
      <c r="AY516" s="149" t="s">
        <v>133</v>
      </c>
    </row>
    <row r="517" spans="2:65" s="13" customFormat="1" ht="11.25">
      <c r="B517" s="154"/>
      <c r="D517" s="148" t="s">
        <v>141</v>
      </c>
      <c r="E517" s="155" t="s">
        <v>1</v>
      </c>
      <c r="F517" s="156" t="s">
        <v>1209</v>
      </c>
      <c r="H517" s="157">
        <v>530.173</v>
      </c>
      <c r="I517" s="158"/>
      <c r="L517" s="154"/>
      <c r="M517" s="159"/>
      <c r="T517" s="160"/>
      <c r="AT517" s="155" t="s">
        <v>141</v>
      </c>
      <c r="AU517" s="155" t="s">
        <v>85</v>
      </c>
      <c r="AV517" s="13" t="s">
        <v>85</v>
      </c>
      <c r="AW517" s="13" t="s">
        <v>32</v>
      </c>
      <c r="AX517" s="13" t="s">
        <v>75</v>
      </c>
      <c r="AY517" s="155" t="s">
        <v>133</v>
      </c>
    </row>
    <row r="518" spans="2:65" s="12" customFormat="1" ht="11.25">
      <c r="B518" s="147"/>
      <c r="D518" s="148" t="s">
        <v>141</v>
      </c>
      <c r="E518" s="149" t="s">
        <v>1</v>
      </c>
      <c r="F518" s="150" t="s">
        <v>1210</v>
      </c>
      <c r="H518" s="149" t="s">
        <v>1</v>
      </c>
      <c r="I518" s="151"/>
      <c r="L518" s="147"/>
      <c r="M518" s="152"/>
      <c r="T518" s="153"/>
      <c r="AT518" s="149" t="s">
        <v>141</v>
      </c>
      <c r="AU518" s="149" t="s">
        <v>85</v>
      </c>
      <c r="AV518" s="12" t="s">
        <v>83</v>
      </c>
      <c r="AW518" s="12" t="s">
        <v>32</v>
      </c>
      <c r="AX518" s="12" t="s">
        <v>75</v>
      </c>
      <c r="AY518" s="149" t="s">
        <v>133</v>
      </c>
    </row>
    <row r="519" spans="2:65" s="12" customFormat="1" ht="11.25">
      <c r="B519" s="147"/>
      <c r="D519" s="148" t="s">
        <v>141</v>
      </c>
      <c r="E519" s="149" t="s">
        <v>1</v>
      </c>
      <c r="F519" s="150" t="s">
        <v>1211</v>
      </c>
      <c r="H519" s="149" t="s">
        <v>1</v>
      </c>
      <c r="I519" s="151"/>
      <c r="L519" s="147"/>
      <c r="M519" s="152"/>
      <c r="T519" s="153"/>
      <c r="AT519" s="149" t="s">
        <v>141</v>
      </c>
      <c r="AU519" s="149" t="s">
        <v>85</v>
      </c>
      <c r="AV519" s="12" t="s">
        <v>83</v>
      </c>
      <c r="AW519" s="12" t="s">
        <v>32</v>
      </c>
      <c r="AX519" s="12" t="s">
        <v>75</v>
      </c>
      <c r="AY519" s="149" t="s">
        <v>133</v>
      </c>
    </row>
    <row r="520" spans="2:65" s="13" customFormat="1" ht="11.25">
      <c r="B520" s="154"/>
      <c r="D520" s="148" t="s">
        <v>141</v>
      </c>
      <c r="E520" s="155" t="s">
        <v>1</v>
      </c>
      <c r="F520" s="156" t="s">
        <v>1212</v>
      </c>
      <c r="H520" s="157">
        <v>1684.7739999999999</v>
      </c>
      <c r="I520" s="158"/>
      <c r="L520" s="154"/>
      <c r="M520" s="159"/>
      <c r="T520" s="160"/>
      <c r="AT520" s="155" t="s">
        <v>141</v>
      </c>
      <c r="AU520" s="155" t="s">
        <v>85</v>
      </c>
      <c r="AV520" s="13" t="s">
        <v>85</v>
      </c>
      <c r="AW520" s="13" t="s">
        <v>32</v>
      </c>
      <c r="AX520" s="13" t="s">
        <v>75</v>
      </c>
      <c r="AY520" s="155" t="s">
        <v>133</v>
      </c>
    </row>
    <row r="521" spans="2:65" s="12" customFormat="1" ht="11.25">
      <c r="B521" s="147"/>
      <c r="D521" s="148" t="s">
        <v>141</v>
      </c>
      <c r="E521" s="149" t="s">
        <v>1</v>
      </c>
      <c r="F521" s="150" t="s">
        <v>1213</v>
      </c>
      <c r="H521" s="149" t="s">
        <v>1</v>
      </c>
      <c r="I521" s="151"/>
      <c r="L521" s="147"/>
      <c r="M521" s="152"/>
      <c r="T521" s="153"/>
      <c r="AT521" s="149" t="s">
        <v>141</v>
      </c>
      <c r="AU521" s="149" t="s">
        <v>85</v>
      </c>
      <c r="AV521" s="12" t="s">
        <v>83</v>
      </c>
      <c r="AW521" s="12" t="s">
        <v>32</v>
      </c>
      <c r="AX521" s="12" t="s">
        <v>75</v>
      </c>
      <c r="AY521" s="149" t="s">
        <v>133</v>
      </c>
    </row>
    <row r="522" spans="2:65" s="13" customFormat="1" ht="11.25">
      <c r="B522" s="154"/>
      <c r="D522" s="148" t="s">
        <v>141</v>
      </c>
      <c r="E522" s="155" t="s">
        <v>1</v>
      </c>
      <c r="F522" s="156" t="s">
        <v>1214</v>
      </c>
      <c r="H522" s="157">
        <v>475.18900000000002</v>
      </c>
      <c r="I522" s="158"/>
      <c r="L522" s="154"/>
      <c r="M522" s="159"/>
      <c r="T522" s="160"/>
      <c r="AT522" s="155" t="s">
        <v>141</v>
      </c>
      <c r="AU522" s="155" t="s">
        <v>85</v>
      </c>
      <c r="AV522" s="13" t="s">
        <v>85</v>
      </c>
      <c r="AW522" s="13" t="s">
        <v>32</v>
      </c>
      <c r="AX522" s="13" t="s">
        <v>75</v>
      </c>
      <c r="AY522" s="155" t="s">
        <v>133</v>
      </c>
    </row>
    <row r="523" spans="2:65" s="12" customFormat="1" ht="11.25">
      <c r="B523" s="147"/>
      <c r="D523" s="148" t="s">
        <v>141</v>
      </c>
      <c r="E523" s="149" t="s">
        <v>1</v>
      </c>
      <c r="F523" s="150" t="s">
        <v>1215</v>
      </c>
      <c r="H523" s="149" t="s">
        <v>1</v>
      </c>
      <c r="I523" s="151"/>
      <c r="L523" s="147"/>
      <c r="M523" s="152"/>
      <c r="T523" s="153"/>
      <c r="AT523" s="149" t="s">
        <v>141</v>
      </c>
      <c r="AU523" s="149" t="s">
        <v>85</v>
      </c>
      <c r="AV523" s="12" t="s">
        <v>83</v>
      </c>
      <c r="AW523" s="12" t="s">
        <v>32</v>
      </c>
      <c r="AX523" s="12" t="s">
        <v>75</v>
      </c>
      <c r="AY523" s="149" t="s">
        <v>133</v>
      </c>
    </row>
    <row r="524" spans="2:65" s="13" customFormat="1" ht="11.25">
      <c r="B524" s="154"/>
      <c r="D524" s="148" t="s">
        <v>141</v>
      </c>
      <c r="E524" s="155" t="s">
        <v>1</v>
      </c>
      <c r="F524" s="156" t="s">
        <v>1216</v>
      </c>
      <c r="H524" s="157">
        <v>205.2</v>
      </c>
      <c r="I524" s="158"/>
      <c r="L524" s="154"/>
      <c r="M524" s="159"/>
      <c r="T524" s="160"/>
      <c r="AT524" s="155" t="s">
        <v>141</v>
      </c>
      <c r="AU524" s="155" t="s">
        <v>85</v>
      </c>
      <c r="AV524" s="13" t="s">
        <v>85</v>
      </c>
      <c r="AW524" s="13" t="s">
        <v>32</v>
      </c>
      <c r="AX524" s="13" t="s">
        <v>75</v>
      </c>
      <c r="AY524" s="155" t="s">
        <v>133</v>
      </c>
    </row>
    <row r="525" spans="2:65" s="12" customFormat="1" ht="11.25">
      <c r="B525" s="147"/>
      <c r="D525" s="148" t="s">
        <v>141</v>
      </c>
      <c r="E525" s="149" t="s">
        <v>1</v>
      </c>
      <c r="F525" s="150" t="s">
        <v>1217</v>
      </c>
      <c r="H525" s="149" t="s">
        <v>1</v>
      </c>
      <c r="I525" s="151"/>
      <c r="L525" s="147"/>
      <c r="M525" s="152"/>
      <c r="T525" s="153"/>
      <c r="AT525" s="149" t="s">
        <v>141</v>
      </c>
      <c r="AU525" s="149" t="s">
        <v>85</v>
      </c>
      <c r="AV525" s="12" t="s">
        <v>83</v>
      </c>
      <c r="AW525" s="12" t="s">
        <v>32</v>
      </c>
      <c r="AX525" s="12" t="s">
        <v>75</v>
      </c>
      <c r="AY525" s="149" t="s">
        <v>133</v>
      </c>
    </row>
    <row r="526" spans="2:65" s="13" customFormat="1" ht="11.25">
      <c r="B526" s="154"/>
      <c r="D526" s="148" t="s">
        <v>141</v>
      </c>
      <c r="E526" s="155" t="s">
        <v>1</v>
      </c>
      <c r="F526" s="156" t="s">
        <v>1218</v>
      </c>
      <c r="H526" s="157">
        <v>61.92</v>
      </c>
      <c r="I526" s="158"/>
      <c r="L526" s="154"/>
      <c r="M526" s="159"/>
      <c r="T526" s="160"/>
      <c r="AT526" s="155" t="s">
        <v>141</v>
      </c>
      <c r="AU526" s="155" t="s">
        <v>85</v>
      </c>
      <c r="AV526" s="13" t="s">
        <v>85</v>
      </c>
      <c r="AW526" s="13" t="s">
        <v>32</v>
      </c>
      <c r="AX526" s="13" t="s">
        <v>75</v>
      </c>
      <c r="AY526" s="155" t="s">
        <v>133</v>
      </c>
    </row>
    <row r="527" spans="2:65" s="12" customFormat="1" ht="11.25">
      <c r="B527" s="147"/>
      <c r="D527" s="148" t="s">
        <v>141</v>
      </c>
      <c r="E527" s="149" t="s">
        <v>1</v>
      </c>
      <c r="F527" s="150" t="s">
        <v>1219</v>
      </c>
      <c r="H527" s="149" t="s">
        <v>1</v>
      </c>
      <c r="I527" s="151"/>
      <c r="L527" s="147"/>
      <c r="M527" s="152"/>
      <c r="T527" s="153"/>
      <c r="AT527" s="149" t="s">
        <v>141</v>
      </c>
      <c r="AU527" s="149" t="s">
        <v>85</v>
      </c>
      <c r="AV527" s="12" t="s">
        <v>83</v>
      </c>
      <c r="AW527" s="12" t="s">
        <v>32</v>
      </c>
      <c r="AX527" s="12" t="s">
        <v>75</v>
      </c>
      <c r="AY527" s="149" t="s">
        <v>133</v>
      </c>
    </row>
    <row r="528" spans="2:65" s="13" customFormat="1" ht="11.25">
      <c r="B528" s="154"/>
      <c r="D528" s="148" t="s">
        <v>141</v>
      </c>
      <c r="E528" s="155" t="s">
        <v>1</v>
      </c>
      <c r="F528" s="156" t="s">
        <v>1220</v>
      </c>
      <c r="H528" s="157">
        <v>141.12</v>
      </c>
      <c r="I528" s="158"/>
      <c r="L528" s="154"/>
      <c r="M528" s="159"/>
      <c r="T528" s="160"/>
      <c r="AT528" s="155" t="s">
        <v>141</v>
      </c>
      <c r="AU528" s="155" t="s">
        <v>85</v>
      </c>
      <c r="AV528" s="13" t="s">
        <v>85</v>
      </c>
      <c r="AW528" s="13" t="s">
        <v>32</v>
      </c>
      <c r="AX528" s="13" t="s">
        <v>75</v>
      </c>
      <c r="AY528" s="155" t="s">
        <v>133</v>
      </c>
    </row>
    <row r="529" spans="2:51" s="12" customFormat="1" ht="11.25">
      <c r="B529" s="147"/>
      <c r="D529" s="148" t="s">
        <v>141</v>
      </c>
      <c r="E529" s="149" t="s">
        <v>1</v>
      </c>
      <c r="F529" s="150" t="s">
        <v>1221</v>
      </c>
      <c r="H529" s="149" t="s">
        <v>1</v>
      </c>
      <c r="I529" s="151"/>
      <c r="L529" s="147"/>
      <c r="M529" s="152"/>
      <c r="T529" s="153"/>
      <c r="AT529" s="149" t="s">
        <v>141</v>
      </c>
      <c r="AU529" s="149" t="s">
        <v>85</v>
      </c>
      <c r="AV529" s="12" t="s">
        <v>83</v>
      </c>
      <c r="AW529" s="12" t="s">
        <v>32</v>
      </c>
      <c r="AX529" s="12" t="s">
        <v>75</v>
      </c>
      <c r="AY529" s="149" t="s">
        <v>133</v>
      </c>
    </row>
    <row r="530" spans="2:51" s="13" customFormat="1" ht="11.25">
      <c r="B530" s="154"/>
      <c r="D530" s="148" t="s">
        <v>141</v>
      </c>
      <c r="E530" s="155" t="s">
        <v>1</v>
      </c>
      <c r="F530" s="156" t="s">
        <v>1222</v>
      </c>
      <c r="H530" s="157">
        <v>564.62</v>
      </c>
      <c r="I530" s="158"/>
      <c r="L530" s="154"/>
      <c r="M530" s="159"/>
      <c r="T530" s="160"/>
      <c r="AT530" s="155" t="s">
        <v>141</v>
      </c>
      <c r="AU530" s="155" t="s">
        <v>85</v>
      </c>
      <c r="AV530" s="13" t="s">
        <v>85</v>
      </c>
      <c r="AW530" s="13" t="s">
        <v>32</v>
      </c>
      <c r="AX530" s="13" t="s">
        <v>75</v>
      </c>
      <c r="AY530" s="155" t="s">
        <v>133</v>
      </c>
    </row>
    <row r="531" spans="2:51" s="12" customFormat="1" ht="11.25">
      <c r="B531" s="147"/>
      <c r="D531" s="148" t="s">
        <v>141</v>
      </c>
      <c r="E531" s="149" t="s">
        <v>1</v>
      </c>
      <c r="F531" s="150" t="s">
        <v>1223</v>
      </c>
      <c r="H531" s="149" t="s">
        <v>1</v>
      </c>
      <c r="I531" s="151"/>
      <c r="L531" s="147"/>
      <c r="M531" s="152"/>
      <c r="T531" s="153"/>
      <c r="AT531" s="149" t="s">
        <v>141</v>
      </c>
      <c r="AU531" s="149" t="s">
        <v>85</v>
      </c>
      <c r="AV531" s="12" t="s">
        <v>83</v>
      </c>
      <c r="AW531" s="12" t="s">
        <v>32</v>
      </c>
      <c r="AX531" s="12" t="s">
        <v>75</v>
      </c>
      <c r="AY531" s="149" t="s">
        <v>133</v>
      </c>
    </row>
    <row r="532" spans="2:51" s="13" customFormat="1" ht="11.25">
      <c r="B532" s="154"/>
      <c r="D532" s="148" t="s">
        <v>141</v>
      </c>
      <c r="E532" s="155" t="s">
        <v>1</v>
      </c>
      <c r="F532" s="156" t="s">
        <v>1224</v>
      </c>
      <c r="H532" s="157">
        <v>192.36199999999999</v>
      </c>
      <c r="I532" s="158"/>
      <c r="L532" s="154"/>
      <c r="M532" s="159"/>
      <c r="T532" s="160"/>
      <c r="AT532" s="155" t="s">
        <v>141</v>
      </c>
      <c r="AU532" s="155" t="s">
        <v>85</v>
      </c>
      <c r="AV532" s="13" t="s">
        <v>85</v>
      </c>
      <c r="AW532" s="13" t="s">
        <v>32</v>
      </c>
      <c r="AX532" s="13" t="s">
        <v>75</v>
      </c>
      <c r="AY532" s="155" t="s">
        <v>133</v>
      </c>
    </row>
    <row r="533" spans="2:51" s="12" customFormat="1" ht="11.25">
      <c r="B533" s="147"/>
      <c r="D533" s="148" t="s">
        <v>141</v>
      </c>
      <c r="E533" s="149" t="s">
        <v>1</v>
      </c>
      <c r="F533" s="150" t="s">
        <v>1225</v>
      </c>
      <c r="H533" s="149" t="s">
        <v>1</v>
      </c>
      <c r="I533" s="151"/>
      <c r="L533" s="147"/>
      <c r="M533" s="152"/>
      <c r="T533" s="153"/>
      <c r="AT533" s="149" t="s">
        <v>141</v>
      </c>
      <c r="AU533" s="149" t="s">
        <v>85</v>
      </c>
      <c r="AV533" s="12" t="s">
        <v>83</v>
      </c>
      <c r="AW533" s="12" t="s">
        <v>32</v>
      </c>
      <c r="AX533" s="12" t="s">
        <v>75</v>
      </c>
      <c r="AY533" s="149" t="s">
        <v>133</v>
      </c>
    </row>
    <row r="534" spans="2:51" s="13" customFormat="1" ht="11.25">
      <c r="B534" s="154"/>
      <c r="D534" s="148" t="s">
        <v>141</v>
      </c>
      <c r="E534" s="155" t="s">
        <v>1</v>
      </c>
      <c r="F534" s="156" t="s">
        <v>1226</v>
      </c>
      <c r="H534" s="157">
        <v>210.535</v>
      </c>
      <c r="I534" s="158"/>
      <c r="L534" s="154"/>
      <c r="M534" s="159"/>
      <c r="T534" s="160"/>
      <c r="AT534" s="155" t="s">
        <v>141</v>
      </c>
      <c r="AU534" s="155" t="s">
        <v>85</v>
      </c>
      <c r="AV534" s="13" t="s">
        <v>85</v>
      </c>
      <c r="AW534" s="13" t="s">
        <v>32</v>
      </c>
      <c r="AX534" s="13" t="s">
        <v>75</v>
      </c>
      <c r="AY534" s="155" t="s">
        <v>133</v>
      </c>
    </row>
    <row r="535" spans="2:51" s="12" customFormat="1" ht="11.25">
      <c r="B535" s="147"/>
      <c r="D535" s="148" t="s">
        <v>141</v>
      </c>
      <c r="E535" s="149" t="s">
        <v>1</v>
      </c>
      <c r="F535" s="150" t="s">
        <v>1227</v>
      </c>
      <c r="H535" s="149" t="s">
        <v>1</v>
      </c>
      <c r="I535" s="151"/>
      <c r="L535" s="147"/>
      <c r="M535" s="152"/>
      <c r="T535" s="153"/>
      <c r="AT535" s="149" t="s">
        <v>141</v>
      </c>
      <c r="AU535" s="149" t="s">
        <v>85</v>
      </c>
      <c r="AV535" s="12" t="s">
        <v>83</v>
      </c>
      <c r="AW535" s="12" t="s">
        <v>32</v>
      </c>
      <c r="AX535" s="12" t="s">
        <v>75</v>
      </c>
      <c r="AY535" s="149" t="s">
        <v>133</v>
      </c>
    </row>
    <row r="536" spans="2:51" s="13" customFormat="1" ht="11.25">
      <c r="B536" s="154"/>
      <c r="D536" s="148" t="s">
        <v>141</v>
      </c>
      <c r="E536" s="155" t="s">
        <v>1</v>
      </c>
      <c r="F536" s="156" t="s">
        <v>1228</v>
      </c>
      <c r="H536" s="157">
        <v>1077.8399999999999</v>
      </c>
      <c r="I536" s="158"/>
      <c r="L536" s="154"/>
      <c r="M536" s="159"/>
      <c r="T536" s="160"/>
      <c r="AT536" s="155" t="s">
        <v>141</v>
      </c>
      <c r="AU536" s="155" t="s">
        <v>85</v>
      </c>
      <c r="AV536" s="13" t="s">
        <v>85</v>
      </c>
      <c r="AW536" s="13" t="s">
        <v>32</v>
      </c>
      <c r="AX536" s="13" t="s">
        <v>75</v>
      </c>
      <c r="AY536" s="155" t="s">
        <v>133</v>
      </c>
    </row>
    <row r="537" spans="2:51" s="12" customFormat="1" ht="11.25">
      <c r="B537" s="147"/>
      <c r="D537" s="148" t="s">
        <v>141</v>
      </c>
      <c r="E537" s="149" t="s">
        <v>1</v>
      </c>
      <c r="F537" s="150" t="s">
        <v>1229</v>
      </c>
      <c r="H537" s="149" t="s">
        <v>1</v>
      </c>
      <c r="I537" s="151"/>
      <c r="L537" s="147"/>
      <c r="M537" s="152"/>
      <c r="T537" s="153"/>
      <c r="AT537" s="149" t="s">
        <v>141</v>
      </c>
      <c r="AU537" s="149" t="s">
        <v>85</v>
      </c>
      <c r="AV537" s="12" t="s">
        <v>83</v>
      </c>
      <c r="AW537" s="12" t="s">
        <v>32</v>
      </c>
      <c r="AX537" s="12" t="s">
        <v>75</v>
      </c>
      <c r="AY537" s="149" t="s">
        <v>133</v>
      </c>
    </row>
    <row r="538" spans="2:51" s="13" customFormat="1" ht="11.25">
      <c r="B538" s="154"/>
      <c r="D538" s="148" t="s">
        <v>141</v>
      </c>
      <c r="E538" s="155" t="s">
        <v>1</v>
      </c>
      <c r="F538" s="156" t="s">
        <v>1230</v>
      </c>
      <c r="H538" s="157">
        <v>706.928</v>
      </c>
      <c r="I538" s="158"/>
      <c r="L538" s="154"/>
      <c r="M538" s="159"/>
      <c r="T538" s="160"/>
      <c r="AT538" s="155" t="s">
        <v>141</v>
      </c>
      <c r="AU538" s="155" t="s">
        <v>85</v>
      </c>
      <c r="AV538" s="13" t="s">
        <v>85</v>
      </c>
      <c r="AW538" s="13" t="s">
        <v>32</v>
      </c>
      <c r="AX538" s="13" t="s">
        <v>75</v>
      </c>
      <c r="AY538" s="155" t="s">
        <v>133</v>
      </c>
    </row>
    <row r="539" spans="2:51" s="12" customFormat="1" ht="11.25">
      <c r="B539" s="147"/>
      <c r="D539" s="148" t="s">
        <v>141</v>
      </c>
      <c r="E539" s="149" t="s">
        <v>1</v>
      </c>
      <c r="F539" s="150" t="s">
        <v>1231</v>
      </c>
      <c r="H539" s="149" t="s">
        <v>1</v>
      </c>
      <c r="I539" s="151"/>
      <c r="L539" s="147"/>
      <c r="M539" s="152"/>
      <c r="T539" s="153"/>
      <c r="AT539" s="149" t="s">
        <v>141</v>
      </c>
      <c r="AU539" s="149" t="s">
        <v>85</v>
      </c>
      <c r="AV539" s="12" t="s">
        <v>83</v>
      </c>
      <c r="AW539" s="12" t="s">
        <v>32</v>
      </c>
      <c r="AX539" s="12" t="s">
        <v>75</v>
      </c>
      <c r="AY539" s="149" t="s">
        <v>133</v>
      </c>
    </row>
    <row r="540" spans="2:51" s="13" customFormat="1" ht="11.25">
      <c r="B540" s="154"/>
      <c r="D540" s="148" t="s">
        <v>141</v>
      </c>
      <c r="E540" s="155" t="s">
        <v>1</v>
      </c>
      <c r="F540" s="156" t="s">
        <v>1232</v>
      </c>
      <c r="H540" s="157">
        <v>85.043000000000006</v>
      </c>
      <c r="I540" s="158"/>
      <c r="L540" s="154"/>
      <c r="M540" s="159"/>
      <c r="T540" s="160"/>
      <c r="AT540" s="155" t="s">
        <v>141</v>
      </c>
      <c r="AU540" s="155" t="s">
        <v>85</v>
      </c>
      <c r="AV540" s="13" t="s">
        <v>85</v>
      </c>
      <c r="AW540" s="13" t="s">
        <v>32</v>
      </c>
      <c r="AX540" s="13" t="s">
        <v>75</v>
      </c>
      <c r="AY540" s="155" t="s">
        <v>133</v>
      </c>
    </row>
    <row r="541" spans="2:51" s="12" customFormat="1" ht="11.25">
      <c r="B541" s="147"/>
      <c r="D541" s="148" t="s">
        <v>141</v>
      </c>
      <c r="E541" s="149" t="s">
        <v>1</v>
      </c>
      <c r="F541" s="150" t="s">
        <v>1233</v>
      </c>
      <c r="H541" s="149" t="s">
        <v>1</v>
      </c>
      <c r="I541" s="151"/>
      <c r="L541" s="147"/>
      <c r="M541" s="152"/>
      <c r="T541" s="153"/>
      <c r="AT541" s="149" t="s">
        <v>141</v>
      </c>
      <c r="AU541" s="149" t="s">
        <v>85</v>
      </c>
      <c r="AV541" s="12" t="s">
        <v>83</v>
      </c>
      <c r="AW541" s="12" t="s">
        <v>32</v>
      </c>
      <c r="AX541" s="12" t="s">
        <v>75</v>
      </c>
      <c r="AY541" s="149" t="s">
        <v>133</v>
      </c>
    </row>
    <row r="542" spans="2:51" s="13" customFormat="1" ht="11.25">
      <c r="B542" s="154"/>
      <c r="D542" s="148" t="s">
        <v>141</v>
      </c>
      <c r="E542" s="155" t="s">
        <v>1</v>
      </c>
      <c r="F542" s="156" t="s">
        <v>1234</v>
      </c>
      <c r="H542" s="157">
        <v>39.884</v>
      </c>
      <c r="I542" s="158"/>
      <c r="L542" s="154"/>
      <c r="M542" s="159"/>
      <c r="T542" s="160"/>
      <c r="AT542" s="155" t="s">
        <v>141</v>
      </c>
      <c r="AU542" s="155" t="s">
        <v>85</v>
      </c>
      <c r="AV542" s="13" t="s">
        <v>85</v>
      </c>
      <c r="AW542" s="13" t="s">
        <v>32</v>
      </c>
      <c r="AX542" s="13" t="s">
        <v>75</v>
      </c>
      <c r="AY542" s="155" t="s">
        <v>133</v>
      </c>
    </row>
    <row r="543" spans="2:51" s="12" customFormat="1" ht="11.25">
      <c r="B543" s="147"/>
      <c r="D543" s="148" t="s">
        <v>141</v>
      </c>
      <c r="E543" s="149" t="s">
        <v>1</v>
      </c>
      <c r="F543" s="150" t="s">
        <v>1235</v>
      </c>
      <c r="H543" s="149" t="s">
        <v>1</v>
      </c>
      <c r="I543" s="151"/>
      <c r="L543" s="147"/>
      <c r="M543" s="152"/>
      <c r="T543" s="153"/>
      <c r="AT543" s="149" t="s">
        <v>141</v>
      </c>
      <c r="AU543" s="149" t="s">
        <v>85</v>
      </c>
      <c r="AV543" s="12" t="s">
        <v>83</v>
      </c>
      <c r="AW543" s="12" t="s">
        <v>32</v>
      </c>
      <c r="AX543" s="12" t="s">
        <v>75</v>
      </c>
      <c r="AY543" s="149" t="s">
        <v>133</v>
      </c>
    </row>
    <row r="544" spans="2:51" s="13" customFormat="1" ht="11.25">
      <c r="B544" s="154"/>
      <c r="D544" s="148" t="s">
        <v>141</v>
      </c>
      <c r="E544" s="155" t="s">
        <v>1</v>
      </c>
      <c r="F544" s="156" t="s">
        <v>1236</v>
      </c>
      <c r="H544" s="157">
        <v>147.994</v>
      </c>
      <c r="I544" s="158"/>
      <c r="L544" s="154"/>
      <c r="M544" s="159"/>
      <c r="T544" s="160"/>
      <c r="AT544" s="155" t="s">
        <v>141</v>
      </c>
      <c r="AU544" s="155" t="s">
        <v>85</v>
      </c>
      <c r="AV544" s="13" t="s">
        <v>85</v>
      </c>
      <c r="AW544" s="13" t="s">
        <v>32</v>
      </c>
      <c r="AX544" s="13" t="s">
        <v>75</v>
      </c>
      <c r="AY544" s="155" t="s">
        <v>133</v>
      </c>
    </row>
    <row r="545" spans="2:51" s="12" customFormat="1" ht="11.25">
      <c r="B545" s="147"/>
      <c r="D545" s="148" t="s">
        <v>141</v>
      </c>
      <c r="E545" s="149" t="s">
        <v>1</v>
      </c>
      <c r="F545" s="150" t="s">
        <v>1237</v>
      </c>
      <c r="H545" s="149" t="s">
        <v>1</v>
      </c>
      <c r="I545" s="151"/>
      <c r="L545" s="147"/>
      <c r="M545" s="152"/>
      <c r="T545" s="153"/>
      <c r="AT545" s="149" t="s">
        <v>141</v>
      </c>
      <c r="AU545" s="149" t="s">
        <v>85</v>
      </c>
      <c r="AV545" s="12" t="s">
        <v>83</v>
      </c>
      <c r="AW545" s="12" t="s">
        <v>32</v>
      </c>
      <c r="AX545" s="12" t="s">
        <v>75</v>
      </c>
      <c r="AY545" s="149" t="s">
        <v>133</v>
      </c>
    </row>
    <row r="546" spans="2:51" s="13" customFormat="1" ht="11.25">
      <c r="B546" s="154"/>
      <c r="D546" s="148" t="s">
        <v>141</v>
      </c>
      <c r="E546" s="155" t="s">
        <v>1</v>
      </c>
      <c r="F546" s="156" t="s">
        <v>1238</v>
      </c>
      <c r="H546" s="157">
        <v>135.15799999999999</v>
      </c>
      <c r="I546" s="158"/>
      <c r="L546" s="154"/>
      <c r="M546" s="159"/>
      <c r="T546" s="160"/>
      <c r="AT546" s="155" t="s">
        <v>141</v>
      </c>
      <c r="AU546" s="155" t="s">
        <v>85</v>
      </c>
      <c r="AV546" s="13" t="s">
        <v>85</v>
      </c>
      <c r="AW546" s="13" t="s">
        <v>32</v>
      </c>
      <c r="AX546" s="13" t="s">
        <v>75</v>
      </c>
      <c r="AY546" s="155" t="s">
        <v>133</v>
      </c>
    </row>
    <row r="547" spans="2:51" s="12" customFormat="1" ht="11.25">
      <c r="B547" s="147"/>
      <c r="D547" s="148" t="s">
        <v>141</v>
      </c>
      <c r="E547" s="149" t="s">
        <v>1</v>
      </c>
      <c r="F547" s="150" t="s">
        <v>1239</v>
      </c>
      <c r="H547" s="149" t="s">
        <v>1</v>
      </c>
      <c r="I547" s="151"/>
      <c r="L547" s="147"/>
      <c r="M547" s="152"/>
      <c r="T547" s="153"/>
      <c r="AT547" s="149" t="s">
        <v>141</v>
      </c>
      <c r="AU547" s="149" t="s">
        <v>85</v>
      </c>
      <c r="AV547" s="12" t="s">
        <v>83</v>
      </c>
      <c r="AW547" s="12" t="s">
        <v>32</v>
      </c>
      <c r="AX547" s="12" t="s">
        <v>75</v>
      </c>
      <c r="AY547" s="149" t="s">
        <v>133</v>
      </c>
    </row>
    <row r="548" spans="2:51" s="13" customFormat="1" ht="11.25">
      <c r="B548" s="154"/>
      <c r="D548" s="148" t="s">
        <v>141</v>
      </c>
      <c r="E548" s="155" t="s">
        <v>1</v>
      </c>
      <c r="F548" s="156" t="s">
        <v>1240</v>
      </c>
      <c r="H548" s="157">
        <v>721.178</v>
      </c>
      <c r="I548" s="158"/>
      <c r="L548" s="154"/>
      <c r="M548" s="159"/>
      <c r="T548" s="160"/>
      <c r="AT548" s="155" t="s">
        <v>141</v>
      </c>
      <c r="AU548" s="155" t="s">
        <v>85</v>
      </c>
      <c r="AV548" s="13" t="s">
        <v>85</v>
      </c>
      <c r="AW548" s="13" t="s">
        <v>32</v>
      </c>
      <c r="AX548" s="13" t="s">
        <v>75</v>
      </c>
      <c r="AY548" s="155" t="s">
        <v>133</v>
      </c>
    </row>
    <row r="549" spans="2:51" s="12" customFormat="1" ht="11.25">
      <c r="B549" s="147"/>
      <c r="D549" s="148" t="s">
        <v>141</v>
      </c>
      <c r="E549" s="149" t="s">
        <v>1</v>
      </c>
      <c r="F549" s="150" t="s">
        <v>1241</v>
      </c>
      <c r="H549" s="149" t="s">
        <v>1</v>
      </c>
      <c r="I549" s="151"/>
      <c r="L549" s="147"/>
      <c r="M549" s="152"/>
      <c r="T549" s="153"/>
      <c r="AT549" s="149" t="s">
        <v>141</v>
      </c>
      <c r="AU549" s="149" t="s">
        <v>85</v>
      </c>
      <c r="AV549" s="12" t="s">
        <v>83</v>
      </c>
      <c r="AW549" s="12" t="s">
        <v>32</v>
      </c>
      <c r="AX549" s="12" t="s">
        <v>75</v>
      </c>
      <c r="AY549" s="149" t="s">
        <v>133</v>
      </c>
    </row>
    <row r="550" spans="2:51" s="13" customFormat="1" ht="11.25">
      <c r="B550" s="154"/>
      <c r="D550" s="148" t="s">
        <v>141</v>
      </c>
      <c r="E550" s="155" t="s">
        <v>1</v>
      </c>
      <c r="F550" s="156" t="s">
        <v>1242</v>
      </c>
      <c r="H550" s="157">
        <v>88.477000000000004</v>
      </c>
      <c r="I550" s="158"/>
      <c r="L550" s="154"/>
      <c r="M550" s="159"/>
      <c r="T550" s="160"/>
      <c r="AT550" s="155" t="s">
        <v>141</v>
      </c>
      <c r="AU550" s="155" t="s">
        <v>85</v>
      </c>
      <c r="AV550" s="13" t="s">
        <v>85</v>
      </c>
      <c r="AW550" s="13" t="s">
        <v>32</v>
      </c>
      <c r="AX550" s="13" t="s">
        <v>75</v>
      </c>
      <c r="AY550" s="155" t="s">
        <v>133</v>
      </c>
    </row>
    <row r="551" spans="2:51" s="12" customFormat="1" ht="11.25">
      <c r="B551" s="147"/>
      <c r="D551" s="148" t="s">
        <v>141</v>
      </c>
      <c r="E551" s="149" t="s">
        <v>1</v>
      </c>
      <c r="F551" s="150" t="s">
        <v>1243</v>
      </c>
      <c r="H551" s="149" t="s">
        <v>1</v>
      </c>
      <c r="I551" s="151"/>
      <c r="L551" s="147"/>
      <c r="M551" s="152"/>
      <c r="T551" s="153"/>
      <c r="AT551" s="149" t="s">
        <v>141</v>
      </c>
      <c r="AU551" s="149" t="s">
        <v>85</v>
      </c>
      <c r="AV551" s="12" t="s">
        <v>83</v>
      </c>
      <c r="AW551" s="12" t="s">
        <v>32</v>
      </c>
      <c r="AX551" s="12" t="s">
        <v>75</v>
      </c>
      <c r="AY551" s="149" t="s">
        <v>133</v>
      </c>
    </row>
    <row r="552" spans="2:51" s="13" customFormat="1" ht="11.25">
      <c r="B552" s="154"/>
      <c r="D552" s="148" t="s">
        <v>141</v>
      </c>
      <c r="E552" s="155" t="s">
        <v>1</v>
      </c>
      <c r="F552" s="156" t="s">
        <v>1244</v>
      </c>
      <c r="H552" s="157">
        <v>376.92200000000003</v>
      </c>
      <c r="I552" s="158"/>
      <c r="L552" s="154"/>
      <c r="M552" s="159"/>
      <c r="T552" s="160"/>
      <c r="AT552" s="155" t="s">
        <v>141</v>
      </c>
      <c r="AU552" s="155" t="s">
        <v>85</v>
      </c>
      <c r="AV552" s="13" t="s">
        <v>85</v>
      </c>
      <c r="AW552" s="13" t="s">
        <v>32</v>
      </c>
      <c r="AX552" s="13" t="s">
        <v>75</v>
      </c>
      <c r="AY552" s="155" t="s">
        <v>133</v>
      </c>
    </row>
    <row r="553" spans="2:51" s="12" customFormat="1" ht="11.25">
      <c r="B553" s="147"/>
      <c r="D553" s="148" t="s">
        <v>141</v>
      </c>
      <c r="E553" s="149" t="s">
        <v>1</v>
      </c>
      <c r="F553" s="150" t="s">
        <v>1245</v>
      </c>
      <c r="H553" s="149" t="s">
        <v>1</v>
      </c>
      <c r="I553" s="151"/>
      <c r="L553" s="147"/>
      <c r="M553" s="152"/>
      <c r="T553" s="153"/>
      <c r="AT553" s="149" t="s">
        <v>141</v>
      </c>
      <c r="AU553" s="149" t="s">
        <v>85</v>
      </c>
      <c r="AV553" s="12" t="s">
        <v>83</v>
      </c>
      <c r="AW553" s="12" t="s">
        <v>32</v>
      </c>
      <c r="AX553" s="12" t="s">
        <v>75</v>
      </c>
      <c r="AY553" s="149" t="s">
        <v>133</v>
      </c>
    </row>
    <row r="554" spans="2:51" s="13" customFormat="1" ht="11.25">
      <c r="B554" s="154"/>
      <c r="D554" s="148" t="s">
        <v>141</v>
      </c>
      <c r="E554" s="155" t="s">
        <v>1</v>
      </c>
      <c r="F554" s="156" t="s">
        <v>1246</v>
      </c>
      <c r="H554" s="157">
        <v>55.351999999999997</v>
      </c>
      <c r="I554" s="158"/>
      <c r="L554" s="154"/>
      <c r="M554" s="159"/>
      <c r="T554" s="160"/>
      <c r="AT554" s="155" t="s">
        <v>141</v>
      </c>
      <c r="AU554" s="155" t="s">
        <v>85</v>
      </c>
      <c r="AV554" s="13" t="s">
        <v>85</v>
      </c>
      <c r="AW554" s="13" t="s">
        <v>32</v>
      </c>
      <c r="AX554" s="13" t="s">
        <v>75</v>
      </c>
      <c r="AY554" s="155" t="s">
        <v>133</v>
      </c>
    </row>
    <row r="555" spans="2:51" s="12" customFormat="1" ht="11.25">
      <c r="B555" s="147"/>
      <c r="D555" s="148" t="s">
        <v>141</v>
      </c>
      <c r="E555" s="149" t="s">
        <v>1</v>
      </c>
      <c r="F555" s="150" t="s">
        <v>1247</v>
      </c>
      <c r="H555" s="149" t="s">
        <v>1</v>
      </c>
      <c r="I555" s="151"/>
      <c r="L555" s="147"/>
      <c r="M555" s="152"/>
      <c r="T555" s="153"/>
      <c r="AT555" s="149" t="s">
        <v>141</v>
      </c>
      <c r="AU555" s="149" t="s">
        <v>85</v>
      </c>
      <c r="AV555" s="12" t="s">
        <v>83</v>
      </c>
      <c r="AW555" s="12" t="s">
        <v>32</v>
      </c>
      <c r="AX555" s="12" t="s">
        <v>75</v>
      </c>
      <c r="AY555" s="149" t="s">
        <v>133</v>
      </c>
    </row>
    <row r="556" spans="2:51" s="13" customFormat="1" ht="11.25">
      <c r="B556" s="154"/>
      <c r="D556" s="148" t="s">
        <v>141</v>
      </c>
      <c r="E556" s="155" t="s">
        <v>1</v>
      </c>
      <c r="F556" s="156" t="s">
        <v>1248</v>
      </c>
      <c r="H556" s="157">
        <v>90.173000000000002</v>
      </c>
      <c r="I556" s="158"/>
      <c r="L556" s="154"/>
      <c r="M556" s="159"/>
      <c r="T556" s="160"/>
      <c r="AT556" s="155" t="s">
        <v>141</v>
      </c>
      <c r="AU556" s="155" t="s">
        <v>85</v>
      </c>
      <c r="AV556" s="13" t="s">
        <v>85</v>
      </c>
      <c r="AW556" s="13" t="s">
        <v>32</v>
      </c>
      <c r="AX556" s="13" t="s">
        <v>75</v>
      </c>
      <c r="AY556" s="155" t="s">
        <v>133</v>
      </c>
    </row>
    <row r="557" spans="2:51" s="15" customFormat="1" ht="11.25">
      <c r="B557" s="168"/>
      <c r="D557" s="148" t="s">
        <v>141</v>
      </c>
      <c r="E557" s="169" t="s">
        <v>1</v>
      </c>
      <c r="F557" s="170" t="s">
        <v>211</v>
      </c>
      <c r="H557" s="171">
        <v>7590.8419999999987</v>
      </c>
      <c r="I557" s="172"/>
      <c r="L557" s="168"/>
      <c r="M557" s="173"/>
      <c r="T557" s="174"/>
      <c r="AT557" s="169" t="s">
        <v>141</v>
      </c>
      <c r="AU557" s="169" t="s">
        <v>85</v>
      </c>
      <c r="AV557" s="15" t="s">
        <v>153</v>
      </c>
      <c r="AW557" s="15" t="s">
        <v>32</v>
      </c>
      <c r="AX557" s="15" t="s">
        <v>75</v>
      </c>
      <c r="AY557" s="169" t="s">
        <v>133</v>
      </c>
    </row>
    <row r="558" spans="2:51" s="12" customFormat="1" ht="11.25">
      <c r="B558" s="147"/>
      <c r="D558" s="148" t="s">
        <v>141</v>
      </c>
      <c r="E558" s="149" t="s">
        <v>1</v>
      </c>
      <c r="F558" s="150" t="s">
        <v>209</v>
      </c>
      <c r="H558" s="149" t="s">
        <v>1</v>
      </c>
      <c r="I558" s="151"/>
      <c r="L558" s="147"/>
      <c r="M558" s="152"/>
      <c r="T558" s="153"/>
      <c r="AT558" s="149" t="s">
        <v>141</v>
      </c>
      <c r="AU558" s="149" t="s">
        <v>85</v>
      </c>
      <c r="AV558" s="12" t="s">
        <v>83</v>
      </c>
      <c r="AW558" s="12" t="s">
        <v>32</v>
      </c>
      <c r="AX558" s="12" t="s">
        <v>75</v>
      </c>
      <c r="AY558" s="149" t="s">
        <v>133</v>
      </c>
    </row>
    <row r="559" spans="2:51" s="12" customFormat="1" ht="11.25">
      <c r="B559" s="147"/>
      <c r="D559" s="148" t="s">
        <v>141</v>
      </c>
      <c r="E559" s="149" t="s">
        <v>1</v>
      </c>
      <c r="F559" s="150" t="s">
        <v>1249</v>
      </c>
      <c r="H559" s="149" t="s">
        <v>1</v>
      </c>
      <c r="I559" s="151"/>
      <c r="L559" s="147"/>
      <c r="M559" s="152"/>
      <c r="T559" s="153"/>
      <c r="AT559" s="149" t="s">
        <v>141</v>
      </c>
      <c r="AU559" s="149" t="s">
        <v>85</v>
      </c>
      <c r="AV559" s="12" t="s">
        <v>83</v>
      </c>
      <c r="AW559" s="12" t="s">
        <v>32</v>
      </c>
      <c r="AX559" s="12" t="s">
        <v>75</v>
      </c>
      <c r="AY559" s="149" t="s">
        <v>133</v>
      </c>
    </row>
    <row r="560" spans="2:51" s="13" customFormat="1" ht="11.25">
      <c r="B560" s="154"/>
      <c r="D560" s="148" t="s">
        <v>141</v>
      </c>
      <c r="E560" s="155" t="s">
        <v>1</v>
      </c>
      <c r="F560" s="156" t="s">
        <v>1250</v>
      </c>
      <c r="H560" s="157">
        <v>499.34899999999999</v>
      </c>
      <c r="I560" s="158"/>
      <c r="L560" s="154"/>
      <c r="M560" s="159"/>
      <c r="T560" s="160"/>
      <c r="AT560" s="155" t="s">
        <v>141</v>
      </c>
      <c r="AU560" s="155" t="s">
        <v>85</v>
      </c>
      <c r="AV560" s="13" t="s">
        <v>85</v>
      </c>
      <c r="AW560" s="13" t="s">
        <v>32</v>
      </c>
      <c r="AX560" s="13" t="s">
        <v>75</v>
      </c>
      <c r="AY560" s="155" t="s">
        <v>133</v>
      </c>
    </row>
    <row r="561" spans="2:65" s="12" customFormat="1" ht="11.25">
      <c r="B561" s="147"/>
      <c r="D561" s="148" t="s">
        <v>141</v>
      </c>
      <c r="E561" s="149" t="s">
        <v>1</v>
      </c>
      <c r="F561" s="150" t="s">
        <v>1251</v>
      </c>
      <c r="H561" s="149" t="s">
        <v>1</v>
      </c>
      <c r="I561" s="151"/>
      <c r="L561" s="147"/>
      <c r="M561" s="152"/>
      <c r="T561" s="153"/>
      <c r="AT561" s="149" t="s">
        <v>141</v>
      </c>
      <c r="AU561" s="149" t="s">
        <v>85</v>
      </c>
      <c r="AV561" s="12" t="s">
        <v>83</v>
      </c>
      <c r="AW561" s="12" t="s">
        <v>32</v>
      </c>
      <c r="AX561" s="12" t="s">
        <v>75</v>
      </c>
      <c r="AY561" s="149" t="s">
        <v>133</v>
      </c>
    </row>
    <row r="562" spans="2:65" s="13" customFormat="1" ht="11.25">
      <c r="B562" s="154"/>
      <c r="D562" s="148" t="s">
        <v>141</v>
      </c>
      <c r="E562" s="155" t="s">
        <v>1</v>
      </c>
      <c r="F562" s="156" t="s">
        <v>1252</v>
      </c>
      <c r="H562" s="157">
        <v>5252.3429999999998</v>
      </c>
      <c r="I562" s="158"/>
      <c r="L562" s="154"/>
      <c r="M562" s="159"/>
      <c r="T562" s="160"/>
      <c r="AT562" s="155" t="s">
        <v>141</v>
      </c>
      <c r="AU562" s="155" t="s">
        <v>85</v>
      </c>
      <c r="AV562" s="13" t="s">
        <v>85</v>
      </c>
      <c r="AW562" s="13" t="s">
        <v>32</v>
      </c>
      <c r="AX562" s="13" t="s">
        <v>75</v>
      </c>
      <c r="AY562" s="155" t="s">
        <v>133</v>
      </c>
    </row>
    <row r="563" spans="2:65" s="12" customFormat="1" ht="11.25">
      <c r="B563" s="147"/>
      <c r="D563" s="148" t="s">
        <v>141</v>
      </c>
      <c r="E563" s="149" t="s">
        <v>1</v>
      </c>
      <c r="F563" s="150" t="s">
        <v>1170</v>
      </c>
      <c r="H563" s="149" t="s">
        <v>1</v>
      </c>
      <c r="I563" s="151"/>
      <c r="L563" s="147"/>
      <c r="M563" s="152"/>
      <c r="T563" s="153"/>
      <c r="AT563" s="149" t="s">
        <v>141</v>
      </c>
      <c r="AU563" s="149" t="s">
        <v>85</v>
      </c>
      <c r="AV563" s="12" t="s">
        <v>83</v>
      </c>
      <c r="AW563" s="12" t="s">
        <v>32</v>
      </c>
      <c r="AX563" s="12" t="s">
        <v>75</v>
      </c>
      <c r="AY563" s="149" t="s">
        <v>133</v>
      </c>
    </row>
    <row r="564" spans="2:65" s="12" customFormat="1" ht="11.25">
      <c r="B564" s="147"/>
      <c r="D564" s="148" t="s">
        <v>141</v>
      </c>
      <c r="E564" s="149" t="s">
        <v>1</v>
      </c>
      <c r="F564" s="150" t="s">
        <v>1271</v>
      </c>
      <c r="H564" s="149" t="s">
        <v>1</v>
      </c>
      <c r="I564" s="151"/>
      <c r="L564" s="147"/>
      <c r="M564" s="152"/>
      <c r="T564" s="153"/>
      <c r="AT564" s="149" t="s">
        <v>141</v>
      </c>
      <c r="AU564" s="149" t="s">
        <v>85</v>
      </c>
      <c r="AV564" s="12" t="s">
        <v>83</v>
      </c>
      <c r="AW564" s="12" t="s">
        <v>32</v>
      </c>
      <c r="AX564" s="12" t="s">
        <v>75</v>
      </c>
      <c r="AY564" s="149" t="s">
        <v>133</v>
      </c>
    </row>
    <row r="565" spans="2:65" s="13" customFormat="1" ht="11.25">
      <c r="B565" s="154"/>
      <c r="D565" s="148" t="s">
        <v>141</v>
      </c>
      <c r="E565" s="155" t="s">
        <v>1</v>
      </c>
      <c r="F565" s="156" t="s">
        <v>1272</v>
      </c>
      <c r="H565" s="157">
        <v>24.966999999999999</v>
      </c>
      <c r="I565" s="158"/>
      <c r="L565" s="154"/>
      <c r="M565" s="159"/>
      <c r="T565" s="160"/>
      <c r="AT565" s="155" t="s">
        <v>141</v>
      </c>
      <c r="AU565" s="155" t="s">
        <v>85</v>
      </c>
      <c r="AV565" s="13" t="s">
        <v>85</v>
      </c>
      <c r="AW565" s="13" t="s">
        <v>32</v>
      </c>
      <c r="AX565" s="13" t="s">
        <v>75</v>
      </c>
      <c r="AY565" s="155" t="s">
        <v>133</v>
      </c>
    </row>
    <row r="566" spans="2:65" s="12" customFormat="1" ht="11.25">
      <c r="B566" s="147"/>
      <c r="D566" s="148" t="s">
        <v>141</v>
      </c>
      <c r="E566" s="149" t="s">
        <v>1</v>
      </c>
      <c r="F566" s="150" t="s">
        <v>1195</v>
      </c>
      <c r="H566" s="149" t="s">
        <v>1</v>
      </c>
      <c r="I566" s="151"/>
      <c r="L566" s="147"/>
      <c r="M566" s="152"/>
      <c r="T566" s="153"/>
      <c r="AT566" s="149" t="s">
        <v>141</v>
      </c>
      <c r="AU566" s="149" t="s">
        <v>85</v>
      </c>
      <c r="AV566" s="12" t="s">
        <v>83</v>
      </c>
      <c r="AW566" s="12" t="s">
        <v>32</v>
      </c>
      <c r="AX566" s="12" t="s">
        <v>75</v>
      </c>
      <c r="AY566" s="149" t="s">
        <v>133</v>
      </c>
    </row>
    <row r="567" spans="2:65" s="13" customFormat="1" ht="11.25">
      <c r="B567" s="154"/>
      <c r="D567" s="148" t="s">
        <v>141</v>
      </c>
      <c r="E567" s="155" t="s">
        <v>1</v>
      </c>
      <c r="F567" s="156" t="s">
        <v>1255</v>
      </c>
      <c r="H567" s="157">
        <v>787.851</v>
      </c>
      <c r="I567" s="158"/>
      <c r="L567" s="154"/>
      <c r="M567" s="159"/>
      <c r="T567" s="160"/>
      <c r="AT567" s="155" t="s">
        <v>141</v>
      </c>
      <c r="AU567" s="155" t="s">
        <v>85</v>
      </c>
      <c r="AV567" s="13" t="s">
        <v>85</v>
      </c>
      <c r="AW567" s="13" t="s">
        <v>32</v>
      </c>
      <c r="AX567" s="13" t="s">
        <v>75</v>
      </c>
      <c r="AY567" s="155" t="s">
        <v>133</v>
      </c>
    </row>
    <row r="568" spans="2:65" s="12" customFormat="1" ht="11.25">
      <c r="B568" s="147"/>
      <c r="D568" s="148" t="s">
        <v>141</v>
      </c>
      <c r="E568" s="149" t="s">
        <v>1</v>
      </c>
      <c r="F568" s="150" t="s">
        <v>1273</v>
      </c>
      <c r="H568" s="149" t="s">
        <v>1</v>
      </c>
      <c r="I568" s="151"/>
      <c r="L568" s="147"/>
      <c r="M568" s="152"/>
      <c r="T568" s="153"/>
      <c r="AT568" s="149" t="s">
        <v>141</v>
      </c>
      <c r="AU568" s="149" t="s">
        <v>85</v>
      </c>
      <c r="AV568" s="12" t="s">
        <v>83</v>
      </c>
      <c r="AW568" s="12" t="s">
        <v>32</v>
      </c>
      <c r="AX568" s="12" t="s">
        <v>75</v>
      </c>
      <c r="AY568" s="149" t="s">
        <v>133</v>
      </c>
    </row>
    <row r="569" spans="2:65" s="13" customFormat="1" ht="11.25">
      <c r="B569" s="154"/>
      <c r="D569" s="148" t="s">
        <v>141</v>
      </c>
      <c r="E569" s="155" t="s">
        <v>1</v>
      </c>
      <c r="F569" s="156" t="s">
        <v>1274</v>
      </c>
      <c r="H569" s="157">
        <v>812.21600000000001</v>
      </c>
      <c r="I569" s="158"/>
      <c r="L569" s="154"/>
      <c r="M569" s="159"/>
      <c r="T569" s="160"/>
      <c r="AT569" s="155" t="s">
        <v>141</v>
      </c>
      <c r="AU569" s="155" t="s">
        <v>85</v>
      </c>
      <c r="AV569" s="13" t="s">
        <v>85</v>
      </c>
      <c r="AW569" s="13" t="s">
        <v>32</v>
      </c>
      <c r="AX569" s="13" t="s">
        <v>83</v>
      </c>
      <c r="AY569" s="155" t="s">
        <v>133</v>
      </c>
    </row>
    <row r="570" spans="2:65" s="1" customFormat="1" ht="24.2" customHeight="1">
      <c r="B570" s="32"/>
      <c r="C570" s="133" t="s">
        <v>283</v>
      </c>
      <c r="D570" s="133" t="s">
        <v>135</v>
      </c>
      <c r="E570" s="134" t="s">
        <v>1275</v>
      </c>
      <c r="F570" s="135" t="s">
        <v>1276</v>
      </c>
      <c r="G570" s="136" t="s">
        <v>200</v>
      </c>
      <c r="H570" s="137">
        <v>787.851</v>
      </c>
      <c r="I570" s="138"/>
      <c r="J570" s="139">
        <f>ROUND(I570*H570,2)</f>
        <v>0</v>
      </c>
      <c r="K570" s="140"/>
      <c r="L570" s="32"/>
      <c r="M570" s="141" t="s">
        <v>1</v>
      </c>
      <c r="N570" s="142" t="s">
        <v>40</v>
      </c>
      <c r="P570" s="143">
        <f>O570*H570</f>
        <v>0</v>
      </c>
      <c r="Q570" s="143">
        <v>0</v>
      </c>
      <c r="R570" s="143">
        <f>Q570*H570</f>
        <v>0</v>
      </c>
      <c r="S570" s="143">
        <v>0</v>
      </c>
      <c r="T570" s="144">
        <f>S570*H570</f>
        <v>0</v>
      </c>
      <c r="AR570" s="145" t="s">
        <v>139</v>
      </c>
      <c r="AT570" s="145" t="s">
        <v>135</v>
      </c>
      <c r="AU570" s="145" t="s">
        <v>85</v>
      </c>
      <c r="AY570" s="17" t="s">
        <v>133</v>
      </c>
      <c r="BE570" s="146">
        <f>IF(N570="základní",J570,0)</f>
        <v>0</v>
      </c>
      <c r="BF570" s="146">
        <f>IF(N570="snížená",J570,0)</f>
        <v>0</v>
      </c>
      <c r="BG570" s="146">
        <f>IF(N570="zákl. přenesená",J570,0)</f>
        <v>0</v>
      </c>
      <c r="BH570" s="146">
        <f>IF(N570="sníž. přenesená",J570,0)</f>
        <v>0</v>
      </c>
      <c r="BI570" s="146">
        <f>IF(N570="nulová",J570,0)</f>
        <v>0</v>
      </c>
      <c r="BJ570" s="17" t="s">
        <v>83</v>
      </c>
      <c r="BK570" s="146">
        <f>ROUND(I570*H570,2)</f>
        <v>0</v>
      </c>
      <c r="BL570" s="17" t="s">
        <v>139</v>
      </c>
      <c r="BM570" s="145" t="s">
        <v>1277</v>
      </c>
    </row>
    <row r="571" spans="2:65" s="12" customFormat="1" ht="11.25">
      <c r="B571" s="147"/>
      <c r="D571" s="148" t="s">
        <v>141</v>
      </c>
      <c r="E571" s="149" t="s">
        <v>1</v>
      </c>
      <c r="F571" s="150" t="s">
        <v>1207</v>
      </c>
      <c r="H571" s="149" t="s">
        <v>1</v>
      </c>
      <c r="I571" s="151"/>
      <c r="L571" s="147"/>
      <c r="M571" s="152"/>
      <c r="T571" s="153"/>
      <c r="AT571" s="149" t="s">
        <v>141</v>
      </c>
      <c r="AU571" s="149" t="s">
        <v>85</v>
      </c>
      <c r="AV571" s="12" t="s">
        <v>83</v>
      </c>
      <c r="AW571" s="12" t="s">
        <v>32</v>
      </c>
      <c r="AX571" s="12" t="s">
        <v>75</v>
      </c>
      <c r="AY571" s="149" t="s">
        <v>133</v>
      </c>
    </row>
    <row r="572" spans="2:65" s="12" customFormat="1" ht="11.25">
      <c r="B572" s="147"/>
      <c r="D572" s="148" t="s">
        <v>141</v>
      </c>
      <c r="E572" s="149" t="s">
        <v>1</v>
      </c>
      <c r="F572" s="150" t="s">
        <v>1208</v>
      </c>
      <c r="H572" s="149" t="s">
        <v>1</v>
      </c>
      <c r="I572" s="151"/>
      <c r="L572" s="147"/>
      <c r="M572" s="152"/>
      <c r="T572" s="153"/>
      <c r="AT572" s="149" t="s">
        <v>141</v>
      </c>
      <c r="AU572" s="149" t="s">
        <v>85</v>
      </c>
      <c r="AV572" s="12" t="s">
        <v>83</v>
      </c>
      <c r="AW572" s="12" t="s">
        <v>32</v>
      </c>
      <c r="AX572" s="12" t="s">
        <v>75</v>
      </c>
      <c r="AY572" s="149" t="s">
        <v>133</v>
      </c>
    </row>
    <row r="573" spans="2:65" s="13" customFormat="1" ht="11.25">
      <c r="B573" s="154"/>
      <c r="D573" s="148" t="s">
        <v>141</v>
      </c>
      <c r="E573" s="155" t="s">
        <v>1</v>
      </c>
      <c r="F573" s="156" t="s">
        <v>1209</v>
      </c>
      <c r="H573" s="157">
        <v>530.173</v>
      </c>
      <c r="I573" s="158"/>
      <c r="L573" s="154"/>
      <c r="M573" s="159"/>
      <c r="T573" s="160"/>
      <c r="AT573" s="155" t="s">
        <v>141</v>
      </c>
      <c r="AU573" s="155" t="s">
        <v>85</v>
      </c>
      <c r="AV573" s="13" t="s">
        <v>85</v>
      </c>
      <c r="AW573" s="13" t="s">
        <v>32</v>
      </c>
      <c r="AX573" s="13" t="s">
        <v>75</v>
      </c>
      <c r="AY573" s="155" t="s">
        <v>133</v>
      </c>
    </row>
    <row r="574" spans="2:65" s="12" customFormat="1" ht="11.25">
      <c r="B574" s="147"/>
      <c r="D574" s="148" t="s">
        <v>141</v>
      </c>
      <c r="E574" s="149" t="s">
        <v>1</v>
      </c>
      <c r="F574" s="150" t="s">
        <v>1210</v>
      </c>
      <c r="H574" s="149" t="s">
        <v>1</v>
      </c>
      <c r="I574" s="151"/>
      <c r="L574" s="147"/>
      <c r="M574" s="152"/>
      <c r="T574" s="153"/>
      <c r="AT574" s="149" t="s">
        <v>141</v>
      </c>
      <c r="AU574" s="149" t="s">
        <v>85</v>
      </c>
      <c r="AV574" s="12" t="s">
        <v>83</v>
      </c>
      <c r="AW574" s="12" t="s">
        <v>32</v>
      </c>
      <c r="AX574" s="12" t="s">
        <v>75</v>
      </c>
      <c r="AY574" s="149" t="s">
        <v>133</v>
      </c>
    </row>
    <row r="575" spans="2:65" s="12" customFormat="1" ht="11.25">
      <c r="B575" s="147"/>
      <c r="D575" s="148" t="s">
        <v>141</v>
      </c>
      <c r="E575" s="149" t="s">
        <v>1</v>
      </c>
      <c r="F575" s="150" t="s">
        <v>1211</v>
      </c>
      <c r="H575" s="149" t="s">
        <v>1</v>
      </c>
      <c r="I575" s="151"/>
      <c r="L575" s="147"/>
      <c r="M575" s="152"/>
      <c r="T575" s="153"/>
      <c r="AT575" s="149" t="s">
        <v>141</v>
      </c>
      <c r="AU575" s="149" t="s">
        <v>85</v>
      </c>
      <c r="AV575" s="12" t="s">
        <v>83</v>
      </c>
      <c r="AW575" s="12" t="s">
        <v>32</v>
      </c>
      <c r="AX575" s="12" t="s">
        <v>75</v>
      </c>
      <c r="AY575" s="149" t="s">
        <v>133</v>
      </c>
    </row>
    <row r="576" spans="2:65" s="13" customFormat="1" ht="11.25">
      <c r="B576" s="154"/>
      <c r="D576" s="148" t="s">
        <v>141</v>
      </c>
      <c r="E576" s="155" t="s">
        <v>1</v>
      </c>
      <c r="F576" s="156" t="s">
        <v>1212</v>
      </c>
      <c r="H576" s="157">
        <v>1684.7739999999999</v>
      </c>
      <c r="I576" s="158"/>
      <c r="L576" s="154"/>
      <c r="M576" s="159"/>
      <c r="T576" s="160"/>
      <c r="AT576" s="155" t="s">
        <v>141</v>
      </c>
      <c r="AU576" s="155" t="s">
        <v>85</v>
      </c>
      <c r="AV576" s="13" t="s">
        <v>85</v>
      </c>
      <c r="AW576" s="13" t="s">
        <v>32</v>
      </c>
      <c r="AX576" s="13" t="s">
        <v>75</v>
      </c>
      <c r="AY576" s="155" t="s">
        <v>133</v>
      </c>
    </row>
    <row r="577" spans="2:51" s="12" customFormat="1" ht="11.25">
      <c r="B577" s="147"/>
      <c r="D577" s="148" t="s">
        <v>141</v>
      </c>
      <c r="E577" s="149" t="s">
        <v>1</v>
      </c>
      <c r="F577" s="150" t="s">
        <v>1213</v>
      </c>
      <c r="H577" s="149" t="s">
        <v>1</v>
      </c>
      <c r="I577" s="151"/>
      <c r="L577" s="147"/>
      <c r="M577" s="152"/>
      <c r="T577" s="153"/>
      <c r="AT577" s="149" t="s">
        <v>141</v>
      </c>
      <c r="AU577" s="149" t="s">
        <v>85</v>
      </c>
      <c r="AV577" s="12" t="s">
        <v>83</v>
      </c>
      <c r="AW577" s="12" t="s">
        <v>32</v>
      </c>
      <c r="AX577" s="12" t="s">
        <v>75</v>
      </c>
      <c r="AY577" s="149" t="s">
        <v>133</v>
      </c>
    </row>
    <row r="578" spans="2:51" s="13" customFormat="1" ht="11.25">
      <c r="B578" s="154"/>
      <c r="D578" s="148" t="s">
        <v>141</v>
      </c>
      <c r="E578" s="155" t="s">
        <v>1</v>
      </c>
      <c r="F578" s="156" t="s">
        <v>1214</v>
      </c>
      <c r="H578" s="157">
        <v>475.18900000000002</v>
      </c>
      <c r="I578" s="158"/>
      <c r="L578" s="154"/>
      <c r="M578" s="159"/>
      <c r="T578" s="160"/>
      <c r="AT578" s="155" t="s">
        <v>141</v>
      </c>
      <c r="AU578" s="155" t="s">
        <v>85</v>
      </c>
      <c r="AV578" s="13" t="s">
        <v>85</v>
      </c>
      <c r="AW578" s="13" t="s">
        <v>32</v>
      </c>
      <c r="AX578" s="13" t="s">
        <v>75</v>
      </c>
      <c r="AY578" s="155" t="s">
        <v>133</v>
      </c>
    </row>
    <row r="579" spans="2:51" s="12" customFormat="1" ht="11.25">
      <c r="B579" s="147"/>
      <c r="D579" s="148" t="s">
        <v>141</v>
      </c>
      <c r="E579" s="149" t="s">
        <v>1</v>
      </c>
      <c r="F579" s="150" t="s">
        <v>1215</v>
      </c>
      <c r="H579" s="149" t="s">
        <v>1</v>
      </c>
      <c r="I579" s="151"/>
      <c r="L579" s="147"/>
      <c r="M579" s="152"/>
      <c r="T579" s="153"/>
      <c r="AT579" s="149" t="s">
        <v>141</v>
      </c>
      <c r="AU579" s="149" t="s">
        <v>85</v>
      </c>
      <c r="AV579" s="12" t="s">
        <v>83</v>
      </c>
      <c r="AW579" s="12" t="s">
        <v>32</v>
      </c>
      <c r="AX579" s="12" t="s">
        <v>75</v>
      </c>
      <c r="AY579" s="149" t="s">
        <v>133</v>
      </c>
    </row>
    <row r="580" spans="2:51" s="13" customFormat="1" ht="11.25">
      <c r="B580" s="154"/>
      <c r="D580" s="148" t="s">
        <v>141</v>
      </c>
      <c r="E580" s="155" t="s">
        <v>1</v>
      </c>
      <c r="F580" s="156" t="s">
        <v>1216</v>
      </c>
      <c r="H580" s="157">
        <v>205.2</v>
      </c>
      <c r="I580" s="158"/>
      <c r="L580" s="154"/>
      <c r="M580" s="159"/>
      <c r="T580" s="160"/>
      <c r="AT580" s="155" t="s">
        <v>141</v>
      </c>
      <c r="AU580" s="155" t="s">
        <v>85</v>
      </c>
      <c r="AV580" s="13" t="s">
        <v>85</v>
      </c>
      <c r="AW580" s="13" t="s">
        <v>32</v>
      </c>
      <c r="AX580" s="13" t="s">
        <v>75</v>
      </c>
      <c r="AY580" s="155" t="s">
        <v>133</v>
      </c>
    </row>
    <row r="581" spans="2:51" s="12" customFormat="1" ht="11.25">
      <c r="B581" s="147"/>
      <c r="D581" s="148" t="s">
        <v>141</v>
      </c>
      <c r="E581" s="149" t="s">
        <v>1</v>
      </c>
      <c r="F581" s="150" t="s">
        <v>1217</v>
      </c>
      <c r="H581" s="149" t="s">
        <v>1</v>
      </c>
      <c r="I581" s="151"/>
      <c r="L581" s="147"/>
      <c r="M581" s="152"/>
      <c r="T581" s="153"/>
      <c r="AT581" s="149" t="s">
        <v>141</v>
      </c>
      <c r="AU581" s="149" t="s">
        <v>85</v>
      </c>
      <c r="AV581" s="12" t="s">
        <v>83</v>
      </c>
      <c r="AW581" s="12" t="s">
        <v>32</v>
      </c>
      <c r="AX581" s="12" t="s">
        <v>75</v>
      </c>
      <c r="AY581" s="149" t="s">
        <v>133</v>
      </c>
    </row>
    <row r="582" spans="2:51" s="13" customFormat="1" ht="11.25">
      <c r="B582" s="154"/>
      <c r="D582" s="148" t="s">
        <v>141</v>
      </c>
      <c r="E582" s="155" t="s">
        <v>1</v>
      </c>
      <c r="F582" s="156" t="s">
        <v>1218</v>
      </c>
      <c r="H582" s="157">
        <v>61.92</v>
      </c>
      <c r="I582" s="158"/>
      <c r="L582" s="154"/>
      <c r="M582" s="159"/>
      <c r="T582" s="160"/>
      <c r="AT582" s="155" t="s">
        <v>141</v>
      </c>
      <c r="AU582" s="155" t="s">
        <v>85</v>
      </c>
      <c r="AV582" s="13" t="s">
        <v>85</v>
      </c>
      <c r="AW582" s="13" t="s">
        <v>32</v>
      </c>
      <c r="AX582" s="13" t="s">
        <v>75</v>
      </c>
      <c r="AY582" s="155" t="s">
        <v>133</v>
      </c>
    </row>
    <row r="583" spans="2:51" s="12" customFormat="1" ht="11.25">
      <c r="B583" s="147"/>
      <c r="D583" s="148" t="s">
        <v>141</v>
      </c>
      <c r="E583" s="149" t="s">
        <v>1</v>
      </c>
      <c r="F583" s="150" t="s">
        <v>1219</v>
      </c>
      <c r="H583" s="149" t="s">
        <v>1</v>
      </c>
      <c r="I583" s="151"/>
      <c r="L583" s="147"/>
      <c r="M583" s="152"/>
      <c r="T583" s="153"/>
      <c r="AT583" s="149" t="s">
        <v>141</v>
      </c>
      <c r="AU583" s="149" t="s">
        <v>85</v>
      </c>
      <c r="AV583" s="12" t="s">
        <v>83</v>
      </c>
      <c r="AW583" s="12" t="s">
        <v>32</v>
      </c>
      <c r="AX583" s="12" t="s">
        <v>75</v>
      </c>
      <c r="AY583" s="149" t="s">
        <v>133</v>
      </c>
    </row>
    <row r="584" spans="2:51" s="13" customFormat="1" ht="11.25">
      <c r="B584" s="154"/>
      <c r="D584" s="148" t="s">
        <v>141</v>
      </c>
      <c r="E584" s="155" t="s">
        <v>1</v>
      </c>
      <c r="F584" s="156" t="s">
        <v>1220</v>
      </c>
      <c r="H584" s="157">
        <v>141.12</v>
      </c>
      <c r="I584" s="158"/>
      <c r="L584" s="154"/>
      <c r="M584" s="159"/>
      <c r="T584" s="160"/>
      <c r="AT584" s="155" t="s">
        <v>141</v>
      </c>
      <c r="AU584" s="155" t="s">
        <v>85</v>
      </c>
      <c r="AV584" s="13" t="s">
        <v>85</v>
      </c>
      <c r="AW584" s="13" t="s">
        <v>32</v>
      </c>
      <c r="AX584" s="13" t="s">
        <v>75</v>
      </c>
      <c r="AY584" s="155" t="s">
        <v>133</v>
      </c>
    </row>
    <row r="585" spans="2:51" s="12" customFormat="1" ht="11.25">
      <c r="B585" s="147"/>
      <c r="D585" s="148" t="s">
        <v>141</v>
      </c>
      <c r="E585" s="149" t="s">
        <v>1</v>
      </c>
      <c r="F585" s="150" t="s">
        <v>1221</v>
      </c>
      <c r="H585" s="149" t="s">
        <v>1</v>
      </c>
      <c r="I585" s="151"/>
      <c r="L585" s="147"/>
      <c r="M585" s="152"/>
      <c r="T585" s="153"/>
      <c r="AT585" s="149" t="s">
        <v>141</v>
      </c>
      <c r="AU585" s="149" t="s">
        <v>85</v>
      </c>
      <c r="AV585" s="12" t="s">
        <v>83</v>
      </c>
      <c r="AW585" s="12" t="s">
        <v>32</v>
      </c>
      <c r="AX585" s="12" t="s">
        <v>75</v>
      </c>
      <c r="AY585" s="149" t="s">
        <v>133</v>
      </c>
    </row>
    <row r="586" spans="2:51" s="13" customFormat="1" ht="11.25">
      <c r="B586" s="154"/>
      <c r="D586" s="148" t="s">
        <v>141</v>
      </c>
      <c r="E586" s="155" t="s">
        <v>1</v>
      </c>
      <c r="F586" s="156" t="s">
        <v>1222</v>
      </c>
      <c r="H586" s="157">
        <v>564.62</v>
      </c>
      <c r="I586" s="158"/>
      <c r="L586" s="154"/>
      <c r="M586" s="159"/>
      <c r="T586" s="160"/>
      <c r="AT586" s="155" t="s">
        <v>141</v>
      </c>
      <c r="AU586" s="155" t="s">
        <v>85</v>
      </c>
      <c r="AV586" s="13" t="s">
        <v>85</v>
      </c>
      <c r="AW586" s="13" t="s">
        <v>32</v>
      </c>
      <c r="AX586" s="13" t="s">
        <v>75</v>
      </c>
      <c r="AY586" s="155" t="s">
        <v>133</v>
      </c>
    </row>
    <row r="587" spans="2:51" s="12" customFormat="1" ht="11.25">
      <c r="B587" s="147"/>
      <c r="D587" s="148" t="s">
        <v>141</v>
      </c>
      <c r="E587" s="149" t="s">
        <v>1</v>
      </c>
      <c r="F587" s="150" t="s">
        <v>1223</v>
      </c>
      <c r="H587" s="149" t="s">
        <v>1</v>
      </c>
      <c r="I587" s="151"/>
      <c r="L587" s="147"/>
      <c r="M587" s="152"/>
      <c r="T587" s="153"/>
      <c r="AT587" s="149" t="s">
        <v>141</v>
      </c>
      <c r="AU587" s="149" t="s">
        <v>85</v>
      </c>
      <c r="AV587" s="12" t="s">
        <v>83</v>
      </c>
      <c r="AW587" s="12" t="s">
        <v>32</v>
      </c>
      <c r="AX587" s="12" t="s">
        <v>75</v>
      </c>
      <c r="AY587" s="149" t="s">
        <v>133</v>
      </c>
    </row>
    <row r="588" spans="2:51" s="13" customFormat="1" ht="11.25">
      <c r="B588" s="154"/>
      <c r="D588" s="148" t="s">
        <v>141</v>
      </c>
      <c r="E588" s="155" t="s">
        <v>1</v>
      </c>
      <c r="F588" s="156" t="s">
        <v>1224</v>
      </c>
      <c r="H588" s="157">
        <v>192.36199999999999</v>
      </c>
      <c r="I588" s="158"/>
      <c r="L588" s="154"/>
      <c r="M588" s="159"/>
      <c r="T588" s="160"/>
      <c r="AT588" s="155" t="s">
        <v>141</v>
      </c>
      <c r="AU588" s="155" t="s">
        <v>85</v>
      </c>
      <c r="AV588" s="13" t="s">
        <v>85</v>
      </c>
      <c r="AW588" s="13" t="s">
        <v>32</v>
      </c>
      <c r="AX588" s="13" t="s">
        <v>75</v>
      </c>
      <c r="AY588" s="155" t="s">
        <v>133</v>
      </c>
    </row>
    <row r="589" spans="2:51" s="12" customFormat="1" ht="11.25">
      <c r="B589" s="147"/>
      <c r="D589" s="148" t="s">
        <v>141</v>
      </c>
      <c r="E589" s="149" t="s">
        <v>1</v>
      </c>
      <c r="F589" s="150" t="s">
        <v>1225</v>
      </c>
      <c r="H589" s="149" t="s">
        <v>1</v>
      </c>
      <c r="I589" s="151"/>
      <c r="L589" s="147"/>
      <c r="M589" s="152"/>
      <c r="T589" s="153"/>
      <c r="AT589" s="149" t="s">
        <v>141</v>
      </c>
      <c r="AU589" s="149" t="s">
        <v>85</v>
      </c>
      <c r="AV589" s="12" t="s">
        <v>83</v>
      </c>
      <c r="AW589" s="12" t="s">
        <v>32</v>
      </c>
      <c r="AX589" s="12" t="s">
        <v>75</v>
      </c>
      <c r="AY589" s="149" t="s">
        <v>133</v>
      </c>
    </row>
    <row r="590" spans="2:51" s="13" customFormat="1" ht="11.25">
      <c r="B590" s="154"/>
      <c r="D590" s="148" t="s">
        <v>141</v>
      </c>
      <c r="E590" s="155" t="s">
        <v>1</v>
      </c>
      <c r="F590" s="156" t="s">
        <v>1226</v>
      </c>
      <c r="H590" s="157">
        <v>210.535</v>
      </c>
      <c r="I590" s="158"/>
      <c r="L590" s="154"/>
      <c r="M590" s="159"/>
      <c r="T590" s="160"/>
      <c r="AT590" s="155" t="s">
        <v>141</v>
      </c>
      <c r="AU590" s="155" t="s">
        <v>85</v>
      </c>
      <c r="AV590" s="13" t="s">
        <v>85</v>
      </c>
      <c r="AW590" s="13" t="s">
        <v>32</v>
      </c>
      <c r="AX590" s="13" t="s">
        <v>75</v>
      </c>
      <c r="AY590" s="155" t="s">
        <v>133</v>
      </c>
    </row>
    <row r="591" spans="2:51" s="12" customFormat="1" ht="11.25">
      <c r="B591" s="147"/>
      <c r="D591" s="148" t="s">
        <v>141</v>
      </c>
      <c r="E591" s="149" t="s">
        <v>1</v>
      </c>
      <c r="F591" s="150" t="s">
        <v>1227</v>
      </c>
      <c r="H591" s="149" t="s">
        <v>1</v>
      </c>
      <c r="I591" s="151"/>
      <c r="L591" s="147"/>
      <c r="M591" s="152"/>
      <c r="T591" s="153"/>
      <c r="AT591" s="149" t="s">
        <v>141</v>
      </c>
      <c r="AU591" s="149" t="s">
        <v>85</v>
      </c>
      <c r="AV591" s="12" t="s">
        <v>83</v>
      </c>
      <c r="AW591" s="12" t="s">
        <v>32</v>
      </c>
      <c r="AX591" s="12" t="s">
        <v>75</v>
      </c>
      <c r="AY591" s="149" t="s">
        <v>133</v>
      </c>
    </row>
    <row r="592" spans="2:51" s="13" customFormat="1" ht="11.25">
      <c r="B592" s="154"/>
      <c r="D592" s="148" t="s">
        <v>141</v>
      </c>
      <c r="E592" s="155" t="s">
        <v>1</v>
      </c>
      <c r="F592" s="156" t="s">
        <v>1228</v>
      </c>
      <c r="H592" s="157">
        <v>1077.8399999999999</v>
      </c>
      <c r="I592" s="158"/>
      <c r="L592" s="154"/>
      <c r="M592" s="159"/>
      <c r="T592" s="160"/>
      <c r="AT592" s="155" t="s">
        <v>141</v>
      </c>
      <c r="AU592" s="155" t="s">
        <v>85</v>
      </c>
      <c r="AV592" s="13" t="s">
        <v>85</v>
      </c>
      <c r="AW592" s="13" t="s">
        <v>32</v>
      </c>
      <c r="AX592" s="13" t="s">
        <v>75</v>
      </c>
      <c r="AY592" s="155" t="s">
        <v>133</v>
      </c>
    </row>
    <row r="593" spans="2:51" s="12" customFormat="1" ht="11.25">
      <c r="B593" s="147"/>
      <c r="D593" s="148" t="s">
        <v>141</v>
      </c>
      <c r="E593" s="149" t="s">
        <v>1</v>
      </c>
      <c r="F593" s="150" t="s">
        <v>1229</v>
      </c>
      <c r="H593" s="149" t="s">
        <v>1</v>
      </c>
      <c r="I593" s="151"/>
      <c r="L593" s="147"/>
      <c r="M593" s="152"/>
      <c r="T593" s="153"/>
      <c r="AT593" s="149" t="s">
        <v>141</v>
      </c>
      <c r="AU593" s="149" t="s">
        <v>85</v>
      </c>
      <c r="AV593" s="12" t="s">
        <v>83</v>
      </c>
      <c r="AW593" s="12" t="s">
        <v>32</v>
      </c>
      <c r="AX593" s="12" t="s">
        <v>75</v>
      </c>
      <c r="AY593" s="149" t="s">
        <v>133</v>
      </c>
    </row>
    <row r="594" spans="2:51" s="13" customFormat="1" ht="11.25">
      <c r="B594" s="154"/>
      <c r="D594" s="148" t="s">
        <v>141</v>
      </c>
      <c r="E594" s="155" t="s">
        <v>1</v>
      </c>
      <c r="F594" s="156" t="s">
        <v>1230</v>
      </c>
      <c r="H594" s="157">
        <v>706.928</v>
      </c>
      <c r="I594" s="158"/>
      <c r="L594" s="154"/>
      <c r="M594" s="159"/>
      <c r="T594" s="160"/>
      <c r="AT594" s="155" t="s">
        <v>141</v>
      </c>
      <c r="AU594" s="155" t="s">
        <v>85</v>
      </c>
      <c r="AV594" s="13" t="s">
        <v>85</v>
      </c>
      <c r="AW594" s="13" t="s">
        <v>32</v>
      </c>
      <c r="AX594" s="13" t="s">
        <v>75</v>
      </c>
      <c r="AY594" s="155" t="s">
        <v>133</v>
      </c>
    </row>
    <row r="595" spans="2:51" s="12" customFormat="1" ht="11.25">
      <c r="B595" s="147"/>
      <c r="D595" s="148" t="s">
        <v>141</v>
      </c>
      <c r="E595" s="149" t="s">
        <v>1</v>
      </c>
      <c r="F595" s="150" t="s">
        <v>1231</v>
      </c>
      <c r="H595" s="149" t="s">
        <v>1</v>
      </c>
      <c r="I595" s="151"/>
      <c r="L595" s="147"/>
      <c r="M595" s="152"/>
      <c r="T595" s="153"/>
      <c r="AT595" s="149" t="s">
        <v>141</v>
      </c>
      <c r="AU595" s="149" t="s">
        <v>85</v>
      </c>
      <c r="AV595" s="12" t="s">
        <v>83</v>
      </c>
      <c r="AW595" s="12" t="s">
        <v>32</v>
      </c>
      <c r="AX595" s="12" t="s">
        <v>75</v>
      </c>
      <c r="AY595" s="149" t="s">
        <v>133</v>
      </c>
    </row>
    <row r="596" spans="2:51" s="13" customFormat="1" ht="11.25">
      <c r="B596" s="154"/>
      <c r="D596" s="148" t="s">
        <v>141</v>
      </c>
      <c r="E596" s="155" t="s">
        <v>1</v>
      </c>
      <c r="F596" s="156" t="s">
        <v>1232</v>
      </c>
      <c r="H596" s="157">
        <v>85.043000000000006</v>
      </c>
      <c r="I596" s="158"/>
      <c r="L596" s="154"/>
      <c r="M596" s="159"/>
      <c r="T596" s="160"/>
      <c r="AT596" s="155" t="s">
        <v>141</v>
      </c>
      <c r="AU596" s="155" t="s">
        <v>85</v>
      </c>
      <c r="AV596" s="13" t="s">
        <v>85</v>
      </c>
      <c r="AW596" s="13" t="s">
        <v>32</v>
      </c>
      <c r="AX596" s="13" t="s">
        <v>75</v>
      </c>
      <c r="AY596" s="155" t="s">
        <v>133</v>
      </c>
    </row>
    <row r="597" spans="2:51" s="12" customFormat="1" ht="11.25">
      <c r="B597" s="147"/>
      <c r="D597" s="148" t="s">
        <v>141</v>
      </c>
      <c r="E597" s="149" t="s">
        <v>1</v>
      </c>
      <c r="F597" s="150" t="s">
        <v>1233</v>
      </c>
      <c r="H597" s="149" t="s">
        <v>1</v>
      </c>
      <c r="I597" s="151"/>
      <c r="L597" s="147"/>
      <c r="M597" s="152"/>
      <c r="T597" s="153"/>
      <c r="AT597" s="149" t="s">
        <v>141</v>
      </c>
      <c r="AU597" s="149" t="s">
        <v>85</v>
      </c>
      <c r="AV597" s="12" t="s">
        <v>83</v>
      </c>
      <c r="AW597" s="12" t="s">
        <v>32</v>
      </c>
      <c r="AX597" s="12" t="s">
        <v>75</v>
      </c>
      <c r="AY597" s="149" t="s">
        <v>133</v>
      </c>
    </row>
    <row r="598" spans="2:51" s="13" customFormat="1" ht="11.25">
      <c r="B598" s="154"/>
      <c r="D598" s="148" t="s">
        <v>141</v>
      </c>
      <c r="E598" s="155" t="s">
        <v>1</v>
      </c>
      <c r="F598" s="156" t="s">
        <v>1234</v>
      </c>
      <c r="H598" s="157">
        <v>39.884</v>
      </c>
      <c r="I598" s="158"/>
      <c r="L598" s="154"/>
      <c r="M598" s="159"/>
      <c r="T598" s="160"/>
      <c r="AT598" s="155" t="s">
        <v>141</v>
      </c>
      <c r="AU598" s="155" t="s">
        <v>85</v>
      </c>
      <c r="AV598" s="13" t="s">
        <v>85</v>
      </c>
      <c r="AW598" s="13" t="s">
        <v>32</v>
      </c>
      <c r="AX598" s="13" t="s">
        <v>75</v>
      </c>
      <c r="AY598" s="155" t="s">
        <v>133</v>
      </c>
    </row>
    <row r="599" spans="2:51" s="12" customFormat="1" ht="11.25">
      <c r="B599" s="147"/>
      <c r="D599" s="148" t="s">
        <v>141</v>
      </c>
      <c r="E599" s="149" t="s">
        <v>1</v>
      </c>
      <c r="F599" s="150" t="s">
        <v>1235</v>
      </c>
      <c r="H599" s="149" t="s">
        <v>1</v>
      </c>
      <c r="I599" s="151"/>
      <c r="L599" s="147"/>
      <c r="M599" s="152"/>
      <c r="T599" s="153"/>
      <c r="AT599" s="149" t="s">
        <v>141</v>
      </c>
      <c r="AU599" s="149" t="s">
        <v>85</v>
      </c>
      <c r="AV599" s="12" t="s">
        <v>83</v>
      </c>
      <c r="AW599" s="12" t="s">
        <v>32</v>
      </c>
      <c r="AX599" s="12" t="s">
        <v>75</v>
      </c>
      <c r="AY599" s="149" t="s">
        <v>133</v>
      </c>
    </row>
    <row r="600" spans="2:51" s="13" customFormat="1" ht="11.25">
      <c r="B600" s="154"/>
      <c r="D600" s="148" t="s">
        <v>141</v>
      </c>
      <c r="E600" s="155" t="s">
        <v>1</v>
      </c>
      <c r="F600" s="156" t="s">
        <v>1236</v>
      </c>
      <c r="H600" s="157">
        <v>147.994</v>
      </c>
      <c r="I600" s="158"/>
      <c r="L600" s="154"/>
      <c r="M600" s="159"/>
      <c r="T600" s="160"/>
      <c r="AT600" s="155" t="s">
        <v>141</v>
      </c>
      <c r="AU600" s="155" t="s">
        <v>85</v>
      </c>
      <c r="AV600" s="13" t="s">
        <v>85</v>
      </c>
      <c r="AW600" s="13" t="s">
        <v>32</v>
      </c>
      <c r="AX600" s="13" t="s">
        <v>75</v>
      </c>
      <c r="AY600" s="155" t="s">
        <v>133</v>
      </c>
    </row>
    <row r="601" spans="2:51" s="12" customFormat="1" ht="11.25">
      <c r="B601" s="147"/>
      <c r="D601" s="148" t="s">
        <v>141</v>
      </c>
      <c r="E601" s="149" t="s">
        <v>1</v>
      </c>
      <c r="F601" s="150" t="s">
        <v>1237</v>
      </c>
      <c r="H601" s="149" t="s">
        <v>1</v>
      </c>
      <c r="I601" s="151"/>
      <c r="L601" s="147"/>
      <c r="M601" s="152"/>
      <c r="T601" s="153"/>
      <c r="AT601" s="149" t="s">
        <v>141</v>
      </c>
      <c r="AU601" s="149" t="s">
        <v>85</v>
      </c>
      <c r="AV601" s="12" t="s">
        <v>83</v>
      </c>
      <c r="AW601" s="12" t="s">
        <v>32</v>
      </c>
      <c r="AX601" s="12" t="s">
        <v>75</v>
      </c>
      <c r="AY601" s="149" t="s">
        <v>133</v>
      </c>
    </row>
    <row r="602" spans="2:51" s="13" customFormat="1" ht="11.25">
      <c r="B602" s="154"/>
      <c r="D602" s="148" t="s">
        <v>141</v>
      </c>
      <c r="E602" s="155" t="s">
        <v>1</v>
      </c>
      <c r="F602" s="156" t="s">
        <v>1238</v>
      </c>
      <c r="H602" s="157">
        <v>135.15799999999999</v>
      </c>
      <c r="I602" s="158"/>
      <c r="L602" s="154"/>
      <c r="M602" s="159"/>
      <c r="T602" s="160"/>
      <c r="AT602" s="155" t="s">
        <v>141</v>
      </c>
      <c r="AU602" s="155" t="s">
        <v>85</v>
      </c>
      <c r="AV602" s="13" t="s">
        <v>85</v>
      </c>
      <c r="AW602" s="13" t="s">
        <v>32</v>
      </c>
      <c r="AX602" s="13" t="s">
        <v>75</v>
      </c>
      <c r="AY602" s="155" t="s">
        <v>133</v>
      </c>
    </row>
    <row r="603" spans="2:51" s="12" customFormat="1" ht="11.25">
      <c r="B603" s="147"/>
      <c r="D603" s="148" t="s">
        <v>141</v>
      </c>
      <c r="E603" s="149" t="s">
        <v>1</v>
      </c>
      <c r="F603" s="150" t="s">
        <v>1239</v>
      </c>
      <c r="H603" s="149" t="s">
        <v>1</v>
      </c>
      <c r="I603" s="151"/>
      <c r="L603" s="147"/>
      <c r="M603" s="152"/>
      <c r="T603" s="153"/>
      <c r="AT603" s="149" t="s">
        <v>141</v>
      </c>
      <c r="AU603" s="149" t="s">
        <v>85</v>
      </c>
      <c r="AV603" s="12" t="s">
        <v>83</v>
      </c>
      <c r="AW603" s="12" t="s">
        <v>32</v>
      </c>
      <c r="AX603" s="12" t="s">
        <v>75</v>
      </c>
      <c r="AY603" s="149" t="s">
        <v>133</v>
      </c>
    </row>
    <row r="604" spans="2:51" s="13" customFormat="1" ht="11.25">
      <c r="B604" s="154"/>
      <c r="D604" s="148" t="s">
        <v>141</v>
      </c>
      <c r="E604" s="155" t="s">
        <v>1</v>
      </c>
      <c r="F604" s="156" t="s">
        <v>1240</v>
      </c>
      <c r="H604" s="157">
        <v>721.178</v>
      </c>
      <c r="I604" s="158"/>
      <c r="L604" s="154"/>
      <c r="M604" s="159"/>
      <c r="T604" s="160"/>
      <c r="AT604" s="155" t="s">
        <v>141</v>
      </c>
      <c r="AU604" s="155" t="s">
        <v>85</v>
      </c>
      <c r="AV604" s="13" t="s">
        <v>85</v>
      </c>
      <c r="AW604" s="13" t="s">
        <v>32</v>
      </c>
      <c r="AX604" s="13" t="s">
        <v>75</v>
      </c>
      <c r="AY604" s="155" t="s">
        <v>133</v>
      </c>
    </row>
    <row r="605" spans="2:51" s="12" customFormat="1" ht="11.25">
      <c r="B605" s="147"/>
      <c r="D605" s="148" t="s">
        <v>141</v>
      </c>
      <c r="E605" s="149" t="s">
        <v>1</v>
      </c>
      <c r="F605" s="150" t="s">
        <v>1241</v>
      </c>
      <c r="H605" s="149" t="s">
        <v>1</v>
      </c>
      <c r="I605" s="151"/>
      <c r="L605" s="147"/>
      <c r="M605" s="152"/>
      <c r="T605" s="153"/>
      <c r="AT605" s="149" t="s">
        <v>141</v>
      </c>
      <c r="AU605" s="149" t="s">
        <v>85</v>
      </c>
      <c r="AV605" s="12" t="s">
        <v>83</v>
      </c>
      <c r="AW605" s="12" t="s">
        <v>32</v>
      </c>
      <c r="AX605" s="12" t="s">
        <v>75</v>
      </c>
      <c r="AY605" s="149" t="s">
        <v>133</v>
      </c>
    </row>
    <row r="606" spans="2:51" s="13" customFormat="1" ht="11.25">
      <c r="B606" s="154"/>
      <c r="D606" s="148" t="s">
        <v>141</v>
      </c>
      <c r="E606" s="155" t="s">
        <v>1</v>
      </c>
      <c r="F606" s="156" t="s">
        <v>1242</v>
      </c>
      <c r="H606" s="157">
        <v>88.477000000000004</v>
      </c>
      <c r="I606" s="158"/>
      <c r="L606" s="154"/>
      <c r="M606" s="159"/>
      <c r="T606" s="160"/>
      <c r="AT606" s="155" t="s">
        <v>141</v>
      </c>
      <c r="AU606" s="155" t="s">
        <v>85</v>
      </c>
      <c r="AV606" s="13" t="s">
        <v>85</v>
      </c>
      <c r="AW606" s="13" t="s">
        <v>32</v>
      </c>
      <c r="AX606" s="13" t="s">
        <v>75</v>
      </c>
      <c r="AY606" s="155" t="s">
        <v>133</v>
      </c>
    </row>
    <row r="607" spans="2:51" s="12" customFormat="1" ht="11.25">
      <c r="B607" s="147"/>
      <c r="D607" s="148" t="s">
        <v>141</v>
      </c>
      <c r="E607" s="149" t="s">
        <v>1</v>
      </c>
      <c r="F607" s="150" t="s">
        <v>1243</v>
      </c>
      <c r="H607" s="149" t="s">
        <v>1</v>
      </c>
      <c r="I607" s="151"/>
      <c r="L607" s="147"/>
      <c r="M607" s="152"/>
      <c r="T607" s="153"/>
      <c r="AT607" s="149" t="s">
        <v>141</v>
      </c>
      <c r="AU607" s="149" t="s">
        <v>85</v>
      </c>
      <c r="AV607" s="12" t="s">
        <v>83</v>
      </c>
      <c r="AW607" s="12" t="s">
        <v>32</v>
      </c>
      <c r="AX607" s="12" t="s">
        <v>75</v>
      </c>
      <c r="AY607" s="149" t="s">
        <v>133</v>
      </c>
    </row>
    <row r="608" spans="2:51" s="13" customFormat="1" ht="11.25">
      <c r="B608" s="154"/>
      <c r="D608" s="148" t="s">
        <v>141</v>
      </c>
      <c r="E608" s="155" t="s">
        <v>1</v>
      </c>
      <c r="F608" s="156" t="s">
        <v>1244</v>
      </c>
      <c r="H608" s="157">
        <v>376.92200000000003</v>
      </c>
      <c r="I608" s="158"/>
      <c r="L608" s="154"/>
      <c r="M608" s="159"/>
      <c r="T608" s="160"/>
      <c r="AT608" s="155" t="s">
        <v>141</v>
      </c>
      <c r="AU608" s="155" t="s">
        <v>85</v>
      </c>
      <c r="AV608" s="13" t="s">
        <v>85</v>
      </c>
      <c r="AW608" s="13" t="s">
        <v>32</v>
      </c>
      <c r="AX608" s="13" t="s">
        <v>75</v>
      </c>
      <c r="AY608" s="155" t="s">
        <v>133</v>
      </c>
    </row>
    <row r="609" spans="2:51" s="12" customFormat="1" ht="11.25">
      <c r="B609" s="147"/>
      <c r="D609" s="148" t="s">
        <v>141</v>
      </c>
      <c r="E609" s="149" t="s">
        <v>1</v>
      </c>
      <c r="F609" s="150" t="s">
        <v>1245</v>
      </c>
      <c r="H609" s="149" t="s">
        <v>1</v>
      </c>
      <c r="I609" s="151"/>
      <c r="L609" s="147"/>
      <c r="M609" s="152"/>
      <c r="T609" s="153"/>
      <c r="AT609" s="149" t="s">
        <v>141</v>
      </c>
      <c r="AU609" s="149" t="s">
        <v>85</v>
      </c>
      <c r="AV609" s="12" t="s">
        <v>83</v>
      </c>
      <c r="AW609" s="12" t="s">
        <v>32</v>
      </c>
      <c r="AX609" s="12" t="s">
        <v>75</v>
      </c>
      <c r="AY609" s="149" t="s">
        <v>133</v>
      </c>
    </row>
    <row r="610" spans="2:51" s="13" customFormat="1" ht="11.25">
      <c r="B610" s="154"/>
      <c r="D610" s="148" t="s">
        <v>141</v>
      </c>
      <c r="E610" s="155" t="s">
        <v>1</v>
      </c>
      <c r="F610" s="156" t="s">
        <v>1246</v>
      </c>
      <c r="H610" s="157">
        <v>55.351999999999997</v>
      </c>
      <c r="I610" s="158"/>
      <c r="L610" s="154"/>
      <c r="M610" s="159"/>
      <c r="T610" s="160"/>
      <c r="AT610" s="155" t="s">
        <v>141</v>
      </c>
      <c r="AU610" s="155" t="s">
        <v>85</v>
      </c>
      <c r="AV610" s="13" t="s">
        <v>85</v>
      </c>
      <c r="AW610" s="13" t="s">
        <v>32</v>
      </c>
      <c r="AX610" s="13" t="s">
        <v>75</v>
      </c>
      <c r="AY610" s="155" t="s">
        <v>133</v>
      </c>
    </row>
    <row r="611" spans="2:51" s="12" customFormat="1" ht="11.25">
      <c r="B611" s="147"/>
      <c r="D611" s="148" t="s">
        <v>141</v>
      </c>
      <c r="E611" s="149" t="s">
        <v>1</v>
      </c>
      <c r="F611" s="150" t="s">
        <v>1247</v>
      </c>
      <c r="H611" s="149" t="s">
        <v>1</v>
      </c>
      <c r="I611" s="151"/>
      <c r="L611" s="147"/>
      <c r="M611" s="152"/>
      <c r="T611" s="153"/>
      <c r="AT611" s="149" t="s">
        <v>141</v>
      </c>
      <c r="AU611" s="149" t="s">
        <v>85</v>
      </c>
      <c r="AV611" s="12" t="s">
        <v>83</v>
      </c>
      <c r="AW611" s="12" t="s">
        <v>32</v>
      </c>
      <c r="AX611" s="12" t="s">
        <v>75</v>
      </c>
      <c r="AY611" s="149" t="s">
        <v>133</v>
      </c>
    </row>
    <row r="612" spans="2:51" s="13" customFormat="1" ht="11.25">
      <c r="B612" s="154"/>
      <c r="D612" s="148" t="s">
        <v>141</v>
      </c>
      <c r="E612" s="155" t="s">
        <v>1</v>
      </c>
      <c r="F612" s="156" t="s">
        <v>1248</v>
      </c>
      <c r="H612" s="157">
        <v>90.173000000000002</v>
      </c>
      <c r="I612" s="158"/>
      <c r="L612" s="154"/>
      <c r="M612" s="159"/>
      <c r="T612" s="160"/>
      <c r="AT612" s="155" t="s">
        <v>141</v>
      </c>
      <c r="AU612" s="155" t="s">
        <v>85</v>
      </c>
      <c r="AV612" s="13" t="s">
        <v>85</v>
      </c>
      <c r="AW612" s="13" t="s">
        <v>32</v>
      </c>
      <c r="AX612" s="13" t="s">
        <v>75</v>
      </c>
      <c r="AY612" s="155" t="s">
        <v>133</v>
      </c>
    </row>
    <row r="613" spans="2:51" s="15" customFormat="1" ht="11.25">
      <c r="B613" s="168"/>
      <c r="D613" s="148" t="s">
        <v>141</v>
      </c>
      <c r="E613" s="169" t="s">
        <v>1</v>
      </c>
      <c r="F613" s="170" t="s">
        <v>211</v>
      </c>
      <c r="H613" s="171">
        <v>7590.8419999999987</v>
      </c>
      <c r="I613" s="172"/>
      <c r="L613" s="168"/>
      <c r="M613" s="173"/>
      <c r="T613" s="174"/>
      <c r="AT613" s="169" t="s">
        <v>141</v>
      </c>
      <c r="AU613" s="169" t="s">
        <v>85</v>
      </c>
      <c r="AV613" s="15" t="s">
        <v>153</v>
      </c>
      <c r="AW613" s="15" t="s">
        <v>32</v>
      </c>
      <c r="AX613" s="15" t="s">
        <v>75</v>
      </c>
      <c r="AY613" s="169" t="s">
        <v>133</v>
      </c>
    </row>
    <row r="614" spans="2:51" s="12" customFormat="1" ht="11.25">
      <c r="B614" s="147"/>
      <c r="D614" s="148" t="s">
        <v>141</v>
      </c>
      <c r="E614" s="149" t="s">
        <v>1</v>
      </c>
      <c r="F614" s="150" t="s">
        <v>209</v>
      </c>
      <c r="H614" s="149" t="s">
        <v>1</v>
      </c>
      <c r="I614" s="151"/>
      <c r="L614" s="147"/>
      <c r="M614" s="152"/>
      <c r="T614" s="153"/>
      <c r="AT614" s="149" t="s">
        <v>141</v>
      </c>
      <c r="AU614" s="149" t="s">
        <v>85</v>
      </c>
      <c r="AV614" s="12" t="s">
        <v>83</v>
      </c>
      <c r="AW614" s="12" t="s">
        <v>32</v>
      </c>
      <c r="AX614" s="12" t="s">
        <v>75</v>
      </c>
      <c r="AY614" s="149" t="s">
        <v>133</v>
      </c>
    </row>
    <row r="615" spans="2:51" s="12" customFormat="1" ht="11.25">
      <c r="B615" s="147"/>
      <c r="D615" s="148" t="s">
        <v>141</v>
      </c>
      <c r="E615" s="149" t="s">
        <v>1</v>
      </c>
      <c r="F615" s="150" t="s">
        <v>1249</v>
      </c>
      <c r="H615" s="149" t="s">
        <v>1</v>
      </c>
      <c r="I615" s="151"/>
      <c r="L615" s="147"/>
      <c r="M615" s="152"/>
      <c r="T615" s="153"/>
      <c r="AT615" s="149" t="s">
        <v>141</v>
      </c>
      <c r="AU615" s="149" t="s">
        <v>85</v>
      </c>
      <c r="AV615" s="12" t="s">
        <v>83</v>
      </c>
      <c r="AW615" s="12" t="s">
        <v>32</v>
      </c>
      <c r="AX615" s="12" t="s">
        <v>75</v>
      </c>
      <c r="AY615" s="149" t="s">
        <v>133</v>
      </c>
    </row>
    <row r="616" spans="2:51" s="13" customFormat="1" ht="11.25">
      <c r="B616" s="154"/>
      <c r="D616" s="148" t="s">
        <v>141</v>
      </c>
      <c r="E616" s="155" t="s">
        <v>1</v>
      </c>
      <c r="F616" s="156" t="s">
        <v>1250</v>
      </c>
      <c r="H616" s="157">
        <v>499.34899999999999</v>
      </c>
      <c r="I616" s="158"/>
      <c r="L616" s="154"/>
      <c r="M616" s="159"/>
      <c r="T616" s="160"/>
      <c r="AT616" s="155" t="s">
        <v>141</v>
      </c>
      <c r="AU616" s="155" t="s">
        <v>85</v>
      </c>
      <c r="AV616" s="13" t="s">
        <v>85</v>
      </c>
      <c r="AW616" s="13" t="s">
        <v>32</v>
      </c>
      <c r="AX616" s="13" t="s">
        <v>75</v>
      </c>
      <c r="AY616" s="155" t="s">
        <v>133</v>
      </c>
    </row>
    <row r="617" spans="2:51" s="12" customFormat="1" ht="11.25">
      <c r="B617" s="147"/>
      <c r="D617" s="148" t="s">
        <v>141</v>
      </c>
      <c r="E617" s="149" t="s">
        <v>1</v>
      </c>
      <c r="F617" s="150" t="s">
        <v>1251</v>
      </c>
      <c r="H617" s="149" t="s">
        <v>1</v>
      </c>
      <c r="I617" s="151"/>
      <c r="L617" s="147"/>
      <c r="M617" s="152"/>
      <c r="T617" s="153"/>
      <c r="AT617" s="149" t="s">
        <v>141</v>
      </c>
      <c r="AU617" s="149" t="s">
        <v>85</v>
      </c>
      <c r="AV617" s="12" t="s">
        <v>83</v>
      </c>
      <c r="AW617" s="12" t="s">
        <v>32</v>
      </c>
      <c r="AX617" s="12" t="s">
        <v>75</v>
      </c>
      <c r="AY617" s="149" t="s">
        <v>133</v>
      </c>
    </row>
    <row r="618" spans="2:51" s="13" customFormat="1" ht="11.25">
      <c r="B618" s="154"/>
      <c r="D618" s="148" t="s">
        <v>141</v>
      </c>
      <c r="E618" s="155" t="s">
        <v>1</v>
      </c>
      <c r="F618" s="156" t="s">
        <v>1252</v>
      </c>
      <c r="H618" s="157">
        <v>5252.3429999999998</v>
      </c>
      <c r="I618" s="158"/>
      <c r="L618" s="154"/>
      <c r="M618" s="159"/>
      <c r="T618" s="160"/>
      <c r="AT618" s="155" t="s">
        <v>141</v>
      </c>
      <c r="AU618" s="155" t="s">
        <v>85</v>
      </c>
      <c r="AV618" s="13" t="s">
        <v>85</v>
      </c>
      <c r="AW618" s="13" t="s">
        <v>32</v>
      </c>
      <c r="AX618" s="13" t="s">
        <v>75</v>
      </c>
      <c r="AY618" s="155" t="s">
        <v>133</v>
      </c>
    </row>
    <row r="619" spans="2:51" s="12" customFormat="1" ht="11.25">
      <c r="B619" s="147"/>
      <c r="D619" s="148" t="s">
        <v>141</v>
      </c>
      <c r="E619" s="149" t="s">
        <v>1</v>
      </c>
      <c r="F619" s="150" t="s">
        <v>1170</v>
      </c>
      <c r="H619" s="149" t="s">
        <v>1</v>
      </c>
      <c r="I619" s="151"/>
      <c r="L619" s="147"/>
      <c r="M619" s="152"/>
      <c r="T619" s="153"/>
      <c r="AT619" s="149" t="s">
        <v>141</v>
      </c>
      <c r="AU619" s="149" t="s">
        <v>85</v>
      </c>
      <c r="AV619" s="12" t="s">
        <v>83</v>
      </c>
      <c r="AW619" s="12" t="s">
        <v>32</v>
      </c>
      <c r="AX619" s="12" t="s">
        <v>75</v>
      </c>
      <c r="AY619" s="149" t="s">
        <v>133</v>
      </c>
    </row>
    <row r="620" spans="2:51" s="12" customFormat="1" ht="11.25">
      <c r="B620" s="147"/>
      <c r="D620" s="148" t="s">
        <v>141</v>
      </c>
      <c r="E620" s="149" t="s">
        <v>1</v>
      </c>
      <c r="F620" s="150" t="s">
        <v>1278</v>
      </c>
      <c r="H620" s="149" t="s">
        <v>1</v>
      </c>
      <c r="I620" s="151"/>
      <c r="L620" s="147"/>
      <c r="M620" s="152"/>
      <c r="T620" s="153"/>
      <c r="AT620" s="149" t="s">
        <v>141</v>
      </c>
      <c r="AU620" s="149" t="s">
        <v>85</v>
      </c>
      <c r="AV620" s="12" t="s">
        <v>83</v>
      </c>
      <c r="AW620" s="12" t="s">
        <v>32</v>
      </c>
      <c r="AX620" s="12" t="s">
        <v>75</v>
      </c>
      <c r="AY620" s="149" t="s">
        <v>133</v>
      </c>
    </row>
    <row r="621" spans="2:51" s="13" customFormat="1" ht="11.25">
      <c r="B621" s="154"/>
      <c r="D621" s="148" t="s">
        <v>141</v>
      </c>
      <c r="E621" s="155" t="s">
        <v>1</v>
      </c>
      <c r="F621" s="156" t="s">
        <v>1279</v>
      </c>
      <c r="H621" s="157">
        <v>0</v>
      </c>
      <c r="I621" s="158"/>
      <c r="L621" s="154"/>
      <c r="M621" s="159"/>
      <c r="T621" s="160"/>
      <c r="AT621" s="155" t="s">
        <v>141</v>
      </c>
      <c r="AU621" s="155" t="s">
        <v>85</v>
      </c>
      <c r="AV621" s="13" t="s">
        <v>85</v>
      </c>
      <c r="AW621" s="13" t="s">
        <v>32</v>
      </c>
      <c r="AX621" s="13" t="s">
        <v>75</v>
      </c>
      <c r="AY621" s="155" t="s">
        <v>133</v>
      </c>
    </row>
    <row r="622" spans="2:51" s="12" customFormat="1" ht="11.25">
      <c r="B622" s="147"/>
      <c r="D622" s="148" t="s">
        <v>141</v>
      </c>
      <c r="E622" s="149" t="s">
        <v>1</v>
      </c>
      <c r="F622" s="150" t="s">
        <v>1203</v>
      </c>
      <c r="H622" s="149" t="s">
        <v>1</v>
      </c>
      <c r="I622" s="151"/>
      <c r="L622" s="147"/>
      <c r="M622" s="152"/>
      <c r="T622" s="153"/>
      <c r="AT622" s="149" t="s">
        <v>141</v>
      </c>
      <c r="AU622" s="149" t="s">
        <v>85</v>
      </c>
      <c r="AV622" s="12" t="s">
        <v>83</v>
      </c>
      <c r="AW622" s="12" t="s">
        <v>32</v>
      </c>
      <c r="AX622" s="12" t="s">
        <v>75</v>
      </c>
      <c r="AY622" s="149" t="s">
        <v>133</v>
      </c>
    </row>
    <row r="623" spans="2:51" s="13" customFormat="1" ht="11.25">
      <c r="B623" s="154"/>
      <c r="D623" s="148" t="s">
        <v>141</v>
      </c>
      <c r="E623" s="155" t="s">
        <v>1</v>
      </c>
      <c r="F623" s="156" t="s">
        <v>1255</v>
      </c>
      <c r="H623" s="157">
        <v>787.851</v>
      </c>
      <c r="I623" s="158"/>
      <c r="L623" s="154"/>
      <c r="M623" s="159"/>
      <c r="T623" s="160"/>
      <c r="AT623" s="155" t="s">
        <v>141</v>
      </c>
      <c r="AU623" s="155" t="s">
        <v>85</v>
      </c>
      <c r="AV623" s="13" t="s">
        <v>85</v>
      </c>
      <c r="AW623" s="13" t="s">
        <v>32</v>
      </c>
      <c r="AX623" s="13" t="s">
        <v>75</v>
      </c>
      <c r="AY623" s="155" t="s">
        <v>133</v>
      </c>
    </row>
    <row r="624" spans="2:51" s="12" customFormat="1" ht="11.25">
      <c r="B624" s="147"/>
      <c r="D624" s="148" t="s">
        <v>141</v>
      </c>
      <c r="E624" s="149" t="s">
        <v>1</v>
      </c>
      <c r="F624" s="150" t="s">
        <v>1280</v>
      </c>
      <c r="H624" s="149" t="s">
        <v>1</v>
      </c>
      <c r="I624" s="151"/>
      <c r="L624" s="147"/>
      <c r="M624" s="152"/>
      <c r="T624" s="153"/>
      <c r="AT624" s="149" t="s">
        <v>141</v>
      </c>
      <c r="AU624" s="149" t="s">
        <v>85</v>
      </c>
      <c r="AV624" s="12" t="s">
        <v>83</v>
      </c>
      <c r="AW624" s="12" t="s">
        <v>32</v>
      </c>
      <c r="AX624" s="12" t="s">
        <v>75</v>
      </c>
      <c r="AY624" s="149" t="s">
        <v>133</v>
      </c>
    </row>
    <row r="625" spans="2:65" s="13" customFormat="1" ht="11.25">
      <c r="B625" s="154"/>
      <c r="D625" s="148" t="s">
        <v>141</v>
      </c>
      <c r="E625" s="155" t="s">
        <v>1</v>
      </c>
      <c r="F625" s="156" t="s">
        <v>1281</v>
      </c>
      <c r="H625" s="157">
        <v>787.851</v>
      </c>
      <c r="I625" s="158"/>
      <c r="L625" s="154"/>
      <c r="M625" s="159"/>
      <c r="T625" s="160"/>
      <c r="AT625" s="155" t="s">
        <v>141</v>
      </c>
      <c r="AU625" s="155" t="s">
        <v>85</v>
      </c>
      <c r="AV625" s="13" t="s">
        <v>85</v>
      </c>
      <c r="AW625" s="13" t="s">
        <v>32</v>
      </c>
      <c r="AX625" s="13" t="s">
        <v>83</v>
      </c>
      <c r="AY625" s="155" t="s">
        <v>133</v>
      </c>
    </row>
    <row r="626" spans="2:65" s="1" customFormat="1" ht="24.2" customHeight="1">
      <c r="B626" s="32"/>
      <c r="C626" s="133" t="s">
        <v>290</v>
      </c>
      <c r="D626" s="133" t="s">
        <v>135</v>
      </c>
      <c r="E626" s="134" t="s">
        <v>1282</v>
      </c>
      <c r="F626" s="135" t="s">
        <v>1283</v>
      </c>
      <c r="G626" s="136" t="s">
        <v>187</v>
      </c>
      <c r="H626" s="137">
        <v>18.600000000000001</v>
      </c>
      <c r="I626" s="138"/>
      <c r="J626" s="139">
        <f>ROUND(I626*H626,2)</f>
        <v>0</v>
      </c>
      <c r="K626" s="140"/>
      <c r="L626" s="32"/>
      <c r="M626" s="141" t="s">
        <v>1</v>
      </c>
      <c r="N626" s="142" t="s">
        <v>40</v>
      </c>
      <c r="P626" s="143">
        <f>O626*H626</f>
        <v>0</v>
      </c>
      <c r="Q626" s="143">
        <v>4.4000000000000003E-3</v>
      </c>
      <c r="R626" s="143">
        <f>Q626*H626</f>
        <v>8.184000000000001E-2</v>
      </c>
      <c r="S626" s="143">
        <v>0</v>
      </c>
      <c r="T626" s="144">
        <f>S626*H626</f>
        <v>0</v>
      </c>
      <c r="AR626" s="145" t="s">
        <v>139</v>
      </c>
      <c r="AT626" s="145" t="s">
        <v>135</v>
      </c>
      <c r="AU626" s="145" t="s">
        <v>85</v>
      </c>
      <c r="AY626" s="17" t="s">
        <v>133</v>
      </c>
      <c r="BE626" s="146">
        <f>IF(N626="základní",J626,0)</f>
        <v>0</v>
      </c>
      <c r="BF626" s="146">
        <f>IF(N626="snížená",J626,0)</f>
        <v>0</v>
      </c>
      <c r="BG626" s="146">
        <f>IF(N626="zákl. přenesená",J626,0)</f>
        <v>0</v>
      </c>
      <c r="BH626" s="146">
        <f>IF(N626="sníž. přenesená",J626,0)</f>
        <v>0</v>
      </c>
      <c r="BI626" s="146">
        <f>IF(N626="nulová",J626,0)</f>
        <v>0</v>
      </c>
      <c r="BJ626" s="17" t="s">
        <v>83</v>
      </c>
      <c r="BK626" s="146">
        <f>ROUND(I626*H626,2)</f>
        <v>0</v>
      </c>
      <c r="BL626" s="17" t="s">
        <v>139</v>
      </c>
      <c r="BM626" s="145" t="s">
        <v>1284</v>
      </c>
    </row>
    <row r="627" spans="2:65" s="12" customFormat="1" ht="11.25">
      <c r="B627" s="147"/>
      <c r="D627" s="148" t="s">
        <v>141</v>
      </c>
      <c r="E627" s="149" t="s">
        <v>1</v>
      </c>
      <c r="F627" s="150" t="s">
        <v>1285</v>
      </c>
      <c r="H627" s="149" t="s">
        <v>1</v>
      </c>
      <c r="I627" s="151"/>
      <c r="L627" s="147"/>
      <c r="M627" s="152"/>
      <c r="T627" s="153"/>
      <c r="AT627" s="149" t="s">
        <v>141</v>
      </c>
      <c r="AU627" s="149" t="s">
        <v>85</v>
      </c>
      <c r="AV627" s="12" t="s">
        <v>83</v>
      </c>
      <c r="AW627" s="12" t="s">
        <v>32</v>
      </c>
      <c r="AX627" s="12" t="s">
        <v>75</v>
      </c>
      <c r="AY627" s="149" t="s">
        <v>133</v>
      </c>
    </row>
    <row r="628" spans="2:65" s="13" customFormat="1" ht="11.25">
      <c r="B628" s="154"/>
      <c r="D628" s="148" t="s">
        <v>141</v>
      </c>
      <c r="E628" s="155" t="s">
        <v>1</v>
      </c>
      <c r="F628" s="156" t="s">
        <v>1286</v>
      </c>
      <c r="H628" s="157">
        <v>18.600000000000001</v>
      </c>
      <c r="I628" s="158"/>
      <c r="L628" s="154"/>
      <c r="M628" s="159"/>
      <c r="T628" s="160"/>
      <c r="AT628" s="155" t="s">
        <v>141</v>
      </c>
      <c r="AU628" s="155" t="s">
        <v>85</v>
      </c>
      <c r="AV628" s="13" t="s">
        <v>85</v>
      </c>
      <c r="AW628" s="13" t="s">
        <v>32</v>
      </c>
      <c r="AX628" s="13" t="s">
        <v>83</v>
      </c>
      <c r="AY628" s="155" t="s">
        <v>133</v>
      </c>
    </row>
    <row r="629" spans="2:65" s="1" customFormat="1" ht="33" customHeight="1">
      <c r="B629" s="32"/>
      <c r="C629" s="133" t="s">
        <v>297</v>
      </c>
      <c r="D629" s="133" t="s">
        <v>135</v>
      </c>
      <c r="E629" s="134" t="s">
        <v>1287</v>
      </c>
      <c r="F629" s="135" t="s">
        <v>1288</v>
      </c>
      <c r="G629" s="136" t="s">
        <v>187</v>
      </c>
      <c r="H629" s="137">
        <v>77.5</v>
      </c>
      <c r="I629" s="138"/>
      <c r="J629" s="139">
        <f>ROUND(I629*H629,2)</f>
        <v>0</v>
      </c>
      <c r="K629" s="140"/>
      <c r="L629" s="32"/>
      <c r="M629" s="141" t="s">
        <v>1</v>
      </c>
      <c r="N629" s="142" t="s">
        <v>40</v>
      </c>
      <c r="P629" s="143">
        <f>O629*H629</f>
        <v>0</v>
      </c>
      <c r="Q629" s="143">
        <v>1E-3</v>
      </c>
      <c r="R629" s="143">
        <f>Q629*H629</f>
        <v>7.7499999999999999E-2</v>
      </c>
      <c r="S629" s="143">
        <v>0</v>
      </c>
      <c r="T629" s="144">
        <f>S629*H629</f>
        <v>0</v>
      </c>
      <c r="AR629" s="145" t="s">
        <v>139</v>
      </c>
      <c r="AT629" s="145" t="s">
        <v>135</v>
      </c>
      <c r="AU629" s="145" t="s">
        <v>85</v>
      </c>
      <c r="AY629" s="17" t="s">
        <v>133</v>
      </c>
      <c r="BE629" s="146">
        <f>IF(N629="základní",J629,0)</f>
        <v>0</v>
      </c>
      <c r="BF629" s="146">
        <f>IF(N629="snížená",J629,0)</f>
        <v>0</v>
      </c>
      <c r="BG629" s="146">
        <f>IF(N629="zákl. přenesená",J629,0)</f>
        <v>0</v>
      </c>
      <c r="BH629" s="146">
        <f>IF(N629="sníž. přenesená",J629,0)</f>
        <v>0</v>
      </c>
      <c r="BI629" s="146">
        <f>IF(N629="nulová",J629,0)</f>
        <v>0</v>
      </c>
      <c r="BJ629" s="17" t="s">
        <v>83</v>
      </c>
      <c r="BK629" s="146">
        <f>ROUND(I629*H629,2)</f>
        <v>0</v>
      </c>
      <c r="BL629" s="17" t="s">
        <v>139</v>
      </c>
      <c r="BM629" s="145" t="s">
        <v>1289</v>
      </c>
    </row>
    <row r="630" spans="2:65" s="12" customFormat="1" ht="11.25">
      <c r="B630" s="147"/>
      <c r="D630" s="148" t="s">
        <v>141</v>
      </c>
      <c r="E630" s="149" t="s">
        <v>1</v>
      </c>
      <c r="F630" s="150" t="s">
        <v>1290</v>
      </c>
      <c r="H630" s="149" t="s">
        <v>1</v>
      </c>
      <c r="I630" s="151"/>
      <c r="L630" s="147"/>
      <c r="M630" s="152"/>
      <c r="T630" s="153"/>
      <c r="AT630" s="149" t="s">
        <v>141</v>
      </c>
      <c r="AU630" s="149" t="s">
        <v>85</v>
      </c>
      <c r="AV630" s="12" t="s">
        <v>83</v>
      </c>
      <c r="AW630" s="12" t="s">
        <v>32</v>
      </c>
      <c r="AX630" s="12" t="s">
        <v>75</v>
      </c>
      <c r="AY630" s="149" t="s">
        <v>133</v>
      </c>
    </row>
    <row r="631" spans="2:65" s="12" customFormat="1" ht="11.25">
      <c r="B631" s="147"/>
      <c r="D631" s="148" t="s">
        <v>141</v>
      </c>
      <c r="E631" s="149" t="s">
        <v>1</v>
      </c>
      <c r="F631" s="150" t="s">
        <v>1291</v>
      </c>
      <c r="H631" s="149" t="s">
        <v>1</v>
      </c>
      <c r="I631" s="151"/>
      <c r="L631" s="147"/>
      <c r="M631" s="152"/>
      <c r="T631" s="153"/>
      <c r="AT631" s="149" t="s">
        <v>141</v>
      </c>
      <c r="AU631" s="149" t="s">
        <v>85</v>
      </c>
      <c r="AV631" s="12" t="s">
        <v>83</v>
      </c>
      <c r="AW631" s="12" t="s">
        <v>32</v>
      </c>
      <c r="AX631" s="12" t="s">
        <v>75</v>
      </c>
      <c r="AY631" s="149" t="s">
        <v>133</v>
      </c>
    </row>
    <row r="632" spans="2:65" s="13" customFormat="1" ht="11.25">
      <c r="B632" s="154"/>
      <c r="D632" s="148" t="s">
        <v>141</v>
      </c>
      <c r="E632" s="155" t="s">
        <v>1</v>
      </c>
      <c r="F632" s="156" t="s">
        <v>1292</v>
      </c>
      <c r="H632" s="157">
        <v>77.5</v>
      </c>
      <c r="I632" s="158"/>
      <c r="L632" s="154"/>
      <c r="M632" s="159"/>
      <c r="T632" s="160"/>
      <c r="AT632" s="155" t="s">
        <v>141</v>
      </c>
      <c r="AU632" s="155" t="s">
        <v>85</v>
      </c>
      <c r="AV632" s="13" t="s">
        <v>85</v>
      </c>
      <c r="AW632" s="13" t="s">
        <v>32</v>
      </c>
      <c r="AX632" s="13" t="s">
        <v>83</v>
      </c>
      <c r="AY632" s="155" t="s">
        <v>133</v>
      </c>
    </row>
    <row r="633" spans="2:65" s="1" customFormat="1" ht="16.5" customHeight="1">
      <c r="B633" s="32"/>
      <c r="C633" s="175" t="s">
        <v>303</v>
      </c>
      <c r="D633" s="175" t="s">
        <v>284</v>
      </c>
      <c r="E633" s="176" t="s">
        <v>1293</v>
      </c>
      <c r="F633" s="177" t="s">
        <v>1294</v>
      </c>
      <c r="G633" s="178" t="s">
        <v>187</v>
      </c>
      <c r="H633" s="179">
        <v>62.720999999999997</v>
      </c>
      <c r="I633" s="180"/>
      <c r="J633" s="181">
        <f>ROUND(I633*H633,2)</f>
        <v>0</v>
      </c>
      <c r="K633" s="182"/>
      <c r="L633" s="183"/>
      <c r="M633" s="184" t="s">
        <v>1</v>
      </c>
      <c r="N633" s="185" t="s">
        <v>40</v>
      </c>
      <c r="P633" s="143">
        <f>O633*H633</f>
        <v>0</v>
      </c>
      <c r="Q633" s="143">
        <v>3.6119999999999999E-2</v>
      </c>
      <c r="R633" s="143">
        <f>Q633*H633</f>
        <v>2.2654825199999999</v>
      </c>
      <c r="S633" s="143">
        <v>0</v>
      </c>
      <c r="T633" s="144">
        <f>S633*H633</f>
        <v>0</v>
      </c>
      <c r="AR633" s="145" t="s">
        <v>184</v>
      </c>
      <c r="AT633" s="145" t="s">
        <v>284</v>
      </c>
      <c r="AU633" s="145" t="s">
        <v>85</v>
      </c>
      <c r="AY633" s="17" t="s">
        <v>133</v>
      </c>
      <c r="BE633" s="146">
        <f>IF(N633="základní",J633,0)</f>
        <v>0</v>
      </c>
      <c r="BF633" s="146">
        <f>IF(N633="snížená",J633,0)</f>
        <v>0</v>
      </c>
      <c r="BG633" s="146">
        <f>IF(N633="zákl. přenesená",J633,0)</f>
        <v>0</v>
      </c>
      <c r="BH633" s="146">
        <f>IF(N633="sníž. přenesená",J633,0)</f>
        <v>0</v>
      </c>
      <c r="BI633" s="146">
        <f>IF(N633="nulová",J633,0)</f>
        <v>0</v>
      </c>
      <c r="BJ633" s="17" t="s">
        <v>83</v>
      </c>
      <c r="BK633" s="146">
        <f>ROUND(I633*H633,2)</f>
        <v>0</v>
      </c>
      <c r="BL633" s="17" t="s">
        <v>139</v>
      </c>
      <c r="BM633" s="145" t="s">
        <v>1295</v>
      </c>
    </row>
    <row r="634" spans="2:65" s="13" customFormat="1" ht="11.25">
      <c r="B634" s="154"/>
      <c r="D634" s="148" t="s">
        <v>141</v>
      </c>
      <c r="E634" s="155" t="s">
        <v>1</v>
      </c>
      <c r="F634" s="156" t="s">
        <v>1296</v>
      </c>
      <c r="H634" s="157">
        <v>62.720999999999997</v>
      </c>
      <c r="I634" s="158"/>
      <c r="L634" s="154"/>
      <c r="M634" s="159"/>
      <c r="T634" s="160"/>
      <c r="AT634" s="155" t="s">
        <v>141</v>
      </c>
      <c r="AU634" s="155" t="s">
        <v>85</v>
      </c>
      <c r="AV634" s="13" t="s">
        <v>85</v>
      </c>
      <c r="AW634" s="13" t="s">
        <v>32</v>
      </c>
      <c r="AX634" s="13" t="s">
        <v>83</v>
      </c>
      <c r="AY634" s="155" t="s">
        <v>133</v>
      </c>
    </row>
    <row r="635" spans="2:65" s="1" customFormat="1" ht="16.5" customHeight="1">
      <c r="B635" s="32"/>
      <c r="C635" s="175" t="s">
        <v>309</v>
      </c>
      <c r="D635" s="175" t="s">
        <v>284</v>
      </c>
      <c r="E635" s="176" t="s">
        <v>1297</v>
      </c>
      <c r="F635" s="177" t="s">
        <v>1298</v>
      </c>
      <c r="G635" s="178" t="s">
        <v>187</v>
      </c>
      <c r="H635" s="179">
        <v>18.7</v>
      </c>
      <c r="I635" s="180"/>
      <c r="J635" s="181">
        <f>ROUND(I635*H635,2)</f>
        <v>0</v>
      </c>
      <c r="K635" s="182"/>
      <c r="L635" s="183"/>
      <c r="M635" s="184" t="s">
        <v>1</v>
      </c>
      <c r="N635" s="185" t="s">
        <v>40</v>
      </c>
      <c r="P635" s="143">
        <f>O635*H635</f>
        <v>0</v>
      </c>
      <c r="Q635" s="143">
        <v>3.2750000000000001E-2</v>
      </c>
      <c r="R635" s="143">
        <f>Q635*H635</f>
        <v>0.612425</v>
      </c>
      <c r="S635" s="143">
        <v>0</v>
      </c>
      <c r="T635" s="144">
        <f>S635*H635</f>
        <v>0</v>
      </c>
      <c r="AR635" s="145" t="s">
        <v>184</v>
      </c>
      <c r="AT635" s="145" t="s">
        <v>284</v>
      </c>
      <c r="AU635" s="145" t="s">
        <v>85</v>
      </c>
      <c r="AY635" s="17" t="s">
        <v>133</v>
      </c>
      <c r="BE635" s="146">
        <f>IF(N635="základní",J635,0)</f>
        <v>0</v>
      </c>
      <c r="BF635" s="146">
        <f>IF(N635="snížená",J635,0)</f>
        <v>0</v>
      </c>
      <c r="BG635" s="146">
        <f>IF(N635="zákl. přenesená",J635,0)</f>
        <v>0</v>
      </c>
      <c r="BH635" s="146">
        <f>IF(N635="sníž. přenesená",J635,0)</f>
        <v>0</v>
      </c>
      <c r="BI635" s="146">
        <f>IF(N635="nulová",J635,0)</f>
        <v>0</v>
      </c>
      <c r="BJ635" s="17" t="s">
        <v>83</v>
      </c>
      <c r="BK635" s="146">
        <f>ROUND(I635*H635,2)</f>
        <v>0</v>
      </c>
      <c r="BL635" s="17" t="s">
        <v>139</v>
      </c>
      <c r="BM635" s="145" t="s">
        <v>1299</v>
      </c>
    </row>
    <row r="636" spans="2:65" s="12" customFormat="1" ht="11.25">
      <c r="B636" s="147"/>
      <c r="D636" s="148" t="s">
        <v>141</v>
      </c>
      <c r="E636" s="149" t="s">
        <v>1</v>
      </c>
      <c r="F636" s="150" t="s">
        <v>1300</v>
      </c>
      <c r="H636" s="149" t="s">
        <v>1</v>
      </c>
      <c r="I636" s="151"/>
      <c r="L636" s="147"/>
      <c r="M636" s="152"/>
      <c r="T636" s="153"/>
      <c r="AT636" s="149" t="s">
        <v>141</v>
      </c>
      <c r="AU636" s="149" t="s">
        <v>85</v>
      </c>
      <c r="AV636" s="12" t="s">
        <v>83</v>
      </c>
      <c r="AW636" s="12" t="s">
        <v>32</v>
      </c>
      <c r="AX636" s="12" t="s">
        <v>75</v>
      </c>
      <c r="AY636" s="149" t="s">
        <v>133</v>
      </c>
    </row>
    <row r="637" spans="2:65" s="13" customFormat="1" ht="11.25">
      <c r="B637" s="154"/>
      <c r="D637" s="148" t="s">
        <v>141</v>
      </c>
      <c r="E637" s="155" t="s">
        <v>1</v>
      </c>
      <c r="F637" s="156" t="s">
        <v>1301</v>
      </c>
      <c r="H637" s="157">
        <v>18.7</v>
      </c>
      <c r="I637" s="158"/>
      <c r="L637" s="154"/>
      <c r="M637" s="159"/>
      <c r="T637" s="160"/>
      <c r="AT637" s="155" t="s">
        <v>141</v>
      </c>
      <c r="AU637" s="155" t="s">
        <v>85</v>
      </c>
      <c r="AV637" s="13" t="s">
        <v>85</v>
      </c>
      <c r="AW637" s="13" t="s">
        <v>32</v>
      </c>
      <c r="AX637" s="13" t="s">
        <v>83</v>
      </c>
      <c r="AY637" s="155" t="s">
        <v>133</v>
      </c>
    </row>
    <row r="638" spans="2:65" s="1" customFormat="1" ht="24.2" customHeight="1">
      <c r="B638" s="32"/>
      <c r="C638" s="133" t="s">
        <v>315</v>
      </c>
      <c r="D638" s="133" t="s">
        <v>135</v>
      </c>
      <c r="E638" s="134" t="s">
        <v>232</v>
      </c>
      <c r="F638" s="135" t="s">
        <v>233</v>
      </c>
      <c r="G638" s="136" t="s">
        <v>138</v>
      </c>
      <c r="H638" s="137">
        <v>9488.5509999999995</v>
      </c>
      <c r="I638" s="138"/>
      <c r="J638" s="139">
        <f>ROUND(I638*H638,2)</f>
        <v>0</v>
      </c>
      <c r="K638" s="140"/>
      <c r="L638" s="32"/>
      <c r="M638" s="141" t="s">
        <v>1</v>
      </c>
      <c r="N638" s="142" t="s">
        <v>40</v>
      </c>
      <c r="P638" s="143">
        <f>O638*H638</f>
        <v>0</v>
      </c>
      <c r="Q638" s="143">
        <v>5.8E-4</v>
      </c>
      <c r="R638" s="143">
        <f>Q638*H638</f>
        <v>5.5033595799999997</v>
      </c>
      <c r="S638" s="143">
        <v>0</v>
      </c>
      <c r="T638" s="144">
        <f>S638*H638</f>
        <v>0</v>
      </c>
      <c r="AR638" s="145" t="s">
        <v>139</v>
      </c>
      <c r="AT638" s="145" t="s">
        <v>135</v>
      </c>
      <c r="AU638" s="145" t="s">
        <v>85</v>
      </c>
      <c r="AY638" s="17" t="s">
        <v>133</v>
      </c>
      <c r="BE638" s="146">
        <f>IF(N638="základní",J638,0)</f>
        <v>0</v>
      </c>
      <c r="BF638" s="146">
        <f>IF(N638="snížená",J638,0)</f>
        <v>0</v>
      </c>
      <c r="BG638" s="146">
        <f>IF(N638="zákl. přenesená",J638,0)</f>
        <v>0</v>
      </c>
      <c r="BH638" s="146">
        <f>IF(N638="sníž. přenesená",J638,0)</f>
        <v>0</v>
      </c>
      <c r="BI638" s="146">
        <f>IF(N638="nulová",J638,0)</f>
        <v>0</v>
      </c>
      <c r="BJ638" s="17" t="s">
        <v>83</v>
      </c>
      <c r="BK638" s="146">
        <f>ROUND(I638*H638,2)</f>
        <v>0</v>
      </c>
      <c r="BL638" s="17" t="s">
        <v>139</v>
      </c>
      <c r="BM638" s="145" t="s">
        <v>1302</v>
      </c>
    </row>
    <row r="639" spans="2:65" s="12" customFormat="1" ht="11.25">
      <c r="B639" s="147"/>
      <c r="D639" s="148" t="s">
        <v>141</v>
      </c>
      <c r="E639" s="149" t="s">
        <v>1</v>
      </c>
      <c r="F639" s="150" t="s">
        <v>235</v>
      </c>
      <c r="H639" s="149" t="s">
        <v>1</v>
      </c>
      <c r="I639" s="151"/>
      <c r="L639" s="147"/>
      <c r="M639" s="152"/>
      <c r="T639" s="153"/>
      <c r="AT639" s="149" t="s">
        <v>141</v>
      </c>
      <c r="AU639" s="149" t="s">
        <v>85</v>
      </c>
      <c r="AV639" s="12" t="s">
        <v>83</v>
      </c>
      <c r="AW639" s="12" t="s">
        <v>32</v>
      </c>
      <c r="AX639" s="12" t="s">
        <v>75</v>
      </c>
      <c r="AY639" s="149" t="s">
        <v>133</v>
      </c>
    </row>
    <row r="640" spans="2:65" s="12" customFormat="1" ht="11.25">
      <c r="B640" s="147"/>
      <c r="D640" s="148" t="s">
        <v>141</v>
      </c>
      <c r="E640" s="149" t="s">
        <v>1</v>
      </c>
      <c r="F640" s="150" t="s">
        <v>1303</v>
      </c>
      <c r="H640" s="149" t="s">
        <v>1</v>
      </c>
      <c r="I640" s="151"/>
      <c r="L640" s="147"/>
      <c r="M640" s="152"/>
      <c r="T640" s="153"/>
      <c r="AT640" s="149" t="s">
        <v>141</v>
      </c>
      <c r="AU640" s="149" t="s">
        <v>85</v>
      </c>
      <c r="AV640" s="12" t="s">
        <v>83</v>
      </c>
      <c r="AW640" s="12" t="s">
        <v>32</v>
      </c>
      <c r="AX640" s="12" t="s">
        <v>75</v>
      </c>
      <c r="AY640" s="149" t="s">
        <v>133</v>
      </c>
    </row>
    <row r="641" spans="2:51" s="13" customFormat="1" ht="11.25">
      <c r="B641" s="154"/>
      <c r="D641" s="148" t="s">
        <v>141</v>
      </c>
      <c r="E641" s="155" t="s">
        <v>1</v>
      </c>
      <c r="F641" s="156" t="s">
        <v>1304</v>
      </c>
      <c r="H641" s="157">
        <v>2768.6840000000002</v>
      </c>
      <c r="I641" s="158"/>
      <c r="L641" s="154"/>
      <c r="M641" s="159"/>
      <c r="T641" s="160"/>
      <c r="AT641" s="155" t="s">
        <v>141</v>
      </c>
      <c r="AU641" s="155" t="s">
        <v>85</v>
      </c>
      <c r="AV641" s="13" t="s">
        <v>85</v>
      </c>
      <c r="AW641" s="13" t="s">
        <v>32</v>
      </c>
      <c r="AX641" s="13" t="s">
        <v>75</v>
      </c>
      <c r="AY641" s="155" t="s">
        <v>133</v>
      </c>
    </row>
    <row r="642" spans="2:51" s="12" customFormat="1" ht="11.25">
      <c r="B642" s="147"/>
      <c r="D642" s="148" t="s">
        <v>141</v>
      </c>
      <c r="E642" s="149" t="s">
        <v>1</v>
      </c>
      <c r="F642" s="150" t="s">
        <v>1305</v>
      </c>
      <c r="H642" s="149" t="s">
        <v>1</v>
      </c>
      <c r="I642" s="151"/>
      <c r="L642" s="147"/>
      <c r="M642" s="152"/>
      <c r="T642" s="153"/>
      <c r="AT642" s="149" t="s">
        <v>141</v>
      </c>
      <c r="AU642" s="149" t="s">
        <v>85</v>
      </c>
      <c r="AV642" s="12" t="s">
        <v>83</v>
      </c>
      <c r="AW642" s="12" t="s">
        <v>32</v>
      </c>
      <c r="AX642" s="12" t="s">
        <v>75</v>
      </c>
      <c r="AY642" s="149" t="s">
        <v>133</v>
      </c>
    </row>
    <row r="643" spans="2:51" s="13" customFormat="1" ht="11.25">
      <c r="B643" s="154"/>
      <c r="D643" s="148" t="s">
        <v>141</v>
      </c>
      <c r="E643" s="155" t="s">
        <v>1</v>
      </c>
      <c r="F643" s="156" t="s">
        <v>1306</v>
      </c>
      <c r="H643" s="157">
        <v>593.98599999999999</v>
      </c>
      <c r="I643" s="158"/>
      <c r="L643" s="154"/>
      <c r="M643" s="159"/>
      <c r="T643" s="160"/>
      <c r="AT643" s="155" t="s">
        <v>141</v>
      </c>
      <c r="AU643" s="155" t="s">
        <v>85</v>
      </c>
      <c r="AV643" s="13" t="s">
        <v>85</v>
      </c>
      <c r="AW643" s="13" t="s">
        <v>32</v>
      </c>
      <c r="AX643" s="13" t="s">
        <v>75</v>
      </c>
      <c r="AY643" s="155" t="s">
        <v>133</v>
      </c>
    </row>
    <row r="644" spans="2:51" s="12" customFormat="1" ht="11.25">
      <c r="B644" s="147"/>
      <c r="D644" s="148" t="s">
        <v>141</v>
      </c>
      <c r="E644" s="149" t="s">
        <v>1</v>
      </c>
      <c r="F644" s="150" t="s">
        <v>1307</v>
      </c>
      <c r="H644" s="149" t="s">
        <v>1</v>
      </c>
      <c r="I644" s="151"/>
      <c r="L644" s="147"/>
      <c r="M644" s="152"/>
      <c r="T644" s="153"/>
      <c r="AT644" s="149" t="s">
        <v>141</v>
      </c>
      <c r="AU644" s="149" t="s">
        <v>85</v>
      </c>
      <c r="AV644" s="12" t="s">
        <v>83</v>
      </c>
      <c r="AW644" s="12" t="s">
        <v>32</v>
      </c>
      <c r="AX644" s="12" t="s">
        <v>75</v>
      </c>
      <c r="AY644" s="149" t="s">
        <v>133</v>
      </c>
    </row>
    <row r="645" spans="2:51" s="13" customFormat="1" ht="11.25">
      <c r="B645" s="154"/>
      <c r="D645" s="148" t="s">
        <v>141</v>
      </c>
      <c r="E645" s="155" t="s">
        <v>1</v>
      </c>
      <c r="F645" s="156" t="s">
        <v>1308</v>
      </c>
      <c r="H645" s="157">
        <v>256.5</v>
      </c>
      <c r="I645" s="158"/>
      <c r="L645" s="154"/>
      <c r="M645" s="159"/>
      <c r="T645" s="160"/>
      <c r="AT645" s="155" t="s">
        <v>141</v>
      </c>
      <c r="AU645" s="155" t="s">
        <v>85</v>
      </c>
      <c r="AV645" s="13" t="s">
        <v>85</v>
      </c>
      <c r="AW645" s="13" t="s">
        <v>32</v>
      </c>
      <c r="AX645" s="13" t="s">
        <v>75</v>
      </c>
      <c r="AY645" s="155" t="s">
        <v>133</v>
      </c>
    </row>
    <row r="646" spans="2:51" s="12" customFormat="1" ht="11.25">
      <c r="B646" s="147"/>
      <c r="D646" s="148" t="s">
        <v>141</v>
      </c>
      <c r="E646" s="149" t="s">
        <v>1</v>
      </c>
      <c r="F646" s="150" t="s">
        <v>1309</v>
      </c>
      <c r="H646" s="149" t="s">
        <v>1</v>
      </c>
      <c r="I646" s="151"/>
      <c r="L646" s="147"/>
      <c r="M646" s="152"/>
      <c r="T646" s="153"/>
      <c r="AT646" s="149" t="s">
        <v>141</v>
      </c>
      <c r="AU646" s="149" t="s">
        <v>85</v>
      </c>
      <c r="AV646" s="12" t="s">
        <v>83</v>
      </c>
      <c r="AW646" s="12" t="s">
        <v>32</v>
      </c>
      <c r="AX646" s="12" t="s">
        <v>75</v>
      </c>
      <c r="AY646" s="149" t="s">
        <v>133</v>
      </c>
    </row>
    <row r="647" spans="2:51" s="13" customFormat="1" ht="11.25">
      <c r="B647" s="154"/>
      <c r="D647" s="148" t="s">
        <v>141</v>
      </c>
      <c r="E647" s="155" t="s">
        <v>1</v>
      </c>
      <c r="F647" s="156" t="s">
        <v>1310</v>
      </c>
      <c r="H647" s="157">
        <v>77.400000000000006</v>
      </c>
      <c r="I647" s="158"/>
      <c r="L647" s="154"/>
      <c r="M647" s="159"/>
      <c r="T647" s="160"/>
      <c r="AT647" s="155" t="s">
        <v>141</v>
      </c>
      <c r="AU647" s="155" t="s">
        <v>85</v>
      </c>
      <c r="AV647" s="13" t="s">
        <v>85</v>
      </c>
      <c r="AW647" s="13" t="s">
        <v>32</v>
      </c>
      <c r="AX647" s="13" t="s">
        <v>75</v>
      </c>
      <c r="AY647" s="155" t="s">
        <v>133</v>
      </c>
    </row>
    <row r="648" spans="2:51" s="12" customFormat="1" ht="11.25">
      <c r="B648" s="147"/>
      <c r="D648" s="148" t="s">
        <v>141</v>
      </c>
      <c r="E648" s="149" t="s">
        <v>1</v>
      </c>
      <c r="F648" s="150" t="s">
        <v>1311</v>
      </c>
      <c r="H648" s="149" t="s">
        <v>1</v>
      </c>
      <c r="I648" s="151"/>
      <c r="L648" s="147"/>
      <c r="M648" s="152"/>
      <c r="T648" s="153"/>
      <c r="AT648" s="149" t="s">
        <v>141</v>
      </c>
      <c r="AU648" s="149" t="s">
        <v>85</v>
      </c>
      <c r="AV648" s="12" t="s">
        <v>83</v>
      </c>
      <c r="AW648" s="12" t="s">
        <v>32</v>
      </c>
      <c r="AX648" s="12" t="s">
        <v>75</v>
      </c>
      <c r="AY648" s="149" t="s">
        <v>133</v>
      </c>
    </row>
    <row r="649" spans="2:51" s="13" customFormat="1" ht="11.25">
      <c r="B649" s="154"/>
      <c r="D649" s="148" t="s">
        <v>141</v>
      </c>
      <c r="E649" s="155" t="s">
        <v>1</v>
      </c>
      <c r="F649" s="156" t="s">
        <v>1312</v>
      </c>
      <c r="H649" s="157">
        <v>176.4</v>
      </c>
      <c r="I649" s="158"/>
      <c r="L649" s="154"/>
      <c r="M649" s="159"/>
      <c r="T649" s="160"/>
      <c r="AT649" s="155" t="s">
        <v>141</v>
      </c>
      <c r="AU649" s="155" t="s">
        <v>85</v>
      </c>
      <c r="AV649" s="13" t="s">
        <v>85</v>
      </c>
      <c r="AW649" s="13" t="s">
        <v>32</v>
      </c>
      <c r="AX649" s="13" t="s">
        <v>75</v>
      </c>
      <c r="AY649" s="155" t="s">
        <v>133</v>
      </c>
    </row>
    <row r="650" spans="2:51" s="12" customFormat="1" ht="11.25">
      <c r="B650" s="147"/>
      <c r="D650" s="148" t="s">
        <v>141</v>
      </c>
      <c r="E650" s="149" t="s">
        <v>1</v>
      </c>
      <c r="F650" s="150" t="s">
        <v>1313</v>
      </c>
      <c r="H650" s="149" t="s">
        <v>1</v>
      </c>
      <c r="I650" s="151"/>
      <c r="L650" s="147"/>
      <c r="M650" s="152"/>
      <c r="T650" s="153"/>
      <c r="AT650" s="149" t="s">
        <v>141</v>
      </c>
      <c r="AU650" s="149" t="s">
        <v>85</v>
      </c>
      <c r="AV650" s="12" t="s">
        <v>83</v>
      </c>
      <c r="AW650" s="12" t="s">
        <v>32</v>
      </c>
      <c r="AX650" s="12" t="s">
        <v>75</v>
      </c>
      <c r="AY650" s="149" t="s">
        <v>133</v>
      </c>
    </row>
    <row r="651" spans="2:51" s="13" customFormat="1" ht="11.25">
      <c r="B651" s="154"/>
      <c r="D651" s="148" t="s">
        <v>141</v>
      </c>
      <c r="E651" s="155" t="s">
        <v>1</v>
      </c>
      <c r="F651" s="156" t="s">
        <v>1314</v>
      </c>
      <c r="H651" s="157">
        <v>705.77499999999998</v>
      </c>
      <c r="I651" s="158"/>
      <c r="L651" s="154"/>
      <c r="M651" s="159"/>
      <c r="T651" s="160"/>
      <c r="AT651" s="155" t="s">
        <v>141</v>
      </c>
      <c r="AU651" s="155" t="s">
        <v>85</v>
      </c>
      <c r="AV651" s="13" t="s">
        <v>85</v>
      </c>
      <c r="AW651" s="13" t="s">
        <v>32</v>
      </c>
      <c r="AX651" s="13" t="s">
        <v>75</v>
      </c>
      <c r="AY651" s="155" t="s">
        <v>133</v>
      </c>
    </row>
    <row r="652" spans="2:51" s="12" customFormat="1" ht="11.25">
      <c r="B652" s="147"/>
      <c r="D652" s="148" t="s">
        <v>141</v>
      </c>
      <c r="E652" s="149" t="s">
        <v>1</v>
      </c>
      <c r="F652" s="150" t="s">
        <v>1315</v>
      </c>
      <c r="H652" s="149" t="s">
        <v>1</v>
      </c>
      <c r="I652" s="151"/>
      <c r="L652" s="147"/>
      <c r="M652" s="152"/>
      <c r="T652" s="153"/>
      <c r="AT652" s="149" t="s">
        <v>141</v>
      </c>
      <c r="AU652" s="149" t="s">
        <v>85</v>
      </c>
      <c r="AV652" s="12" t="s">
        <v>83</v>
      </c>
      <c r="AW652" s="12" t="s">
        <v>32</v>
      </c>
      <c r="AX652" s="12" t="s">
        <v>75</v>
      </c>
      <c r="AY652" s="149" t="s">
        <v>133</v>
      </c>
    </row>
    <row r="653" spans="2:51" s="13" customFormat="1" ht="11.25">
      <c r="B653" s="154"/>
      <c r="D653" s="148" t="s">
        <v>141</v>
      </c>
      <c r="E653" s="155" t="s">
        <v>1</v>
      </c>
      <c r="F653" s="156" t="s">
        <v>1316</v>
      </c>
      <c r="H653" s="157">
        <v>240.452</v>
      </c>
      <c r="I653" s="158"/>
      <c r="L653" s="154"/>
      <c r="M653" s="159"/>
      <c r="T653" s="160"/>
      <c r="AT653" s="155" t="s">
        <v>141</v>
      </c>
      <c r="AU653" s="155" t="s">
        <v>85</v>
      </c>
      <c r="AV653" s="13" t="s">
        <v>85</v>
      </c>
      <c r="AW653" s="13" t="s">
        <v>32</v>
      </c>
      <c r="AX653" s="13" t="s">
        <v>75</v>
      </c>
      <c r="AY653" s="155" t="s">
        <v>133</v>
      </c>
    </row>
    <row r="654" spans="2:51" s="12" customFormat="1" ht="11.25">
      <c r="B654" s="147"/>
      <c r="D654" s="148" t="s">
        <v>141</v>
      </c>
      <c r="E654" s="149" t="s">
        <v>1</v>
      </c>
      <c r="F654" s="150" t="s">
        <v>1317</v>
      </c>
      <c r="H654" s="149" t="s">
        <v>1</v>
      </c>
      <c r="I654" s="151"/>
      <c r="L654" s="147"/>
      <c r="M654" s="152"/>
      <c r="T654" s="153"/>
      <c r="AT654" s="149" t="s">
        <v>141</v>
      </c>
      <c r="AU654" s="149" t="s">
        <v>85</v>
      </c>
      <c r="AV654" s="12" t="s">
        <v>83</v>
      </c>
      <c r="AW654" s="12" t="s">
        <v>32</v>
      </c>
      <c r="AX654" s="12" t="s">
        <v>75</v>
      </c>
      <c r="AY654" s="149" t="s">
        <v>133</v>
      </c>
    </row>
    <row r="655" spans="2:51" s="13" customFormat="1" ht="11.25">
      <c r="B655" s="154"/>
      <c r="D655" s="148" t="s">
        <v>141</v>
      </c>
      <c r="E655" s="155" t="s">
        <v>1</v>
      </c>
      <c r="F655" s="156" t="s">
        <v>1318</v>
      </c>
      <c r="H655" s="157">
        <v>263.16899999999998</v>
      </c>
      <c r="I655" s="158"/>
      <c r="L655" s="154"/>
      <c r="M655" s="159"/>
      <c r="T655" s="160"/>
      <c r="AT655" s="155" t="s">
        <v>141</v>
      </c>
      <c r="AU655" s="155" t="s">
        <v>85</v>
      </c>
      <c r="AV655" s="13" t="s">
        <v>85</v>
      </c>
      <c r="AW655" s="13" t="s">
        <v>32</v>
      </c>
      <c r="AX655" s="13" t="s">
        <v>75</v>
      </c>
      <c r="AY655" s="155" t="s">
        <v>133</v>
      </c>
    </row>
    <row r="656" spans="2:51" s="12" customFormat="1" ht="11.25">
      <c r="B656" s="147"/>
      <c r="D656" s="148" t="s">
        <v>141</v>
      </c>
      <c r="E656" s="149" t="s">
        <v>1</v>
      </c>
      <c r="F656" s="150" t="s">
        <v>1319</v>
      </c>
      <c r="H656" s="149" t="s">
        <v>1</v>
      </c>
      <c r="I656" s="151"/>
      <c r="L656" s="147"/>
      <c r="M656" s="152"/>
      <c r="T656" s="153"/>
      <c r="AT656" s="149" t="s">
        <v>141</v>
      </c>
      <c r="AU656" s="149" t="s">
        <v>85</v>
      </c>
      <c r="AV656" s="12" t="s">
        <v>83</v>
      </c>
      <c r="AW656" s="12" t="s">
        <v>32</v>
      </c>
      <c r="AX656" s="12" t="s">
        <v>75</v>
      </c>
      <c r="AY656" s="149" t="s">
        <v>133</v>
      </c>
    </row>
    <row r="657" spans="2:51" s="13" customFormat="1" ht="11.25">
      <c r="B657" s="154"/>
      <c r="D657" s="148" t="s">
        <v>141</v>
      </c>
      <c r="E657" s="155" t="s">
        <v>1</v>
      </c>
      <c r="F657" s="156" t="s">
        <v>1320</v>
      </c>
      <c r="H657" s="157">
        <v>1347.3</v>
      </c>
      <c r="I657" s="158"/>
      <c r="L657" s="154"/>
      <c r="M657" s="159"/>
      <c r="T657" s="160"/>
      <c r="AT657" s="155" t="s">
        <v>141</v>
      </c>
      <c r="AU657" s="155" t="s">
        <v>85</v>
      </c>
      <c r="AV657" s="13" t="s">
        <v>85</v>
      </c>
      <c r="AW657" s="13" t="s">
        <v>32</v>
      </c>
      <c r="AX657" s="13" t="s">
        <v>75</v>
      </c>
      <c r="AY657" s="155" t="s">
        <v>133</v>
      </c>
    </row>
    <row r="658" spans="2:51" s="12" customFormat="1" ht="11.25">
      <c r="B658" s="147"/>
      <c r="D658" s="148" t="s">
        <v>141</v>
      </c>
      <c r="E658" s="149" t="s">
        <v>1</v>
      </c>
      <c r="F658" s="150" t="s">
        <v>1321</v>
      </c>
      <c r="H658" s="149" t="s">
        <v>1</v>
      </c>
      <c r="I658" s="151"/>
      <c r="L658" s="147"/>
      <c r="M658" s="152"/>
      <c r="T658" s="153"/>
      <c r="AT658" s="149" t="s">
        <v>141</v>
      </c>
      <c r="AU658" s="149" t="s">
        <v>85</v>
      </c>
      <c r="AV658" s="12" t="s">
        <v>83</v>
      </c>
      <c r="AW658" s="12" t="s">
        <v>32</v>
      </c>
      <c r="AX658" s="12" t="s">
        <v>75</v>
      </c>
      <c r="AY658" s="149" t="s">
        <v>133</v>
      </c>
    </row>
    <row r="659" spans="2:51" s="13" customFormat="1" ht="11.25">
      <c r="B659" s="154"/>
      <c r="D659" s="148" t="s">
        <v>141</v>
      </c>
      <c r="E659" s="155" t="s">
        <v>1</v>
      </c>
      <c r="F659" s="156" t="s">
        <v>1322</v>
      </c>
      <c r="H659" s="157">
        <v>883.66</v>
      </c>
      <c r="I659" s="158"/>
      <c r="L659" s="154"/>
      <c r="M659" s="159"/>
      <c r="T659" s="160"/>
      <c r="AT659" s="155" t="s">
        <v>141</v>
      </c>
      <c r="AU659" s="155" t="s">
        <v>85</v>
      </c>
      <c r="AV659" s="13" t="s">
        <v>85</v>
      </c>
      <c r="AW659" s="13" t="s">
        <v>32</v>
      </c>
      <c r="AX659" s="13" t="s">
        <v>75</v>
      </c>
      <c r="AY659" s="155" t="s">
        <v>133</v>
      </c>
    </row>
    <row r="660" spans="2:51" s="12" customFormat="1" ht="11.25">
      <c r="B660" s="147"/>
      <c r="D660" s="148" t="s">
        <v>141</v>
      </c>
      <c r="E660" s="149" t="s">
        <v>1</v>
      </c>
      <c r="F660" s="150" t="s">
        <v>1323</v>
      </c>
      <c r="H660" s="149" t="s">
        <v>1</v>
      </c>
      <c r="I660" s="151"/>
      <c r="L660" s="147"/>
      <c r="M660" s="152"/>
      <c r="T660" s="153"/>
      <c r="AT660" s="149" t="s">
        <v>141</v>
      </c>
      <c r="AU660" s="149" t="s">
        <v>85</v>
      </c>
      <c r="AV660" s="12" t="s">
        <v>83</v>
      </c>
      <c r="AW660" s="12" t="s">
        <v>32</v>
      </c>
      <c r="AX660" s="12" t="s">
        <v>75</v>
      </c>
      <c r="AY660" s="149" t="s">
        <v>133</v>
      </c>
    </row>
    <row r="661" spans="2:51" s="13" customFormat="1" ht="11.25">
      <c r="B661" s="154"/>
      <c r="D661" s="148" t="s">
        <v>141</v>
      </c>
      <c r="E661" s="155" t="s">
        <v>1</v>
      </c>
      <c r="F661" s="156" t="s">
        <v>1324</v>
      </c>
      <c r="H661" s="157">
        <v>106.304</v>
      </c>
      <c r="I661" s="158"/>
      <c r="L661" s="154"/>
      <c r="M661" s="159"/>
      <c r="T661" s="160"/>
      <c r="AT661" s="155" t="s">
        <v>141</v>
      </c>
      <c r="AU661" s="155" t="s">
        <v>85</v>
      </c>
      <c r="AV661" s="13" t="s">
        <v>85</v>
      </c>
      <c r="AW661" s="13" t="s">
        <v>32</v>
      </c>
      <c r="AX661" s="13" t="s">
        <v>75</v>
      </c>
      <c r="AY661" s="155" t="s">
        <v>133</v>
      </c>
    </row>
    <row r="662" spans="2:51" s="12" customFormat="1" ht="11.25">
      <c r="B662" s="147"/>
      <c r="D662" s="148" t="s">
        <v>141</v>
      </c>
      <c r="E662" s="149" t="s">
        <v>1</v>
      </c>
      <c r="F662" s="150" t="s">
        <v>1325</v>
      </c>
      <c r="H662" s="149" t="s">
        <v>1</v>
      </c>
      <c r="I662" s="151"/>
      <c r="L662" s="147"/>
      <c r="M662" s="152"/>
      <c r="T662" s="153"/>
      <c r="AT662" s="149" t="s">
        <v>141</v>
      </c>
      <c r="AU662" s="149" t="s">
        <v>85</v>
      </c>
      <c r="AV662" s="12" t="s">
        <v>83</v>
      </c>
      <c r="AW662" s="12" t="s">
        <v>32</v>
      </c>
      <c r="AX662" s="12" t="s">
        <v>75</v>
      </c>
      <c r="AY662" s="149" t="s">
        <v>133</v>
      </c>
    </row>
    <row r="663" spans="2:51" s="13" customFormat="1" ht="11.25">
      <c r="B663" s="154"/>
      <c r="D663" s="148" t="s">
        <v>141</v>
      </c>
      <c r="E663" s="155" t="s">
        <v>1</v>
      </c>
      <c r="F663" s="156" t="s">
        <v>1326</v>
      </c>
      <c r="H663" s="157">
        <v>49.854999999999997</v>
      </c>
      <c r="I663" s="158"/>
      <c r="L663" s="154"/>
      <c r="M663" s="159"/>
      <c r="T663" s="160"/>
      <c r="AT663" s="155" t="s">
        <v>141</v>
      </c>
      <c r="AU663" s="155" t="s">
        <v>85</v>
      </c>
      <c r="AV663" s="13" t="s">
        <v>85</v>
      </c>
      <c r="AW663" s="13" t="s">
        <v>32</v>
      </c>
      <c r="AX663" s="13" t="s">
        <v>75</v>
      </c>
      <c r="AY663" s="155" t="s">
        <v>133</v>
      </c>
    </row>
    <row r="664" spans="2:51" s="12" customFormat="1" ht="11.25">
      <c r="B664" s="147"/>
      <c r="D664" s="148" t="s">
        <v>141</v>
      </c>
      <c r="E664" s="149" t="s">
        <v>1</v>
      </c>
      <c r="F664" s="150" t="s">
        <v>1327</v>
      </c>
      <c r="H664" s="149" t="s">
        <v>1</v>
      </c>
      <c r="I664" s="151"/>
      <c r="L664" s="147"/>
      <c r="M664" s="152"/>
      <c r="T664" s="153"/>
      <c r="AT664" s="149" t="s">
        <v>141</v>
      </c>
      <c r="AU664" s="149" t="s">
        <v>85</v>
      </c>
      <c r="AV664" s="12" t="s">
        <v>83</v>
      </c>
      <c r="AW664" s="12" t="s">
        <v>32</v>
      </c>
      <c r="AX664" s="12" t="s">
        <v>75</v>
      </c>
      <c r="AY664" s="149" t="s">
        <v>133</v>
      </c>
    </row>
    <row r="665" spans="2:51" s="13" customFormat="1" ht="11.25">
      <c r="B665" s="154"/>
      <c r="D665" s="148" t="s">
        <v>141</v>
      </c>
      <c r="E665" s="155" t="s">
        <v>1</v>
      </c>
      <c r="F665" s="156" t="s">
        <v>1328</v>
      </c>
      <c r="H665" s="157">
        <v>184.99199999999999</v>
      </c>
      <c r="I665" s="158"/>
      <c r="L665" s="154"/>
      <c r="M665" s="159"/>
      <c r="T665" s="160"/>
      <c r="AT665" s="155" t="s">
        <v>141</v>
      </c>
      <c r="AU665" s="155" t="s">
        <v>85</v>
      </c>
      <c r="AV665" s="13" t="s">
        <v>85</v>
      </c>
      <c r="AW665" s="13" t="s">
        <v>32</v>
      </c>
      <c r="AX665" s="13" t="s">
        <v>75</v>
      </c>
      <c r="AY665" s="155" t="s">
        <v>133</v>
      </c>
    </row>
    <row r="666" spans="2:51" s="12" customFormat="1" ht="11.25">
      <c r="B666" s="147"/>
      <c r="D666" s="148" t="s">
        <v>141</v>
      </c>
      <c r="E666" s="149" t="s">
        <v>1</v>
      </c>
      <c r="F666" s="150" t="s">
        <v>1329</v>
      </c>
      <c r="H666" s="149" t="s">
        <v>1</v>
      </c>
      <c r="I666" s="151"/>
      <c r="L666" s="147"/>
      <c r="M666" s="152"/>
      <c r="T666" s="153"/>
      <c r="AT666" s="149" t="s">
        <v>141</v>
      </c>
      <c r="AU666" s="149" t="s">
        <v>85</v>
      </c>
      <c r="AV666" s="12" t="s">
        <v>83</v>
      </c>
      <c r="AW666" s="12" t="s">
        <v>32</v>
      </c>
      <c r="AX666" s="12" t="s">
        <v>75</v>
      </c>
      <c r="AY666" s="149" t="s">
        <v>133</v>
      </c>
    </row>
    <row r="667" spans="2:51" s="13" customFormat="1" ht="11.25">
      <c r="B667" s="154"/>
      <c r="D667" s="148" t="s">
        <v>141</v>
      </c>
      <c r="E667" s="155" t="s">
        <v>1</v>
      </c>
      <c r="F667" s="156" t="s">
        <v>1330</v>
      </c>
      <c r="H667" s="157">
        <v>168.94800000000001</v>
      </c>
      <c r="I667" s="158"/>
      <c r="L667" s="154"/>
      <c r="M667" s="159"/>
      <c r="T667" s="160"/>
      <c r="AT667" s="155" t="s">
        <v>141</v>
      </c>
      <c r="AU667" s="155" t="s">
        <v>85</v>
      </c>
      <c r="AV667" s="13" t="s">
        <v>85</v>
      </c>
      <c r="AW667" s="13" t="s">
        <v>32</v>
      </c>
      <c r="AX667" s="13" t="s">
        <v>75</v>
      </c>
      <c r="AY667" s="155" t="s">
        <v>133</v>
      </c>
    </row>
    <row r="668" spans="2:51" s="12" customFormat="1" ht="11.25">
      <c r="B668" s="147"/>
      <c r="D668" s="148" t="s">
        <v>141</v>
      </c>
      <c r="E668" s="149" t="s">
        <v>1</v>
      </c>
      <c r="F668" s="150" t="s">
        <v>1331</v>
      </c>
      <c r="H668" s="149" t="s">
        <v>1</v>
      </c>
      <c r="I668" s="151"/>
      <c r="L668" s="147"/>
      <c r="M668" s="152"/>
      <c r="T668" s="153"/>
      <c r="AT668" s="149" t="s">
        <v>141</v>
      </c>
      <c r="AU668" s="149" t="s">
        <v>85</v>
      </c>
      <c r="AV668" s="12" t="s">
        <v>83</v>
      </c>
      <c r="AW668" s="12" t="s">
        <v>32</v>
      </c>
      <c r="AX668" s="12" t="s">
        <v>75</v>
      </c>
      <c r="AY668" s="149" t="s">
        <v>133</v>
      </c>
    </row>
    <row r="669" spans="2:51" s="13" customFormat="1" ht="11.25">
      <c r="B669" s="154"/>
      <c r="D669" s="148" t="s">
        <v>141</v>
      </c>
      <c r="E669" s="155" t="s">
        <v>1</v>
      </c>
      <c r="F669" s="156" t="s">
        <v>1332</v>
      </c>
      <c r="H669" s="157">
        <v>901.47199999999998</v>
      </c>
      <c r="I669" s="158"/>
      <c r="L669" s="154"/>
      <c r="M669" s="159"/>
      <c r="T669" s="160"/>
      <c r="AT669" s="155" t="s">
        <v>141</v>
      </c>
      <c r="AU669" s="155" t="s">
        <v>85</v>
      </c>
      <c r="AV669" s="13" t="s">
        <v>85</v>
      </c>
      <c r="AW669" s="13" t="s">
        <v>32</v>
      </c>
      <c r="AX669" s="13" t="s">
        <v>75</v>
      </c>
      <c r="AY669" s="155" t="s">
        <v>133</v>
      </c>
    </row>
    <row r="670" spans="2:51" s="12" customFormat="1" ht="11.25">
      <c r="B670" s="147"/>
      <c r="D670" s="148" t="s">
        <v>141</v>
      </c>
      <c r="E670" s="149" t="s">
        <v>1</v>
      </c>
      <c r="F670" s="150" t="s">
        <v>1333</v>
      </c>
      <c r="H670" s="149" t="s">
        <v>1</v>
      </c>
      <c r="I670" s="151"/>
      <c r="L670" s="147"/>
      <c r="M670" s="152"/>
      <c r="T670" s="153"/>
      <c r="AT670" s="149" t="s">
        <v>141</v>
      </c>
      <c r="AU670" s="149" t="s">
        <v>85</v>
      </c>
      <c r="AV670" s="12" t="s">
        <v>83</v>
      </c>
      <c r="AW670" s="12" t="s">
        <v>32</v>
      </c>
      <c r="AX670" s="12" t="s">
        <v>75</v>
      </c>
      <c r="AY670" s="149" t="s">
        <v>133</v>
      </c>
    </row>
    <row r="671" spans="2:51" s="13" customFormat="1" ht="11.25">
      <c r="B671" s="154"/>
      <c r="D671" s="148" t="s">
        <v>141</v>
      </c>
      <c r="E671" s="155" t="s">
        <v>1</v>
      </c>
      <c r="F671" s="156" t="s">
        <v>1334</v>
      </c>
      <c r="H671" s="157">
        <v>110.596</v>
      </c>
      <c r="I671" s="158"/>
      <c r="L671" s="154"/>
      <c r="M671" s="159"/>
      <c r="T671" s="160"/>
      <c r="AT671" s="155" t="s">
        <v>141</v>
      </c>
      <c r="AU671" s="155" t="s">
        <v>85</v>
      </c>
      <c r="AV671" s="13" t="s">
        <v>85</v>
      </c>
      <c r="AW671" s="13" t="s">
        <v>32</v>
      </c>
      <c r="AX671" s="13" t="s">
        <v>75</v>
      </c>
      <c r="AY671" s="155" t="s">
        <v>133</v>
      </c>
    </row>
    <row r="672" spans="2:51" s="12" customFormat="1" ht="11.25">
      <c r="B672" s="147"/>
      <c r="D672" s="148" t="s">
        <v>141</v>
      </c>
      <c r="E672" s="149" t="s">
        <v>1</v>
      </c>
      <c r="F672" s="150" t="s">
        <v>1335</v>
      </c>
      <c r="H672" s="149" t="s">
        <v>1</v>
      </c>
      <c r="I672" s="151"/>
      <c r="L672" s="147"/>
      <c r="M672" s="152"/>
      <c r="T672" s="153"/>
      <c r="AT672" s="149" t="s">
        <v>141</v>
      </c>
      <c r="AU672" s="149" t="s">
        <v>85</v>
      </c>
      <c r="AV672" s="12" t="s">
        <v>83</v>
      </c>
      <c r="AW672" s="12" t="s">
        <v>32</v>
      </c>
      <c r="AX672" s="12" t="s">
        <v>75</v>
      </c>
      <c r="AY672" s="149" t="s">
        <v>133</v>
      </c>
    </row>
    <row r="673" spans="2:65" s="13" customFormat="1" ht="11.25">
      <c r="B673" s="154"/>
      <c r="D673" s="148" t="s">
        <v>141</v>
      </c>
      <c r="E673" s="155" t="s">
        <v>1</v>
      </c>
      <c r="F673" s="156" t="s">
        <v>1336</v>
      </c>
      <c r="H673" s="157">
        <v>471.15199999999999</v>
      </c>
      <c r="I673" s="158"/>
      <c r="L673" s="154"/>
      <c r="M673" s="159"/>
      <c r="T673" s="160"/>
      <c r="AT673" s="155" t="s">
        <v>141</v>
      </c>
      <c r="AU673" s="155" t="s">
        <v>85</v>
      </c>
      <c r="AV673" s="13" t="s">
        <v>85</v>
      </c>
      <c r="AW673" s="13" t="s">
        <v>32</v>
      </c>
      <c r="AX673" s="13" t="s">
        <v>75</v>
      </c>
      <c r="AY673" s="155" t="s">
        <v>133</v>
      </c>
    </row>
    <row r="674" spans="2:65" s="12" customFormat="1" ht="11.25">
      <c r="B674" s="147"/>
      <c r="D674" s="148" t="s">
        <v>141</v>
      </c>
      <c r="E674" s="149" t="s">
        <v>1</v>
      </c>
      <c r="F674" s="150" t="s">
        <v>1337</v>
      </c>
      <c r="H674" s="149" t="s">
        <v>1</v>
      </c>
      <c r="I674" s="151"/>
      <c r="L674" s="147"/>
      <c r="M674" s="152"/>
      <c r="T674" s="153"/>
      <c r="AT674" s="149" t="s">
        <v>141</v>
      </c>
      <c r="AU674" s="149" t="s">
        <v>85</v>
      </c>
      <c r="AV674" s="12" t="s">
        <v>83</v>
      </c>
      <c r="AW674" s="12" t="s">
        <v>32</v>
      </c>
      <c r="AX674" s="12" t="s">
        <v>75</v>
      </c>
      <c r="AY674" s="149" t="s">
        <v>133</v>
      </c>
    </row>
    <row r="675" spans="2:65" s="13" customFormat="1" ht="11.25">
      <c r="B675" s="154"/>
      <c r="D675" s="148" t="s">
        <v>141</v>
      </c>
      <c r="E675" s="155" t="s">
        <v>1</v>
      </c>
      <c r="F675" s="156" t="s">
        <v>1338</v>
      </c>
      <c r="H675" s="157">
        <v>69.19</v>
      </c>
      <c r="I675" s="158"/>
      <c r="L675" s="154"/>
      <c r="M675" s="159"/>
      <c r="T675" s="160"/>
      <c r="AT675" s="155" t="s">
        <v>141</v>
      </c>
      <c r="AU675" s="155" t="s">
        <v>85</v>
      </c>
      <c r="AV675" s="13" t="s">
        <v>85</v>
      </c>
      <c r="AW675" s="13" t="s">
        <v>32</v>
      </c>
      <c r="AX675" s="13" t="s">
        <v>75</v>
      </c>
      <c r="AY675" s="155" t="s">
        <v>133</v>
      </c>
    </row>
    <row r="676" spans="2:65" s="12" customFormat="1" ht="11.25">
      <c r="B676" s="147"/>
      <c r="D676" s="148" t="s">
        <v>141</v>
      </c>
      <c r="E676" s="149" t="s">
        <v>1</v>
      </c>
      <c r="F676" s="150" t="s">
        <v>1339</v>
      </c>
      <c r="H676" s="149" t="s">
        <v>1</v>
      </c>
      <c r="I676" s="151"/>
      <c r="L676" s="147"/>
      <c r="M676" s="152"/>
      <c r="T676" s="153"/>
      <c r="AT676" s="149" t="s">
        <v>141</v>
      </c>
      <c r="AU676" s="149" t="s">
        <v>85</v>
      </c>
      <c r="AV676" s="12" t="s">
        <v>83</v>
      </c>
      <c r="AW676" s="12" t="s">
        <v>32</v>
      </c>
      <c r="AX676" s="12" t="s">
        <v>75</v>
      </c>
      <c r="AY676" s="149" t="s">
        <v>133</v>
      </c>
    </row>
    <row r="677" spans="2:65" s="13" customFormat="1" ht="11.25">
      <c r="B677" s="154"/>
      <c r="D677" s="148" t="s">
        <v>141</v>
      </c>
      <c r="E677" s="155" t="s">
        <v>1</v>
      </c>
      <c r="F677" s="156" t="s">
        <v>1340</v>
      </c>
      <c r="H677" s="157">
        <v>112.71599999999999</v>
      </c>
      <c r="I677" s="158"/>
      <c r="L677" s="154"/>
      <c r="M677" s="159"/>
      <c r="T677" s="160"/>
      <c r="AT677" s="155" t="s">
        <v>141</v>
      </c>
      <c r="AU677" s="155" t="s">
        <v>85</v>
      </c>
      <c r="AV677" s="13" t="s">
        <v>85</v>
      </c>
      <c r="AW677" s="13" t="s">
        <v>32</v>
      </c>
      <c r="AX677" s="13" t="s">
        <v>75</v>
      </c>
      <c r="AY677" s="155" t="s">
        <v>133</v>
      </c>
    </row>
    <row r="678" spans="2:65" s="14" customFormat="1" ht="11.25">
      <c r="B678" s="161"/>
      <c r="D678" s="148" t="s">
        <v>141</v>
      </c>
      <c r="E678" s="162" t="s">
        <v>1</v>
      </c>
      <c r="F678" s="163" t="s">
        <v>152</v>
      </c>
      <c r="H678" s="164">
        <v>9488.5510000000013</v>
      </c>
      <c r="I678" s="165"/>
      <c r="L678" s="161"/>
      <c r="M678" s="166"/>
      <c r="T678" s="167"/>
      <c r="AT678" s="162" t="s">
        <v>141</v>
      </c>
      <c r="AU678" s="162" t="s">
        <v>85</v>
      </c>
      <c r="AV678" s="14" t="s">
        <v>139</v>
      </c>
      <c r="AW678" s="14" t="s">
        <v>32</v>
      </c>
      <c r="AX678" s="14" t="s">
        <v>83</v>
      </c>
      <c r="AY678" s="162" t="s">
        <v>133</v>
      </c>
    </row>
    <row r="679" spans="2:65" s="1" customFormat="1" ht="24.2" customHeight="1">
      <c r="B679" s="32"/>
      <c r="C679" s="133" t="s">
        <v>323</v>
      </c>
      <c r="D679" s="133" t="s">
        <v>135</v>
      </c>
      <c r="E679" s="134" t="s">
        <v>239</v>
      </c>
      <c r="F679" s="135" t="s">
        <v>240</v>
      </c>
      <c r="G679" s="136" t="s">
        <v>138</v>
      </c>
      <c r="H679" s="137">
        <v>9488.5509999999995</v>
      </c>
      <c r="I679" s="138"/>
      <c r="J679" s="139">
        <f>ROUND(I679*H679,2)</f>
        <v>0</v>
      </c>
      <c r="K679" s="140"/>
      <c r="L679" s="32"/>
      <c r="M679" s="141" t="s">
        <v>1</v>
      </c>
      <c r="N679" s="142" t="s">
        <v>40</v>
      </c>
      <c r="P679" s="143">
        <f>O679*H679</f>
        <v>0</v>
      </c>
      <c r="Q679" s="143">
        <v>0</v>
      </c>
      <c r="R679" s="143">
        <f>Q679*H679</f>
        <v>0</v>
      </c>
      <c r="S679" s="143">
        <v>0</v>
      </c>
      <c r="T679" s="144">
        <f>S679*H679</f>
        <v>0</v>
      </c>
      <c r="AR679" s="145" t="s">
        <v>139</v>
      </c>
      <c r="AT679" s="145" t="s">
        <v>135</v>
      </c>
      <c r="AU679" s="145" t="s">
        <v>85</v>
      </c>
      <c r="AY679" s="17" t="s">
        <v>133</v>
      </c>
      <c r="BE679" s="146">
        <f>IF(N679="základní",J679,0)</f>
        <v>0</v>
      </c>
      <c r="BF679" s="146">
        <f>IF(N679="snížená",J679,0)</f>
        <v>0</v>
      </c>
      <c r="BG679" s="146">
        <f>IF(N679="zákl. přenesená",J679,0)</f>
        <v>0</v>
      </c>
      <c r="BH679" s="146">
        <f>IF(N679="sníž. přenesená",J679,0)</f>
        <v>0</v>
      </c>
      <c r="BI679" s="146">
        <f>IF(N679="nulová",J679,0)</f>
        <v>0</v>
      </c>
      <c r="BJ679" s="17" t="s">
        <v>83</v>
      </c>
      <c r="BK679" s="146">
        <f>ROUND(I679*H679,2)</f>
        <v>0</v>
      </c>
      <c r="BL679" s="17" t="s">
        <v>139</v>
      </c>
      <c r="BM679" s="145" t="s">
        <v>1341</v>
      </c>
    </row>
    <row r="680" spans="2:65" s="13" customFormat="1" ht="11.25">
      <c r="B680" s="154"/>
      <c r="D680" s="148" t="s">
        <v>141</v>
      </c>
      <c r="E680" s="155" t="s">
        <v>1</v>
      </c>
      <c r="F680" s="156" t="s">
        <v>1342</v>
      </c>
      <c r="H680" s="157">
        <v>9488.5509999999995</v>
      </c>
      <c r="I680" s="158"/>
      <c r="L680" s="154"/>
      <c r="M680" s="159"/>
      <c r="T680" s="160"/>
      <c r="AT680" s="155" t="s">
        <v>141</v>
      </c>
      <c r="AU680" s="155" t="s">
        <v>85</v>
      </c>
      <c r="AV680" s="13" t="s">
        <v>85</v>
      </c>
      <c r="AW680" s="13" t="s">
        <v>32</v>
      </c>
      <c r="AX680" s="13" t="s">
        <v>83</v>
      </c>
      <c r="AY680" s="155" t="s">
        <v>133</v>
      </c>
    </row>
    <row r="681" spans="2:65" s="1" customFormat="1" ht="55.5" customHeight="1">
      <c r="B681" s="32"/>
      <c r="C681" s="133" t="s">
        <v>329</v>
      </c>
      <c r="D681" s="133" t="s">
        <v>135</v>
      </c>
      <c r="E681" s="134" t="s">
        <v>657</v>
      </c>
      <c r="F681" s="135" t="s">
        <v>1343</v>
      </c>
      <c r="G681" s="136" t="s">
        <v>138</v>
      </c>
      <c r="H681" s="137">
        <v>622.40099999999995</v>
      </c>
      <c r="I681" s="138"/>
      <c r="J681" s="139">
        <f>ROUND(I681*H681,2)</f>
        <v>0</v>
      </c>
      <c r="K681" s="140"/>
      <c r="L681" s="32"/>
      <c r="M681" s="141" t="s">
        <v>1</v>
      </c>
      <c r="N681" s="142" t="s">
        <v>40</v>
      </c>
      <c r="P681" s="143">
        <f>O681*H681</f>
        <v>0</v>
      </c>
      <c r="Q681" s="143">
        <v>4.96E-3</v>
      </c>
      <c r="R681" s="143">
        <f>Q681*H681</f>
        <v>3.0871089599999997</v>
      </c>
      <c r="S681" s="143">
        <v>0</v>
      </c>
      <c r="T681" s="144">
        <f>S681*H681</f>
        <v>0</v>
      </c>
      <c r="AR681" s="145" t="s">
        <v>139</v>
      </c>
      <c r="AT681" s="145" t="s">
        <v>135</v>
      </c>
      <c r="AU681" s="145" t="s">
        <v>85</v>
      </c>
      <c r="AY681" s="17" t="s">
        <v>133</v>
      </c>
      <c r="BE681" s="146">
        <f>IF(N681="základní",J681,0)</f>
        <v>0</v>
      </c>
      <c r="BF681" s="146">
        <f>IF(N681="snížená",J681,0)</f>
        <v>0</v>
      </c>
      <c r="BG681" s="146">
        <f>IF(N681="zákl. přenesená",J681,0)</f>
        <v>0</v>
      </c>
      <c r="BH681" s="146">
        <f>IF(N681="sníž. přenesená",J681,0)</f>
        <v>0</v>
      </c>
      <c r="BI681" s="146">
        <f>IF(N681="nulová",J681,0)</f>
        <v>0</v>
      </c>
      <c r="BJ681" s="17" t="s">
        <v>83</v>
      </c>
      <c r="BK681" s="146">
        <f>ROUND(I681*H681,2)</f>
        <v>0</v>
      </c>
      <c r="BL681" s="17" t="s">
        <v>139</v>
      </c>
      <c r="BM681" s="145" t="s">
        <v>1344</v>
      </c>
    </row>
    <row r="682" spans="2:65" s="12" customFormat="1" ht="11.25">
      <c r="B682" s="147"/>
      <c r="D682" s="148" t="s">
        <v>141</v>
      </c>
      <c r="E682" s="149" t="s">
        <v>1</v>
      </c>
      <c r="F682" s="150" t="s">
        <v>1345</v>
      </c>
      <c r="H682" s="149" t="s">
        <v>1</v>
      </c>
      <c r="I682" s="151"/>
      <c r="L682" s="147"/>
      <c r="M682" s="152"/>
      <c r="T682" s="153"/>
      <c r="AT682" s="149" t="s">
        <v>141</v>
      </c>
      <c r="AU682" s="149" t="s">
        <v>85</v>
      </c>
      <c r="AV682" s="12" t="s">
        <v>83</v>
      </c>
      <c r="AW682" s="12" t="s">
        <v>32</v>
      </c>
      <c r="AX682" s="12" t="s">
        <v>75</v>
      </c>
      <c r="AY682" s="149" t="s">
        <v>133</v>
      </c>
    </row>
    <row r="683" spans="2:65" s="12" customFormat="1" ht="11.25">
      <c r="B683" s="147"/>
      <c r="D683" s="148" t="s">
        <v>141</v>
      </c>
      <c r="E683" s="149" t="s">
        <v>1</v>
      </c>
      <c r="F683" s="150" t="s">
        <v>1346</v>
      </c>
      <c r="H683" s="149" t="s">
        <v>1</v>
      </c>
      <c r="I683" s="151"/>
      <c r="L683" s="147"/>
      <c r="M683" s="152"/>
      <c r="T683" s="153"/>
      <c r="AT683" s="149" t="s">
        <v>141</v>
      </c>
      <c r="AU683" s="149" t="s">
        <v>85</v>
      </c>
      <c r="AV683" s="12" t="s">
        <v>83</v>
      </c>
      <c r="AW683" s="12" t="s">
        <v>32</v>
      </c>
      <c r="AX683" s="12" t="s">
        <v>75</v>
      </c>
      <c r="AY683" s="149" t="s">
        <v>133</v>
      </c>
    </row>
    <row r="684" spans="2:65" s="13" customFormat="1" ht="11.25">
      <c r="B684" s="154"/>
      <c r="D684" s="148" t="s">
        <v>141</v>
      </c>
      <c r="E684" s="155" t="s">
        <v>1</v>
      </c>
      <c r="F684" s="156" t="s">
        <v>1347</v>
      </c>
      <c r="H684" s="157">
        <v>75.239999999999995</v>
      </c>
      <c r="I684" s="158"/>
      <c r="L684" s="154"/>
      <c r="M684" s="159"/>
      <c r="T684" s="160"/>
      <c r="AT684" s="155" t="s">
        <v>141</v>
      </c>
      <c r="AU684" s="155" t="s">
        <v>85</v>
      </c>
      <c r="AV684" s="13" t="s">
        <v>85</v>
      </c>
      <c r="AW684" s="13" t="s">
        <v>32</v>
      </c>
      <c r="AX684" s="13" t="s">
        <v>75</v>
      </c>
      <c r="AY684" s="155" t="s">
        <v>133</v>
      </c>
    </row>
    <row r="685" spans="2:65" s="12" customFormat="1" ht="11.25">
      <c r="B685" s="147"/>
      <c r="D685" s="148" t="s">
        <v>141</v>
      </c>
      <c r="E685" s="149" t="s">
        <v>1</v>
      </c>
      <c r="F685" s="150" t="s">
        <v>1348</v>
      </c>
      <c r="H685" s="149" t="s">
        <v>1</v>
      </c>
      <c r="I685" s="151"/>
      <c r="L685" s="147"/>
      <c r="M685" s="152"/>
      <c r="T685" s="153"/>
      <c r="AT685" s="149" t="s">
        <v>141</v>
      </c>
      <c r="AU685" s="149" t="s">
        <v>85</v>
      </c>
      <c r="AV685" s="12" t="s">
        <v>83</v>
      </c>
      <c r="AW685" s="12" t="s">
        <v>32</v>
      </c>
      <c r="AX685" s="12" t="s">
        <v>75</v>
      </c>
      <c r="AY685" s="149" t="s">
        <v>133</v>
      </c>
    </row>
    <row r="686" spans="2:65" s="13" customFormat="1" ht="11.25">
      <c r="B686" s="154"/>
      <c r="D686" s="148" t="s">
        <v>141</v>
      </c>
      <c r="E686" s="155" t="s">
        <v>1</v>
      </c>
      <c r="F686" s="156" t="s">
        <v>1349</v>
      </c>
      <c r="H686" s="157">
        <v>107.82</v>
      </c>
      <c r="I686" s="158"/>
      <c r="L686" s="154"/>
      <c r="M686" s="159"/>
      <c r="T686" s="160"/>
      <c r="AT686" s="155" t="s">
        <v>141</v>
      </c>
      <c r="AU686" s="155" t="s">
        <v>85</v>
      </c>
      <c r="AV686" s="13" t="s">
        <v>85</v>
      </c>
      <c r="AW686" s="13" t="s">
        <v>32</v>
      </c>
      <c r="AX686" s="13" t="s">
        <v>75</v>
      </c>
      <c r="AY686" s="155" t="s">
        <v>133</v>
      </c>
    </row>
    <row r="687" spans="2:65" s="12" customFormat="1" ht="11.25">
      <c r="B687" s="147"/>
      <c r="D687" s="148" t="s">
        <v>141</v>
      </c>
      <c r="E687" s="149" t="s">
        <v>1</v>
      </c>
      <c r="F687" s="150" t="s">
        <v>1350</v>
      </c>
      <c r="H687" s="149" t="s">
        <v>1</v>
      </c>
      <c r="I687" s="151"/>
      <c r="L687" s="147"/>
      <c r="M687" s="152"/>
      <c r="T687" s="153"/>
      <c r="AT687" s="149" t="s">
        <v>141</v>
      </c>
      <c r="AU687" s="149" t="s">
        <v>85</v>
      </c>
      <c r="AV687" s="12" t="s">
        <v>83</v>
      </c>
      <c r="AW687" s="12" t="s">
        <v>32</v>
      </c>
      <c r="AX687" s="12" t="s">
        <v>75</v>
      </c>
      <c r="AY687" s="149" t="s">
        <v>133</v>
      </c>
    </row>
    <row r="688" spans="2:65" s="13" customFormat="1" ht="11.25">
      <c r="B688" s="154"/>
      <c r="D688" s="148" t="s">
        <v>141</v>
      </c>
      <c r="E688" s="155" t="s">
        <v>1</v>
      </c>
      <c r="F688" s="156" t="s">
        <v>1351</v>
      </c>
      <c r="H688" s="157">
        <v>122.208</v>
      </c>
      <c r="I688" s="158"/>
      <c r="L688" s="154"/>
      <c r="M688" s="159"/>
      <c r="T688" s="160"/>
      <c r="AT688" s="155" t="s">
        <v>141</v>
      </c>
      <c r="AU688" s="155" t="s">
        <v>85</v>
      </c>
      <c r="AV688" s="13" t="s">
        <v>85</v>
      </c>
      <c r="AW688" s="13" t="s">
        <v>32</v>
      </c>
      <c r="AX688" s="13" t="s">
        <v>75</v>
      </c>
      <c r="AY688" s="155" t="s">
        <v>133</v>
      </c>
    </row>
    <row r="689" spans="2:65" s="12" customFormat="1" ht="11.25">
      <c r="B689" s="147"/>
      <c r="D689" s="148" t="s">
        <v>141</v>
      </c>
      <c r="E689" s="149" t="s">
        <v>1</v>
      </c>
      <c r="F689" s="150" t="s">
        <v>1352</v>
      </c>
      <c r="H689" s="149" t="s">
        <v>1</v>
      </c>
      <c r="I689" s="151"/>
      <c r="L689" s="147"/>
      <c r="M689" s="152"/>
      <c r="T689" s="153"/>
      <c r="AT689" s="149" t="s">
        <v>141</v>
      </c>
      <c r="AU689" s="149" t="s">
        <v>85</v>
      </c>
      <c r="AV689" s="12" t="s">
        <v>83</v>
      </c>
      <c r="AW689" s="12" t="s">
        <v>32</v>
      </c>
      <c r="AX689" s="12" t="s">
        <v>75</v>
      </c>
      <c r="AY689" s="149" t="s">
        <v>133</v>
      </c>
    </row>
    <row r="690" spans="2:65" s="13" customFormat="1" ht="11.25">
      <c r="B690" s="154"/>
      <c r="D690" s="148" t="s">
        <v>141</v>
      </c>
      <c r="E690" s="155" t="s">
        <v>1</v>
      </c>
      <c r="F690" s="156" t="s">
        <v>1353</v>
      </c>
      <c r="H690" s="157">
        <v>107.46899999999999</v>
      </c>
      <c r="I690" s="158"/>
      <c r="L690" s="154"/>
      <c r="M690" s="159"/>
      <c r="T690" s="160"/>
      <c r="AT690" s="155" t="s">
        <v>141</v>
      </c>
      <c r="AU690" s="155" t="s">
        <v>85</v>
      </c>
      <c r="AV690" s="13" t="s">
        <v>85</v>
      </c>
      <c r="AW690" s="13" t="s">
        <v>32</v>
      </c>
      <c r="AX690" s="13" t="s">
        <v>75</v>
      </c>
      <c r="AY690" s="155" t="s">
        <v>133</v>
      </c>
    </row>
    <row r="691" spans="2:65" s="12" customFormat="1" ht="11.25">
      <c r="B691" s="147"/>
      <c r="D691" s="148" t="s">
        <v>141</v>
      </c>
      <c r="E691" s="149" t="s">
        <v>1</v>
      </c>
      <c r="F691" s="150" t="s">
        <v>1354</v>
      </c>
      <c r="H691" s="149" t="s">
        <v>1</v>
      </c>
      <c r="I691" s="151"/>
      <c r="L691" s="147"/>
      <c r="M691" s="152"/>
      <c r="T691" s="153"/>
      <c r="AT691" s="149" t="s">
        <v>141</v>
      </c>
      <c r="AU691" s="149" t="s">
        <v>85</v>
      </c>
      <c r="AV691" s="12" t="s">
        <v>83</v>
      </c>
      <c r="AW691" s="12" t="s">
        <v>32</v>
      </c>
      <c r="AX691" s="12" t="s">
        <v>75</v>
      </c>
      <c r="AY691" s="149" t="s">
        <v>133</v>
      </c>
    </row>
    <row r="692" spans="2:65" s="13" customFormat="1" ht="11.25">
      <c r="B692" s="154"/>
      <c r="D692" s="148" t="s">
        <v>141</v>
      </c>
      <c r="E692" s="155" t="s">
        <v>1</v>
      </c>
      <c r="F692" s="156" t="s">
        <v>1355</v>
      </c>
      <c r="H692" s="157">
        <v>110.496</v>
      </c>
      <c r="I692" s="158"/>
      <c r="L692" s="154"/>
      <c r="M692" s="159"/>
      <c r="T692" s="160"/>
      <c r="AT692" s="155" t="s">
        <v>141</v>
      </c>
      <c r="AU692" s="155" t="s">
        <v>85</v>
      </c>
      <c r="AV692" s="13" t="s">
        <v>85</v>
      </c>
      <c r="AW692" s="13" t="s">
        <v>32</v>
      </c>
      <c r="AX692" s="13" t="s">
        <v>75</v>
      </c>
      <c r="AY692" s="155" t="s">
        <v>133</v>
      </c>
    </row>
    <row r="693" spans="2:65" s="12" customFormat="1" ht="11.25">
      <c r="B693" s="147"/>
      <c r="D693" s="148" t="s">
        <v>141</v>
      </c>
      <c r="E693" s="149" t="s">
        <v>1</v>
      </c>
      <c r="F693" s="150" t="s">
        <v>1356</v>
      </c>
      <c r="H693" s="149" t="s">
        <v>1</v>
      </c>
      <c r="I693" s="151"/>
      <c r="L693" s="147"/>
      <c r="M693" s="152"/>
      <c r="T693" s="153"/>
      <c r="AT693" s="149" t="s">
        <v>141</v>
      </c>
      <c r="AU693" s="149" t="s">
        <v>85</v>
      </c>
      <c r="AV693" s="12" t="s">
        <v>83</v>
      </c>
      <c r="AW693" s="12" t="s">
        <v>32</v>
      </c>
      <c r="AX693" s="12" t="s">
        <v>75</v>
      </c>
      <c r="AY693" s="149" t="s">
        <v>133</v>
      </c>
    </row>
    <row r="694" spans="2:65" s="13" customFormat="1" ht="11.25">
      <c r="B694" s="154"/>
      <c r="D694" s="148" t="s">
        <v>141</v>
      </c>
      <c r="E694" s="155" t="s">
        <v>1</v>
      </c>
      <c r="F694" s="156" t="s">
        <v>1357</v>
      </c>
      <c r="H694" s="157">
        <v>99.168000000000006</v>
      </c>
      <c r="I694" s="158"/>
      <c r="L694" s="154"/>
      <c r="M694" s="159"/>
      <c r="T694" s="160"/>
      <c r="AT694" s="155" t="s">
        <v>141</v>
      </c>
      <c r="AU694" s="155" t="s">
        <v>85</v>
      </c>
      <c r="AV694" s="13" t="s">
        <v>85</v>
      </c>
      <c r="AW694" s="13" t="s">
        <v>32</v>
      </c>
      <c r="AX694" s="13" t="s">
        <v>75</v>
      </c>
      <c r="AY694" s="155" t="s">
        <v>133</v>
      </c>
    </row>
    <row r="695" spans="2:65" s="14" customFormat="1" ht="11.25">
      <c r="B695" s="161"/>
      <c r="D695" s="148" t="s">
        <v>141</v>
      </c>
      <c r="E695" s="162" t="s">
        <v>1</v>
      </c>
      <c r="F695" s="163" t="s">
        <v>152</v>
      </c>
      <c r="H695" s="164">
        <v>622.40100000000007</v>
      </c>
      <c r="I695" s="165"/>
      <c r="L695" s="161"/>
      <c r="M695" s="166"/>
      <c r="T695" s="167"/>
      <c r="AT695" s="162" t="s">
        <v>141</v>
      </c>
      <c r="AU695" s="162" t="s">
        <v>85</v>
      </c>
      <c r="AV695" s="14" t="s">
        <v>139</v>
      </c>
      <c r="AW695" s="14" t="s">
        <v>32</v>
      </c>
      <c r="AX695" s="14" t="s">
        <v>83</v>
      </c>
      <c r="AY695" s="162" t="s">
        <v>133</v>
      </c>
    </row>
    <row r="696" spans="2:65" s="1" customFormat="1" ht="37.9" customHeight="1">
      <c r="B696" s="32"/>
      <c r="C696" s="133" t="s">
        <v>334</v>
      </c>
      <c r="D696" s="133" t="s">
        <v>135</v>
      </c>
      <c r="E696" s="134" t="s">
        <v>883</v>
      </c>
      <c r="F696" s="135" t="s">
        <v>884</v>
      </c>
      <c r="G696" s="136" t="s">
        <v>200</v>
      </c>
      <c r="H696" s="137">
        <v>559.68499999999995</v>
      </c>
      <c r="I696" s="138"/>
      <c r="J696" s="139">
        <f>ROUND(I696*H696,2)</f>
        <v>0</v>
      </c>
      <c r="K696" s="140"/>
      <c r="L696" s="32"/>
      <c r="M696" s="141" t="s">
        <v>1</v>
      </c>
      <c r="N696" s="142" t="s">
        <v>40</v>
      </c>
      <c r="P696" s="143">
        <f>O696*H696</f>
        <v>0</v>
      </c>
      <c r="Q696" s="143">
        <v>0</v>
      </c>
      <c r="R696" s="143">
        <f>Q696*H696</f>
        <v>0</v>
      </c>
      <c r="S696" s="143">
        <v>0</v>
      </c>
      <c r="T696" s="144">
        <f>S696*H696</f>
        <v>0</v>
      </c>
      <c r="AR696" s="145" t="s">
        <v>139</v>
      </c>
      <c r="AT696" s="145" t="s">
        <v>135</v>
      </c>
      <c r="AU696" s="145" t="s">
        <v>85</v>
      </c>
      <c r="AY696" s="17" t="s">
        <v>133</v>
      </c>
      <c r="BE696" s="146">
        <f>IF(N696="základní",J696,0)</f>
        <v>0</v>
      </c>
      <c r="BF696" s="146">
        <f>IF(N696="snížená",J696,0)</f>
        <v>0</v>
      </c>
      <c r="BG696" s="146">
        <f>IF(N696="zákl. přenesená",J696,0)</f>
        <v>0</v>
      </c>
      <c r="BH696" s="146">
        <f>IF(N696="sníž. přenesená",J696,0)</f>
        <v>0</v>
      </c>
      <c r="BI696" s="146">
        <f>IF(N696="nulová",J696,0)</f>
        <v>0</v>
      </c>
      <c r="BJ696" s="17" t="s">
        <v>83</v>
      </c>
      <c r="BK696" s="146">
        <f>ROUND(I696*H696,2)</f>
        <v>0</v>
      </c>
      <c r="BL696" s="17" t="s">
        <v>139</v>
      </c>
      <c r="BM696" s="145" t="s">
        <v>1358</v>
      </c>
    </row>
    <row r="697" spans="2:65" s="12" customFormat="1" ht="11.25">
      <c r="B697" s="147"/>
      <c r="D697" s="148" t="s">
        <v>141</v>
      </c>
      <c r="E697" s="149" t="s">
        <v>1</v>
      </c>
      <c r="F697" s="150" t="s">
        <v>1359</v>
      </c>
      <c r="H697" s="149" t="s">
        <v>1</v>
      </c>
      <c r="I697" s="151"/>
      <c r="L697" s="147"/>
      <c r="M697" s="152"/>
      <c r="T697" s="153"/>
      <c r="AT697" s="149" t="s">
        <v>141</v>
      </c>
      <c r="AU697" s="149" t="s">
        <v>85</v>
      </c>
      <c r="AV697" s="12" t="s">
        <v>83</v>
      </c>
      <c r="AW697" s="12" t="s">
        <v>32</v>
      </c>
      <c r="AX697" s="12" t="s">
        <v>75</v>
      </c>
      <c r="AY697" s="149" t="s">
        <v>133</v>
      </c>
    </row>
    <row r="698" spans="2:65" s="13" customFormat="1" ht="11.25">
      <c r="B698" s="154"/>
      <c r="D698" s="148" t="s">
        <v>141</v>
      </c>
      <c r="E698" s="155" t="s">
        <v>1</v>
      </c>
      <c r="F698" s="156" t="s">
        <v>1360</v>
      </c>
      <c r="H698" s="157">
        <v>559.68499999999995</v>
      </c>
      <c r="I698" s="158"/>
      <c r="L698" s="154"/>
      <c r="M698" s="159"/>
      <c r="T698" s="160"/>
      <c r="AT698" s="155" t="s">
        <v>141</v>
      </c>
      <c r="AU698" s="155" t="s">
        <v>85</v>
      </c>
      <c r="AV698" s="13" t="s">
        <v>85</v>
      </c>
      <c r="AW698" s="13" t="s">
        <v>32</v>
      </c>
      <c r="AX698" s="13" t="s">
        <v>83</v>
      </c>
      <c r="AY698" s="155" t="s">
        <v>133</v>
      </c>
    </row>
    <row r="699" spans="2:65" s="1" customFormat="1" ht="37.9" customHeight="1">
      <c r="B699" s="32"/>
      <c r="C699" s="133" t="s">
        <v>341</v>
      </c>
      <c r="D699" s="133" t="s">
        <v>135</v>
      </c>
      <c r="E699" s="134" t="s">
        <v>244</v>
      </c>
      <c r="F699" s="135" t="s">
        <v>245</v>
      </c>
      <c r="G699" s="136" t="s">
        <v>200</v>
      </c>
      <c r="H699" s="137">
        <v>2415.0300000000002</v>
      </c>
      <c r="I699" s="138"/>
      <c r="J699" s="139">
        <f>ROUND(I699*H699,2)</f>
        <v>0</v>
      </c>
      <c r="K699" s="140"/>
      <c r="L699" s="32"/>
      <c r="M699" s="141" t="s">
        <v>1</v>
      </c>
      <c r="N699" s="142" t="s">
        <v>40</v>
      </c>
      <c r="P699" s="143">
        <f>O699*H699</f>
        <v>0</v>
      </c>
      <c r="Q699" s="143">
        <v>0</v>
      </c>
      <c r="R699" s="143">
        <f>Q699*H699</f>
        <v>0</v>
      </c>
      <c r="S699" s="143">
        <v>0</v>
      </c>
      <c r="T699" s="144">
        <f>S699*H699</f>
        <v>0</v>
      </c>
      <c r="AR699" s="145" t="s">
        <v>139</v>
      </c>
      <c r="AT699" s="145" t="s">
        <v>135</v>
      </c>
      <c r="AU699" s="145" t="s">
        <v>85</v>
      </c>
      <c r="AY699" s="17" t="s">
        <v>133</v>
      </c>
      <c r="BE699" s="146">
        <f>IF(N699="základní",J699,0)</f>
        <v>0</v>
      </c>
      <c r="BF699" s="146">
        <f>IF(N699="snížená",J699,0)</f>
        <v>0</v>
      </c>
      <c r="BG699" s="146">
        <f>IF(N699="zákl. přenesená",J699,0)</f>
        <v>0</v>
      </c>
      <c r="BH699" s="146">
        <f>IF(N699="sníž. přenesená",J699,0)</f>
        <v>0</v>
      </c>
      <c r="BI699" s="146">
        <f>IF(N699="nulová",J699,0)</f>
        <v>0</v>
      </c>
      <c r="BJ699" s="17" t="s">
        <v>83</v>
      </c>
      <c r="BK699" s="146">
        <f>ROUND(I699*H699,2)</f>
        <v>0</v>
      </c>
      <c r="BL699" s="17" t="s">
        <v>139</v>
      </c>
      <c r="BM699" s="145" t="s">
        <v>1361</v>
      </c>
    </row>
    <row r="700" spans="2:65" s="12" customFormat="1" ht="11.25">
      <c r="B700" s="147"/>
      <c r="D700" s="148" t="s">
        <v>141</v>
      </c>
      <c r="E700" s="149" t="s">
        <v>1</v>
      </c>
      <c r="F700" s="150" t="s">
        <v>1362</v>
      </c>
      <c r="H700" s="149" t="s">
        <v>1</v>
      </c>
      <c r="I700" s="151"/>
      <c r="L700" s="147"/>
      <c r="M700" s="152"/>
      <c r="T700" s="153"/>
      <c r="AT700" s="149" t="s">
        <v>141</v>
      </c>
      <c r="AU700" s="149" t="s">
        <v>85</v>
      </c>
      <c r="AV700" s="12" t="s">
        <v>83</v>
      </c>
      <c r="AW700" s="12" t="s">
        <v>32</v>
      </c>
      <c r="AX700" s="12" t="s">
        <v>75</v>
      </c>
      <c r="AY700" s="149" t="s">
        <v>133</v>
      </c>
    </row>
    <row r="701" spans="2:65" s="13" customFormat="1" ht="11.25">
      <c r="B701" s="154"/>
      <c r="D701" s="148" t="s">
        <v>141</v>
      </c>
      <c r="E701" s="155" t="s">
        <v>1</v>
      </c>
      <c r="F701" s="156" t="s">
        <v>1363</v>
      </c>
      <c r="H701" s="157">
        <v>2415.0300000000002</v>
      </c>
      <c r="I701" s="158"/>
      <c r="L701" s="154"/>
      <c r="M701" s="159"/>
      <c r="T701" s="160"/>
      <c r="AT701" s="155" t="s">
        <v>141</v>
      </c>
      <c r="AU701" s="155" t="s">
        <v>85</v>
      </c>
      <c r="AV701" s="13" t="s">
        <v>85</v>
      </c>
      <c r="AW701" s="13" t="s">
        <v>32</v>
      </c>
      <c r="AX701" s="13" t="s">
        <v>83</v>
      </c>
      <c r="AY701" s="155" t="s">
        <v>133</v>
      </c>
    </row>
    <row r="702" spans="2:65" s="1" customFormat="1" ht="37.9" customHeight="1">
      <c r="B702" s="32"/>
      <c r="C702" s="133" t="s">
        <v>346</v>
      </c>
      <c r="D702" s="133" t="s">
        <v>135</v>
      </c>
      <c r="E702" s="134" t="s">
        <v>250</v>
      </c>
      <c r="F702" s="135" t="s">
        <v>251</v>
      </c>
      <c r="G702" s="136" t="s">
        <v>200</v>
      </c>
      <c r="H702" s="137">
        <v>12075.15</v>
      </c>
      <c r="I702" s="138"/>
      <c r="J702" s="139">
        <f>ROUND(I702*H702,2)</f>
        <v>0</v>
      </c>
      <c r="K702" s="140"/>
      <c r="L702" s="32"/>
      <c r="M702" s="141" t="s">
        <v>1</v>
      </c>
      <c r="N702" s="142" t="s">
        <v>40</v>
      </c>
      <c r="P702" s="143">
        <f>O702*H702</f>
        <v>0</v>
      </c>
      <c r="Q702" s="143">
        <v>0</v>
      </c>
      <c r="R702" s="143">
        <f>Q702*H702</f>
        <v>0</v>
      </c>
      <c r="S702" s="143">
        <v>0</v>
      </c>
      <c r="T702" s="144">
        <f>S702*H702</f>
        <v>0</v>
      </c>
      <c r="AR702" s="145" t="s">
        <v>139</v>
      </c>
      <c r="AT702" s="145" t="s">
        <v>135</v>
      </c>
      <c r="AU702" s="145" t="s">
        <v>85</v>
      </c>
      <c r="AY702" s="17" t="s">
        <v>133</v>
      </c>
      <c r="BE702" s="146">
        <f>IF(N702="základní",J702,0)</f>
        <v>0</v>
      </c>
      <c r="BF702" s="146">
        <f>IF(N702="snížená",J702,0)</f>
        <v>0</v>
      </c>
      <c r="BG702" s="146">
        <f>IF(N702="zákl. přenesená",J702,0)</f>
        <v>0</v>
      </c>
      <c r="BH702" s="146">
        <f>IF(N702="sníž. přenesená",J702,0)</f>
        <v>0</v>
      </c>
      <c r="BI702" s="146">
        <f>IF(N702="nulová",J702,0)</f>
        <v>0</v>
      </c>
      <c r="BJ702" s="17" t="s">
        <v>83</v>
      </c>
      <c r="BK702" s="146">
        <f>ROUND(I702*H702,2)</f>
        <v>0</v>
      </c>
      <c r="BL702" s="17" t="s">
        <v>139</v>
      </c>
      <c r="BM702" s="145" t="s">
        <v>1364</v>
      </c>
    </row>
    <row r="703" spans="2:65" s="12" customFormat="1" ht="11.25">
      <c r="B703" s="147"/>
      <c r="D703" s="148" t="s">
        <v>141</v>
      </c>
      <c r="E703" s="149" t="s">
        <v>1</v>
      </c>
      <c r="F703" s="150" t="s">
        <v>1365</v>
      </c>
      <c r="H703" s="149" t="s">
        <v>1</v>
      </c>
      <c r="I703" s="151"/>
      <c r="L703" s="147"/>
      <c r="M703" s="152"/>
      <c r="T703" s="153"/>
      <c r="AT703" s="149" t="s">
        <v>141</v>
      </c>
      <c r="AU703" s="149" t="s">
        <v>85</v>
      </c>
      <c r="AV703" s="12" t="s">
        <v>83</v>
      </c>
      <c r="AW703" s="12" t="s">
        <v>32</v>
      </c>
      <c r="AX703" s="12" t="s">
        <v>75</v>
      </c>
      <c r="AY703" s="149" t="s">
        <v>133</v>
      </c>
    </row>
    <row r="704" spans="2:65" s="13" customFormat="1" ht="11.25">
      <c r="B704" s="154"/>
      <c r="D704" s="148" t="s">
        <v>141</v>
      </c>
      <c r="E704" s="155" t="s">
        <v>1</v>
      </c>
      <c r="F704" s="156" t="s">
        <v>1366</v>
      </c>
      <c r="H704" s="157">
        <v>12075.15</v>
      </c>
      <c r="I704" s="158"/>
      <c r="L704" s="154"/>
      <c r="M704" s="159"/>
      <c r="T704" s="160"/>
      <c r="AT704" s="155" t="s">
        <v>141</v>
      </c>
      <c r="AU704" s="155" t="s">
        <v>85</v>
      </c>
      <c r="AV704" s="13" t="s">
        <v>85</v>
      </c>
      <c r="AW704" s="13" t="s">
        <v>32</v>
      </c>
      <c r="AX704" s="13" t="s">
        <v>83</v>
      </c>
      <c r="AY704" s="155" t="s">
        <v>133</v>
      </c>
    </row>
    <row r="705" spans="2:65" s="1" customFormat="1" ht="37.9" customHeight="1">
      <c r="B705" s="32"/>
      <c r="C705" s="133" t="s">
        <v>351</v>
      </c>
      <c r="D705" s="133" t="s">
        <v>135</v>
      </c>
      <c r="E705" s="134" t="s">
        <v>256</v>
      </c>
      <c r="F705" s="135" t="s">
        <v>257</v>
      </c>
      <c r="G705" s="136" t="s">
        <v>200</v>
      </c>
      <c r="H705" s="137">
        <v>2417.8449999999998</v>
      </c>
      <c r="I705" s="138"/>
      <c r="J705" s="139">
        <f>ROUND(I705*H705,2)</f>
        <v>0</v>
      </c>
      <c r="K705" s="140"/>
      <c r="L705" s="32"/>
      <c r="M705" s="141" t="s">
        <v>1</v>
      </c>
      <c r="N705" s="142" t="s">
        <v>40</v>
      </c>
      <c r="P705" s="143">
        <f>O705*H705</f>
        <v>0</v>
      </c>
      <c r="Q705" s="143">
        <v>0</v>
      </c>
      <c r="R705" s="143">
        <f>Q705*H705</f>
        <v>0</v>
      </c>
      <c r="S705" s="143">
        <v>0</v>
      </c>
      <c r="T705" s="144">
        <f>S705*H705</f>
        <v>0</v>
      </c>
      <c r="AR705" s="145" t="s">
        <v>139</v>
      </c>
      <c r="AT705" s="145" t="s">
        <v>135</v>
      </c>
      <c r="AU705" s="145" t="s">
        <v>85</v>
      </c>
      <c r="AY705" s="17" t="s">
        <v>133</v>
      </c>
      <c r="BE705" s="146">
        <f>IF(N705="základní",J705,0)</f>
        <v>0</v>
      </c>
      <c r="BF705" s="146">
        <f>IF(N705="snížená",J705,0)</f>
        <v>0</v>
      </c>
      <c r="BG705" s="146">
        <f>IF(N705="zákl. přenesená",J705,0)</f>
        <v>0</v>
      </c>
      <c r="BH705" s="146">
        <f>IF(N705="sníž. přenesená",J705,0)</f>
        <v>0</v>
      </c>
      <c r="BI705" s="146">
        <f>IF(N705="nulová",J705,0)</f>
        <v>0</v>
      </c>
      <c r="BJ705" s="17" t="s">
        <v>83</v>
      </c>
      <c r="BK705" s="146">
        <f>ROUND(I705*H705,2)</f>
        <v>0</v>
      </c>
      <c r="BL705" s="17" t="s">
        <v>139</v>
      </c>
      <c r="BM705" s="145" t="s">
        <v>1367</v>
      </c>
    </row>
    <row r="706" spans="2:65" s="12" customFormat="1" ht="11.25">
      <c r="B706" s="147"/>
      <c r="D706" s="148" t="s">
        <v>141</v>
      </c>
      <c r="E706" s="149" t="s">
        <v>1</v>
      </c>
      <c r="F706" s="150" t="s">
        <v>1362</v>
      </c>
      <c r="H706" s="149" t="s">
        <v>1</v>
      </c>
      <c r="I706" s="151"/>
      <c r="L706" s="147"/>
      <c r="M706" s="152"/>
      <c r="T706" s="153"/>
      <c r="AT706" s="149" t="s">
        <v>141</v>
      </c>
      <c r="AU706" s="149" t="s">
        <v>85</v>
      </c>
      <c r="AV706" s="12" t="s">
        <v>83</v>
      </c>
      <c r="AW706" s="12" t="s">
        <v>32</v>
      </c>
      <c r="AX706" s="12" t="s">
        <v>75</v>
      </c>
      <c r="AY706" s="149" t="s">
        <v>133</v>
      </c>
    </row>
    <row r="707" spans="2:65" s="13" customFormat="1" ht="11.25">
      <c r="B707" s="154"/>
      <c r="D707" s="148" t="s">
        <v>141</v>
      </c>
      <c r="E707" s="155" t="s">
        <v>1</v>
      </c>
      <c r="F707" s="156" t="s">
        <v>1368</v>
      </c>
      <c r="H707" s="157">
        <v>2417.8449999999998</v>
      </c>
      <c r="I707" s="158"/>
      <c r="L707" s="154"/>
      <c r="M707" s="159"/>
      <c r="T707" s="160"/>
      <c r="AT707" s="155" t="s">
        <v>141</v>
      </c>
      <c r="AU707" s="155" t="s">
        <v>85</v>
      </c>
      <c r="AV707" s="13" t="s">
        <v>85</v>
      </c>
      <c r="AW707" s="13" t="s">
        <v>32</v>
      </c>
      <c r="AX707" s="13" t="s">
        <v>83</v>
      </c>
      <c r="AY707" s="155" t="s">
        <v>133</v>
      </c>
    </row>
    <row r="708" spans="2:65" s="1" customFormat="1" ht="37.9" customHeight="1">
      <c r="B708" s="32"/>
      <c r="C708" s="133" t="s">
        <v>358</v>
      </c>
      <c r="D708" s="133" t="s">
        <v>135</v>
      </c>
      <c r="E708" s="134" t="s">
        <v>261</v>
      </c>
      <c r="F708" s="135" t="s">
        <v>262</v>
      </c>
      <c r="G708" s="136" t="s">
        <v>200</v>
      </c>
      <c r="H708" s="137">
        <v>12089.225</v>
      </c>
      <c r="I708" s="138"/>
      <c r="J708" s="139">
        <f>ROUND(I708*H708,2)</f>
        <v>0</v>
      </c>
      <c r="K708" s="140"/>
      <c r="L708" s="32"/>
      <c r="M708" s="141" t="s">
        <v>1</v>
      </c>
      <c r="N708" s="142" t="s">
        <v>40</v>
      </c>
      <c r="P708" s="143">
        <f>O708*H708</f>
        <v>0</v>
      </c>
      <c r="Q708" s="143">
        <v>0</v>
      </c>
      <c r="R708" s="143">
        <f>Q708*H708</f>
        <v>0</v>
      </c>
      <c r="S708" s="143">
        <v>0</v>
      </c>
      <c r="T708" s="144">
        <f>S708*H708</f>
        <v>0</v>
      </c>
      <c r="AR708" s="145" t="s">
        <v>139</v>
      </c>
      <c r="AT708" s="145" t="s">
        <v>135</v>
      </c>
      <c r="AU708" s="145" t="s">
        <v>85</v>
      </c>
      <c r="AY708" s="17" t="s">
        <v>133</v>
      </c>
      <c r="BE708" s="146">
        <f>IF(N708="základní",J708,0)</f>
        <v>0</v>
      </c>
      <c r="BF708" s="146">
        <f>IF(N708="snížená",J708,0)</f>
        <v>0</v>
      </c>
      <c r="BG708" s="146">
        <f>IF(N708="zákl. přenesená",J708,0)</f>
        <v>0</v>
      </c>
      <c r="BH708" s="146">
        <f>IF(N708="sníž. přenesená",J708,0)</f>
        <v>0</v>
      </c>
      <c r="BI708" s="146">
        <f>IF(N708="nulová",J708,0)</f>
        <v>0</v>
      </c>
      <c r="BJ708" s="17" t="s">
        <v>83</v>
      </c>
      <c r="BK708" s="146">
        <f>ROUND(I708*H708,2)</f>
        <v>0</v>
      </c>
      <c r="BL708" s="17" t="s">
        <v>139</v>
      </c>
      <c r="BM708" s="145" t="s">
        <v>1369</v>
      </c>
    </row>
    <row r="709" spans="2:65" s="12" customFormat="1" ht="11.25">
      <c r="B709" s="147"/>
      <c r="D709" s="148" t="s">
        <v>141</v>
      </c>
      <c r="E709" s="149" t="s">
        <v>1</v>
      </c>
      <c r="F709" s="150" t="s">
        <v>253</v>
      </c>
      <c r="H709" s="149" t="s">
        <v>1</v>
      </c>
      <c r="I709" s="151"/>
      <c r="L709" s="147"/>
      <c r="M709" s="152"/>
      <c r="T709" s="153"/>
      <c r="AT709" s="149" t="s">
        <v>141</v>
      </c>
      <c r="AU709" s="149" t="s">
        <v>85</v>
      </c>
      <c r="AV709" s="12" t="s">
        <v>83</v>
      </c>
      <c r="AW709" s="12" t="s">
        <v>32</v>
      </c>
      <c r="AX709" s="12" t="s">
        <v>75</v>
      </c>
      <c r="AY709" s="149" t="s">
        <v>133</v>
      </c>
    </row>
    <row r="710" spans="2:65" s="13" customFormat="1" ht="11.25">
      <c r="B710" s="154"/>
      <c r="D710" s="148" t="s">
        <v>141</v>
      </c>
      <c r="E710" s="155" t="s">
        <v>1</v>
      </c>
      <c r="F710" s="156" t="s">
        <v>1370</v>
      </c>
      <c r="H710" s="157">
        <v>12089.225</v>
      </c>
      <c r="I710" s="158"/>
      <c r="L710" s="154"/>
      <c r="M710" s="159"/>
      <c r="T710" s="160"/>
      <c r="AT710" s="155" t="s">
        <v>141</v>
      </c>
      <c r="AU710" s="155" t="s">
        <v>85</v>
      </c>
      <c r="AV710" s="13" t="s">
        <v>85</v>
      </c>
      <c r="AW710" s="13" t="s">
        <v>32</v>
      </c>
      <c r="AX710" s="13" t="s">
        <v>83</v>
      </c>
      <c r="AY710" s="155" t="s">
        <v>133</v>
      </c>
    </row>
    <row r="711" spans="2:65" s="1" customFormat="1" ht="37.9" customHeight="1">
      <c r="B711" s="32"/>
      <c r="C711" s="133" t="s">
        <v>363</v>
      </c>
      <c r="D711" s="133" t="s">
        <v>135</v>
      </c>
      <c r="E711" s="134" t="s">
        <v>1371</v>
      </c>
      <c r="F711" s="135" t="s">
        <v>1372</v>
      </c>
      <c r="G711" s="136" t="s">
        <v>200</v>
      </c>
      <c r="H711" s="137">
        <v>856.125</v>
      </c>
      <c r="I711" s="138"/>
      <c r="J711" s="139">
        <f>ROUND(I711*H711,2)</f>
        <v>0</v>
      </c>
      <c r="K711" s="140"/>
      <c r="L711" s="32"/>
      <c r="M711" s="141" t="s">
        <v>1</v>
      </c>
      <c r="N711" s="142" t="s">
        <v>40</v>
      </c>
      <c r="P711" s="143">
        <f>O711*H711</f>
        <v>0</v>
      </c>
      <c r="Q711" s="143">
        <v>0</v>
      </c>
      <c r="R711" s="143">
        <f>Q711*H711</f>
        <v>0</v>
      </c>
      <c r="S711" s="143">
        <v>0</v>
      </c>
      <c r="T711" s="144">
        <f>S711*H711</f>
        <v>0</v>
      </c>
      <c r="AR711" s="145" t="s">
        <v>139</v>
      </c>
      <c r="AT711" s="145" t="s">
        <v>135</v>
      </c>
      <c r="AU711" s="145" t="s">
        <v>85</v>
      </c>
      <c r="AY711" s="17" t="s">
        <v>133</v>
      </c>
      <c r="BE711" s="146">
        <f>IF(N711="základní",J711,0)</f>
        <v>0</v>
      </c>
      <c r="BF711" s="146">
        <f>IF(N711="snížená",J711,0)</f>
        <v>0</v>
      </c>
      <c r="BG711" s="146">
        <f>IF(N711="zákl. přenesená",J711,0)</f>
        <v>0</v>
      </c>
      <c r="BH711" s="146">
        <f>IF(N711="sníž. přenesená",J711,0)</f>
        <v>0</v>
      </c>
      <c r="BI711" s="146">
        <f>IF(N711="nulová",J711,0)</f>
        <v>0</v>
      </c>
      <c r="BJ711" s="17" t="s">
        <v>83</v>
      </c>
      <c r="BK711" s="146">
        <f>ROUND(I711*H711,2)</f>
        <v>0</v>
      </c>
      <c r="BL711" s="17" t="s">
        <v>139</v>
      </c>
      <c r="BM711" s="145" t="s">
        <v>1373</v>
      </c>
    </row>
    <row r="712" spans="2:65" s="13" customFormat="1" ht="11.25">
      <c r="B712" s="154"/>
      <c r="D712" s="148" t="s">
        <v>141</v>
      </c>
      <c r="E712" s="155" t="s">
        <v>1</v>
      </c>
      <c r="F712" s="156" t="s">
        <v>1374</v>
      </c>
      <c r="H712" s="157">
        <v>856.125</v>
      </c>
      <c r="I712" s="158"/>
      <c r="L712" s="154"/>
      <c r="M712" s="159"/>
      <c r="T712" s="160"/>
      <c r="AT712" s="155" t="s">
        <v>141</v>
      </c>
      <c r="AU712" s="155" t="s">
        <v>85</v>
      </c>
      <c r="AV712" s="13" t="s">
        <v>85</v>
      </c>
      <c r="AW712" s="13" t="s">
        <v>32</v>
      </c>
      <c r="AX712" s="13" t="s">
        <v>83</v>
      </c>
      <c r="AY712" s="155" t="s">
        <v>133</v>
      </c>
    </row>
    <row r="713" spans="2:65" s="1" customFormat="1" ht="37.9" customHeight="1">
      <c r="B713" s="32"/>
      <c r="C713" s="133" t="s">
        <v>368</v>
      </c>
      <c r="D713" s="133" t="s">
        <v>135</v>
      </c>
      <c r="E713" s="134" t="s">
        <v>1375</v>
      </c>
      <c r="F713" s="135" t="s">
        <v>1376</v>
      </c>
      <c r="G713" s="136" t="s">
        <v>200</v>
      </c>
      <c r="H713" s="137">
        <v>4280.625</v>
      </c>
      <c r="I713" s="138"/>
      <c r="J713" s="139">
        <f>ROUND(I713*H713,2)</f>
        <v>0</v>
      </c>
      <c r="K713" s="140"/>
      <c r="L713" s="32"/>
      <c r="M713" s="141" t="s">
        <v>1</v>
      </c>
      <c r="N713" s="142" t="s">
        <v>40</v>
      </c>
      <c r="P713" s="143">
        <f>O713*H713</f>
        <v>0</v>
      </c>
      <c r="Q713" s="143">
        <v>0</v>
      </c>
      <c r="R713" s="143">
        <f>Q713*H713</f>
        <v>0</v>
      </c>
      <c r="S713" s="143">
        <v>0</v>
      </c>
      <c r="T713" s="144">
        <f>S713*H713</f>
        <v>0</v>
      </c>
      <c r="AR713" s="145" t="s">
        <v>139</v>
      </c>
      <c r="AT713" s="145" t="s">
        <v>135</v>
      </c>
      <c r="AU713" s="145" t="s">
        <v>85</v>
      </c>
      <c r="AY713" s="17" t="s">
        <v>133</v>
      </c>
      <c r="BE713" s="146">
        <f>IF(N713="základní",J713,0)</f>
        <v>0</v>
      </c>
      <c r="BF713" s="146">
        <f>IF(N713="snížená",J713,0)</f>
        <v>0</v>
      </c>
      <c r="BG713" s="146">
        <f>IF(N713="zákl. přenesená",J713,0)</f>
        <v>0</v>
      </c>
      <c r="BH713" s="146">
        <f>IF(N713="sníž. přenesená",J713,0)</f>
        <v>0</v>
      </c>
      <c r="BI713" s="146">
        <f>IF(N713="nulová",J713,0)</f>
        <v>0</v>
      </c>
      <c r="BJ713" s="17" t="s">
        <v>83</v>
      </c>
      <c r="BK713" s="146">
        <f>ROUND(I713*H713,2)</f>
        <v>0</v>
      </c>
      <c r="BL713" s="17" t="s">
        <v>139</v>
      </c>
      <c r="BM713" s="145" t="s">
        <v>1377</v>
      </c>
    </row>
    <row r="714" spans="2:65" s="12" customFormat="1" ht="11.25">
      <c r="B714" s="147"/>
      <c r="D714" s="148" t="s">
        <v>141</v>
      </c>
      <c r="E714" s="149" t="s">
        <v>1</v>
      </c>
      <c r="F714" s="150" t="s">
        <v>253</v>
      </c>
      <c r="H714" s="149" t="s">
        <v>1</v>
      </c>
      <c r="I714" s="151"/>
      <c r="L714" s="147"/>
      <c r="M714" s="152"/>
      <c r="T714" s="153"/>
      <c r="AT714" s="149" t="s">
        <v>141</v>
      </c>
      <c r="AU714" s="149" t="s">
        <v>85</v>
      </c>
      <c r="AV714" s="12" t="s">
        <v>83</v>
      </c>
      <c r="AW714" s="12" t="s">
        <v>32</v>
      </c>
      <c r="AX714" s="12" t="s">
        <v>75</v>
      </c>
      <c r="AY714" s="149" t="s">
        <v>133</v>
      </c>
    </row>
    <row r="715" spans="2:65" s="13" customFormat="1" ht="11.25">
      <c r="B715" s="154"/>
      <c r="D715" s="148" t="s">
        <v>141</v>
      </c>
      <c r="E715" s="155" t="s">
        <v>1</v>
      </c>
      <c r="F715" s="156" t="s">
        <v>1378</v>
      </c>
      <c r="H715" s="157">
        <v>4280.625</v>
      </c>
      <c r="I715" s="158"/>
      <c r="L715" s="154"/>
      <c r="M715" s="159"/>
      <c r="T715" s="160"/>
      <c r="AT715" s="155" t="s">
        <v>141</v>
      </c>
      <c r="AU715" s="155" t="s">
        <v>85</v>
      </c>
      <c r="AV715" s="13" t="s">
        <v>85</v>
      </c>
      <c r="AW715" s="13" t="s">
        <v>32</v>
      </c>
      <c r="AX715" s="13" t="s">
        <v>83</v>
      </c>
      <c r="AY715" s="155" t="s">
        <v>133</v>
      </c>
    </row>
    <row r="716" spans="2:65" s="1" customFormat="1" ht="24.2" customHeight="1">
      <c r="B716" s="32"/>
      <c r="C716" s="133" t="s">
        <v>373</v>
      </c>
      <c r="D716" s="133" t="s">
        <v>135</v>
      </c>
      <c r="E716" s="134" t="s">
        <v>898</v>
      </c>
      <c r="F716" s="135" t="s">
        <v>899</v>
      </c>
      <c r="G716" s="136" t="s">
        <v>200</v>
      </c>
      <c r="H716" s="137">
        <v>559.68499999999995</v>
      </c>
      <c r="I716" s="138"/>
      <c r="J716" s="139">
        <f>ROUND(I716*H716,2)</f>
        <v>0</v>
      </c>
      <c r="K716" s="140"/>
      <c r="L716" s="32"/>
      <c r="M716" s="141" t="s">
        <v>1</v>
      </c>
      <c r="N716" s="142" t="s">
        <v>40</v>
      </c>
      <c r="P716" s="143">
        <f>O716*H716</f>
        <v>0</v>
      </c>
      <c r="Q716" s="143">
        <v>0</v>
      </c>
      <c r="R716" s="143">
        <f>Q716*H716</f>
        <v>0</v>
      </c>
      <c r="S716" s="143">
        <v>0</v>
      </c>
      <c r="T716" s="144">
        <f>S716*H716</f>
        <v>0</v>
      </c>
      <c r="AR716" s="145" t="s">
        <v>139</v>
      </c>
      <c r="AT716" s="145" t="s">
        <v>135</v>
      </c>
      <c r="AU716" s="145" t="s">
        <v>85</v>
      </c>
      <c r="AY716" s="17" t="s">
        <v>133</v>
      </c>
      <c r="BE716" s="146">
        <f>IF(N716="základní",J716,0)</f>
        <v>0</v>
      </c>
      <c r="BF716" s="146">
        <f>IF(N716="snížená",J716,0)</f>
        <v>0</v>
      </c>
      <c r="BG716" s="146">
        <f>IF(N716="zákl. přenesená",J716,0)</f>
        <v>0</v>
      </c>
      <c r="BH716" s="146">
        <f>IF(N716="sníž. přenesená",J716,0)</f>
        <v>0</v>
      </c>
      <c r="BI716" s="146">
        <f>IF(N716="nulová",J716,0)</f>
        <v>0</v>
      </c>
      <c r="BJ716" s="17" t="s">
        <v>83</v>
      </c>
      <c r="BK716" s="146">
        <f>ROUND(I716*H716,2)</f>
        <v>0</v>
      </c>
      <c r="BL716" s="17" t="s">
        <v>139</v>
      </c>
      <c r="BM716" s="145" t="s">
        <v>1379</v>
      </c>
    </row>
    <row r="717" spans="2:65" s="12" customFormat="1" ht="11.25">
      <c r="B717" s="147"/>
      <c r="D717" s="148" t="s">
        <v>141</v>
      </c>
      <c r="E717" s="149" t="s">
        <v>1</v>
      </c>
      <c r="F717" s="150" t="s">
        <v>1380</v>
      </c>
      <c r="H717" s="149" t="s">
        <v>1</v>
      </c>
      <c r="I717" s="151"/>
      <c r="L717" s="147"/>
      <c r="M717" s="152"/>
      <c r="T717" s="153"/>
      <c r="AT717" s="149" t="s">
        <v>141</v>
      </c>
      <c r="AU717" s="149" t="s">
        <v>85</v>
      </c>
      <c r="AV717" s="12" t="s">
        <v>83</v>
      </c>
      <c r="AW717" s="12" t="s">
        <v>32</v>
      </c>
      <c r="AX717" s="12" t="s">
        <v>75</v>
      </c>
      <c r="AY717" s="149" t="s">
        <v>133</v>
      </c>
    </row>
    <row r="718" spans="2:65" s="13" customFormat="1" ht="11.25">
      <c r="B718" s="154"/>
      <c r="D718" s="148" t="s">
        <v>141</v>
      </c>
      <c r="E718" s="155" t="s">
        <v>1</v>
      </c>
      <c r="F718" s="156" t="s">
        <v>1360</v>
      </c>
      <c r="H718" s="157">
        <v>559.68499999999995</v>
      </c>
      <c r="I718" s="158"/>
      <c r="L718" s="154"/>
      <c r="M718" s="159"/>
      <c r="T718" s="160"/>
      <c r="AT718" s="155" t="s">
        <v>141</v>
      </c>
      <c r="AU718" s="155" t="s">
        <v>85</v>
      </c>
      <c r="AV718" s="13" t="s">
        <v>85</v>
      </c>
      <c r="AW718" s="13" t="s">
        <v>32</v>
      </c>
      <c r="AX718" s="13" t="s">
        <v>83</v>
      </c>
      <c r="AY718" s="155" t="s">
        <v>133</v>
      </c>
    </row>
    <row r="719" spans="2:65" s="1" customFormat="1" ht="16.5" customHeight="1">
      <c r="B719" s="32"/>
      <c r="C719" s="133" t="s">
        <v>379</v>
      </c>
      <c r="D719" s="133" t="s">
        <v>135</v>
      </c>
      <c r="E719" s="134" t="s">
        <v>265</v>
      </c>
      <c r="F719" s="135" t="s">
        <v>266</v>
      </c>
      <c r="G719" s="136" t="s">
        <v>200</v>
      </c>
      <c r="H719" s="137">
        <v>5689</v>
      </c>
      <c r="I719" s="138"/>
      <c r="J719" s="139">
        <f>ROUND(I719*H719,2)</f>
        <v>0</v>
      </c>
      <c r="K719" s="140"/>
      <c r="L719" s="32"/>
      <c r="M719" s="141" t="s">
        <v>1</v>
      </c>
      <c r="N719" s="142" t="s">
        <v>40</v>
      </c>
      <c r="P719" s="143">
        <f>O719*H719</f>
        <v>0</v>
      </c>
      <c r="Q719" s="143">
        <v>0</v>
      </c>
      <c r="R719" s="143">
        <f>Q719*H719</f>
        <v>0</v>
      </c>
      <c r="S719" s="143">
        <v>0</v>
      </c>
      <c r="T719" s="144">
        <f>S719*H719</f>
        <v>0</v>
      </c>
      <c r="AR719" s="145" t="s">
        <v>139</v>
      </c>
      <c r="AT719" s="145" t="s">
        <v>135</v>
      </c>
      <c r="AU719" s="145" t="s">
        <v>85</v>
      </c>
      <c r="AY719" s="17" t="s">
        <v>133</v>
      </c>
      <c r="BE719" s="146">
        <f>IF(N719="základní",J719,0)</f>
        <v>0</v>
      </c>
      <c r="BF719" s="146">
        <f>IF(N719="snížená",J719,0)</f>
        <v>0</v>
      </c>
      <c r="BG719" s="146">
        <f>IF(N719="zákl. přenesená",J719,0)</f>
        <v>0</v>
      </c>
      <c r="BH719" s="146">
        <f>IF(N719="sníž. přenesená",J719,0)</f>
        <v>0</v>
      </c>
      <c r="BI719" s="146">
        <f>IF(N719="nulová",J719,0)</f>
        <v>0</v>
      </c>
      <c r="BJ719" s="17" t="s">
        <v>83</v>
      </c>
      <c r="BK719" s="146">
        <f>ROUND(I719*H719,2)</f>
        <v>0</v>
      </c>
      <c r="BL719" s="17" t="s">
        <v>139</v>
      </c>
      <c r="BM719" s="145" t="s">
        <v>1381</v>
      </c>
    </row>
    <row r="720" spans="2:65" s="12" customFormat="1" ht="11.25">
      <c r="B720" s="147"/>
      <c r="D720" s="148" t="s">
        <v>141</v>
      </c>
      <c r="E720" s="149" t="s">
        <v>1</v>
      </c>
      <c r="F720" s="150" t="s">
        <v>268</v>
      </c>
      <c r="H720" s="149" t="s">
        <v>1</v>
      </c>
      <c r="I720" s="151"/>
      <c r="L720" s="147"/>
      <c r="M720" s="152"/>
      <c r="T720" s="153"/>
      <c r="AT720" s="149" t="s">
        <v>141</v>
      </c>
      <c r="AU720" s="149" t="s">
        <v>85</v>
      </c>
      <c r="AV720" s="12" t="s">
        <v>83</v>
      </c>
      <c r="AW720" s="12" t="s">
        <v>32</v>
      </c>
      <c r="AX720" s="12" t="s">
        <v>75</v>
      </c>
      <c r="AY720" s="149" t="s">
        <v>133</v>
      </c>
    </row>
    <row r="721" spans="2:65" s="13" customFormat="1" ht="11.25">
      <c r="B721" s="154"/>
      <c r="D721" s="148" t="s">
        <v>141</v>
      </c>
      <c r="E721" s="155" t="s">
        <v>1</v>
      </c>
      <c r="F721" s="156" t="s">
        <v>1382</v>
      </c>
      <c r="H721" s="157">
        <v>5689</v>
      </c>
      <c r="I721" s="158"/>
      <c r="L721" s="154"/>
      <c r="M721" s="159"/>
      <c r="T721" s="160"/>
      <c r="AT721" s="155" t="s">
        <v>141</v>
      </c>
      <c r="AU721" s="155" t="s">
        <v>85</v>
      </c>
      <c r="AV721" s="13" t="s">
        <v>85</v>
      </c>
      <c r="AW721" s="13" t="s">
        <v>32</v>
      </c>
      <c r="AX721" s="13" t="s">
        <v>83</v>
      </c>
      <c r="AY721" s="155" t="s">
        <v>133</v>
      </c>
    </row>
    <row r="722" spans="2:65" s="1" customFormat="1" ht="24.2" customHeight="1">
      <c r="B722" s="32"/>
      <c r="C722" s="133" t="s">
        <v>385</v>
      </c>
      <c r="D722" s="133" t="s">
        <v>135</v>
      </c>
      <c r="E722" s="134" t="s">
        <v>271</v>
      </c>
      <c r="F722" s="135" t="s">
        <v>272</v>
      </c>
      <c r="G722" s="136" t="s">
        <v>273</v>
      </c>
      <c r="H722" s="137">
        <v>10809.1</v>
      </c>
      <c r="I722" s="138"/>
      <c r="J722" s="139">
        <f>ROUND(I722*H722,2)</f>
        <v>0</v>
      </c>
      <c r="K722" s="140"/>
      <c r="L722" s="32"/>
      <c r="M722" s="141" t="s">
        <v>1</v>
      </c>
      <c r="N722" s="142" t="s">
        <v>40</v>
      </c>
      <c r="P722" s="143">
        <f>O722*H722</f>
        <v>0</v>
      </c>
      <c r="Q722" s="143">
        <v>0</v>
      </c>
      <c r="R722" s="143">
        <f>Q722*H722</f>
        <v>0</v>
      </c>
      <c r="S722" s="143">
        <v>0</v>
      </c>
      <c r="T722" s="144">
        <f>S722*H722</f>
        <v>0</v>
      </c>
      <c r="AR722" s="145" t="s">
        <v>139</v>
      </c>
      <c r="AT722" s="145" t="s">
        <v>135</v>
      </c>
      <c r="AU722" s="145" t="s">
        <v>85</v>
      </c>
      <c r="AY722" s="17" t="s">
        <v>133</v>
      </c>
      <c r="BE722" s="146">
        <f>IF(N722="základní",J722,0)</f>
        <v>0</v>
      </c>
      <c r="BF722" s="146">
        <f>IF(N722="snížená",J722,0)</f>
        <v>0</v>
      </c>
      <c r="BG722" s="146">
        <f>IF(N722="zákl. přenesená",J722,0)</f>
        <v>0</v>
      </c>
      <c r="BH722" s="146">
        <f>IF(N722="sníž. přenesená",J722,0)</f>
        <v>0</v>
      </c>
      <c r="BI722" s="146">
        <f>IF(N722="nulová",J722,0)</f>
        <v>0</v>
      </c>
      <c r="BJ722" s="17" t="s">
        <v>83</v>
      </c>
      <c r="BK722" s="146">
        <f>ROUND(I722*H722,2)</f>
        <v>0</v>
      </c>
      <c r="BL722" s="17" t="s">
        <v>139</v>
      </c>
      <c r="BM722" s="145" t="s">
        <v>1383</v>
      </c>
    </row>
    <row r="723" spans="2:65" s="12" customFormat="1" ht="11.25">
      <c r="B723" s="147"/>
      <c r="D723" s="148" t="s">
        <v>141</v>
      </c>
      <c r="E723" s="149" t="s">
        <v>1</v>
      </c>
      <c r="F723" s="150" t="s">
        <v>275</v>
      </c>
      <c r="H723" s="149" t="s">
        <v>1</v>
      </c>
      <c r="I723" s="151"/>
      <c r="L723" s="147"/>
      <c r="M723" s="152"/>
      <c r="T723" s="153"/>
      <c r="AT723" s="149" t="s">
        <v>141</v>
      </c>
      <c r="AU723" s="149" t="s">
        <v>85</v>
      </c>
      <c r="AV723" s="12" t="s">
        <v>83</v>
      </c>
      <c r="AW723" s="12" t="s">
        <v>32</v>
      </c>
      <c r="AX723" s="12" t="s">
        <v>75</v>
      </c>
      <c r="AY723" s="149" t="s">
        <v>133</v>
      </c>
    </row>
    <row r="724" spans="2:65" s="13" customFormat="1" ht="11.25">
      <c r="B724" s="154"/>
      <c r="D724" s="148" t="s">
        <v>141</v>
      </c>
      <c r="E724" s="155" t="s">
        <v>1</v>
      </c>
      <c r="F724" s="156" t="s">
        <v>1384</v>
      </c>
      <c r="H724" s="157">
        <v>10809.1</v>
      </c>
      <c r="I724" s="158"/>
      <c r="L724" s="154"/>
      <c r="M724" s="159"/>
      <c r="T724" s="160"/>
      <c r="AT724" s="155" t="s">
        <v>141</v>
      </c>
      <c r="AU724" s="155" t="s">
        <v>85</v>
      </c>
      <c r="AV724" s="13" t="s">
        <v>85</v>
      </c>
      <c r="AW724" s="13" t="s">
        <v>32</v>
      </c>
      <c r="AX724" s="13" t="s">
        <v>83</v>
      </c>
      <c r="AY724" s="155" t="s">
        <v>133</v>
      </c>
    </row>
    <row r="725" spans="2:65" s="1" customFormat="1" ht="24.2" customHeight="1">
      <c r="B725" s="32"/>
      <c r="C725" s="133" t="s">
        <v>390</v>
      </c>
      <c r="D725" s="133" t="s">
        <v>135</v>
      </c>
      <c r="E725" s="134" t="s">
        <v>278</v>
      </c>
      <c r="F725" s="135" t="s">
        <v>279</v>
      </c>
      <c r="G725" s="136" t="s">
        <v>200</v>
      </c>
      <c r="H725" s="137">
        <v>4079.5349999999999</v>
      </c>
      <c r="I725" s="138"/>
      <c r="J725" s="139">
        <f>ROUND(I725*H725,2)</f>
        <v>0</v>
      </c>
      <c r="K725" s="140"/>
      <c r="L725" s="32"/>
      <c r="M725" s="141" t="s">
        <v>1</v>
      </c>
      <c r="N725" s="142" t="s">
        <v>40</v>
      </c>
      <c r="P725" s="143">
        <f>O725*H725</f>
        <v>0</v>
      </c>
      <c r="Q725" s="143">
        <v>0</v>
      </c>
      <c r="R725" s="143">
        <f>Q725*H725</f>
        <v>0</v>
      </c>
      <c r="S725" s="143">
        <v>0</v>
      </c>
      <c r="T725" s="144">
        <f>S725*H725</f>
        <v>0</v>
      </c>
      <c r="AR725" s="145" t="s">
        <v>139</v>
      </c>
      <c r="AT725" s="145" t="s">
        <v>135</v>
      </c>
      <c r="AU725" s="145" t="s">
        <v>85</v>
      </c>
      <c r="AY725" s="17" t="s">
        <v>133</v>
      </c>
      <c r="BE725" s="146">
        <f>IF(N725="základní",J725,0)</f>
        <v>0</v>
      </c>
      <c r="BF725" s="146">
        <f>IF(N725="snížená",J725,0)</f>
        <v>0</v>
      </c>
      <c r="BG725" s="146">
        <f>IF(N725="zákl. přenesená",J725,0)</f>
        <v>0</v>
      </c>
      <c r="BH725" s="146">
        <f>IF(N725="sníž. přenesená",J725,0)</f>
        <v>0</v>
      </c>
      <c r="BI725" s="146">
        <f>IF(N725="nulová",J725,0)</f>
        <v>0</v>
      </c>
      <c r="BJ725" s="17" t="s">
        <v>83</v>
      </c>
      <c r="BK725" s="146">
        <f>ROUND(I725*H725,2)</f>
        <v>0</v>
      </c>
      <c r="BL725" s="17" t="s">
        <v>139</v>
      </c>
      <c r="BM725" s="145" t="s">
        <v>1385</v>
      </c>
    </row>
    <row r="726" spans="2:65" s="12" customFormat="1" ht="11.25">
      <c r="B726" s="147"/>
      <c r="D726" s="148" t="s">
        <v>141</v>
      </c>
      <c r="E726" s="149" t="s">
        <v>1</v>
      </c>
      <c r="F726" s="150" t="s">
        <v>1386</v>
      </c>
      <c r="H726" s="149" t="s">
        <v>1</v>
      </c>
      <c r="I726" s="151"/>
      <c r="L726" s="147"/>
      <c r="M726" s="152"/>
      <c r="T726" s="153"/>
      <c r="AT726" s="149" t="s">
        <v>141</v>
      </c>
      <c r="AU726" s="149" t="s">
        <v>85</v>
      </c>
      <c r="AV726" s="12" t="s">
        <v>83</v>
      </c>
      <c r="AW726" s="12" t="s">
        <v>32</v>
      </c>
      <c r="AX726" s="12" t="s">
        <v>75</v>
      </c>
      <c r="AY726" s="149" t="s">
        <v>133</v>
      </c>
    </row>
    <row r="727" spans="2:65" s="13" customFormat="1" ht="11.25">
      <c r="B727" s="154"/>
      <c r="D727" s="148" t="s">
        <v>141</v>
      </c>
      <c r="E727" s="155" t="s">
        <v>1</v>
      </c>
      <c r="F727" s="156" t="s">
        <v>1387</v>
      </c>
      <c r="H727" s="157">
        <v>559.68499999999995</v>
      </c>
      <c r="I727" s="158"/>
      <c r="L727" s="154"/>
      <c r="M727" s="159"/>
      <c r="T727" s="160"/>
      <c r="AT727" s="155" t="s">
        <v>141</v>
      </c>
      <c r="AU727" s="155" t="s">
        <v>85</v>
      </c>
      <c r="AV727" s="13" t="s">
        <v>85</v>
      </c>
      <c r="AW727" s="13" t="s">
        <v>32</v>
      </c>
      <c r="AX727" s="13" t="s">
        <v>75</v>
      </c>
      <c r="AY727" s="155" t="s">
        <v>133</v>
      </c>
    </row>
    <row r="728" spans="2:65" s="12" customFormat="1" ht="11.25">
      <c r="B728" s="147"/>
      <c r="D728" s="148" t="s">
        <v>141</v>
      </c>
      <c r="E728" s="149" t="s">
        <v>1</v>
      </c>
      <c r="F728" s="150" t="s">
        <v>1388</v>
      </c>
      <c r="H728" s="149" t="s">
        <v>1</v>
      </c>
      <c r="I728" s="151"/>
      <c r="L728" s="147"/>
      <c r="M728" s="152"/>
      <c r="T728" s="153"/>
      <c r="AT728" s="149" t="s">
        <v>141</v>
      </c>
      <c r="AU728" s="149" t="s">
        <v>85</v>
      </c>
      <c r="AV728" s="12" t="s">
        <v>83</v>
      </c>
      <c r="AW728" s="12" t="s">
        <v>32</v>
      </c>
      <c r="AX728" s="12" t="s">
        <v>75</v>
      </c>
      <c r="AY728" s="149" t="s">
        <v>133</v>
      </c>
    </row>
    <row r="729" spans="2:65" s="13" customFormat="1" ht="11.25">
      <c r="B729" s="154"/>
      <c r="D729" s="148" t="s">
        <v>141</v>
      </c>
      <c r="E729" s="155" t="s">
        <v>1</v>
      </c>
      <c r="F729" s="156" t="s">
        <v>1389</v>
      </c>
      <c r="H729" s="157">
        <v>3519.85</v>
      </c>
      <c r="I729" s="158"/>
      <c r="L729" s="154"/>
      <c r="M729" s="159"/>
      <c r="T729" s="160"/>
      <c r="AT729" s="155" t="s">
        <v>141</v>
      </c>
      <c r="AU729" s="155" t="s">
        <v>85</v>
      </c>
      <c r="AV729" s="13" t="s">
        <v>85</v>
      </c>
      <c r="AW729" s="13" t="s">
        <v>32</v>
      </c>
      <c r="AX729" s="13" t="s">
        <v>75</v>
      </c>
      <c r="AY729" s="155" t="s">
        <v>133</v>
      </c>
    </row>
    <row r="730" spans="2:65" s="14" customFormat="1" ht="11.25">
      <c r="B730" s="161"/>
      <c r="D730" s="148" t="s">
        <v>141</v>
      </c>
      <c r="E730" s="162" t="s">
        <v>1</v>
      </c>
      <c r="F730" s="163" t="s">
        <v>152</v>
      </c>
      <c r="H730" s="164">
        <v>4079.5349999999999</v>
      </c>
      <c r="I730" s="165"/>
      <c r="L730" s="161"/>
      <c r="M730" s="166"/>
      <c r="T730" s="167"/>
      <c r="AT730" s="162" t="s">
        <v>141</v>
      </c>
      <c r="AU730" s="162" t="s">
        <v>85</v>
      </c>
      <c r="AV730" s="14" t="s">
        <v>139</v>
      </c>
      <c r="AW730" s="14" t="s">
        <v>32</v>
      </c>
      <c r="AX730" s="14" t="s">
        <v>83</v>
      </c>
      <c r="AY730" s="162" t="s">
        <v>133</v>
      </c>
    </row>
    <row r="731" spans="2:65" s="1" customFormat="1" ht="16.5" customHeight="1">
      <c r="B731" s="32"/>
      <c r="C731" s="175" t="s">
        <v>395</v>
      </c>
      <c r="D731" s="175" t="s">
        <v>284</v>
      </c>
      <c r="E731" s="176" t="s">
        <v>285</v>
      </c>
      <c r="F731" s="177" t="s">
        <v>286</v>
      </c>
      <c r="G731" s="178" t="s">
        <v>273</v>
      </c>
      <c r="H731" s="179">
        <v>6687.7150000000001</v>
      </c>
      <c r="I731" s="180"/>
      <c r="J731" s="181">
        <f>ROUND(I731*H731,2)</f>
        <v>0</v>
      </c>
      <c r="K731" s="182"/>
      <c r="L731" s="183"/>
      <c r="M731" s="184" t="s">
        <v>1</v>
      </c>
      <c r="N731" s="185" t="s">
        <v>40</v>
      </c>
      <c r="P731" s="143">
        <f>O731*H731</f>
        <v>0</v>
      </c>
      <c r="Q731" s="143">
        <v>1</v>
      </c>
      <c r="R731" s="143">
        <f>Q731*H731</f>
        <v>6687.7150000000001</v>
      </c>
      <c r="S731" s="143">
        <v>0</v>
      </c>
      <c r="T731" s="144">
        <f>S731*H731</f>
        <v>0</v>
      </c>
      <c r="AR731" s="145" t="s">
        <v>184</v>
      </c>
      <c r="AT731" s="145" t="s">
        <v>284</v>
      </c>
      <c r="AU731" s="145" t="s">
        <v>85</v>
      </c>
      <c r="AY731" s="17" t="s">
        <v>133</v>
      </c>
      <c r="BE731" s="146">
        <f>IF(N731="základní",J731,0)</f>
        <v>0</v>
      </c>
      <c r="BF731" s="146">
        <f>IF(N731="snížená",J731,0)</f>
        <v>0</v>
      </c>
      <c r="BG731" s="146">
        <f>IF(N731="zákl. přenesená",J731,0)</f>
        <v>0</v>
      </c>
      <c r="BH731" s="146">
        <f>IF(N731="sníž. přenesená",J731,0)</f>
        <v>0</v>
      </c>
      <c r="BI731" s="146">
        <f>IF(N731="nulová",J731,0)</f>
        <v>0</v>
      </c>
      <c r="BJ731" s="17" t="s">
        <v>83</v>
      </c>
      <c r="BK731" s="146">
        <f>ROUND(I731*H731,2)</f>
        <v>0</v>
      </c>
      <c r="BL731" s="17" t="s">
        <v>139</v>
      </c>
      <c r="BM731" s="145" t="s">
        <v>1390</v>
      </c>
    </row>
    <row r="732" spans="2:65" s="12" customFormat="1" ht="11.25">
      <c r="B732" s="147"/>
      <c r="D732" s="148" t="s">
        <v>141</v>
      </c>
      <c r="E732" s="149" t="s">
        <v>1</v>
      </c>
      <c r="F732" s="150" t="s">
        <v>1391</v>
      </c>
      <c r="H732" s="149" t="s">
        <v>1</v>
      </c>
      <c r="I732" s="151"/>
      <c r="L732" s="147"/>
      <c r="M732" s="152"/>
      <c r="T732" s="153"/>
      <c r="AT732" s="149" t="s">
        <v>141</v>
      </c>
      <c r="AU732" s="149" t="s">
        <v>85</v>
      </c>
      <c r="AV732" s="12" t="s">
        <v>83</v>
      </c>
      <c r="AW732" s="12" t="s">
        <v>32</v>
      </c>
      <c r="AX732" s="12" t="s">
        <v>75</v>
      </c>
      <c r="AY732" s="149" t="s">
        <v>133</v>
      </c>
    </row>
    <row r="733" spans="2:65" s="13" customFormat="1" ht="11.25">
      <c r="B733" s="154"/>
      <c r="D733" s="148" t="s">
        <v>141</v>
      </c>
      <c r="E733" s="155" t="s">
        <v>1</v>
      </c>
      <c r="F733" s="156" t="s">
        <v>1392</v>
      </c>
      <c r="H733" s="157">
        <v>6687.7150000000001</v>
      </c>
      <c r="I733" s="158"/>
      <c r="L733" s="154"/>
      <c r="M733" s="159"/>
      <c r="T733" s="160"/>
      <c r="AT733" s="155" t="s">
        <v>141</v>
      </c>
      <c r="AU733" s="155" t="s">
        <v>85</v>
      </c>
      <c r="AV733" s="13" t="s">
        <v>85</v>
      </c>
      <c r="AW733" s="13" t="s">
        <v>32</v>
      </c>
      <c r="AX733" s="13" t="s">
        <v>83</v>
      </c>
      <c r="AY733" s="155" t="s">
        <v>133</v>
      </c>
    </row>
    <row r="734" spans="2:65" s="1" customFormat="1" ht="33" customHeight="1">
      <c r="B734" s="32"/>
      <c r="C734" s="133" t="s">
        <v>400</v>
      </c>
      <c r="D734" s="133" t="s">
        <v>135</v>
      </c>
      <c r="E734" s="134" t="s">
        <v>291</v>
      </c>
      <c r="F734" s="135" t="s">
        <v>292</v>
      </c>
      <c r="G734" s="136" t="s">
        <v>200</v>
      </c>
      <c r="H734" s="137">
        <v>1731.0160000000001</v>
      </c>
      <c r="I734" s="138"/>
      <c r="J734" s="139">
        <f>ROUND(I734*H734,2)</f>
        <v>0</v>
      </c>
      <c r="K734" s="140"/>
      <c r="L734" s="32"/>
      <c r="M734" s="141" t="s">
        <v>1</v>
      </c>
      <c r="N734" s="142" t="s">
        <v>40</v>
      </c>
      <c r="P734" s="143">
        <f>O734*H734</f>
        <v>0</v>
      </c>
      <c r="Q734" s="143">
        <v>0</v>
      </c>
      <c r="R734" s="143">
        <f>Q734*H734</f>
        <v>0</v>
      </c>
      <c r="S734" s="143">
        <v>0</v>
      </c>
      <c r="T734" s="144">
        <f>S734*H734</f>
        <v>0</v>
      </c>
      <c r="AR734" s="145" t="s">
        <v>139</v>
      </c>
      <c r="AT734" s="145" t="s">
        <v>135</v>
      </c>
      <c r="AU734" s="145" t="s">
        <v>85</v>
      </c>
      <c r="AY734" s="17" t="s">
        <v>133</v>
      </c>
      <c r="BE734" s="146">
        <f>IF(N734="základní",J734,0)</f>
        <v>0</v>
      </c>
      <c r="BF734" s="146">
        <f>IF(N734="snížená",J734,0)</f>
        <v>0</v>
      </c>
      <c r="BG734" s="146">
        <f>IF(N734="zákl. přenesená",J734,0)</f>
        <v>0</v>
      </c>
      <c r="BH734" s="146">
        <f>IF(N734="sníž. přenesená",J734,0)</f>
        <v>0</v>
      </c>
      <c r="BI734" s="146">
        <f>IF(N734="nulová",J734,0)</f>
        <v>0</v>
      </c>
      <c r="BJ734" s="17" t="s">
        <v>83</v>
      </c>
      <c r="BK734" s="146">
        <f>ROUND(I734*H734,2)</f>
        <v>0</v>
      </c>
      <c r="BL734" s="17" t="s">
        <v>139</v>
      </c>
      <c r="BM734" s="145" t="s">
        <v>1393</v>
      </c>
    </row>
    <row r="735" spans="2:65" s="12" customFormat="1" ht="11.25">
      <c r="B735" s="147"/>
      <c r="D735" s="148" t="s">
        <v>141</v>
      </c>
      <c r="E735" s="149" t="s">
        <v>1</v>
      </c>
      <c r="F735" s="150" t="s">
        <v>294</v>
      </c>
      <c r="H735" s="149" t="s">
        <v>1</v>
      </c>
      <c r="I735" s="151"/>
      <c r="L735" s="147"/>
      <c r="M735" s="152"/>
      <c r="T735" s="153"/>
      <c r="AT735" s="149" t="s">
        <v>141</v>
      </c>
      <c r="AU735" s="149" t="s">
        <v>85</v>
      </c>
      <c r="AV735" s="12" t="s">
        <v>83</v>
      </c>
      <c r="AW735" s="12" t="s">
        <v>32</v>
      </c>
      <c r="AX735" s="12" t="s">
        <v>75</v>
      </c>
      <c r="AY735" s="149" t="s">
        <v>133</v>
      </c>
    </row>
    <row r="736" spans="2:65" s="12" customFormat="1" ht="11.25">
      <c r="B736" s="147"/>
      <c r="D736" s="148" t="s">
        <v>141</v>
      </c>
      <c r="E736" s="149" t="s">
        <v>1</v>
      </c>
      <c r="F736" s="150" t="s">
        <v>1394</v>
      </c>
      <c r="H736" s="149" t="s">
        <v>1</v>
      </c>
      <c r="I736" s="151"/>
      <c r="L736" s="147"/>
      <c r="M736" s="152"/>
      <c r="T736" s="153"/>
      <c r="AT736" s="149" t="s">
        <v>141</v>
      </c>
      <c r="AU736" s="149" t="s">
        <v>85</v>
      </c>
      <c r="AV736" s="12" t="s">
        <v>83</v>
      </c>
      <c r="AW736" s="12" t="s">
        <v>32</v>
      </c>
      <c r="AX736" s="12" t="s">
        <v>75</v>
      </c>
      <c r="AY736" s="149" t="s">
        <v>133</v>
      </c>
    </row>
    <row r="737" spans="2:65" s="13" customFormat="1" ht="11.25">
      <c r="B737" s="154"/>
      <c r="D737" s="148" t="s">
        <v>141</v>
      </c>
      <c r="E737" s="155" t="s">
        <v>1</v>
      </c>
      <c r="F737" s="156" t="s">
        <v>1395</v>
      </c>
      <c r="H737" s="157">
        <v>1015.226</v>
      </c>
      <c r="I737" s="158"/>
      <c r="L737" s="154"/>
      <c r="M737" s="159"/>
      <c r="T737" s="160"/>
      <c r="AT737" s="155" t="s">
        <v>141</v>
      </c>
      <c r="AU737" s="155" t="s">
        <v>85</v>
      </c>
      <c r="AV737" s="13" t="s">
        <v>85</v>
      </c>
      <c r="AW737" s="13" t="s">
        <v>32</v>
      </c>
      <c r="AX737" s="13" t="s">
        <v>75</v>
      </c>
      <c r="AY737" s="155" t="s">
        <v>133</v>
      </c>
    </row>
    <row r="738" spans="2:65" s="12" customFormat="1" ht="11.25">
      <c r="B738" s="147"/>
      <c r="D738" s="148" t="s">
        <v>141</v>
      </c>
      <c r="E738" s="149" t="s">
        <v>1</v>
      </c>
      <c r="F738" s="150" t="s">
        <v>1396</v>
      </c>
      <c r="H738" s="149" t="s">
        <v>1</v>
      </c>
      <c r="I738" s="151"/>
      <c r="L738" s="147"/>
      <c r="M738" s="152"/>
      <c r="T738" s="153"/>
      <c r="AT738" s="149" t="s">
        <v>141</v>
      </c>
      <c r="AU738" s="149" t="s">
        <v>85</v>
      </c>
      <c r="AV738" s="12" t="s">
        <v>83</v>
      </c>
      <c r="AW738" s="12" t="s">
        <v>32</v>
      </c>
      <c r="AX738" s="12" t="s">
        <v>75</v>
      </c>
      <c r="AY738" s="149" t="s">
        <v>133</v>
      </c>
    </row>
    <row r="739" spans="2:65" s="13" customFormat="1" ht="11.25">
      <c r="B739" s="154"/>
      <c r="D739" s="148" t="s">
        <v>141</v>
      </c>
      <c r="E739" s="155" t="s">
        <v>1</v>
      </c>
      <c r="F739" s="156" t="s">
        <v>1397</v>
      </c>
      <c r="H739" s="157">
        <v>583.37800000000004</v>
      </c>
      <c r="I739" s="158"/>
      <c r="L739" s="154"/>
      <c r="M739" s="159"/>
      <c r="T739" s="160"/>
      <c r="AT739" s="155" t="s">
        <v>141</v>
      </c>
      <c r="AU739" s="155" t="s">
        <v>85</v>
      </c>
      <c r="AV739" s="13" t="s">
        <v>85</v>
      </c>
      <c r="AW739" s="13" t="s">
        <v>32</v>
      </c>
      <c r="AX739" s="13" t="s">
        <v>75</v>
      </c>
      <c r="AY739" s="155" t="s">
        <v>133</v>
      </c>
    </row>
    <row r="740" spans="2:65" s="12" customFormat="1" ht="11.25">
      <c r="B740" s="147"/>
      <c r="D740" s="148" t="s">
        <v>141</v>
      </c>
      <c r="E740" s="149" t="s">
        <v>1</v>
      </c>
      <c r="F740" s="150" t="s">
        <v>1398</v>
      </c>
      <c r="H740" s="149" t="s">
        <v>1</v>
      </c>
      <c r="I740" s="151"/>
      <c r="L740" s="147"/>
      <c r="M740" s="152"/>
      <c r="T740" s="153"/>
      <c r="AT740" s="149" t="s">
        <v>141</v>
      </c>
      <c r="AU740" s="149" t="s">
        <v>85</v>
      </c>
      <c r="AV740" s="12" t="s">
        <v>83</v>
      </c>
      <c r="AW740" s="12" t="s">
        <v>32</v>
      </c>
      <c r="AX740" s="12" t="s">
        <v>75</v>
      </c>
      <c r="AY740" s="149" t="s">
        <v>133</v>
      </c>
    </row>
    <row r="741" spans="2:65" s="13" customFormat="1" ht="11.25">
      <c r="B741" s="154"/>
      <c r="D741" s="148" t="s">
        <v>141</v>
      </c>
      <c r="E741" s="155" t="s">
        <v>1</v>
      </c>
      <c r="F741" s="156" t="s">
        <v>1399</v>
      </c>
      <c r="H741" s="157">
        <v>132.41200000000001</v>
      </c>
      <c r="I741" s="158"/>
      <c r="L741" s="154"/>
      <c r="M741" s="159"/>
      <c r="T741" s="160"/>
      <c r="AT741" s="155" t="s">
        <v>141</v>
      </c>
      <c r="AU741" s="155" t="s">
        <v>85</v>
      </c>
      <c r="AV741" s="13" t="s">
        <v>85</v>
      </c>
      <c r="AW741" s="13" t="s">
        <v>32</v>
      </c>
      <c r="AX741" s="13" t="s">
        <v>75</v>
      </c>
      <c r="AY741" s="155" t="s">
        <v>133</v>
      </c>
    </row>
    <row r="742" spans="2:65" s="14" customFormat="1" ht="11.25">
      <c r="B742" s="161"/>
      <c r="D742" s="148" t="s">
        <v>141</v>
      </c>
      <c r="E742" s="162" t="s">
        <v>1</v>
      </c>
      <c r="F742" s="163" t="s">
        <v>152</v>
      </c>
      <c r="H742" s="164">
        <v>1731.0160000000001</v>
      </c>
      <c r="I742" s="165"/>
      <c r="L742" s="161"/>
      <c r="M742" s="166"/>
      <c r="T742" s="167"/>
      <c r="AT742" s="162" t="s">
        <v>141</v>
      </c>
      <c r="AU742" s="162" t="s">
        <v>85</v>
      </c>
      <c r="AV742" s="14" t="s">
        <v>139</v>
      </c>
      <c r="AW742" s="14" t="s">
        <v>32</v>
      </c>
      <c r="AX742" s="14" t="s">
        <v>83</v>
      </c>
      <c r="AY742" s="162" t="s">
        <v>133</v>
      </c>
    </row>
    <row r="743" spans="2:65" s="1" customFormat="1" ht="16.5" customHeight="1">
      <c r="B743" s="32"/>
      <c r="C743" s="175" t="s">
        <v>406</v>
      </c>
      <c r="D743" s="175" t="s">
        <v>284</v>
      </c>
      <c r="E743" s="176" t="s">
        <v>298</v>
      </c>
      <c r="F743" s="177" t="s">
        <v>299</v>
      </c>
      <c r="G743" s="178" t="s">
        <v>273</v>
      </c>
      <c r="H743" s="179">
        <v>3288.93</v>
      </c>
      <c r="I743" s="180"/>
      <c r="J743" s="181">
        <f>ROUND(I743*H743,2)</f>
        <v>0</v>
      </c>
      <c r="K743" s="182"/>
      <c r="L743" s="183"/>
      <c r="M743" s="184" t="s">
        <v>1</v>
      </c>
      <c r="N743" s="185" t="s">
        <v>40</v>
      </c>
      <c r="P743" s="143">
        <f>O743*H743</f>
        <v>0</v>
      </c>
      <c r="Q743" s="143">
        <v>1</v>
      </c>
      <c r="R743" s="143">
        <f>Q743*H743</f>
        <v>3288.93</v>
      </c>
      <c r="S743" s="143">
        <v>0</v>
      </c>
      <c r="T743" s="144">
        <f>S743*H743</f>
        <v>0</v>
      </c>
      <c r="AR743" s="145" t="s">
        <v>184</v>
      </c>
      <c r="AT743" s="145" t="s">
        <v>284</v>
      </c>
      <c r="AU743" s="145" t="s">
        <v>85</v>
      </c>
      <c r="AY743" s="17" t="s">
        <v>133</v>
      </c>
      <c r="BE743" s="146">
        <f>IF(N743="základní",J743,0)</f>
        <v>0</v>
      </c>
      <c r="BF743" s="146">
        <f>IF(N743="snížená",J743,0)</f>
        <v>0</v>
      </c>
      <c r="BG743" s="146">
        <f>IF(N743="zákl. přenesená",J743,0)</f>
        <v>0</v>
      </c>
      <c r="BH743" s="146">
        <f>IF(N743="sníž. přenesená",J743,0)</f>
        <v>0</v>
      </c>
      <c r="BI743" s="146">
        <f>IF(N743="nulová",J743,0)</f>
        <v>0</v>
      </c>
      <c r="BJ743" s="17" t="s">
        <v>83</v>
      </c>
      <c r="BK743" s="146">
        <f>ROUND(I743*H743,2)</f>
        <v>0</v>
      </c>
      <c r="BL743" s="17" t="s">
        <v>139</v>
      </c>
      <c r="BM743" s="145" t="s">
        <v>1400</v>
      </c>
    </row>
    <row r="744" spans="2:65" s="13" customFormat="1" ht="11.25">
      <c r="B744" s="154"/>
      <c r="D744" s="148" t="s">
        <v>141</v>
      </c>
      <c r="E744" s="155" t="s">
        <v>1</v>
      </c>
      <c r="F744" s="156" t="s">
        <v>1401</v>
      </c>
      <c r="H744" s="157">
        <v>3288.93</v>
      </c>
      <c r="I744" s="158"/>
      <c r="L744" s="154"/>
      <c r="M744" s="159"/>
      <c r="T744" s="160"/>
      <c r="AT744" s="155" t="s">
        <v>141</v>
      </c>
      <c r="AU744" s="155" t="s">
        <v>85</v>
      </c>
      <c r="AV744" s="13" t="s">
        <v>85</v>
      </c>
      <c r="AW744" s="13" t="s">
        <v>32</v>
      </c>
      <c r="AX744" s="13" t="s">
        <v>83</v>
      </c>
      <c r="AY744" s="155" t="s">
        <v>133</v>
      </c>
    </row>
    <row r="745" spans="2:65" s="1" customFormat="1" ht="33" customHeight="1">
      <c r="B745" s="32"/>
      <c r="C745" s="133" t="s">
        <v>412</v>
      </c>
      <c r="D745" s="133" t="s">
        <v>135</v>
      </c>
      <c r="E745" s="134" t="s">
        <v>919</v>
      </c>
      <c r="F745" s="135" t="s">
        <v>920</v>
      </c>
      <c r="G745" s="136" t="s">
        <v>138</v>
      </c>
      <c r="H745" s="137">
        <v>492.64</v>
      </c>
      <c r="I745" s="138"/>
      <c r="J745" s="139">
        <f>ROUND(I745*H745,2)</f>
        <v>0</v>
      </c>
      <c r="K745" s="140"/>
      <c r="L745" s="32"/>
      <c r="M745" s="141" t="s">
        <v>1</v>
      </c>
      <c r="N745" s="142" t="s">
        <v>40</v>
      </c>
      <c r="P745" s="143">
        <f>O745*H745</f>
        <v>0</v>
      </c>
      <c r="Q745" s="143">
        <v>0</v>
      </c>
      <c r="R745" s="143">
        <f>Q745*H745</f>
        <v>0</v>
      </c>
      <c r="S745" s="143">
        <v>0</v>
      </c>
      <c r="T745" s="144">
        <f>S745*H745</f>
        <v>0</v>
      </c>
      <c r="AR745" s="145" t="s">
        <v>139</v>
      </c>
      <c r="AT745" s="145" t="s">
        <v>135</v>
      </c>
      <c r="AU745" s="145" t="s">
        <v>85</v>
      </c>
      <c r="AY745" s="17" t="s">
        <v>133</v>
      </c>
      <c r="BE745" s="146">
        <f>IF(N745="základní",J745,0)</f>
        <v>0</v>
      </c>
      <c r="BF745" s="146">
        <f>IF(N745="snížená",J745,0)</f>
        <v>0</v>
      </c>
      <c r="BG745" s="146">
        <f>IF(N745="zákl. přenesená",J745,0)</f>
        <v>0</v>
      </c>
      <c r="BH745" s="146">
        <f>IF(N745="sníž. přenesená",J745,0)</f>
        <v>0</v>
      </c>
      <c r="BI745" s="146">
        <f>IF(N745="nulová",J745,0)</f>
        <v>0</v>
      </c>
      <c r="BJ745" s="17" t="s">
        <v>83</v>
      </c>
      <c r="BK745" s="146">
        <f>ROUND(I745*H745,2)</f>
        <v>0</v>
      </c>
      <c r="BL745" s="17" t="s">
        <v>139</v>
      </c>
      <c r="BM745" s="145" t="s">
        <v>1402</v>
      </c>
    </row>
    <row r="746" spans="2:65" s="12" customFormat="1" ht="11.25">
      <c r="B746" s="147"/>
      <c r="D746" s="148" t="s">
        <v>141</v>
      </c>
      <c r="E746" s="149" t="s">
        <v>1</v>
      </c>
      <c r="F746" s="150" t="s">
        <v>1403</v>
      </c>
      <c r="H746" s="149" t="s">
        <v>1</v>
      </c>
      <c r="I746" s="151"/>
      <c r="L746" s="147"/>
      <c r="M746" s="152"/>
      <c r="T746" s="153"/>
      <c r="AT746" s="149" t="s">
        <v>141</v>
      </c>
      <c r="AU746" s="149" t="s">
        <v>85</v>
      </c>
      <c r="AV746" s="12" t="s">
        <v>83</v>
      </c>
      <c r="AW746" s="12" t="s">
        <v>32</v>
      </c>
      <c r="AX746" s="12" t="s">
        <v>75</v>
      </c>
      <c r="AY746" s="149" t="s">
        <v>133</v>
      </c>
    </row>
    <row r="747" spans="2:65" s="13" customFormat="1" ht="11.25">
      <c r="B747" s="154"/>
      <c r="D747" s="148" t="s">
        <v>141</v>
      </c>
      <c r="E747" s="155" t="s">
        <v>1</v>
      </c>
      <c r="F747" s="156" t="s">
        <v>1404</v>
      </c>
      <c r="H747" s="157">
        <v>492.64</v>
      </c>
      <c r="I747" s="158"/>
      <c r="L747" s="154"/>
      <c r="M747" s="159"/>
      <c r="T747" s="160"/>
      <c r="AT747" s="155" t="s">
        <v>141</v>
      </c>
      <c r="AU747" s="155" t="s">
        <v>85</v>
      </c>
      <c r="AV747" s="13" t="s">
        <v>85</v>
      </c>
      <c r="AW747" s="13" t="s">
        <v>32</v>
      </c>
      <c r="AX747" s="13" t="s">
        <v>83</v>
      </c>
      <c r="AY747" s="155" t="s">
        <v>133</v>
      </c>
    </row>
    <row r="748" spans="2:65" s="1" customFormat="1" ht="24.2" customHeight="1">
      <c r="B748" s="32"/>
      <c r="C748" s="133" t="s">
        <v>417</v>
      </c>
      <c r="D748" s="133" t="s">
        <v>135</v>
      </c>
      <c r="E748" s="134" t="s">
        <v>923</v>
      </c>
      <c r="F748" s="135" t="s">
        <v>924</v>
      </c>
      <c r="G748" s="136" t="s">
        <v>138</v>
      </c>
      <c r="H748" s="137">
        <v>492.64</v>
      </c>
      <c r="I748" s="138"/>
      <c r="J748" s="139">
        <f>ROUND(I748*H748,2)</f>
        <v>0</v>
      </c>
      <c r="K748" s="140"/>
      <c r="L748" s="32"/>
      <c r="M748" s="141" t="s">
        <v>1</v>
      </c>
      <c r="N748" s="142" t="s">
        <v>40</v>
      </c>
      <c r="P748" s="143">
        <f>O748*H748</f>
        <v>0</v>
      </c>
      <c r="Q748" s="143">
        <v>0</v>
      </c>
      <c r="R748" s="143">
        <f>Q748*H748</f>
        <v>0</v>
      </c>
      <c r="S748" s="143">
        <v>0</v>
      </c>
      <c r="T748" s="144">
        <f>S748*H748</f>
        <v>0</v>
      </c>
      <c r="AR748" s="145" t="s">
        <v>139</v>
      </c>
      <c r="AT748" s="145" t="s">
        <v>135</v>
      </c>
      <c r="AU748" s="145" t="s">
        <v>85</v>
      </c>
      <c r="AY748" s="17" t="s">
        <v>133</v>
      </c>
      <c r="BE748" s="146">
        <f>IF(N748="základní",J748,0)</f>
        <v>0</v>
      </c>
      <c r="BF748" s="146">
        <f>IF(N748="snížená",J748,0)</f>
        <v>0</v>
      </c>
      <c r="BG748" s="146">
        <f>IF(N748="zákl. přenesená",J748,0)</f>
        <v>0</v>
      </c>
      <c r="BH748" s="146">
        <f>IF(N748="sníž. přenesená",J748,0)</f>
        <v>0</v>
      </c>
      <c r="BI748" s="146">
        <f>IF(N748="nulová",J748,0)</f>
        <v>0</v>
      </c>
      <c r="BJ748" s="17" t="s">
        <v>83</v>
      </c>
      <c r="BK748" s="146">
        <f>ROUND(I748*H748,2)</f>
        <v>0</v>
      </c>
      <c r="BL748" s="17" t="s">
        <v>139</v>
      </c>
      <c r="BM748" s="145" t="s">
        <v>1405</v>
      </c>
    </row>
    <row r="749" spans="2:65" s="13" customFormat="1" ht="11.25">
      <c r="B749" s="154"/>
      <c r="D749" s="148" t="s">
        <v>141</v>
      </c>
      <c r="E749" s="155" t="s">
        <v>1</v>
      </c>
      <c r="F749" s="156" t="s">
        <v>1406</v>
      </c>
      <c r="H749" s="157">
        <v>492.64</v>
      </c>
      <c r="I749" s="158"/>
      <c r="L749" s="154"/>
      <c r="M749" s="159"/>
      <c r="T749" s="160"/>
      <c r="AT749" s="155" t="s">
        <v>141</v>
      </c>
      <c r="AU749" s="155" t="s">
        <v>85</v>
      </c>
      <c r="AV749" s="13" t="s">
        <v>85</v>
      </c>
      <c r="AW749" s="13" t="s">
        <v>32</v>
      </c>
      <c r="AX749" s="13" t="s">
        <v>83</v>
      </c>
      <c r="AY749" s="155" t="s">
        <v>133</v>
      </c>
    </row>
    <row r="750" spans="2:65" s="1" customFormat="1" ht="16.5" customHeight="1">
      <c r="B750" s="32"/>
      <c r="C750" s="175" t="s">
        <v>421</v>
      </c>
      <c r="D750" s="175" t="s">
        <v>284</v>
      </c>
      <c r="E750" s="176" t="s">
        <v>927</v>
      </c>
      <c r="F750" s="177" t="s">
        <v>928</v>
      </c>
      <c r="G750" s="178" t="s">
        <v>929</v>
      </c>
      <c r="H750" s="179">
        <v>12.316000000000001</v>
      </c>
      <c r="I750" s="180"/>
      <c r="J750" s="181">
        <f>ROUND(I750*H750,2)</f>
        <v>0</v>
      </c>
      <c r="K750" s="182"/>
      <c r="L750" s="183"/>
      <c r="M750" s="184" t="s">
        <v>1</v>
      </c>
      <c r="N750" s="185" t="s">
        <v>40</v>
      </c>
      <c r="P750" s="143">
        <f>O750*H750</f>
        <v>0</v>
      </c>
      <c r="Q750" s="143">
        <v>1E-3</v>
      </c>
      <c r="R750" s="143">
        <f>Q750*H750</f>
        <v>1.2316000000000001E-2</v>
      </c>
      <c r="S750" s="143">
        <v>0</v>
      </c>
      <c r="T750" s="144">
        <f>S750*H750</f>
        <v>0</v>
      </c>
      <c r="AR750" s="145" t="s">
        <v>184</v>
      </c>
      <c r="AT750" s="145" t="s">
        <v>284</v>
      </c>
      <c r="AU750" s="145" t="s">
        <v>85</v>
      </c>
      <c r="AY750" s="17" t="s">
        <v>133</v>
      </c>
      <c r="BE750" s="146">
        <f>IF(N750="základní",J750,0)</f>
        <v>0</v>
      </c>
      <c r="BF750" s="146">
        <f>IF(N750="snížená",J750,0)</f>
        <v>0</v>
      </c>
      <c r="BG750" s="146">
        <f>IF(N750="zákl. přenesená",J750,0)</f>
        <v>0</v>
      </c>
      <c r="BH750" s="146">
        <f>IF(N750="sníž. přenesená",J750,0)</f>
        <v>0</v>
      </c>
      <c r="BI750" s="146">
        <f>IF(N750="nulová",J750,0)</f>
        <v>0</v>
      </c>
      <c r="BJ750" s="17" t="s">
        <v>83</v>
      </c>
      <c r="BK750" s="146">
        <f>ROUND(I750*H750,2)</f>
        <v>0</v>
      </c>
      <c r="BL750" s="17" t="s">
        <v>139</v>
      </c>
      <c r="BM750" s="145" t="s">
        <v>1407</v>
      </c>
    </row>
    <row r="751" spans="2:65" s="13" customFormat="1" ht="11.25">
      <c r="B751" s="154"/>
      <c r="D751" s="148" t="s">
        <v>141</v>
      </c>
      <c r="E751" s="155" t="s">
        <v>1</v>
      </c>
      <c r="F751" s="156" t="s">
        <v>1408</v>
      </c>
      <c r="H751" s="157">
        <v>12.316000000000001</v>
      </c>
      <c r="I751" s="158"/>
      <c r="L751" s="154"/>
      <c r="M751" s="159"/>
      <c r="T751" s="160"/>
      <c r="AT751" s="155" t="s">
        <v>141</v>
      </c>
      <c r="AU751" s="155" t="s">
        <v>85</v>
      </c>
      <c r="AV751" s="13" t="s">
        <v>85</v>
      </c>
      <c r="AW751" s="13" t="s">
        <v>32</v>
      </c>
      <c r="AX751" s="13" t="s">
        <v>83</v>
      </c>
      <c r="AY751" s="155" t="s">
        <v>133</v>
      </c>
    </row>
    <row r="752" spans="2:65" s="11" customFormat="1" ht="22.9" customHeight="1">
      <c r="B752" s="121"/>
      <c r="D752" s="122" t="s">
        <v>74</v>
      </c>
      <c r="E752" s="131" t="s">
        <v>139</v>
      </c>
      <c r="F752" s="131" t="s">
        <v>302</v>
      </c>
      <c r="I752" s="124"/>
      <c r="J752" s="132">
        <f>BK752</f>
        <v>0</v>
      </c>
      <c r="L752" s="121"/>
      <c r="M752" s="126"/>
      <c r="P752" s="127">
        <f>SUM(P753:P766)</f>
        <v>0</v>
      </c>
      <c r="R752" s="127">
        <f>SUM(R753:R766)</f>
        <v>822.87692344000004</v>
      </c>
      <c r="T752" s="128">
        <f>SUM(T753:T766)</f>
        <v>0</v>
      </c>
      <c r="AR752" s="122" t="s">
        <v>83</v>
      </c>
      <c r="AT752" s="129" t="s">
        <v>74</v>
      </c>
      <c r="AU752" s="129" t="s">
        <v>83</v>
      </c>
      <c r="AY752" s="122" t="s">
        <v>133</v>
      </c>
      <c r="BK752" s="130">
        <f>SUM(BK753:BK766)</f>
        <v>0</v>
      </c>
    </row>
    <row r="753" spans="2:65" s="1" customFormat="1" ht="16.5" customHeight="1">
      <c r="B753" s="32"/>
      <c r="C753" s="133" t="s">
        <v>425</v>
      </c>
      <c r="D753" s="133" t="s">
        <v>135</v>
      </c>
      <c r="E753" s="134" t="s">
        <v>304</v>
      </c>
      <c r="F753" s="135" t="s">
        <v>305</v>
      </c>
      <c r="G753" s="136" t="s">
        <v>200</v>
      </c>
      <c r="H753" s="137">
        <v>435.03199999999998</v>
      </c>
      <c r="I753" s="138"/>
      <c r="J753" s="139">
        <f>ROUND(I753*H753,2)</f>
        <v>0</v>
      </c>
      <c r="K753" s="140"/>
      <c r="L753" s="32"/>
      <c r="M753" s="141" t="s">
        <v>1</v>
      </c>
      <c r="N753" s="142" t="s">
        <v>40</v>
      </c>
      <c r="P753" s="143">
        <f>O753*H753</f>
        <v>0</v>
      </c>
      <c r="Q753" s="143">
        <v>1.8907700000000001</v>
      </c>
      <c r="R753" s="143">
        <f>Q753*H753</f>
        <v>822.54545464</v>
      </c>
      <c r="S753" s="143">
        <v>0</v>
      </c>
      <c r="T753" s="144">
        <f>S753*H753</f>
        <v>0</v>
      </c>
      <c r="AR753" s="145" t="s">
        <v>139</v>
      </c>
      <c r="AT753" s="145" t="s">
        <v>135</v>
      </c>
      <c r="AU753" s="145" t="s">
        <v>85</v>
      </c>
      <c r="AY753" s="17" t="s">
        <v>133</v>
      </c>
      <c r="BE753" s="146">
        <f>IF(N753="základní",J753,0)</f>
        <v>0</v>
      </c>
      <c r="BF753" s="146">
        <f>IF(N753="snížená",J753,0)</f>
        <v>0</v>
      </c>
      <c r="BG753" s="146">
        <f>IF(N753="zákl. přenesená",J753,0)</f>
        <v>0</v>
      </c>
      <c r="BH753" s="146">
        <f>IF(N753="sníž. přenesená",J753,0)</f>
        <v>0</v>
      </c>
      <c r="BI753" s="146">
        <f>IF(N753="nulová",J753,0)</f>
        <v>0</v>
      </c>
      <c r="BJ753" s="17" t="s">
        <v>83</v>
      </c>
      <c r="BK753" s="146">
        <f>ROUND(I753*H753,2)</f>
        <v>0</v>
      </c>
      <c r="BL753" s="17" t="s">
        <v>139</v>
      </c>
      <c r="BM753" s="145" t="s">
        <v>1409</v>
      </c>
    </row>
    <row r="754" spans="2:65" s="12" customFormat="1" ht="11.25">
      <c r="B754" s="147"/>
      <c r="D754" s="148" t="s">
        <v>141</v>
      </c>
      <c r="E754" s="149" t="s">
        <v>1</v>
      </c>
      <c r="F754" s="150" t="s">
        <v>1410</v>
      </c>
      <c r="H754" s="149" t="s">
        <v>1</v>
      </c>
      <c r="I754" s="151"/>
      <c r="L754" s="147"/>
      <c r="M754" s="152"/>
      <c r="T754" s="153"/>
      <c r="AT754" s="149" t="s">
        <v>141</v>
      </c>
      <c r="AU754" s="149" t="s">
        <v>85</v>
      </c>
      <c r="AV754" s="12" t="s">
        <v>83</v>
      </c>
      <c r="AW754" s="12" t="s">
        <v>32</v>
      </c>
      <c r="AX754" s="12" t="s">
        <v>75</v>
      </c>
      <c r="AY754" s="149" t="s">
        <v>133</v>
      </c>
    </row>
    <row r="755" spans="2:65" s="13" customFormat="1" ht="11.25">
      <c r="B755" s="154"/>
      <c r="D755" s="148" t="s">
        <v>141</v>
      </c>
      <c r="E755" s="155" t="s">
        <v>1</v>
      </c>
      <c r="F755" s="156" t="s">
        <v>1411</v>
      </c>
      <c r="H755" s="157">
        <v>435.03199999999998</v>
      </c>
      <c r="I755" s="158"/>
      <c r="L755" s="154"/>
      <c r="M755" s="159"/>
      <c r="T755" s="160"/>
      <c r="AT755" s="155" t="s">
        <v>141</v>
      </c>
      <c r="AU755" s="155" t="s">
        <v>85</v>
      </c>
      <c r="AV755" s="13" t="s">
        <v>85</v>
      </c>
      <c r="AW755" s="13" t="s">
        <v>32</v>
      </c>
      <c r="AX755" s="13" t="s">
        <v>83</v>
      </c>
      <c r="AY755" s="155" t="s">
        <v>133</v>
      </c>
    </row>
    <row r="756" spans="2:65" s="1" customFormat="1" ht="21.75" customHeight="1">
      <c r="B756" s="32"/>
      <c r="C756" s="133" t="s">
        <v>430</v>
      </c>
      <c r="D756" s="133" t="s">
        <v>135</v>
      </c>
      <c r="E756" s="134" t="s">
        <v>310</v>
      </c>
      <c r="F756" s="135" t="s">
        <v>311</v>
      </c>
      <c r="G756" s="136" t="s">
        <v>200</v>
      </c>
      <c r="H756" s="137">
        <v>3.1019999999999999</v>
      </c>
      <c r="I756" s="138"/>
      <c r="J756" s="139">
        <f>ROUND(I756*H756,2)</f>
        <v>0</v>
      </c>
      <c r="K756" s="140"/>
      <c r="L756" s="32"/>
      <c r="M756" s="141" t="s">
        <v>1</v>
      </c>
      <c r="N756" s="142" t="s">
        <v>40</v>
      </c>
      <c r="P756" s="143">
        <f>O756*H756</f>
        <v>0</v>
      </c>
      <c r="Q756" s="143">
        <v>0</v>
      </c>
      <c r="R756" s="143">
        <f>Q756*H756</f>
        <v>0</v>
      </c>
      <c r="S756" s="143">
        <v>0</v>
      </c>
      <c r="T756" s="144">
        <f>S756*H756</f>
        <v>0</v>
      </c>
      <c r="AR756" s="145" t="s">
        <v>139</v>
      </c>
      <c r="AT756" s="145" t="s">
        <v>135</v>
      </c>
      <c r="AU756" s="145" t="s">
        <v>85</v>
      </c>
      <c r="AY756" s="17" t="s">
        <v>133</v>
      </c>
      <c r="BE756" s="146">
        <f>IF(N756="základní",J756,0)</f>
        <v>0</v>
      </c>
      <c r="BF756" s="146">
        <f>IF(N756="snížená",J756,0)</f>
        <v>0</v>
      </c>
      <c r="BG756" s="146">
        <f>IF(N756="zákl. přenesená",J756,0)</f>
        <v>0</v>
      </c>
      <c r="BH756" s="146">
        <f>IF(N756="sníž. přenesená",J756,0)</f>
        <v>0</v>
      </c>
      <c r="BI756" s="146">
        <f>IF(N756="nulová",J756,0)</f>
        <v>0</v>
      </c>
      <c r="BJ756" s="17" t="s">
        <v>83</v>
      </c>
      <c r="BK756" s="146">
        <f>ROUND(I756*H756,2)</f>
        <v>0</v>
      </c>
      <c r="BL756" s="17" t="s">
        <v>139</v>
      </c>
      <c r="BM756" s="145" t="s">
        <v>1412</v>
      </c>
    </row>
    <row r="757" spans="2:65" s="12" customFormat="1" ht="11.25">
      <c r="B757" s="147"/>
      <c r="D757" s="148" t="s">
        <v>141</v>
      </c>
      <c r="E757" s="149" t="s">
        <v>1</v>
      </c>
      <c r="F757" s="150" t="s">
        <v>313</v>
      </c>
      <c r="H757" s="149" t="s">
        <v>1</v>
      </c>
      <c r="I757" s="151"/>
      <c r="L757" s="147"/>
      <c r="M757" s="152"/>
      <c r="T757" s="153"/>
      <c r="AT757" s="149" t="s">
        <v>141</v>
      </c>
      <c r="AU757" s="149" t="s">
        <v>85</v>
      </c>
      <c r="AV757" s="12" t="s">
        <v>83</v>
      </c>
      <c r="AW757" s="12" t="s">
        <v>32</v>
      </c>
      <c r="AX757" s="12" t="s">
        <v>75</v>
      </c>
      <c r="AY757" s="149" t="s">
        <v>133</v>
      </c>
    </row>
    <row r="758" spans="2:65" s="13" customFormat="1" ht="11.25">
      <c r="B758" s="154"/>
      <c r="D758" s="148" t="s">
        <v>141</v>
      </c>
      <c r="E758" s="155" t="s">
        <v>1</v>
      </c>
      <c r="F758" s="156" t="s">
        <v>1413</v>
      </c>
      <c r="H758" s="157">
        <v>3.1019999999999999</v>
      </c>
      <c r="I758" s="158"/>
      <c r="L758" s="154"/>
      <c r="M758" s="159"/>
      <c r="T758" s="160"/>
      <c r="AT758" s="155" t="s">
        <v>141</v>
      </c>
      <c r="AU758" s="155" t="s">
        <v>85</v>
      </c>
      <c r="AV758" s="13" t="s">
        <v>85</v>
      </c>
      <c r="AW758" s="13" t="s">
        <v>32</v>
      </c>
      <c r="AX758" s="13" t="s">
        <v>83</v>
      </c>
      <c r="AY758" s="155" t="s">
        <v>133</v>
      </c>
    </row>
    <row r="759" spans="2:65" s="1" customFormat="1" ht="16.5" customHeight="1">
      <c r="B759" s="32"/>
      <c r="C759" s="133" t="s">
        <v>436</v>
      </c>
      <c r="D759" s="133" t="s">
        <v>135</v>
      </c>
      <c r="E759" s="134" t="s">
        <v>316</v>
      </c>
      <c r="F759" s="135" t="s">
        <v>317</v>
      </c>
      <c r="G759" s="136" t="s">
        <v>138</v>
      </c>
      <c r="H759" s="137">
        <v>24.96</v>
      </c>
      <c r="I759" s="138"/>
      <c r="J759" s="139">
        <f>ROUND(I759*H759,2)</f>
        <v>0</v>
      </c>
      <c r="K759" s="140"/>
      <c r="L759" s="32"/>
      <c r="M759" s="141" t="s">
        <v>1</v>
      </c>
      <c r="N759" s="142" t="s">
        <v>40</v>
      </c>
      <c r="P759" s="143">
        <f>O759*H759</f>
        <v>0</v>
      </c>
      <c r="Q759" s="143">
        <v>1.328E-2</v>
      </c>
      <c r="R759" s="143">
        <f>Q759*H759</f>
        <v>0.33146880000000001</v>
      </c>
      <c r="S759" s="143">
        <v>0</v>
      </c>
      <c r="T759" s="144">
        <f>S759*H759</f>
        <v>0</v>
      </c>
      <c r="AR759" s="145" t="s">
        <v>139</v>
      </c>
      <c r="AT759" s="145" t="s">
        <v>135</v>
      </c>
      <c r="AU759" s="145" t="s">
        <v>85</v>
      </c>
      <c r="AY759" s="17" t="s">
        <v>133</v>
      </c>
      <c r="BE759" s="146">
        <f>IF(N759="základní",J759,0)</f>
        <v>0</v>
      </c>
      <c r="BF759" s="146">
        <f>IF(N759="snížená",J759,0)</f>
        <v>0</v>
      </c>
      <c r="BG759" s="146">
        <f>IF(N759="zákl. přenesená",J759,0)</f>
        <v>0</v>
      </c>
      <c r="BH759" s="146">
        <f>IF(N759="sníž. přenesená",J759,0)</f>
        <v>0</v>
      </c>
      <c r="BI759" s="146">
        <f>IF(N759="nulová",J759,0)</f>
        <v>0</v>
      </c>
      <c r="BJ759" s="17" t="s">
        <v>83</v>
      </c>
      <c r="BK759" s="146">
        <f>ROUND(I759*H759,2)</f>
        <v>0</v>
      </c>
      <c r="BL759" s="17" t="s">
        <v>139</v>
      </c>
      <c r="BM759" s="145" t="s">
        <v>1414</v>
      </c>
    </row>
    <row r="760" spans="2:65" s="12" customFormat="1" ht="11.25">
      <c r="B760" s="147"/>
      <c r="D760" s="148" t="s">
        <v>141</v>
      </c>
      <c r="E760" s="149" t="s">
        <v>1</v>
      </c>
      <c r="F760" s="150" t="s">
        <v>319</v>
      </c>
      <c r="H760" s="149" t="s">
        <v>1</v>
      </c>
      <c r="I760" s="151"/>
      <c r="L760" s="147"/>
      <c r="M760" s="152"/>
      <c r="T760" s="153"/>
      <c r="AT760" s="149" t="s">
        <v>141</v>
      </c>
      <c r="AU760" s="149" t="s">
        <v>85</v>
      </c>
      <c r="AV760" s="12" t="s">
        <v>83</v>
      </c>
      <c r="AW760" s="12" t="s">
        <v>32</v>
      </c>
      <c r="AX760" s="12" t="s">
        <v>75</v>
      </c>
      <c r="AY760" s="149" t="s">
        <v>133</v>
      </c>
    </row>
    <row r="761" spans="2:65" s="13" customFormat="1" ht="11.25">
      <c r="B761" s="154"/>
      <c r="D761" s="148" t="s">
        <v>141</v>
      </c>
      <c r="E761" s="155" t="s">
        <v>1</v>
      </c>
      <c r="F761" s="156" t="s">
        <v>1415</v>
      </c>
      <c r="H761" s="157">
        <v>16.8</v>
      </c>
      <c r="I761" s="158"/>
      <c r="L761" s="154"/>
      <c r="M761" s="159"/>
      <c r="T761" s="160"/>
      <c r="AT761" s="155" t="s">
        <v>141</v>
      </c>
      <c r="AU761" s="155" t="s">
        <v>85</v>
      </c>
      <c r="AV761" s="13" t="s">
        <v>85</v>
      </c>
      <c r="AW761" s="13" t="s">
        <v>32</v>
      </c>
      <c r="AX761" s="13" t="s">
        <v>75</v>
      </c>
      <c r="AY761" s="155" t="s">
        <v>133</v>
      </c>
    </row>
    <row r="762" spans="2:65" s="12" customFormat="1" ht="11.25">
      <c r="B762" s="147"/>
      <c r="D762" s="148" t="s">
        <v>141</v>
      </c>
      <c r="E762" s="149" t="s">
        <v>1</v>
      </c>
      <c r="F762" s="150" t="s">
        <v>321</v>
      </c>
      <c r="H762" s="149" t="s">
        <v>1</v>
      </c>
      <c r="I762" s="151"/>
      <c r="L762" s="147"/>
      <c r="M762" s="152"/>
      <c r="T762" s="153"/>
      <c r="AT762" s="149" t="s">
        <v>141</v>
      </c>
      <c r="AU762" s="149" t="s">
        <v>85</v>
      </c>
      <c r="AV762" s="12" t="s">
        <v>83</v>
      </c>
      <c r="AW762" s="12" t="s">
        <v>32</v>
      </c>
      <c r="AX762" s="12" t="s">
        <v>75</v>
      </c>
      <c r="AY762" s="149" t="s">
        <v>133</v>
      </c>
    </row>
    <row r="763" spans="2:65" s="13" customFormat="1" ht="11.25">
      <c r="B763" s="154"/>
      <c r="D763" s="148" t="s">
        <v>141</v>
      </c>
      <c r="E763" s="155" t="s">
        <v>1</v>
      </c>
      <c r="F763" s="156" t="s">
        <v>1416</v>
      </c>
      <c r="H763" s="157">
        <v>8.16</v>
      </c>
      <c r="I763" s="158"/>
      <c r="L763" s="154"/>
      <c r="M763" s="159"/>
      <c r="T763" s="160"/>
      <c r="AT763" s="155" t="s">
        <v>141</v>
      </c>
      <c r="AU763" s="155" t="s">
        <v>85</v>
      </c>
      <c r="AV763" s="13" t="s">
        <v>85</v>
      </c>
      <c r="AW763" s="13" t="s">
        <v>32</v>
      </c>
      <c r="AX763" s="13" t="s">
        <v>75</v>
      </c>
      <c r="AY763" s="155" t="s">
        <v>133</v>
      </c>
    </row>
    <row r="764" spans="2:65" s="14" customFormat="1" ht="11.25">
      <c r="B764" s="161"/>
      <c r="D764" s="148" t="s">
        <v>141</v>
      </c>
      <c r="E764" s="162" t="s">
        <v>1</v>
      </c>
      <c r="F764" s="163" t="s">
        <v>152</v>
      </c>
      <c r="H764" s="164">
        <v>24.96</v>
      </c>
      <c r="I764" s="165"/>
      <c r="L764" s="161"/>
      <c r="M764" s="166"/>
      <c r="T764" s="167"/>
      <c r="AT764" s="162" t="s">
        <v>141</v>
      </c>
      <c r="AU764" s="162" t="s">
        <v>85</v>
      </c>
      <c r="AV764" s="14" t="s">
        <v>139</v>
      </c>
      <c r="AW764" s="14" t="s">
        <v>32</v>
      </c>
      <c r="AX764" s="14" t="s">
        <v>83</v>
      </c>
      <c r="AY764" s="162" t="s">
        <v>133</v>
      </c>
    </row>
    <row r="765" spans="2:65" s="1" customFormat="1" ht="16.5" customHeight="1">
      <c r="B765" s="32"/>
      <c r="C765" s="133" t="s">
        <v>441</v>
      </c>
      <c r="D765" s="133" t="s">
        <v>135</v>
      </c>
      <c r="E765" s="134" t="s">
        <v>324</v>
      </c>
      <c r="F765" s="135" t="s">
        <v>325</v>
      </c>
      <c r="G765" s="136" t="s">
        <v>138</v>
      </c>
      <c r="H765" s="137">
        <v>24.96</v>
      </c>
      <c r="I765" s="138"/>
      <c r="J765" s="139">
        <f>ROUND(I765*H765,2)</f>
        <v>0</v>
      </c>
      <c r="K765" s="140"/>
      <c r="L765" s="32"/>
      <c r="M765" s="141" t="s">
        <v>1</v>
      </c>
      <c r="N765" s="142" t="s">
        <v>40</v>
      </c>
      <c r="P765" s="143">
        <f>O765*H765</f>
        <v>0</v>
      </c>
      <c r="Q765" s="143">
        <v>0</v>
      </c>
      <c r="R765" s="143">
        <f>Q765*H765</f>
        <v>0</v>
      </c>
      <c r="S765" s="143">
        <v>0</v>
      </c>
      <c r="T765" s="144">
        <f>S765*H765</f>
        <v>0</v>
      </c>
      <c r="AR765" s="145" t="s">
        <v>139</v>
      </c>
      <c r="AT765" s="145" t="s">
        <v>135</v>
      </c>
      <c r="AU765" s="145" t="s">
        <v>85</v>
      </c>
      <c r="AY765" s="17" t="s">
        <v>133</v>
      </c>
      <c r="BE765" s="146">
        <f>IF(N765="základní",J765,0)</f>
        <v>0</v>
      </c>
      <c r="BF765" s="146">
        <f>IF(N765="snížená",J765,0)</f>
        <v>0</v>
      </c>
      <c r="BG765" s="146">
        <f>IF(N765="zákl. přenesená",J765,0)</f>
        <v>0</v>
      </c>
      <c r="BH765" s="146">
        <f>IF(N765="sníž. přenesená",J765,0)</f>
        <v>0</v>
      </c>
      <c r="BI765" s="146">
        <f>IF(N765="nulová",J765,0)</f>
        <v>0</v>
      </c>
      <c r="BJ765" s="17" t="s">
        <v>83</v>
      </c>
      <c r="BK765" s="146">
        <f>ROUND(I765*H765,2)</f>
        <v>0</v>
      </c>
      <c r="BL765" s="17" t="s">
        <v>139</v>
      </c>
      <c r="BM765" s="145" t="s">
        <v>1417</v>
      </c>
    </row>
    <row r="766" spans="2:65" s="13" customFormat="1" ht="11.25">
      <c r="B766" s="154"/>
      <c r="D766" s="148" t="s">
        <v>141</v>
      </c>
      <c r="E766" s="155" t="s">
        <v>1</v>
      </c>
      <c r="F766" s="156" t="s">
        <v>1418</v>
      </c>
      <c r="H766" s="157">
        <v>24.96</v>
      </c>
      <c r="I766" s="158"/>
      <c r="L766" s="154"/>
      <c r="M766" s="159"/>
      <c r="T766" s="160"/>
      <c r="AT766" s="155" t="s">
        <v>141</v>
      </c>
      <c r="AU766" s="155" t="s">
        <v>85</v>
      </c>
      <c r="AV766" s="13" t="s">
        <v>85</v>
      </c>
      <c r="AW766" s="13" t="s">
        <v>32</v>
      </c>
      <c r="AX766" s="13" t="s">
        <v>83</v>
      </c>
      <c r="AY766" s="155" t="s">
        <v>133</v>
      </c>
    </row>
    <row r="767" spans="2:65" s="11" customFormat="1" ht="22.9" customHeight="1">
      <c r="B767" s="121"/>
      <c r="D767" s="122" t="s">
        <v>74</v>
      </c>
      <c r="E767" s="131" t="s">
        <v>164</v>
      </c>
      <c r="F767" s="131" t="s">
        <v>328</v>
      </c>
      <c r="I767" s="124"/>
      <c r="J767" s="132">
        <f>BK767</f>
        <v>0</v>
      </c>
      <c r="L767" s="121"/>
      <c r="M767" s="126"/>
      <c r="P767" s="127">
        <f>SUM(P768:P851)</f>
        <v>0</v>
      </c>
      <c r="R767" s="127">
        <f>SUM(R768:R851)</f>
        <v>6576.4175699999987</v>
      </c>
      <c r="T767" s="128">
        <f>SUM(T768:T851)</f>
        <v>0</v>
      </c>
      <c r="AR767" s="122" t="s">
        <v>83</v>
      </c>
      <c r="AT767" s="129" t="s">
        <v>74</v>
      </c>
      <c r="AU767" s="129" t="s">
        <v>83</v>
      </c>
      <c r="AY767" s="122" t="s">
        <v>133</v>
      </c>
      <c r="BK767" s="130">
        <f>SUM(BK768:BK851)</f>
        <v>0</v>
      </c>
    </row>
    <row r="768" spans="2:65" s="1" customFormat="1" ht="21.75" customHeight="1">
      <c r="B768" s="32"/>
      <c r="C768" s="133" t="s">
        <v>446</v>
      </c>
      <c r="D768" s="133" t="s">
        <v>135</v>
      </c>
      <c r="E768" s="134" t="s">
        <v>330</v>
      </c>
      <c r="F768" s="135" t="s">
        <v>331</v>
      </c>
      <c r="G768" s="136" t="s">
        <v>138</v>
      </c>
      <c r="H768" s="137">
        <v>3234</v>
      </c>
      <c r="I768" s="138"/>
      <c r="J768" s="139">
        <f>ROUND(I768*H768,2)</f>
        <v>0</v>
      </c>
      <c r="K768" s="140"/>
      <c r="L768" s="32"/>
      <c r="M768" s="141" t="s">
        <v>1</v>
      </c>
      <c r="N768" s="142" t="s">
        <v>40</v>
      </c>
      <c r="P768" s="143">
        <f>O768*H768</f>
        <v>0</v>
      </c>
      <c r="Q768" s="143">
        <v>9.1999999999999998E-2</v>
      </c>
      <c r="R768" s="143">
        <f>Q768*H768</f>
        <v>297.52800000000002</v>
      </c>
      <c r="S768" s="143">
        <v>0</v>
      </c>
      <c r="T768" s="144">
        <f>S768*H768</f>
        <v>0</v>
      </c>
      <c r="AR768" s="145" t="s">
        <v>139</v>
      </c>
      <c r="AT768" s="145" t="s">
        <v>135</v>
      </c>
      <c r="AU768" s="145" t="s">
        <v>85</v>
      </c>
      <c r="AY768" s="17" t="s">
        <v>133</v>
      </c>
      <c r="BE768" s="146">
        <f>IF(N768="základní",J768,0)</f>
        <v>0</v>
      </c>
      <c r="BF768" s="146">
        <f>IF(N768="snížená",J768,0)</f>
        <v>0</v>
      </c>
      <c r="BG768" s="146">
        <f>IF(N768="zákl. přenesená",J768,0)</f>
        <v>0</v>
      </c>
      <c r="BH768" s="146">
        <f>IF(N768="sníž. přenesená",J768,0)</f>
        <v>0</v>
      </c>
      <c r="BI768" s="146">
        <f>IF(N768="nulová",J768,0)</f>
        <v>0</v>
      </c>
      <c r="BJ768" s="17" t="s">
        <v>83</v>
      </c>
      <c r="BK768" s="146">
        <f>ROUND(I768*H768,2)</f>
        <v>0</v>
      </c>
      <c r="BL768" s="17" t="s">
        <v>139</v>
      </c>
      <c r="BM768" s="145" t="s">
        <v>1419</v>
      </c>
    </row>
    <row r="769" spans="2:65" s="12" customFormat="1" ht="11.25">
      <c r="B769" s="147"/>
      <c r="D769" s="148" t="s">
        <v>141</v>
      </c>
      <c r="E769" s="149" t="s">
        <v>1</v>
      </c>
      <c r="F769" s="150" t="s">
        <v>1420</v>
      </c>
      <c r="H769" s="149" t="s">
        <v>1</v>
      </c>
      <c r="I769" s="151"/>
      <c r="L769" s="147"/>
      <c r="M769" s="152"/>
      <c r="T769" s="153"/>
      <c r="AT769" s="149" t="s">
        <v>141</v>
      </c>
      <c r="AU769" s="149" t="s">
        <v>85</v>
      </c>
      <c r="AV769" s="12" t="s">
        <v>83</v>
      </c>
      <c r="AW769" s="12" t="s">
        <v>32</v>
      </c>
      <c r="AX769" s="12" t="s">
        <v>75</v>
      </c>
      <c r="AY769" s="149" t="s">
        <v>133</v>
      </c>
    </row>
    <row r="770" spans="2:65" s="13" customFormat="1" ht="11.25">
      <c r="B770" s="154"/>
      <c r="D770" s="148" t="s">
        <v>141</v>
      </c>
      <c r="E770" s="155" t="s">
        <v>1</v>
      </c>
      <c r="F770" s="156" t="s">
        <v>1072</v>
      </c>
      <c r="H770" s="157">
        <v>3234</v>
      </c>
      <c r="I770" s="158"/>
      <c r="L770" s="154"/>
      <c r="M770" s="159"/>
      <c r="T770" s="160"/>
      <c r="AT770" s="155" t="s">
        <v>141</v>
      </c>
      <c r="AU770" s="155" t="s">
        <v>85</v>
      </c>
      <c r="AV770" s="13" t="s">
        <v>85</v>
      </c>
      <c r="AW770" s="13" t="s">
        <v>32</v>
      </c>
      <c r="AX770" s="13" t="s">
        <v>83</v>
      </c>
      <c r="AY770" s="155" t="s">
        <v>133</v>
      </c>
    </row>
    <row r="771" spans="2:65" s="1" customFormat="1" ht="21.75" customHeight="1">
      <c r="B771" s="32"/>
      <c r="C771" s="133" t="s">
        <v>450</v>
      </c>
      <c r="D771" s="133" t="s">
        <v>135</v>
      </c>
      <c r="E771" s="134" t="s">
        <v>335</v>
      </c>
      <c r="F771" s="135" t="s">
        <v>336</v>
      </c>
      <c r="G771" s="136" t="s">
        <v>138</v>
      </c>
      <c r="H771" s="137">
        <v>6557.04</v>
      </c>
      <c r="I771" s="138"/>
      <c r="J771" s="139">
        <f>ROUND(I771*H771,2)</f>
        <v>0</v>
      </c>
      <c r="K771" s="140"/>
      <c r="L771" s="32"/>
      <c r="M771" s="141" t="s">
        <v>1</v>
      </c>
      <c r="N771" s="142" t="s">
        <v>40</v>
      </c>
      <c r="P771" s="143">
        <f>O771*H771</f>
        <v>0</v>
      </c>
      <c r="Q771" s="143">
        <v>0.115</v>
      </c>
      <c r="R771" s="143">
        <f>Q771*H771</f>
        <v>754.05960000000005</v>
      </c>
      <c r="S771" s="143">
        <v>0</v>
      </c>
      <c r="T771" s="144">
        <f>S771*H771</f>
        <v>0</v>
      </c>
      <c r="AR771" s="145" t="s">
        <v>139</v>
      </c>
      <c r="AT771" s="145" t="s">
        <v>135</v>
      </c>
      <c r="AU771" s="145" t="s">
        <v>85</v>
      </c>
      <c r="AY771" s="17" t="s">
        <v>133</v>
      </c>
      <c r="BE771" s="146">
        <f>IF(N771="základní",J771,0)</f>
        <v>0</v>
      </c>
      <c r="BF771" s="146">
        <f>IF(N771="snížená",J771,0)</f>
        <v>0</v>
      </c>
      <c r="BG771" s="146">
        <f>IF(N771="zákl. přenesená",J771,0)</f>
        <v>0</v>
      </c>
      <c r="BH771" s="146">
        <f>IF(N771="sníž. přenesená",J771,0)</f>
        <v>0</v>
      </c>
      <c r="BI771" s="146">
        <f>IF(N771="nulová",J771,0)</f>
        <v>0</v>
      </c>
      <c r="BJ771" s="17" t="s">
        <v>83</v>
      </c>
      <c r="BK771" s="146">
        <f>ROUND(I771*H771,2)</f>
        <v>0</v>
      </c>
      <c r="BL771" s="17" t="s">
        <v>139</v>
      </c>
      <c r="BM771" s="145" t="s">
        <v>1421</v>
      </c>
    </row>
    <row r="772" spans="2:65" s="12" customFormat="1" ht="11.25">
      <c r="B772" s="147"/>
      <c r="D772" s="148" t="s">
        <v>141</v>
      </c>
      <c r="E772" s="149" t="s">
        <v>1</v>
      </c>
      <c r="F772" s="150" t="s">
        <v>1422</v>
      </c>
      <c r="H772" s="149" t="s">
        <v>1</v>
      </c>
      <c r="I772" s="151"/>
      <c r="L772" s="147"/>
      <c r="M772" s="152"/>
      <c r="T772" s="153"/>
      <c r="AT772" s="149" t="s">
        <v>141</v>
      </c>
      <c r="AU772" s="149" t="s">
        <v>85</v>
      </c>
      <c r="AV772" s="12" t="s">
        <v>83</v>
      </c>
      <c r="AW772" s="12" t="s">
        <v>32</v>
      </c>
      <c r="AX772" s="12" t="s">
        <v>75</v>
      </c>
      <c r="AY772" s="149" t="s">
        <v>133</v>
      </c>
    </row>
    <row r="773" spans="2:65" s="12" customFormat="1" ht="11.25">
      <c r="B773" s="147"/>
      <c r="D773" s="148" t="s">
        <v>141</v>
      </c>
      <c r="E773" s="149" t="s">
        <v>1</v>
      </c>
      <c r="F773" s="150" t="s">
        <v>1423</v>
      </c>
      <c r="H773" s="149" t="s">
        <v>1</v>
      </c>
      <c r="I773" s="151"/>
      <c r="L773" s="147"/>
      <c r="M773" s="152"/>
      <c r="T773" s="153"/>
      <c r="AT773" s="149" t="s">
        <v>141</v>
      </c>
      <c r="AU773" s="149" t="s">
        <v>85</v>
      </c>
      <c r="AV773" s="12" t="s">
        <v>83</v>
      </c>
      <c r="AW773" s="12" t="s">
        <v>32</v>
      </c>
      <c r="AX773" s="12" t="s">
        <v>75</v>
      </c>
      <c r="AY773" s="149" t="s">
        <v>133</v>
      </c>
    </row>
    <row r="774" spans="2:65" s="13" customFormat="1" ht="11.25">
      <c r="B774" s="154"/>
      <c r="D774" s="148" t="s">
        <v>141</v>
      </c>
      <c r="E774" s="155" t="s">
        <v>1</v>
      </c>
      <c r="F774" s="156" t="s">
        <v>1068</v>
      </c>
      <c r="H774" s="157">
        <v>2497.92</v>
      </c>
      <c r="I774" s="158"/>
      <c r="L774" s="154"/>
      <c r="M774" s="159"/>
      <c r="T774" s="160"/>
      <c r="AT774" s="155" t="s">
        <v>141</v>
      </c>
      <c r="AU774" s="155" t="s">
        <v>85</v>
      </c>
      <c r="AV774" s="13" t="s">
        <v>85</v>
      </c>
      <c r="AW774" s="13" t="s">
        <v>32</v>
      </c>
      <c r="AX774" s="13" t="s">
        <v>75</v>
      </c>
      <c r="AY774" s="155" t="s">
        <v>133</v>
      </c>
    </row>
    <row r="775" spans="2:65" s="13" customFormat="1" ht="11.25">
      <c r="B775" s="154"/>
      <c r="D775" s="148" t="s">
        <v>141</v>
      </c>
      <c r="E775" s="155" t="s">
        <v>1</v>
      </c>
      <c r="F775" s="156" t="s">
        <v>1424</v>
      </c>
      <c r="H775" s="157">
        <v>4059.12</v>
      </c>
      <c r="I775" s="158"/>
      <c r="L775" s="154"/>
      <c r="M775" s="159"/>
      <c r="T775" s="160"/>
      <c r="AT775" s="155" t="s">
        <v>141</v>
      </c>
      <c r="AU775" s="155" t="s">
        <v>85</v>
      </c>
      <c r="AV775" s="13" t="s">
        <v>85</v>
      </c>
      <c r="AW775" s="13" t="s">
        <v>32</v>
      </c>
      <c r="AX775" s="13" t="s">
        <v>75</v>
      </c>
      <c r="AY775" s="155" t="s">
        <v>133</v>
      </c>
    </row>
    <row r="776" spans="2:65" s="14" customFormat="1" ht="11.25">
      <c r="B776" s="161"/>
      <c r="D776" s="148" t="s">
        <v>141</v>
      </c>
      <c r="E776" s="162" t="s">
        <v>1</v>
      </c>
      <c r="F776" s="163" t="s">
        <v>152</v>
      </c>
      <c r="H776" s="164">
        <v>6557.04</v>
      </c>
      <c r="I776" s="165"/>
      <c r="L776" s="161"/>
      <c r="M776" s="166"/>
      <c r="T776" s="167"/>
      <c r="AT776" s="162" t="s">
        <v>141</v>
      </c>
      <c r="AU776" s="162" t="s">
        <v>85</v>
      </c>
      <c r="AV776" s="14" t="s">
        <v>139</v>
      </c>
      <c r="AW776" s="14" t="s">
        <v>32</v>
      </c>
      <c r="AX776" s="14" t="s">
        <v>83</v>
      </c>
      <c r="AY776" s="162" t="s">
        <v>133</v>
      </c>
    </row>
    <row r="777" spans="2:65" s="1" customFormat="1" ht="21.75" customHeight="1">
      <c r="B777" s="32"/>
      <c r="C777" s="133" t="s">
        <v>454</v>
      </c>
      <c r="D777" s="133" t="s">
        <v>135</v>
      </c>
      <c r="E777" s="134" t="s">
        <v>1425</v>
      </c>
      <c r="F777" s="135" t="s">
        <v>1426</v>
      </c>
      <c r="G777" s="136" t="s">
        <v>138</v>
      </c>
      <c r="H777" s="137">
        <v>2393</v>
      </c>
      <c r="I777" s="138"/>
      <c r="J777" s="139">
        <f>ROUND(I777*H777,2)</f>
        <v>0</v>
      </c>
      <c r="K777" s="140"/>
      <c r="L777" s="32"/>
      <c r="M777" s="141" t="s">
        <v>1</v>
      </c>
      <c r="N777" s="142" t="s">
        <v>40</v>
      </c>
      <c r="P777" s="143">
        <f>O777*H777</f>
        <v>0</v>
      </c>
      <c r="Q777" s="143">
        <v>0.161</v>
      </c>
      <c r="R777" s="143">
        <f>Q777*H777</f>
        <v>385.27300000000002</v>
      </c>
      <c r="S777" s="143">
        <v>0</v>
      </c>
      <c r="T777" s="144">
        <f>S777*H777</f>
        <v>0</v>
      </c>
      <c r="AR777" s="145" t="s">
        <v>139</v>
      </c>
      <c r="AT777" s="145" t="s">
        <v>135</v>
      </c>
      <c r="AU777" s="145" t="s">
        <v>85</v>
      </c>
      <c r="AY777" s="17" t="s">
        <v>133</v>
      </c>
      <c r="BE777" s="146">
        <f>IF(N777="základní",J777,0)</f>
        <v>0</v>
      </c>
      <c r="BF777" s="146">
        <f>IF(N777="snížená",J777,0)</f>
        <v>0</v>
      </c>
      <c r="BG777" s="146">
        <f>IF(N777="zákl. přenesená",J777,0)</f>
        <v>0</v>
      </c>
      <c r="BH777" s="146">
        <f>IF(N777="sníž. přenesená",J777,0)</f>
        <v>0</v>
      </c>
      <c r="BI777" s="146">
        <f>IF(N777="nulová",J777,0)</f>
        <v>0</v>
      </c>
      <c r="BJ777" s="17" t="s">
        <v>83</v>
      </c>
      <c r="BK777" s="146">
        <f>ROUND(I777*H777,2)</f>
        <v>0</v>
      </c>
      <c r="BL777" s="17" t="s">
        <v>139</v>
      </c>
      <c r="BM777" s="145" t="s">
        <v>1427</v>
      </c>
    </row>
    <row r="778" spans="2:65" s="12" customFormat="1" ht="11.25">
      <c r="B778" s="147"/>
      <c r="D778" s="148" t="s">
        <v>141</v>
      </c>
      <c r="E778" s="149" t="s">
        <v>1</v>
      </c>
      <c r="F778" s="150" t="s">
        <v>1428</v>
      </c>
      <c r="H778" s="149" t="s">
        <v>1</v>
      </c>
      <c r="I778" s="151"/>
      <c r="L778" s="147"/>
      <c r="M778" s="152"/>
      <c r="T778" s="153"/>
      <c r="AT778" s="149" t="s">
        <v>141</v>
      </c>
      <c r="AU778" s="149" t="s">
        <v>85</v>
      </c>
      <c r="AV778" s="12" t="s">
        <v>83</v>
      </c>
      <c r="AW778" s="12" t="s">
        <v>32</v>
      </c>
      <c r="AX778" s="12" t="s">
        <v>75</v>
      </c>
      <c r="AY778" s="149" t="s">
        <v>133</v>
      </c>
    </row>
    <row r="779" spans="2:65" s="13" customFormat="1" ht="11.25">
      <c r="B779" s="154"/>
      <c r="D779" s="148" t="s">
        <v>141</v>
      </c>
      <c r="E779" s="155" t="s">
        <v>1</v>
      </c>
      <c r="F779" s="156" t="s">
        <v>1111</v>
      </c>
      <c r="H779" s="157">
        <v>2393</v>
      </c>
      <c r="I779" s="158"/>
      <c r="L779" s="154"/>
      <c r="M779" s="159"/>
      <c r="T779" s="160"/>
      <c r="AT779" s="155" t="s">
        <v>141</v>
      </c>
      <c r="AU779" s="155" t="s">
        <v>85</v>
      </c>
      <c r="AV779" s="13" t="s">
        <v>85</v>
      </c>
      <c r="AW779" s="13" t="s">
        <v>32</v>
      </c>
      <c r="AX779" s="13" t="s">
        <v>83</v>
      </c>
      <c r="AY779" s="155" t="s">
        <v>133</v>
      </c>
    </row>
    <row r="780" spans="2:65" s="1" customFormat="1" ht="21.75" customHeight="1">
      <c r="B780" s="32"/>
      <c r="C780" s="133" t="s">
        <v>458</v>
      </c>
      <c r="D780" s="133" t="s">
        <v>135</v>
      </c>
      <c r="E780" s="134" t="s">
        <v>1429</v>
      </c>
      <c r="F780" s="135" t="s">
        <v>1430</v>
      </c>
      <c r="G780" s="136" t="s">
        <v>138</v>
      </c>
      <c r="H780" s="137">
        <v>1688</v>
      </c>
      <c r="I780" s="138"/>
      <c r="J780" s="139">
        <f>ROUND(I780*H780,2)</f>
        <v>0</v>
      </c>
      <c r="K780" s="140"/>
      <c r="L780" s="32"/>
      <c r="M780" s="141" t="s">
        <v>1</v>
      </c>
      <c r="N780" s="142" t="s">
        <v>40</v>
      </c>
      <c r="P780" s="143">
        <f>O780*H780</f>
        <v>0</v>
      </c>
      <c r="Q780" s="143">
        <v>0.46</v>
      </c>
      <c r="R780" s="143">
        <f>Q780*H780</f>
        <v>776.48</v>
      </c>
      <c r="S780" s="143">
        <v>0</v>
      </c>
      <c r="T780" s="144">
        <f>S780*H780</f>
        <v>0</v>
      </c>
      <c r="AR780" s="145" t="s">
        <v>139</v>
      </c>
      <c r="AT780" s="145" t="s">
        <v>135</v>
      </c>
      <c r="AU780" s="145" t="s">
        <v>85</v>
      </c>
      <c r="AY780" s="17" t="s">
        <v>133</v>
      </c>
      <c r="BE780" s="146">
        <f>IF(N780="základní",J780,0)</f>
        <v>0</v>
      </c>
      <c r="BF780" s="146">
        <f>IF(N780="snížená",J780,0)</f>
        <v>0</v>
      </c>
      <c r="BG780" s="146">
        <f>IF(N780="zákl. přenesená",J780,0)</f>
        <v>0</v>
      </c>
      <c r="BH780" s="146">
        <f>IF(N780="sníž. přenesená",J780,0)</f>
        <v>0</v>
      </c>
      <c r="BI780" s="146">
        <f>IF(N780="nulová",J780,0)</f>
        <v>0</v>
      </c>
      <c r="BJ780" s="17" t="s">
        <v>83</v>
      </c>
      <c r="BK780" s="146">
        <f>ROUND(I780*H780,2)</f>
        <v>0</v>
      </c>
      <c r="BL780" s="17" t="s">
        <v>139</v>
      </c>
      <c r="BM780" s="145" t="s">
        <v>1431</v>
      </c>
    </row>
    <row r="781" spans="2:65" s="12" customFormat="1" ht="11.25">
      <c r="B781" s="147"/>
      <c r="D781" s="148" t="s">
        <v>141</v>
      </c>
      <c r="E781" s="149" t="s">
        <v>1</v>
      </c>
      <c r="F781" s="150" t="s">
        <v>1432</v>
      </c>
      <c r="H781" s="149" t="s">
        <v>1</v>
      </c>
      <c r="I781" s="151"/>
      <c r="L781" s="147"/>
      <c r="M781" s="152"/>
      <c r="T781" s="153"/>
      <c r="AT781" s="149" t="s">
        <v>141</v>
      </c>
      <c r="AU781" s="149" t="s">
        <v>85</v>
      </c>
      <c r="AV781" s="12" t="s">
        <v>83</v>
      </c>
      <c r="AW781" s="12" t="s">
        <v>32</v>
      </c>
      <c r="AX781" s="12" t="s">
        <v>75</v>
      </c>
      <c r="AY781" s="149" t="s">
        <v>133</v>
      </c>
    </row>
    <row r="782" spans="2:65" s="13" customFormat="1" ht="11.25">
      <c r="B782" s="154"/>
      <c r="D782" s="148" t="s">
        <v>141</v>
      </c>
      <c r="E782" s="155" t="s">
        <v>1</v>
      </c>
      <c r="F782" s="156" t="s">
        <v>1433</v>
      </c>
      <c r="H782" s="157">
        <v>1688</v>
      </c>
      <c r="I782" s="158"/>
      <c r="L782" s="154"/>
      <c r="M782" s="159"/>
      <c r="T782" s="160"/>
      <c r="AT782" s="155" t="s">
        <v>141</v>
      </c>
      <c r="AU782" s="155" t="s">
        <v>85</v>
      </c>
      <c r="AV782" s="13" t="s">
        <v>85</v>
      </c>
      <c r="AW782" s="13" t="s">
        <v>32</v>
      </c>
      <c r="AX782" s="13" t="s">
        <v>83</v>
      </c>
      <c r="AY782" s="155" t="s">
        <v>133</v>
      </c>
    </row>
    <row r="783" spans="2:65" s="1" customFormat="1" ht="21.75" customHeight="1">
      <c r="B783" s="32"/>
      <c r="C783" s="133" t="s">
        <v>462</v>
      </c>
      <c r="D783" s="133" t="s">
        <v>135</v>
      </c>
      <c r="E783" s="134" t="s">
        <v>352</v>
      </c>
      <c r="F783" s="135" t="s">
        <v>353</v>
      </c>
      <c r="G783" s="136" t="s">
        <v>138</v>
      </c>
      <c r="H783" s="137">
        <v>8077.76</v>
      </c>
      <c r="I783" s="138"/>
      <c r="J783" s="139">
        <f>ROUND(I783*H783,2)</f>
        <v>0</v>
      </c>
      <c r="K783" s="140"/>
      <c r="L783" s="32"/>
      <c r="M783" s="141" t="s">
        <v>1</v>
      </c>
      <c r="N783" s="142" t="s">
        <v>40</v>
      </c>
      <c r="P783" s="143">
        <f>O783*H783</f>
        <v>0</v>
      </c>
      <c r="Q783" s="143">
        <v>0.24</v>
      </c>
      <c r="R783" s="143">
        <f>Q783*H783</f>
        <v>1938.6623999999999</v>
      </c>
      <c r="S783" s="143">
        <v>0</v>
      </c>
      <c r="T783" s="144">
        <f>S783*H783</f>
        <v>0</v>
      </c>
      <c r="AR783" s="145" t="s">
        <v>139</v>
      </c>
      <c r="AT783" s="145" t="s">
        <v>135</v>
      </c>
      <c r="AU783" s="145" t="s">
        <v>85</v>
      </c>
      <c r="AY783" s="17" t="s">
        <v>133</v>
      </c>
      <c r="BE783" s="146">
        <f>IF(N783="základní",J783,0)</f>
        <v>0</v>
      </c>
      <c r="BF783" s="146">
        <f>IF(N783="snížená",J783,0)</f>
        <v>0</v>
      </c>
      <c r="BG783" s="146">
        <f>IF(N783="zákl. přenesená",J783,0)</f>
        <v>0</v>
      </c>
      <c r="BH783" s="146">
        <f>IF(N783="sníž. přenesená",J783,0)</f>
        <v>0</v>
      </c>
      <c r="BI783" s="146">
        <f>IF(N783="nulová",J783,0)</f>
        <v>0</v>
      </c>
      <c r="BJ783" s="17" t="s">
        <v>83</v>
      </c>
      <c r="BK783" s="146">
        <f>ROUND(I783*H783,2)</f>
        <v>0</v>
      </c>
      <c r="BL783" s="17" t="s">
        <v>139</v>
      </c>
      <c r="BM783" s="145" t="s">
        <v>1434</v>
      </c>
    </row>
    <row r="784" spans="2:65" s="12" customFormat="1" ht="11.25">
      <c r="B784" s="147"/>
      <c r="D784" s="148" t="s">
        <v>141</v>
      </c>
      <c r="E784" s="149" t="s">
        <v>1</v>
      </c>
      <c r="F784" s="150" t="s">
        <v>1435</v>
      </c>
      <c r="H784" s="149" t="s">
        <v>1</v>
      </c>
      <c r="I784" s="151"/>
      <c r="L784" s="147"/>
      <c r="M784" s="152"/>
      <c r="T784" s="153"/>
      <c r="AT784" s="149" t="s">
        <v>141</v>
      </c>
      <c r="AU784" s="149" t="s">
        <v>85</v>
      </c>
      <c r="AV784" s="12" t="s">
        <v>83</v>
      </c>
      <c r="AW784" s="12" t="s">
        <v>32</v>
      </c>
      <c r="AX784" s="12" t="s">
        <v>75</v>
      </c>
      <c r="AY784" s="149" t="s">
        <v>133</v>
      </c>
    </row>
    <row r="785" spans="2:65" s="12" customFormat="1" ht="11.25">
      <c r="B785" s="147"/>
      <c r="D785" s="148" t="s">
        <v>141</v>
      </c>
      <c r="E785" s="149" t="s">
        <v>1</v>
      </c>
      <c r="F785" s="150" t="s">
        <v>1436</v>
      </c>
      <c r="H785" s="149" t="s">
        <v>1</v>
      </c>
      <c r="I785" s="151"/>
      <c r="L785" s="147"/>
      <c r="M785" s="152"/>
      <c r="T785" s="153"/>
      <c r="AT785" s="149" t="s">
        <v>141</v>
      </c>
      <c r="AU785" s="149" t="s">
        <v>85</v>
      </c>
      <c r="AV785" s="12" t="s">
        <v>83</v>
      </c>
      <c r="AW785" s="12" t="s">
        <v>32</v>
      </c>
      <c r="AX785" s="12" t="s">
        <v>75</v>
      </c>
      <c r="AY785" s="149" t="s">
        <v>133</v>
      </c>
    </row>
    <row r="786" spans="2:65" s="13" customFormat="1" ht="11.25">
      <c r="B786" s="154"/>
      <c r="D786" s="148" t="s">
        <v>141</v>
      </c>
      <c r="E786" s="155" t="s">
        <v>1</v>
      </c>
      <c r="F786" s="156" t="s">
        <v>1437</v>
      </c>
      <c r="H786" s="157">
        <v>584</v>
      </c>
      <c r="I786" s="158"/>
      <c r="L786" s="154"/>
      <c r="M786" s="159"/>
      <c r="T786" s="160"/>
      <c r="AT786" s="155" t="s">
        <v>141</v>
      </c>
      <c r="AU786" s="155" t="s">
        <v>85</v>
      </c>
      <c r="AV786" s="13" t="s">
        <v>85</v>
      </c>
      <c r="AW786" s="13" t="s">
        <v>32</v>
      </c>
      <c r="AX786" s="13" t="s">
        <v>75</v>
      </c>
      <c r="AY786" s="155" t="s">
        <v>133</v>
      </c>
    </row>
    <row r="787" spans="2:65" s="12" customFormat="1" ht="11.25">
      <c r="B787" s="147"/>
      <c r="D787" s="148" t="s">
        <v>141</v>
      </c>
      <c r="E787" s="149" t="s">
        <v>1</v>
      </c>
      <c r="F787" s="150" t="s">
        <v>1438</v>
      </c>
      <c r="H787" s="149" t="s">
        <v>1</v>
      </c>
      <c r="I787" s="151"/>
      <c r="L787" s="147"/>
      <c r="M787" s="152"/>
      <c r="T787" s="153"/>
      <c r="AT787" s="149" t="s">
        <v>141</v>
      </c>
      <c r="AU787" s="149" t="s">
        <v>85</v>
      </c>
      <c r="AV787" s="12" t="s">
        <v>83</v>
      </c>
      <c r="AW787" s="12" t="s">
        <v>32</v>
      </c>
      <c r="AX787" s="12" t="s">
        <v>75</v>
      </c>
      <c r="AY787" s="149" t="s">
        <v>133</v>
      </c>
    </row>
    <row r="788" spans="2:65" s="13" customFormat="1" ht="11.25">
      <c r="B788" s="154"/>
      <c r="D788" s="148" t="s">
        <v>141</v>
      </c>
      <c r="E788" s="155" t="s">
        <v>1</v>
      </c>
      <c r="F788" s="156" t="s">
        <v>1439</v>
      </c>
      <c r="H788" s="157">
        <v>7493.76</v>
      </c>
      <c r="I788" s="158"/>
      <c r="L788" s="154"/>
      <c r="M788" s="159"/>
      <c r="T788" s="160"/>
      <c r="AT788" s="155" t="s">
        <v>141</v>
      </c>
      <c r="AU788" s="155" t="s">
        <v>85</v>
      </c>
      <c r="AV788" s="13" t="s">
        <v>85</v>
      </c>
      <c r="AW788" s="13" t="s">
        <v>32</v>
      </c>
      <c r="AX788" s="13" t="s">
        <v>75</v>
      </c>
      <c r="AY788" s="155" t="s">
        <v>133</v>
      </c>
    </row>
    <row r="789" spans="2:65" s="14" customFormat="1" ht="11.25">
      <c r="B789" s="161"/>
      <c r="D789" s="148" t="s">
        <v>141</v>
      </c>
      <c r="E789" s="162" t="s">
        <v>1</v>
      </c>
      <c r="F789" s="163" t="s">
        <v>152</v>
      </c>
      <c r="H789" s="164">
        <v>8077.76</v>
      </c>
      <c r="I789" s="165"/>
      <c r="L789" s="161"/>
      <c r="M789" s="166"/>
      <c r="T789" s="167"/>
      <c r="AT789" s="162" t="s">
        <v>141</v>
      </c>
      <c r="AU789" s="162" t="s">
        <v>85</v>
      </c>
      <c r="AV789" s="14" t="s">
        <v>139</v>
      </c>
      <c r="AW789" s="14" t="s">
        <v>32</v>
      </c>
      <c r="AX789" s="14" t="s">
        <v>83</v>
      </c>
      <c r="AY789" s="162" t="s">
        <v>133</v>
      </c>
    </row>
    <row r="790" spans="2:65" s="1" customFormat="1" ht="24.2" customHeight="1">
      <c r="B790" s="32"/>
      <c r="C790" s="133" t="s">
        <v>466</v>
      </c>
      <c r="D790" s="133" t="s">
        <v>135</v>
      </c>
      <c r="E790" s="134" t="s">
        <v>364</v>
      </c>
      <c r="F790" s="135" t="s">
        <v>365</v>
      </c>
      <c r="G790" s="136" t="s">
        <v>138</v>
      </c>
      <c r="H790" s="137">
        <v>2497.92</v>
      </c>
      <c r="I790" s="138"/>
      <c r="J790" s="139">
        <f>ROUND(I790*H790,2)</f>
        <v>0</v>
      </c>
      <c r="K790" s="140"/>
      <c r="L790" s="32"/>
      <c r="M790" s="141" t="s">
        <v>1</v>
      </c>
      <c r="N790" s="142" t="s">
        <v>40</v>
      </c>
      <c r="P790" s="143">
        <f>O790*H790</f>
        <v>0</v>
      </c>
      <c r="Q790" s="143">
        <v>0.13188</v>
      </c>
      <c r="R790" s="143">
        <f>Q790*H790</f>
        <v>329.4256896</v>
      </c>
      <c r="S790" s="143">
        <v>0</v>
      </c>
      <c r="T790" s="144">
        <f>S790*H790</f>
        <v>0</v>
      </c>
      <c r="AR790" s="145" t="s">
        <v>139</v>
      </c>
      <c r="AT790" s="145" t="s">
        <v>135</v>
      </c>
      <c r="AU790" s="145" t="s">
        <v>85</v>
      </c>
      <c r="AY790" s="17" t="s">
        <v>133</v>
      </c>
      <c r="BE790" s="146">
        <f>IF(N790="základní",J790,0)</f>
        <v>0</v>
      </c>
      <c r="BF790" s="146">
        <f>IF(N790="snížená",J790,0)</f>
        <v>0</v>
      </c>
      <c r="BG790" s="146">
        <f>IF(N790="zákl. přenesená",J790,0)</f>
        <v>0</v>
      </c>
      <c r="BH790" s="146">
        <f>IF(N790="sníž. přenesená",J790,0)</f>
        <v>0</v>
      </c>
      <c r="BI790" s="146">
        <f>IF(N790="nulová",J790,0)</f>
        <v>0</v>
      </c>
      <c r="BJ790" s="17" t="s">
        <v>83</v>
      </c>
      <c r="BK790" s="146">
        <f>ROUND(I790*H790,2)</f>
        <v>0</v>
      </c>
      <c r="BL790" s="17" t="s">
        <v>139</v>
      </c>
      <c r="BM790" s="145" t="s">
        <v>1440</v>
      </c>
    </row>
    <row r="791" spans="2:65" s="12" customFormat="1" ht="11.25">
      <c r="B791" s="147"/>
      <c r="D791" s="148" t="s">
        <v>141</v>
      </c>
      <c r="E791" s="149" t="s">
        <v>1</v>
      </c>
      <c r="F791" s="150" t="s">
        <v>1441</v>
      </c>
      <c r="H791" s="149" t="s">
        <v>1</v>
      </c>
      <c r="I791" s="151"/>
      <c r="L791" s="147"/>
      <c r="M791" s="152"/>
      <c r="T791" s="153"/>
      <c r="AT791" s="149" t="s">
        <v>141</v>
      </c>
      <c r="AU791" s="149" t="s">
        <v>85</v>
      </c>
      <c r="AV791" s="12" t="s">
        <v>83</v>
      </c>
      <c r="AW791" s="12" t="s">
        <v>32</v>
      </c>
      <c r="AX791" s="12" t="s">
        <v>75</v>
      </c>
      <c r="AY791" s="149" t="s">
        <v>133</v>
      </c>
    </row>
    <row r="792" spans="2:65" s="13" customFormat="1" ht="11.25">
      <c r="B792" s="154"/>
      <c r="D792" s="148" t="s">
        <v>141</v>
      </c>
      <c r="E792" s="155" t="s">
        <v>1</v>
      </c>
      <c r="F792" s="156" t="s">
        <v>1068</v>
      </c>
      <c r="H792" s="157">
        <v>2497.92</v>
      </c>
      <c r="I792" s="158"/>
      <c r="L792" s="154"/>
      <c r="M792" s="159"/>
      <c r="T792" s="160"/>
      <c r="AT792" s="155" t="s">
        <v>141</v>
      </c>
      <c r="AU792" s="155" t="s">
        <v>85</v>
      </c>
      <c r="AV792" s="13" t="s">
        <v>85</v>
      </c>
      <c r="AW792" s="13" t="s">
        <v>32</v>
      </c>
      <c r="AX792" s="13" t="s">
        <v>83</v>
      </c>
      <c r="AY792" s="155" t="s">
        <v>133</v>
      </c>
    </row>
    <row r="793" spans="2:65" s="1" customFormat="1" ht="24.2" customHeight="1">
      <c r="B793" s="32"/>
      <c r="C793" s="133" t="s">
        <v>470</v>
      </c>
      <c r="D793" s="133" t="s">
        <v>135</v>
      </c>
      <c r="E793" s="134" t="s">
        <v>1442</v>
      </c>
      <c r="F793" s="135" t="s">
        <v>1443</v>
      </c>
      <c r="G793" s="136" t="s">
        <v>138</v>
      </c>
      <c r="H793" s="137">
        <v>2393</v>
      </c>
      <c r="I793" s="138"/>
      <c r="J793" s="139">
        <f>ROUND(I793*H793,2)</f>
        <v>0</v>
      </c>
      <c r="K793" s="140"/>
      <c r="L793" s="32"/>
      <c r="M793" s="141" t="s">
        <v>1</v>
      </c>
      <c r="N793" s="142" t="s">
        <v>40</v>
      </c>
      <c r="P793" s="143">
        <f>O793*H793</f>
        <v>0</v>
      </c>
      <c r="Q793" s="143">
        <v>0.18462999999999999</v>
      </c>
      <c r="R793" s="143">
        <f>Q793*H793</f>
        <v>441.81958999999995</v>
      </c>
      <c r="S793" s="143">
        <v>0</v>
      </c>
      <c r="T793" s="144">
        <f>S793*H793</f>
        <v>0</v>
      </c>
      <c r="AR793" s="145" t="s">
        <v>139</v>
      </c>
      <c r="AT793" s="145" t="s">
        <v>135</v>
      </c>
      <c r="AU793" s="145" t="s">
        <v>85</v>
      </c>
      <c r="AY793" s="17" t="s">
        <v>133</v>
      </c>
      <c r="BE793" s="146">
        <f>IF(N793="základní",J793,0)</f>
        <v>0</v>
      </c>
      <c r="BF793" s="146">
        <f>IF(N793="snížená",J793,0)</f>
        <v>0</v>
      </c>
      <c r="BG793" s="146">
        <f>IF(N793="zákl. přenesená",J793,0)</f>
        <v>0</v>
      </c>
      <c r="BH793" s="146">
        <f>IF(N793="sníž. přenesená",J793,0)</f>
        <v>0</v>
      </c>
      <c r="BI793" s="146">
        <f>IF(N793="nulová",J793,0)</f>
        <v>0</v>
      </c>
      <c r="BJ793" s="17" t="s">
        <v>83</v>
      </c>
      <c r="BK793" s="146">
        <f>ROUND(I793*H793,2)</f>
        <v>0</v>
      </c>
      <c r="BL793" s="17" t="s">
        <v>139</v>
      </c>
      <c r="BM793" s="145" t="s">
        <v>1444</v>
      </c>
    </row>
    <row r="794" spans="2:65" s="12" customFormat="1" ht="11.25">
      <c r="B794" s="147"/>
      <c r="D794" s="148" t="s">
        <v>141</v>
      </c>
      <c r="E794" s="149" t="s">
        <v>1</v>
      </c>
      <c r="F794" s="150" t="s">
        <v>1445</v>
      </c>
      <c r="H794" s="149" t="s">
        <v>1</v>
      </c>
      <c r="I794" s="151"/>
      <c r="L794" s="147"/>
      <c r="M794" s="152"/>
      <c r="T794" s="153"/>
      <c r="AT794" s="149" t="s">
        <v>141</v>
      </c>
      <c r="AU794" s="149" t="s">
        <v>85</v>
      </c>
      <c r="AV794" s="12" t="s">
        <v>83</v>
      </c>
      <c r="AW794" s="12" t="s">
        <v>32</v>
      </c>
      <c r="AX794" s="12" t="s">
        <v>75</v>
      </c>
      <c r="AY794" s="149" t="s">
        <v>133</v>
      </c>
    </row>
    <row r="795" spans="2:65" s="13" customFormat="1" ht="11.25">
      <c r="B795" s="154"/>
      <c r="D795" s="148" t="s">
        <v>141</v>
      </c>
      <c r="E795" s="155" t="s">
        <v>1</v>
      </c>
      <c r="F795" s="156" t="s">
        <v>1111</v>
      </c>
      <c r="H795" s="157">
        <v>2393</v>
      </c>
      <c r="I795" s="158"/>
      <c r="L795" s="154"/>
      <c r="M795" s="159"/>
      <c r="T795" s="160"/>
      <c r="AT795" s="155" t="s">
        <v>141</v>
      </c>
      <c r="AU795" s="155" t="s">
        <v>85</v>
      </c>
      <c r="AV795" s="13" t="s">
        <v>85</v>
      </c>
      <c r="AW795" s="13" t="s">
        <v>32</v>
      </c>
      <c r="AX795" s="13" t="s">
        <v>83</v>
      </c>
      <c r="AY795" s="155" t="s">
        <v>133</v>
      </c>
    </row>
    <row r="796" spans="2:65" s="1" customFormat="1" ht="24.2" customHeight="1">
      <c r="B796" s="32"/>
      <c r="C796" s="133" t="s">
        <v>474</v>
      </c>
      <c r="D796" s="133" t="s">
        <v>135</v>
      </c>
      <c r="E796" s="134" t="s">
        <v>369</v>
      </c>
      <c r="F796" s="135" t="s">
        <v>370</v>
      </c>
      <c r="G796" s="136" t="s">
        <v>138</v>
      </c>
      <c r="H796" s="137">
        <v>2040</v>
      </c>
      <c r="I796" s="138"/>
      <c r="J796" s="139">
        <f>ROUND(I796*H796,2)</f>
        <v>0</v>
      </c>
      <c r="K796" s="140"/>
      <c r="L796" s="32"/>
      <c r="M796" s="141" t="s">
        <v>1</v>
      </c>
      <c r="N796" s="142" t="s">
        <v>40</v>
      </c>
      <c r="P796" s="143">
        <f>O796*H796</f>
        <v>0</v>
      </c>
      <c r="Q796" s="143">
        <v>0.33206000000000002</v>
      </c>
      <c r="R796" s="143">
        <f>Q796*H796</f>
        <v>677.40240000000006</v>
      </c>
      <c r="S796" s="143">
        <v>0</v>
      </c>
      <c r="T796" s="144">
        <f>S796*H796</f>
        <v>0</v>
      </c>
      <c r="AR796" s="145" t="s">
        <v>139</v>
      </c>
      <c r="AT796" s="145" t="s">
        <v>135</v>
      </c>
      <c r="AU796" s="145" t="s">
        <v>85</v>
      </c>
      <c r="AY796" s="17" t="s">
        <v>133</v>
      </c>
      <c r="BE796" s="146">
        <f>IF(N796="základní",J796,0)</f>
        <v>0</v>
      </c>
      <c r="BF796" s="146">
        <f>IF(N796="snížená",J796,0)</f>
        <v>0</v>
      </c>
      <c r="BG796" s="146">
        <f>IF(N796="zákl. přenesená",J796,0)</f>
        <v>0</v>
      </c>
      <c r="BH796" s="146">
        <f>IF(N796="sníž. přenesená",J796,0)</f>
        <v>0</v>
      </c>
      <c r="BI796" s="146">
        <f>IF(N796="nulová",J796,0)</f>
        <v>0</v>
      </c>
      <c r="BJ796" s="17" t="s">
        <v>83</v>
      </c>
      <c r="BK796" s="146">
        <f>ROUND(I796*H796,2)</f>
        <v>0</v>
      </c>
      <c r="BL796" s="17" t="s">
        <v>139</v>
      </c>
      <c r="BM796" s="145" t="s">
        <v>1446</v>
      </c>
    </row>
    <row r="797" spans="2:65" s="12" customFormat="1" ht="11.25">
      <c r="B797" s="147"/>
      <c r="D797" s="148" t="s">
        <v>141</v>
      </c>
      <c r="E797" s="149" t="s">
        <v>1</v>
      </c>
      <c r="F797" s="150" t="s">
        <v>1447</v>
      </c>
      <c r="H797" s="149" t="s">
        <v>1</v>
      </c>
      <c r="I797" s="151"/>
      <c r="L797" s="147"/>
      <c r="M797" s="152"/>
      <c r="T797" s="153"/>
      <c r="AT797" s="149" t="s">
        <v>141</v>
      </c>
      <c r="AU797" s="149" t="s">
        <v>85</v>
      </c>
      <c r="AV797" s="12" t="s">
        <v>83</v>
      </c>
      <c r="AW797" s="12" t="s">
        <v>32</v>
      </c>
      <c r="AX797" s="12" t="s">
        <v>75</v>
      </c>
      <c r="AY797" s="149" t="s">
        <v>133</v>
      </c>
    </row>
    <row r="798" spans="2:65" s="13" customFormat="1" ht="11.25">
      <c r="B798" s="154"/>
      <c r="D798" s="148" t="s">
        <v>141</v>
      </c>
      <c r="E798" s="155" t="s">
        <v>1</v>
      </c>
      <c r="F798" s="156" t="s">
        <v>1062</v>
      </c>
      <c r="H798" s="157">
        <v>2040</v>
      </c>
      <c r="I798" s="158"/>
      <c r="L798" s="154"/>
      <c r="M798" s="159"/>
      <c r="T798" s="160"/>
      <c r="AT798" s="155" t="s">
        <v>141</v>
      </c>
      <c r="AU798" s="155" t="s">
        <v>85</v>
      </c>
      <c r="AV798" s="13" t="s">
        <v>85</v>
      </c>
      <c r="AW798" s="13" t="s">
        <v>32</v>
      </c>
      <c r="AX798" s="13" t="s">
        <v>83</v>
      </c>
      <c r="AY798" s="155" t="s">
        <v>133</v>
      </c>
    </row>
    <row r="799" spans="2:65" s="1" customFormat="1" ht="16.5" customHeight="1">
      <c r="B799" s="32"/>
      <c r="C799" s="133" t="s">
        <v>479</v>
      </c>
      <c r="D799" s="133" t="s">
        <v>135</v>
      </c>
      <c r="E799" s="134" t="s">
        <v>374</v>
      </c>
      <c r="F799" s="135" t="s">
        <v>375</v>
      </c>
      <c r="G799" s="136" t="s">
        <v>138</v>
      </c>
      <c r="H799" s="137">
        <v>6452.12</v>
      </c>
      <c r="I799" s="138"/>
      <c r="J799" s="139">
        <f>ROUND(I799*H799,2)</f>
        <v>0</v>
      </c>
      <c r="K799" s="140"/>
      <c r="L799" s="32"/>
      <c r="M799" s="141" t="s">
        <v>1</v>
      </c>
      <c r="N799" s="142" t="s">
        <v>40</v>
      </c>
      <c r="P799" s="143">
        <f>O799*H799</f>
        <v>0</v>
      </c>
      <c r="Q799" s="143">
        <v>6.0099999999999997E-3</v>
      </c>
      <c r="R799" s="143">
        <f>Q799*H799</f>
        <v>38.777241199999999</v>
      </c>
      <c r="S799" s="143">
        <v>0</v>
      </c>
      <c r="T799" s="144">
        <f>S799*H799</f>
        <v>0</v>
      </c>
      <c r="AR799" s="145" t="s">
        <v>139</v>
      </c>
      <c r="AT799" s="145" t="s">
        <v>135</v>
      </c>
      <c r="AU799" s="145" t="s">
        <v>85</v>
      </c>
      <c r="AY799" s="17" t="s">
        <v>133</v>
      </c>
      <c r="BE799" s="146">
        <f>IF(N799="základní",J799,0)</f>
        <v>0</v>
      </c>
      <c r="BF799" s="146">
        <f>IF(N799="snížená",J799,0)</f>
        <v>0</v>
      </c>
      <c r="BG799" s="146">
        <f>IF(N799="zákl. přenesená",J799,0)</f>
        <v>0</v>
      </c>
      <c r="BH799" s="146">
        <f>IF(N799="sníž. přenesená",J799,0)</f>
        <v>0</v>
      </c>
      <c r="BI799" s="146">
        <f>IF(N799="nulová",J799,0)</f>
        <v>0</v>
      </c>
      <c r="BJ799" s="17" t="s">
        <v>83</v>
      </c>
      <c r="BK799" s="146">
        <f>ROUND(I799*H799,2)</f>
        <v>0</v>
      </c>
      <c r="BL799" s="17" t="s">
        <v>139</v>
      </c>
      <c r="BM799" s="145" t="s">
        <v>1448</v>
      </c>
    </row>
    <row r="800" spans="2:65" s="12" customFormat="1" ht="11.25">
      <c r="B800" s="147"/>
      <c r="D800" s="148" t="s">
        <v>141</v>
      </c>
      <c r="E800" s="149" t="s">
        <v>1</v>
      </c>
      <c r="F800" s="150" t="s">
        <v>1449</v>
      </c>
      <c r="H800" s="149" t="s">
        <v>1</v>
      </c>
      <c r="I800" s="151"/>
      <c r="L800" s="147"/>
      <c r="M800" s="152"/>
      <c r="T800" s="153"/>
      <c r="AT800" s="149" t="s">
        <v>141</v>
      </c>
      <c r="AU800" s="149" t="s">
        <v>85</v>
      </c>
      <c r="AV800" s="12" t="s">
        <v>83</v>
      </c>
      <c r="AW800" s="12" t="s">
        <v>32</v>
      </c>
      <c r="AX800" s="12" t="s">
        <v>75</v>
      </c>
      <c r="AY800" s="149" t="s">
        <v>133</v>
      </c>
    </row>
    <row r="801" spans="2:65" s="13" customFormat="1" ht="11.25">
      <c r="B801" s="154"/>
      <c r="D801" s="148" t="s">
        <v>141</v>
      </c>
      <c r="E801" s="155" t="s">
        <v>1</v>
      </c>
      <c r="F801" s="156" t="s">
        <v>1111</v>
      </c>
      <c r="H801" s="157">
        <v>2393</v>
      </c>
      <c r="I801" s="158"/>
      <c r="L801" s="154"/>
      <c r="M801" s="159"/>
      <c r="T801" s="160"/>
      <c r="AT801" s="155" t="s">
        <v>141</v>
      </c>
      <c r="AU801" s="155" t="s">
        <v>85</v>
      </c>
      <c r="AV801" s="13" t="s">
        <v>85</v>
      </c>
      <c r="AW801" s="13" t="s">
        <v>32</v>
      </c>
      <c r="AX801" s="13" t="s">
        <v>75</v>
      </c>
      <c r="AY801" s="155" t="s">
        <v>133</v>
      </c>
    </row>
    <row r="802" spans="2:65" s="12" customFormat="1" ht="11.25">
      <c r="B802" s="147"/>
      <c r="D802" s="148" t="s">
        <v>141</v>
      </c>
      <c r="E802" s="149" t="s">
        <v>1</v>
      </c>
      <c r="F802" s="150" t="s">
        <v>1450</v>
      </c>
      <c r="H802" s="149" t="s">
        <v>1</v>
      </c>
      <c r="I802" s="151"/>
      <c r="L802" s="147"/>
      <c r="M802" s="152"/>
      <c r="T802" s="153"/>
      <c r="AT802" s="149" t="s">
        <v>141</v>
      </c>
      <c r="AU802" s="149" t="s">
        <v>85</v>
      </c>
      <c r="AV802" s="12" t="s">
        <v>83</v>
      </c>
      <c r="AW802" s="12" t="s">
        <v>32</v>
      </c>
      <c r="AX802" s="12" t="s">
        <v>75</v>
      </c>
      <c r="AY802" s="149" t="s">
        <v>133</v>
      </c>
    </row>
    <row r="803" spans="2:65" s="13" customFormat="1" ht="11.25">
      <c r="B803" s="154"/>
      <c r="D803" s="148" t="s">
        <v>141</v>
      </c>
      <c r="E803" s="155" t="s">
        <v>1</v>
      </c>
      <c r="F803" s="156" t="s">
        <v>1424</v>
      </c>
      <c r="H803" s="157">
        <v>4059.12</v>
      </c>
      <c r="I803" s="158"/>
      <c r="L803" s="154"/>
      <c r="M803" s="159"/>
      <c r="T803" s="160"/>
      <c r="AT803" s="155" t="s">
        <v>141</v>
      </c>
      <c r="AU803" s="155" t="s">
        <v>85</v>
      </c>
      <c r="AV803" s="13" t="s">
        <v>85</v>
      </c>
      <c r="AW803" s="13" t="s">
        <v>32</v>
      </c>
      <c r="AX803" s="13" t="s">
        <v>75</v>
      </c>
      <c r="AY803" s="155" t="s">
        <v>133</v>
      </c>
    </row>
    <row r="804" spans="2:65" s="14" customFormat="1" ht="11.25">
      <c r="B804" s="161"/>
      <c r="D804" s="148" t="s">
        <v>141</v>
      </c>
      <c r="E804" s="162" t="s">
        <v>1</v>
      </c>
      <c r="F804" s="163" t="s">
        <v>152</v>
      </c>
      <c r="H804" s="164">
        <v>6452.12</v>
      </c>
      <c r="I804" s="165"/>
      <c r="L804" s="161"/>
      <c r="M804" s="166"/>
      <c r="T804" s="167"/>
      <c r="AT804" s="162" t="s">
        <v>141</v>
      </c>
      <c r="AU804" s="162" t="s">
        <v>85</v>
      </c>
      <c r="AV804" s="14" t="s">
        <v>139</v>
      </c>
      <c r="AW804" s="14" t="s">
        <v>32</v>
      </c>
      <c r="AX804" s="14" t="s">
        <v>83</v>
      </c>
      <c r="AY804" s="162" t="s">
        <v>133</v>
      </c>
    </row>
    <row r="805" spans="2:65" s="1" customFormat="1" ht="16.5" customHeight="1">
      <c r="B805" s="32"/>
      <c r="C805" s="133" t="s">
        <v>483</v>
      </c>
      <c r="D805" s="133" t="s">
        <v>135</v>
      </c>
      <c r="E805" s="134" t="s">
        <v>380</v>
      </c>
      <c r="F805" s="135" t="s">
        <v>381</v>
      </c>
      <c r="G805" s="136" t="s">
        <v>138</v>
      </c>
      <c r="H805" s="137">
        <v>3234</v>
      </c>
      <c r="I805" s="138"/>
      <c r="J805" s="139">
        <f>ROUND(I805*H805,2)</f>
        <v>0</v>
      </c>
      <c r="K805" s="140"/>
      <c r="L805" s="32"/>
      <c r="M805" s="141" t="s">
        <v>1</v>
      </c>
      <c r="N805" s="142" t="s">
        <v>40</v>
      </c>
      <c r="P805" s="143">
        <f>O805*H805</f>
        <v>0</v>
      </c>
      <c r="Q805" s="143">
        <v>5.1000000000000004E-4</v>
      </c>
      <c r="R805" s="143">
        <f>Q805*H805</f>
        <v>1.64934</v>
      </c>
      <c r="S805" s="143">
        <v>0</v>
      </c>
      <c r="T805" s="144">
        <f>S805*H805</f>
        <v>0</v>
      </c>
      <c r="AR805" s="145" t="s">
        <v>139</v>
      </c>
      <c r="AT805" s="145" t="s">
        <v>135</v>
      </c>
      <c r="AU805" s="145" t="s">
        <v>85</v>
      </c>
      <c r="AY805" s="17" t="s">
        <v>133</v>
      </c>
      <c r="BE805" s="146">
        <f>IF(N805="základní",J805,0)</f>
        <v>0</v>
      </c>
      <c r="BF805" s="146">
        <f>IF(N805="snížená",J805,0)</f>
        <v>0</v>
      </c>
      <c r="BG805" s="146">
        <f>IF(N805="zákl. přenesená",J805,0)</f>
        <v>0</v>
      </c>
      <c r="BH805" s="146">
        <f>IF(N805="sníž. přenesená",J805,0)</f>
        <v>0</v>
      </c>
      <c r="BI805" s="146">
        <f>IF(N805="nulová",J805,0)</f>
        <v>0</v>
      </c>
      <c r="BJ805" s="17" t="s">
        <v>83</v>
      </c>
      <c r="BK805" s="146">
        <f>ROUND(I805*H805,2)</f>
        <v>0</v>
      </c>
      <c r="BL805" s="17" t="s">
        <v>139</v>
      </c>
      <c r="BM805" s="145" t="s">
        <v>1451</v>
      </c>
    </row>
    <row r="806" spans="2:65" s="12" customFormat="1" ht="11.25">
      <c r="B806" s="147"/>
      <c r="D806" s="148" t="s">
        <v>141</v>
      </c>
      <c r="E806" s="149" t="s">
        <v>1</v>
      </c>
      <c r="F806" s="150" t="s">
        <v>1452</v>
      </c>
      <c r="H806" s="149" t="s">
        <v>1</v>
      </c>
      <c r="I806" s="151"/>
      <c r="L806" s="147"/>
      <c r="M806" s="152"/>
      <c r="T806" s="153"/>
      <c r="AT806" s="149" t="s">
        <v>141</v>
      </c>
      <c r="AU806" s="149" t="s">
        <v>85</v>
      </c>
      <c r="AV806" s="12" t="s">
        <v>83</v>
      </c>
      <c r="AW806" s="12" t="s">
        <v>32</v>
      </c>
      <c r="AX806" s="12" t="s">
        <v>75</v>
      </c>
      <c r="AY806" s="149" t="s">
        <v>133</v>
      </c>
    </row>
    <row r="807" spans="2:65" s="13" customFormat="1" ht="11.25">
      <c r="B807" s="154"/>
      <c r="D807" s="148" t="s">
        <v>141</v>
      </c>
      <c r="E807" s="155" t="s">
        <v>1</v>
      </c>
      <c r="F807" s="156" t="s">
        <v>1072</v>
      </c>
      <c r="H807" s="157">
        <v>3234</v>
      </c>
      <c r="I807" s="158"/>
      <c r="L807" s="154"/>
      <c r="M807" s="159"/>
      <c r="T807" s="160"/>
      <c r="AT807" s="155" t="s">
        <v>141</v>
      </c>
      <c r="AU807" s="155" t="s">
        <v>85</v>
      </c>
      <c r="AV807" s="13" t="s">
        <v>85</v>
      </c>
      <c r="AW807" s="13" t="s">
        <v>32</v>
      </c>
      <c r="AX807" s="13" t="s">
        <v>83</v>
      </c>
      <c r="AY807" s="155" t="s">
        <v>133</v>
      </c>
    </row>
    <row r="808" spans="2:65" s="1" customFormat="1" ht="24.2" customHeight="1">
      <c r="B808" s="32"/>
      <c r="C808" s="133" t="s">
        <v>487</v>
      </c>
      <c r="D808" s="133" t="s">
        <v>135</v>
      </c>
      <c r="E808" s="134" t="s">
        <v>1453</v>
      </c>
      <c r="F808" s="135" t="s">
        <v>1454</v>
      </c>
      <c r="G808" s="136" t="s">
        <v>138</v>
      </c>
      <c r="H808" s="137">
        <v>292</v>
      </c>
      <c r="I808" s="138"/>
      <c r="J808" s="139">
        <f>ROUND(I808*H808,2)</f>
        <v>0</v>
      </c>
      <c r="K808" s="140"/>
      <c r="L808" s="32"/>
      <c r="M808" s="141" t="s">
        <v>1</v>
      </c>
      <c r="N808" s="142" t="s">
        <v>40</v>
      </c>
      <c r="P808" s="143">
        <f>O808*H808</f>
        <v>0</v>
      </c>
      <c r="Q808" s="143">
        <v>0.215</v>
      </c>
      <c r="R808" s="143">
        <f>Q808*H808</f>
        <v>62.78</v>
      </c>
      <c r="S808" s="143">
        <v>0</v>
      </c>
      <c r="T808" s="144">
        <f>S808*H808</f>
        <v>0</v>
      </c>
      <c r="AR808" s="145" t="s">
        <v>139</v>
      </c>
      <c r="AT808" s="145" t="s">
        <v>135</v>
      </c>
      <c r="AU808" s="145" t="s">
        <v>85</v>
      </c>
      <c r="AY808" s="17" t="s">
        <v>133</v>
      </c>
      <c r="BE808" s="146">
        <f>IF(N808="základní",J808,0)</f>
        <v>0</v>
      </c>
      <c r="BF808" s="146">
        <f>IF(N808="snížená",J808,0)</f>
        <v>0</v>
      </c>
      <c r="BG808" s="146">
        <f>IF(N808="zákl. přenesená",J808,0)</f>
        <v>0</v>
      </c>
      <c r="BH808" s="146">
        <f>IF(N808="sníž. přenesená",J808,0)</f>
        <v>0</v>
      </c>
      <c r="BI808" s="146">
        <f>IF(N808="nulová",J808,0)</f>
        <v>0</v>
      </c>
      <c r="BJ808" s="17" t="s">
        <v>83</v>
      </c>
      <c r="BK808" s="146">
        <f>ROUND(I808*H808,2)</f>
        <v>0</v>
      </c>
      <c r="BL808" s="17" t="s">
        <v>139</v>
      </c>
      <c r="BM808" s="145" t="s">
        <v>1455</v>
      </c>
    </row>
    <row r="809" spans="2:65" s="12" customFormat="1" ht="11.25">
      <c r="B809" s="147"/>
      <c r="D809" s="148" t="s">
        <v>141</v>
      </c>
      <c r="E809" s="149" t="s">
        <v>1</v>
      </c>
      <c r="F809" s="150" t="s">
        <v>1456</v>
      </c>
      <c r="H809" s="149" t="s">
        <v>1</v>
      </c>
      <c r="I809" s="151"/>
      <c r="L809" s="147"/>
      <c r="M809" s="152"/>
      <c r="T809" s="153"/>
      <c r="AT809" s="149" t="s">
        <v>141</v>
      </c>
      <c r="AU809" s="149" t="s">
        <v>85</v>
      </c>
      <c r="AV809" s="12" t="s">
        <v>83</v>
      </c>
      <c r="AW809" s="12" t="s">
        <v>32</v>
      </c>
      <c r="AX809" s="12" t="s">
        <v>75</v>
      </c>
      <c r="AY809" s="149" t="s">
        <v>133</v>
      </c>
    </row>
    <row r="810" spans="2:65" s="13" customFormat="1" ht="11.25">
      <c r="B810" s="154"/>
      <c r="D810" s="148" t="s">
        <v>141</v>
      </c>
      <c r="E810" s="155" t="s">
        <v>1</v>
      </c>
      <c r="F810" s="156" t="s">
        <v>1065</v>
      </c>
      <c r="H810" s="157">
        <v>292</v>
      </c>
      <c r="I810" s="158"/>
      <c r="L810" s="154"/>
      <c r="M810" s="159"/>
      <c r="T810" s="160"/>
      <c r="AT810" s="155" t="s">
        <v>141</v>
      </c>
      <c r="AU810" s="155" t="s">
        <v>85</v>
      </c>
      <c r="AV810" s="13" t="s">
        <v>85</v>
      </c>
      <c r="AW810" s="13" t="s">
        <v>32</v>
      </c>
      <c r="AX810" s="13" t="s">
        <v>83</v>
      </c>
      <c r="AY810" s="155" t="s">
        <v>133</v>
      </c>
    </row>
    <row r="811" spans="2:65" s="1" customFormat="1" ht="24.2" customHeight="1">
      <c r="B811" s="32"/>
      <c r="C811" s="133" t="s">
        <v>491</v>
      </c>
      <c r="D811" s="133" t="s">
        <v>135</v>
      </c>
      <c r="E811" s="134" t="s">
        <v>386</v>
      </c>
      <c r="F811" s="135" t="s">
        <v>387</v>
      </c>
      <c r="G811" s="136" t="s">
        <v>138</v>
      </c>
      <c r="H811" s="137">
        <v>3234</v>
      </c>
      <c r="I811" s="138"/>
      <c r="J811" s="139">
        <f>ROUND(I811*H811,2)</f>
        <v>0</v>
      </c>
      <c r="K811" s="140"/>
      <c r="L811" s="32"/>
      <c r="M811" s="141" t="s">
        <v>1</v>
      </c>
      <c r="N811" s="142" t="s">
        <v>40</v>
      </c>
      <c r="P811" s="143">
        <f>O811*H811</f>
        <v>0</v>
      </c>
      <c r="Q811" s="143">
        <v>0.10373</v>
      </c>
      <c r="R811" s="143">
        <f>Q811*H811</f>
        <v>335.46282000000002</v>
      </c>
      <c r="S811" s="143">
        <v>0</v>
      </c>
      <c r="T811" s="144">
        <f>S811*H811</f>
        <v>0</v>
      </c>
      <c r="AR811" s="145" t="s">
        <v>139</v>
      </c>
      <c r="AT811" s="145" t="s">
        <v>135</v>
      </c>
      <c r="AU811" s="145" t="s">
        <v>85</v>
      </c>
      <c r="AY811" s="17" t="s">
        <v>133</v>
      </c>
      <c r="BE811" s="146">
        <f>IF(N811="základní",J811,0)</f>
        <v>0</v>
      </c>
      <c r="BF811" s="146">
        <f>IF(N811="snížená",J811,0)</f>
        <v>0</v>
      </c>
      <c r="BG811" s="146">
        <f>IF(N811="zákl. přenesená",J811,0)</f>
        <v>0</v>
      </c>
      <c r="BH811" s="146">
        <f>IF(N811="sníž. přenesená",J811,0)</f>
        <v>0</v>
      </c>
      <c r="BI811" s="146">
        <f>IF(N811="nulová",J811,0)</f>
        <v>0</v>
      </c>
      <c r="BJ811" s="17" t="s">
        <v>83</v>
      </c>
      <c r="BK811" s="146">
        <f>ROUND(I811*H811,2)</f>
        <v>0</v>
      </c>
      <c r="BL811" s="17" t="s">
        <v>139</v>
      </c>
      <c r="BM811" s="145" t="s">
        <v>1457</v>
      </c>
    </row>
    <row r="812" spans="2:65" s="12" customFormat="1" ht="11.25">
      <c r="B812" s="147"/>
      <c r="D812" s="148" t="s">
        <v>141</v>
      </c>
      <c r="E812" s="149" t="s">
        <v>1</v>
      </c>
      <c r="F812" s="150" t="s">
        <v>1458</v>
      </c>
      <c r="H812" s="149" t="s">
        <v>1</v>
      </c>
      <c r="I812" s="151"/>
      <c r="L812" s="147"/>
      <c r="M812" s="152"/>
      <c r="T812" s="153"/>
      <c r="AT812" s="149" t="s">
        <v>141</v>
      </c>
      <c r="AU812" s="149" t="s">
        <v>85</v>
      </c>
      <c r="AV812" s="12" t="s">
        <v>83</v>
      </c>
      <c r="AW812" s="12" t="s">
        <v>32</v>
      </c>
      <c r="AX812" s="12" t="s">
        <v>75</v>
      </c>
      <c r="AY812" s="149" t="s">
        <v>133</v>
      </c>
    </row>
    <row r="813" spans="2:65" s="13" customFormat="1" ht="11.25">
      <c r="B813" s="154"/>
      <c r="D813" s="148" t="s">
        <v>141</v>
      </c>
      <c r="E813" s="155" t="s">
        <v>1</v>
      </c>
      <c r="F813" s="156" t="s">
        <v>1072</v>
      </c>
      <c r="H813" s="157">
        <v>3234</v>
      </c>
      <c r="I813" s="158"/>
      <c r="L813" s="154"/>
      <c r="M813" s="159"/>
      <c r="T813" s="160"/>
      <c r="AT813" s="155" t="s">
        <v>141</v>
      </c>
      <c r="AU813" s="155" t="s">
        <v>85</v>
      </c>
      <c r="AV813" s="13" t="s">
        <v>85</v>
      </c>
      <c r="AW813" s="13" t="s">
        <v>32</v>
      </c>
      <c r="AX813" s="13" t="s">
        <v>83</v>
      </c>
      <c r="AY813" s="155" t="s">
        <v>133</v>
      </c>
    </row>
    <row r="814" spans="2:65" s="1" customFormat="1" ht="24.2" customHeight="1">
      <c r="B814" s="32"/>
      <c r="C814" s="133" t="s">
        <v>497</v>
      </c>
      <c r="D814" s="133" t="s">
        <v>135</v>
      </c>
      <c r="E814" s="134" t="s">
        <v>391</v>
      </c>
      <c r="F814" s="135" t="s">
        <v>392</v>
      </c>
      <c r="G814" s="136" t="s">
        <v>138</v>
      </c>
      <c r="H814" s="137">
        <v>4059.12</v>
      </c>
      <c r="I814" s="138"/>
      <c r="J814" s="139">
        <f>ROUND(I814*H814,2)</f>
        <v>0</v>
      </c>
      <c r="K814" s="140"/>
      <c r="L814" s="32"/>
      <c r="M814" s="141" t="s">
        <v>1</v>
      </c>
      <c r="N814" s="142" t="s">
        <v>40</v>
      </c>
      <c r="P814" s="143">
        <f>O814*H814</f>
        <v>0</v>
      </c>
      <c r="Q814" s="143">
        <v>0.12966</v>
      </c>
      <c r="R814" s="143">
        <f>Q814*H814</f>
        <v>526.30549919999999</v>
      </c>
      <c r="S814" s="143">
        <v>0</v>
      </c>
      <c r="T814" s="144">
        <f>S814*H814</f>
        <v>0</v>
      </c>
      <c r="AR814" s="145" t="s">
        <v>139</v>
      </c>
      <c r="AT814" s="145" t="s">
        <v>135</v>
      </c>
      <c r="AU814" s="145" t="s">
        <v>85</v>
      </c>
      <c r="AY814" s="17" t="s">
        <v>133</v>
      </c>
      <c r="BE814" s="146">
        <f>IF(N814="základní",J814,0)</f>
        <v>0</v>
      </c>
      <c r="BF814" s="146">
        <f>IF(N814="snížená",J814,0)</f>
        <v>0</v>
      </c>
      <c r="BG814" s="146">
        <f>IF(N814="zákl. přenesená",J814,0)</f>
        <v>0</v>
      </c>
      <c r="BH814" s="146">
        <f>IF(N814="sníž. přenesená",J814,0)</f>
        <v>0</v>
      </c>
      <c r="BI814" s="146">
        <f>IF(N814="nulová",J814,0)</f>
        <v>0</v>
      </c>
      <c r="BJ814" s="17" t="s">
        <v>83</v>
      </c>
      <c r="BK814" s="146">
        <f>ROUND(I814*H814,2)</f>
        <v>0</v>
      </c>
      <c r="BL814" s="17" t="s">
        <v>139</v>
      </c>
      <c r="BM814" s="145" t="s">
        <v>1459</v>
      </c>
    </row>
    <row r="815" spans="2:65" s="12" customFormat="1" ht="11.25">
      <c r="B815" s="147"/>
      <c r="D815" s="148" t="s">
        <v>141</v>
      </c>
      <c r="E815" s="149" t="s">
        <v>1</v>
      </c>
      <c r="F815" s="150" t="s">
        <v>1460</v>
      </c>
      <c r="H815" s="149" t="s">
        <v>1</v>
      </c>
      <c r="I815" s="151"/>
      <c r="L815" s="147"/>
      <c r="M815" s="152"/>
      <c r="T815" s="153"/>
      <c r="AT815" s="149" t="s">
        <v>141</v>
      </c>
      <c r="AU815" s="149" t="s">
        <v>85</v>
      </c>
      <c r="AV815" s="12" t="s">
        <v>83</v>
      </c>
      <c r="AW815" s="12" t="s">
        <v>32</v>
      </c>
      <c r="AX815" s="12" t="s">
        <v>75</v>
      </c>
      <c r="AY815" s="149" t="s">
        <v>133</v>
      </c>
    </row>
    <row r="816" spans="2:65" s="13" customFormat="1" ht="11.25">
      <c r="B816" s="154"/>
      <c r="D816" s="148" t="s">
        <v>141</v>
      </c>
      <c r="E816" s="155" t="s">
        <v>1</v>
      </c>
      <c r="F816" s="156" t="s">
        <v>1424</v>
      </c>
      <c r="H816" s="157">
        <v>4059.12</v>
      </c>
      <c r="I816" s="158"/>
      <c r="L816" s="154"/>
      <c r="M816" s="159"/>
      <c r="T816" s="160"/>
      <c r="AT816" s="155" t="s">
        <v>141</v>
      </c>
      <c r="AU816" s="155" t="s">
        <v>85</v>
      </c>
      <c r="AV816" s="13" t="s">
        <v>85</v>
      </c>
      <c r="AW816" s="13" t="s">
        <v>32</v>
      </c>
      <c r="AX816" s="13" t="s">
        <v>83</v>
      </c>
      <c r="AY816" s="155" t="s">
        <v>133</v>
      </c>
    </row>
    <row r="817" spans="2:65" s="1" customFormat="1" ht="33" customHeight="1">
      <c r="B817" s="32"/>
      <c r="C817" s="133" t="s">
        <v>501</v>
      </c>
      <c r="D817" s="133" t="s">
        <v>135</v>
      </c>
      <c r="E817" s="134" t="s">
        <v>401</v>
      </c>
      <c r="F817" s="135" t="s">
        <v>402</v>
      </c>
      <c r="G817" s="136" t="s">
        <v>138</v>
      </c>
      <c r="H817" s="137">
        <v>16.5</v>
      </c>
      <c r="I817" s="138"/>
      <c r="J817" s="139">
        <f>ROUND(I817*H817,2)</f>
        <v>0</v>
      </c>
      <c r="K817" s="140"/>
      <c r="L817" s="32"/>
      <c r="M817" s="141" t="s">
        <v>1</v>
      </c>
      <c r="N817" s="142" t="s">
        <v>40</v>
      </c>
      <c r="P817" s="143">
        <f>O817*H817</f>
        <v>0</v>
      </c>
      <c r="Q817" s="143">
        <v>0.19536000000000001</v>
      </c>
      <c r="R817" s="143">
        <f>Q817*H817</f>
        <v>3.2234400000000001</v>
      </c>
      <c r="S817" s="143">
        <v>0</v>
      </c>
      <c r="T817" s="144">
        <f>S817*H817</f>
        <v>0</v>
      </c>
      <c r="AR817" s="145" t="s">
        <v>139</v>
      </c>
      <c r="AT817" s="145" t="s">
        <v>135</v>
      </c>
      <c r="AU817" s="145" t="s">
        <v>85</v>
      </c>
      <c r="AY817" s="17" t="s">
        <v>133</v>
      </c>
      <c r="BE817" s="146">
        <f>IF(N817="základní",J817,0)</f>
        <v>0</v>
      </c>
      <c r="BF817" s="146">
        <f>IF(N817="snížená",J817,0)</f>
        <v>0</v>
      </c>
      <c r="BG817" s="146">
        <f>IF(N817="zákl. přenesená",J817,0)</f>
        <v>0</v>
      </c>
      <c r="BH817" s="146">
        <f>IF(N817="sníž. přenesená",J817,0)</f>
        <v>0</v>
      </c>
      <c r="BI817" s="146">
        <f>IF(N817="nulová",J817,0)</f>
        <v>0</v>
      </c>
      <c r="BJ817" s="17" t="s">
        <v>83</v>
      </c>
      <c r="BK817" s="146">
        <f>ROUND(I817*H817,2)</f>
        <v>0</v>
      </c>
      <c r="BL817" s="17" t="s">
        <v>139</v>
      </c>
      <c r="BM817" s="145" t="s">
        <v>1461</v>
      </c>
    </row>
    <row r="818" spans="2:65" s="12" customFormat="1" ht="11.25">
      <c r="B818" s="147"/>
      <c r="D818" s="148" t="s">
        <v>141</v>
      </c>
      <c r="E818" s="149" t="s">
        <v>1</v>
      </c>
      <c r="F818" s="150" t="s">
        <v>1462</v>
      </c>
      <c r="H818" s="149" t="s">
        <v>1</v>
      </c>
      <c r="I818" s="151"/>
      <c r="L818" s="147"/>
      <c r="M818" s="152"/>
      <c r="T818" s="153"/>
      <c r="AT818" s="149" t="s">
        <v>141</v>
      </c>
      <c r="AU818" s="149" t="s">
        <v>85</v>
      </c>
      <c r="AV818" s="12" t="s">
        <v>83</v>
      </c>
      <c r="AW818" s="12" t="s">
        <v>32</v>
      </c>
      <c r="AX818" s="12" t="s">
        <v>75</v>
      </c>
      <c r="AY818" s="149" t="s">
        <v>133</v>
      </c>
    </row>
    <row r="819" spans="2:65" s="12" customFormat="1" ht="11.25">
      <c r="B819" s="147"/>
      <c r="D819" s="148" t="s">
        <v>141</v>
      </c>
      <c r="E819" s="149" t="s">
        <v>1</v>
      </c>
      <c r="F819" s="150" t="s">
        <v>1463</v>
      </c>
      <c r="H819" s="149" t="s">
        <v>1</v>
      </c>
      <c r="I819" s="151"/>
      <c r="L819" s="147"/>
      <c r="M819" s="152"/>
      <c r="T819" s="153"/>
      <c r="AT819" s="149" t="s">
        <v>141</v>
      </c>
      <c r="AU819" s="149" t="s">
        <v>85</v>
      </c>
      <c r="AV819" s="12" t="s">
        <v>83</v>
      </c>
      <c r="AW819" s="12" t="s">
        <v>32</v>
      </c>
      <c r="AX819" s="12" t="s">
        <v>75</v>
      </c>
      <c r="AY819" s="149" t="s">
        <v>133</v>
      </c>
    </row>
    <row r="820" spans="2:65" s="13" customFormat="1" ht="11.25">
      <c r="B820" s="154"/>
      <c r="D820" s="148" t="s">
        <v>141</v>
      </c>
      <c r="E820" s="155" t="s">
        <v>1</v>
      </c>
      <c r="F820" s="156" t="s">
        <v>1464</v>
      </c>
      <c r="H820" s="157">
        <v>4</v>
      </c>
      <c r="I820" s="158"/>
      <c r="L820" s="154"/>
      <c r="M820" s="159"/>
      <c r="T820" s="160"/>
      <c r="AT820" s="155" t="s">
        <v>141</v>
      </c>
      <c r="AU820" s="155" t="s">
        <v>85</v>
      </c>
      <c r="AV820" s="13" t="s">
        <v>85</v>
      </c>
      <c r="AW820" s="13" t="s">
        <v>32</v>
      </c>
      <c r="AX820" s="13" t="s">
        <v>75</v>
      </c>
      <c r="AY820" s="155" t="s">
        <v>133</v>
      </c>
    </row>
    <row r="821" spans="2:65" s="12" customFormat="1" ht="11.25">
      <c r="B821" s="147"/>
      <c r="D821" s="148" t="s">
        <v>141</v>
      </c>
      <c r="E821" s="149" t="s">
        <v>1</v>
      </c>
      <c r="F821" s="150" t="s">
        <v>1465</v>
      </c>
      <c r="H821" s="149" t="s">
        <v>1</v>
      </c>
      <c r="I821" s="151"/>
      <c r="L821" s="147"/>
      <c r="M821" s="152"/>
      <c r="T821" s="153"/>
      <c r="AT821" s="149" t="s">
        <v>141</v>
      </c>
      <c r="AU821" s="149" t="s">
        <v>85</v>
      </c>
      <c r="AV821" s="12" t="s">
        <v>83</v>
      </c>
      <c r="AW821" s="12" t="s">
        <v>32</v>
      </c>
      <c r="AX821" s="12" t="s">
        <v>75</v>
      </c>
      <c r="AY821" s="149" t="s">
        <v>133</v>
      </c>
    </row>
    <row r="822" spans="2:65" s="13" customFormat="1" ht="11.25">
      <c r="B822" s="154"/>
      <c r="D822" s="148" t="s">
        <v>141</v>
      </c>
      <c r="E822" s="155" t="s">
        <v>1</v>
      </c>
      <c r="F822" s="156" t="s">
        <v>1466</v>
      </c>
      <c r="H822" s="157">
        <v>0.5</v>
      </c>
      <c r="I822" s="158"/>
      <c r="L822" s="154"/>
      <c r="M822" s="159"/>
      <c r="T822" s="160"/>
      <c r="AT822" s="155" t="s">
        <v>141</v>
      </c>
      <c r="AU822" s="155" t="s">
        <v>85</v>
      </c>
      <c r="AV822" s="13" t="s">
        <v>85</v>
      </c>
      <c r="AW822" s="13" t="s">
        <v>32</v>
      </c>
      <c r="AX822" s="13" t="s">
        <v>75</v>
      </c>
      <c r="AY822" s="155" t="s">
        <v>133</v>
      </c>
    </row>
    <row r="823" spans="2:65" s="12" customFormat="1" ht="11.25">
      <c r="B823" s="147"/>
      <c r="D823" s="148" t="s">
        <v>141</v>
      </c>
      <c r="E823" s="149" t="s">
        <v>1</v>
      </c>
      <c r="F823" s="150" t="s">
        <v>1467</v>
      </c>
      <c r="H823" s="149" t="s">
        <v>1</v>
      </c>
      <c r="I823" s="151"/>
      <c r="L823" s="147"/>
      <c r="M823" s="152"/>
      <c r="T823" s="153"/>
      <c r="AT823" s="149" t="s">
        <v>141</v>
      </c>
      <c r="AU823" s="149" t="s">
        <v>85</v>
      </c>
      <c r="AV823" s="12" t="s">
        <v>83</v>
      </c>
      <c r="AW823" s="12" t="s">
        <v>32</v>
      </c>
      <c r="AX823" s="12" t="s">
        <v>75</v>
      </c>
      <c r="AY823" s="149" t="s">
        <v>133</v>
      </c>
    </row>
    <row r="824" spans="2:65" s="13" customFormat="1" ht="11.25">
      <c r="B824" s="154"/>
      <c r="D824" s="148" t="s">
        <v>141</v>
      </c>
      <c r="E824" s="155" t="s">
        <v>1</v>
      </c>
      <c r="F824" s="156" t="s">
        <v>1466</v>
      </c>
      <c r="H824" s="157">
        <v>0.5</v>
      </c>
      <c r="I824" s="158"/>
      <c r="L824" s="154"/>
      <c r="M824" s="159"/>
      <c r="T824" s="160"/>
      <c r="AT824" s="155" t="s">
        <v>141</v>
      </c>
      <c r="AU824" s="155" t="s">
        <v>85</v>
      </c>
      <c r="AV824" s="13" t="s">
        <v>85</v>
      </c>
      <c r="AW824" s="13" t="s">
        <v>32</v>
      </c>
      <c r="AX824" s="13" t="s">
        <v>75</v>
      </c>
      <c r="AY824" s="155" t="s">
        <v>133</v>
      </c>
    </row>
    <row r="825" spans="2:65" s="12" customFormat="1" ht="11.25">
      <c r="B825" s="147"/>
      <c r="D825" s="148" t="s">
        <v>141</v>
      </c>
      <c r="E825" s="149" t="s">
        <v>1</v>
      </c>
      <c r="F825" s="150" t="s">
        <v>1468</v>
      </c>
      <c r="H825" s="149" t="s">
        <v>1</v>
      </c>
      <c r="I825" s="151"/>
      <c r="L825" s="147"/>
      <c r="M825" s="152"/>
      <c r="T825" s="153"/>
      <c r="AT825" s="149" t="s">
        <v>141</v>
      </c>
      <c r="AU825" s="149" t="s">
        <v>85</v>
      </c>
      <c r="AV825" s="12" t="s">
        <v>83</v>
      </c>
      <c r="AW825" s="12" t="s">
        <v>32</v>
      </c>
      <c r="AX825" s="12" t="s">
        <v>75</v>
      </c>
      <c r="AY825" s="149" t="s">
        <v>133</v>
      </c>
    </row>
    <row r="826" spans="2:65" s="13" customFormat="1" ht="11.25">
      <c r="B826" s="154"/>
      <c r="D826" s="148" t="s">
        <v>141</v>
      </c>
      <c r="E826" s="155" t="s">
        <v>1</v>
      </c>
      <c r="F826" s="156" t="s">
        <v>1466</v>
      </c>
      <c r="H826" s="157">
        <v>0.5</v>
      </c>
      <c r="I826" s="158"/>
      <c r="L826" s="154"/>
      <c r="M826" s="159"/>
      <c r="T826" s="160"/>
      <c r="AT826" s="155" t="s">
        <v>141</v>
      </c>
      <c r="AU826" s="155" t="s">
        <v>85</v>
      </c>
      <c r="AV826" s="13" t="s">
        <v>85</v>
      </c>
      <c r="AW826" s="13" t="s">
        <v>32</v>
      </c>
      <c r="AX826" s="13" t="s">
        <v>75</v>
      </c>
      <c r="AY826" s="155" t="s">
        <v>133</v>
      </c>
    </row>
    <row r="827" spans="2:65" s="12" customFormat="1" ht="11.25">
      <c r="B827" s="147"/>
      <c r="D827" s="148" t="s">
        <v>141</v>
      </c>
      <c r="E827" s="149" t="s">
        <v>1</v>
      </c>
      <c r="F827" s="150" t="s">
        <v>1469</v>
      </c>
      <c r="H827" s="149" t="s">
        <v>1</v>
      </c>
      <c r="I827" s="151"/>
      <c r="L827" s="147"/>
      <c r="M827" s="152"/>
      <c r="T827" s="153"/>
      <c r="AT827" s="149" t="s">
        <v>141</v>
      </c>
      <c r="AU827" s="149" t="s">
        <v>85</v>
      </c>
      <c r="AV827" s="12" t="s">
        <v>83</v>
      </c>
      <c r="AW827" s="12" t="s">
        <v>32</v>
      </c>
      <c r="AX827" s="12" t="s">
        <v>75</v>
      </c>
      <c r="AY827" s="149" t="s">
        <v>133</v>
      </c>
    </row>
    <row r="828" spans="2:65" s="13" customFormat="1" ht="11.25">
      <c r="B828" s="154"/>
      <c r="D828" s="148" t="s">
        <v>141</v>
      </c>
      <c r="E828" s="155" t="s">
        <v>1</v>
      </c>
      <c r="F828" s="156" t="s">
        <v>1470</v>
      </c>
      <c r="H828" s="157">
        <v>2.5</v>
      </c>
      <c r="I828" s="158"/>
      <c r="L828" s="154"/>
      <c r="M828" s="159"/>
      <c r="T828" s="160"/>
      <c r="AT828" s="155" t="s">
        <v>141</v>
      </c>
      <c r="AU828" s="155" t="s">
        <v>85</v>
      </c>
      <c r="AV828" s="13" t="s">
        <v>85</v>
      </c>
      <c r="AW828" s="13" t="s">
        <v>32</v>
      </c>
      <c r="AX828" s="13" t="s">
        <v>75</v>
      </c>
      <c r="AY828" s="155" t="s">
        <v>133</v>
      </c>
    </row>
    <row r="829" spans="2:65" s="12" customFormat="1" ht="11.25">
      <c r="B829" s="147"/>
      <c r="D829" s="148" t="s">
        <v>141</v>
      </c>
      <c r="E829" s="149" t="s">
        <v>1</v>
      </c>
      <c r="F829" s="150" t="s">
        <v>1471</v>
      </c>
      <c r="H829" s="149" t="s">
        <v>1</v>
      </c>
      <c r="I829" s="151"/>
      <c r="L829" s="147"/>
      <c r="M829" s="152"/>
      <c r="T829" s="153"/>
      <c r="AT829" s="149" t="s">
        <v>141</v>
      </c>
      <c r="AU829" s="149" t="s">
        <v>85</v>
      </c>
      <c r="AV829" s="12" t="s">
        <v>83</v>
      </c>
      <c r="AW829" s="12" t="s">
        <v>32</v>
      </c>
      <c r="AX829" s="12" t="s">
        <v>75</v>
      </c>
      <c r="AY829" s="149" t="s">
        <v>133</v>
      </c>
    </row>
    <row r="830" spans="2:65" s="13" customFormat="1" ht="11.25">
      <c r="B830" s="154"/>
      <c r="D830" s="148" t="s">
        <v>141</v>
      </c>
      <c r="E830" s="155" t="s">
        <v>1</v>
      </c>
      <c r="F830" s="156" t="s">
        <v>1472</v>
      </c>
      <c r="H830" s="157">
        <v>1.5</v>
      </c>
      <c r="I830" s="158"/>
      <c r="L830" s="154"/>
      <c r="M830" s="159"/>
      <c r="T830" s="160"/>
      <c r="AT830" s="155" t="s">
        <v>141</v>
      </c>
      <c r="AU830" s="155" t="s">
        <v>85</v>
      </c>
      <c r="AV830" s="13" t="s">
        <v>85</v>
      </c>
      <c r="AW830" s="13" t="s">
        <v>32</v>
      </c>
      <c r="AX830" s="13" t="s">
        <v>75</v>
      </c>
      <c r="AY830" s="155" t="s">
        <v>133</v>
      </c>
    </row>
    <row r="831" spans="2:65" s="12" customFormat="1" ht="11.25">
      <c r="B831" s="147"/>
      <c r="D831" s="148" t="s">
        <v>141</v>
      </c>
      <c r="E831" s="149" t="s">
        <v>1</v>
      </c>
      <c r="F831" s="150" t="s">
        <v>1473</v>
      </c>
      <c r="H831" s="149" t="s">
        <v>1</v>
      </c>
      <c r="I831" s="151"/>
      <c r="L831" s="147"/>
      <c r="M831" s="152"/>
      <c r="T831" s="153"/>
      <c r="AT831" s="149" t="s">
        <v>141</v>
      </c>
      <c r="AU831" s="149" t="s">
        <v>85</v>
      </c>
      <c r="AV831" s="12" t="s">
        <v>83</v>
      </c>
      <c r="AW831" s="12" t="s">
        <v>32</v>
      </c>
      <c r="AX831" s="12" t="s">
        <v>75</v>
      </c>
      <c r="AY831" s="149" t="s">
        <v>133</v>
      </c>
    </row>
    <row r="832" spans="2:65" s="13" customFormat="1" ht="11.25">
      <c r="B832" s="154"/>
      <c r="D832" s="148" t="s">
        <v>141</v>
      </c>
      <c r="E832" s="155" t="s">
        <v>1</v>
      </c>
      <c r="F832" s="156" t="s">
        <v>1466</v>
      </c>
      <c r="H832" s="157">
        <v>0.5</v>
      </c>
      <c r="I832" s="158"/>
      <c r="L832" s="154"/>
      <c r="M832" s="159"/>
      <c r="T832" s="160"/>
      <c r="AT832" s="155" t="s">
        <v>141</v>
      </c>
      <c r="AU832" s="155" t="s">
        <v>85</v>
      </c>
      <c r="AV832" s="13" t="s">
        <v>85</v>
      </c>
      <c r="AW832" s="13" t="s">
        <v>32</v>
      </c>
      <c r="AX832" s="13" t="s">
        <v>75</v>
      </c>
      <c r="AY832" s="155" t="s">
        <v>133</v>
      </c>
    </row>
    <row r="833" spans="2:51" s="12" customFormat="1" ht="11.25">
      <c r="B833" s="147"/>
      <c r="D833" s="148" t="s">
        <v>141</v>
      </c>
      <c r="E833" s="149" t="s">
        <v>1</v>
      </c>
      <c r="F833" s="150" t="s">
        <v>1474</v>
      </c>
      <c r="H833" s="149" t="s">
        <v>1</v>
      </c>
      <c r="I833" s="151"/>
      <c r="L833" s="147"/>
      <c r="M833" s="152"/>
      <c r="T833" s="153"/>
      <c r="AT833" s="149" t="s">
        <v>141</v>
      </c>
      <c r="AU833" s="149" t="s">
        <v>85</v>
      </c>
      <c r="AV833" s="12" t="s">
        <v>83</v>
      </c>
      <c r="AW833" s="12" t="s">
        <v>32</v>
      </c>
      <c r="AX833" s="12" t="s">
        <v>75</v>
      </c>
      <c r="AY833" s="149" t="s">
        <v>133</v>
      </c>
    </row>
    <row r="834" spans="2:51" s="13" customFormat="1" ht="11.25">
      <c r="B834" s="154"/>
      <c r="D834" s="148" t="s">
        <v>141</v>
      </c>
      <c r="E834" s="155" t="s">
        <v>1</v>
      </c>
      <c r="F834" s="156" t="s">
        <v>1466</v>
      </c>
      <c r="H834" s="157">
        <v>0.5</v>
      </c>
      <c r="I834" s="158"/>
      <c r="L834" s="154"/>
      <c r="M834" s="159"/>
      <c r="T834" s="160"/>
      <c r="AT834" s="155" t="s">
        <v>141</v>
      </c>
      <c r="AU834" s="155" t="s">
        <v>85</v>
      </c>
      <c r="AV834" s="13" t="s">
        <v>85</v>
      </c>
      <c r="AW834" s="13" t="s">
        <v>32</v>
      </c>
      <c r="AX834" s="13" t="s">
        <v>75</v>
      </c>
      <c r="AY834" s="155" t="s">
        <v>133</v>
      </c>
    </row>
    <row r="835" spans="2:51" s="12" customFormat="1" ht="11.25">
      <c r="B835" s="147"/>
      <c r="D835" s="148" t="s">
        <v>141</v>
      </c>
      <c r="E835" s="149" t="s">
        <v>1</v>
      </c>
      <c r="F835" s="150" t="s">
        <v>1475</v>
      </c>
      <c r="H835" s="149" t="s">
        <v>1</v>
      </c>
      <c r="I835" s="151"/>
      <c r="L835" s="147"/>
      <c r="M835" s="152"/>
      <c r="T835" s="153"/>
      <c r="AT835" s="149" t="s">
        <v>141</v>
      </c>
      <c r="AU835" s="149" t="s">
        <v>85</v>
      </c>
      <c r="AV835" s="12" t="s">
        <v>83</v>
      </c>
      <c r="AW835" s="12" t="s">
        <v>32</v>
      </c>
      <c r="AX835" s="12" t="s">
        <v>75</v>
      </c>
      <c r="AY835" s="149" t="s">
        <v>133</v>
      </c>
    </row>
    <row r="836" spans="2:51" s="13" customFormat="1" ht="11.25">
      <c r="B836" s="154"/>
      <c r="D836" s="148" t="s">
        <v>141</v>
      </c>
      <c r="E836" s="155" t="s">
        <v>1</v>
      </c>
      <c r="F836" s="156" t="s">
        <v>1466</v>
      </c>
      <c r="H836" s="157">
        <v>0.5</v>
      </c>
      <c r="I836" s="158"/>
      <c r="L836" s="154"/>
      <c r="M836" s="159"/>
      <c r="T836" s="160"/>
      <c r="AT836" s="155" t="s">
        <v>141</v>
      </c>
      <c r="AU836" s="155" t="s">
        <v>85</v>
      </c>
      <c r="AV836" s="13" t="s">
        <v>85</v>
      </c>
      <c r="AW836" s="13" t="s">
        <v>32</v>
      </c>
      <c r="AX836" s="13" t="s">
        <v>75</v>
      </c>
      <c r="AY836" s="155" t="s">
        <v>133</v>
      </c>
    </row>
    <row r="837" spans="2:51" s="12" customFormat="1" ht="11.25">
      <c r="B837" s="147"/>
      <c r="D837" s="148" t="s">
        <v>141</v>
      </c>
      <c r="E837" s="149" t="s">
        <v>1</v>
      </c>
      <c r="F837" s="150" t="s">
        <v>1476</v>
      </c>
      <c r="H837" s="149" t="s">
        <v>1</v>
      </c>
      <c r="I837" s="151"/>
      <c r="L837" s="147"/>
      <c r="M837" s="152"/>
      <c r="T837" s="153"/>
      <c r="AT837" s="149" t="s">
        <v>141</v>
      </c>
      <c r="AU837" s="149" t="s">
        <v>85</v>
      </c>
      <c r="AV837" s="12" t="s">
        <v>83</v>
      </c>
      <c r="AW837" s="12" t="s">
        <v>32</v>
      </c>
      <c r="AX837" s="12" t="s">
        <v>75</v>
      </c>
      <c r="AY837" s="149" t="s">
        <v>133</v>
      </c>
    </row>
    <row r="838" spans="2:51" s="13" customFormat="1" ht="11.25">
      <c r="B838" s="154"/>
      <c r="D838" s="148" t="s">
        <v>141</v>
      </c>
      <c r="E838" s="155" t="s">
        <v>1</v>
      </c>
      <c r="F838" s="156" t="s">
        <v>1466</v>
      </c>
      <c r="H838" s="157">
        <v>0.5</v>
      </c>
      <c r="I838" s="158"/>
      <c r="L838" s="154"/>
      <c r="M838" s="159"/>
      <c r="T838" s="160"/>
      <c r="AT838" s="155" t="s">
        <v>141</v>
      </c>
      <c r="AU838" s="155" t="s">
        <v>85</v>
      </c>
      <c r="AV838" s="13" t="s">
        <v>85</v>
      </c>
      <c r="AW838" s="13" t="s">
        <v>32</v>
      </c>
      <c r="AX838" s="13" t="s">
        <v>75</v>
      </c>
      <c r="AY838" s="155" t="s">
        <v>133</v>
      </c>
    </row>
    <row r="839" spans="2:51" s="12" customFormat="1" ht="11.25">
      <c r="B839" s="147"/>
      <c r="D839" s="148" t="s">
        <v>141</v>
      </c>
      <c r="E839" s="149" t="s">
        <v>1</v>
      </c>
      <c r="F839" s="150" t="s">
        <v>1477</v>
      </c>
      <c r="H839" s="149" t="s">
        <v>1</v>
      </c>
      <c r="I839" s="151"/>
      <c r="L839" s="147"/>
      <c r="M839" s="152"/>
      <c r="T839" s="153"/>
      <c r="AT839" s="149" t="s">
        <v>141</v>
      </c>
      <c r="AU839" s="149" t="s">
        <v>85</v>
      </c>
      <c r="AV839" s="12" t="s">
        <v>83</v>
      </c>
      <c r="AW839" s="12" t="s">
        <v>32</v>
      </c>
      <c r="AX839" s="12" t="s">
        <v>75</v>
      </c>
      <c r="AY839" s="149" t="s">
        <v>133</v>
      </c>
    </row>
    <row r="840" spans="2:51" s="13" customFormat="1" ht="11.25">
      <c r="B840" s="154"/>
      <c r="D840" s="148" t="s">
        <v>141</v>
      </c>
      <c r="E840" s="155" t="s">
        <v>1</v>
      </c>
      <c r="F840" s="156" t="s">
        <v>1472</v>
      </c>
      <c r="H840" s="157">
        <v>1.5</v>
      </c>
      <c r="I840" s="158"/>
      <c r="L840" s="154"/>
      <c r="M840" s="159"/>
      <c r="T840" s="160"/>
      <c r="AT840" s="155" t="s">
        <v>141</v>
      </c>
      <c r="AU840" s="155" t="s">
        <v>85</v>
      </c>
      <c r="AV840" s="13" t="s">
        <v>85</v>
      </c>
      <c r="AW840" s="13" t="s">
        <v>32</v>
      </c>
      <c r="AX840" s="13" t="s">
        <v>75</v>
      </c>
      <c r="AY840" s="155" t="s">
        <v>133</v>
      </c>
    </row>
    <row r="841" spans="2:51" s="12" customFormat="1" ht="11.25">
      <c r="B841" s="147"/>
      <c r="D841" s="148" t="s">
        <v>141</v>
      </c>
      <c r="E841" s="149" t="s">
        <v>1</v>
      </c>
      <c r="F841" s="150" t="s">
        <v>1478</v>
      </c>
      <c r="H841" s="149" t="s">
        <v>1</v>
      </c>
      <c r="I841" s="151"/>
      <c r="L841" s="147"/>
      <c r="M841" s="152"/>
      <c r="T841" s="153"/>
      <c r="AT841" s="149" t="s">
        <v>141</v>
      </c>
      <c r="AU841" s="149" t="s">
        <v>85</v>
      </c>
      <c r="AV841" s="12" t="s">
        <v>83</v>
      </c>
      <c r="AW841" s="12" t="s">
        <v>32</v>
      </c>
      <c r="AX841" s="12" t="s">
        <v>75</v>
      </c>
      <c r="AY841" s="149" t="s">
        <v>133</v>
      </c>
    </row>
    <row r="842" spans="2:51" s="13" customFormat="1" ht="11.25">
      <c r="B842" s="154"/>
      <c r="D842" s="148" t="s">
        <v>141</v>
      </c>
      <c r="E842" s="155" t="s">
        <v>1</v>
      </c>
      <c r="F842" s="156" t="s">
        <v>405</v>
      </c>
      <c r="H842" s="157">
        <v>1</v>
      </c>
      <c r="I842" s="158"/>
      <c r="L842" s="154"/>
      <c r="M842" s="159"/>
      <c r="T842" s="160"/>
      <c r="AT842" s="155" t="s">
        <v>141</v>
      </c>
      <c r="AU842" s="155" t="s">
        <v>85</v>
      </c>
      <c r="AV842" s="13" t="s">
        <v>85</v>
      </c>
      <c r="AW842" s="13" t="s">
        <v>32</v>
      </c>
      <c r="AX842" s="13" t="s">
        <v>75</v>
      </c>
      <c r="AY842" s="155" t="s">
        <v>133</v>
      </c>
    </row>
    <row r="843" spans="2:51" s="12" customFormat="1" ht="11.25">
      <c r="B843" s="147"/>
      <c r="D843" s="148" t="s">
        <v>141</v>
      </c>
      <c r="E843" s="149" t="s">
        <v>1</v>
      </c>
      <c r="F843" s="150" t="s">
        <v>1479</v>
      </c>
      <c r="H843" s="149" t="s">
        <v>1</v>
      </c>
      <c r="I843" s="151"/>
      <c r="L843" s="147"/>
      <c r="M843" s="152"/>
      <c r="T843" s="153"/>
      <c r="AT843" s="149" t="s">
        <v>141</v>
      </c>
      <c r="AU843" s="149" t="s">
        <v>85</v>
      </c>
      <c r="AV843" s="12" t="s">
        <v>83</v>
      </c>
      <c r="AW843" s="12" t="s">
        <v>32</v>
      </c>
      <c r="AX843" s="12" t="s">
        <v>75</v>
      </c>
      <c r="AY843" s="149" t="s">
        <v>133</v>
      </c>
    </row>
    <row r="844" spans="2:51" s="13" customFormat="1" ht="11.25">
      <c r="B844" s="154"/>
      <c r="D844" s="148" t="s">
        <v>141</v>
      </c>
      <c r="E844" s="155" t="s">
        <v>1</v>
      </c>
      <c r="F844" s="156" t="s">
        <v>1472</v>
      </c>
      <c r="H844" s="157">
        <v>1.5</v>
      </c>
      <c r="I844" s="158"/>
      <c r="L844" s="154"/>
      <c r="M844" s="159"/>
      <c r="T844" s="160"/>
      <c r="AT844" s="155" t="s">
        <v>141</v>
      </c>
      <c r="AU844" s="155" t="s">
        <v>85</v>
      </c>
      <c r="AV844" s="13" t="s">
        <v>85</v>
      </c>
      <c r="AW844" s="13" t="s">
        <v>32</v>
      </c>
      <c r="AX844" s="13" t="s">
        <v>75</v>
      </c>
      <c r="AY844" s="155" t="s">
        <v>133</v>
      </c>
    </row>
    <row r="845" spans="2:51" s="12" customFormat="1" ht="11.25">
      <c r="B845" s="147"/>
      <c r="D845" s="148" t="s">
        <v>141</v>
      </c>
      <c r="E845" s="149" t="s">
        <v>1</v>
      </c>
      <c r="F845" s="150" t="s">
        <v>1480</v>
      </c>
      <c r="H845" s="149" t="s">
        <v>1</v>
      </c>
      <c r="I845" s="151"/>
      <c r="L845" s="147"/>
      <c r="M845" s="152"/>
      <c r="T845" s="153"/>
      <c r="AT845" s="149" t="s">
        <v>141</v>
      </c>
      <c r="AU845" s="149" t="s">
        <v>85</v>
      </c>
      <c r="AV845" s="12" t="s">
        <v>83</v>
      </c>
      <c r="AW845" s="12" t="s">
        <v>32</v>
      </c>
      <c r="AX845" s="12" t="s">
        <v>75</v>
      </c>
      <c r="AY845" s="149" t="s">
        <v>133</v>
      </c>
    </row>
    <row r="846" spans="2:51" s="13" customFormat="1" ht="11.25">
      <c r="B846" s="154"/>
      <c r="D846" s="148" t="s">
        <v>141</v>
      </c>
      <c r="E846" s="155" t="s">
        <v>1</v>
      </c>
      <c r="F846" s="156" t="s">
        <v>1466</v>
      </c>
      <c r="H846" s="157">
        <v>0.5</v>
      </c>
      <c r="I846" s="158"/>
      <c r="L846" s="154"/>
      <c r="M846" s="159"/>
      <c r="T846" s="160"/>
      <c r="AT846" s="155" t="s">
        <v>141</v>
      </c>
      <c r="AU846" s="155" t="s">
        <v>85</v>
      </c>
      <c r="AV846" s="13" t="s">
        <v>85</v>
      </c>
      <c r="AW846" s="13" t="s">
        <v>32</v>
      </c>
      <c r="AX846" s="13" t="s">
        <v>75</v>
      </c>
      <c r="AY846" s="155" t="s">
        <v>133</v>
      </c>
    </row>
    <row r="847" spans="2:51" s="12" customFormat="1" ht="11.25">
      <c r="B847" s="147"/>
      <c r="D847" s="148" t="s">
        <v>141</v>
      </c>
      <c r="E847" s="149" t="s">
        <v>1</v>
      </c>
      <c r="F847" s="150" t="s">
        <v>1481</v>
      </c>
      <c r="H847" s="149" t="s">
        <v>1</v>
      </c>
      <c r="I847" s="151"/>
      <c r="L847" s="147"/>
      <c r="M847" s="152"/>
      <c r="T847" s="153"/>
      <c r="AT847" s="149" t="s">
        <v>141</v>
      </c>
      <c r="AU847" s="149" t="s">
        <v>85</v>
      </c>
      <c r="AV847" s="12" t="s">
        <v>83</v>
      </c>
      <c r="AW847" s="12" t="s">
        <v>32</v>
      </c>
      <c r="AX847" s="12" t="s">
        <v>75</v>
      </c>
      <c r="AY847" s="149" t="s">
        <v>133</v>
      </c>
    </row>
    <row r="848" spans="2:51" s="13" customFormat="1" ht="11.25">
      <c r="B848" s="154"/>
      <c r="D848" s="148" t="s">
        <v>141</v>
      </c>
      <c r="E848" s="155" t="s">
        <v>1</v>
      </c>
      <c r="F848" s="156" t="s">
        <v>1466</v>
      </c>
      <c r="H848" s="157">
        <v>0.5</v>
      </c>
      <c r="I848" s="158"/>
      <c r="L848" s="154"/>
      <c r="M848" s="159"/>
      <c r="T848" s="160"/>
      <c r="AT848" s="155" t="s">
        <v>141</v>
      </c>
      <c r="AU848" s="155" t="s">
        <v>85</v>
      </c>
      <c r="AV848" s="13" t="s">
        <v>85</v>
      </c>
      <c r="AW848" s="13" t="s">
        <v>32</v>
      </c>
      <c r="AX848" s="13" t="s">
        <v>75</v>
      </c>
      <c r="AY848" s="155" t="s">
        <v>133</v>
      </c>
    </row>
    <row r="849" spans="2:65" s="14" customFormat="1" ht="11.25">
      <c r="B849" s="161"/>
      <c r="D849" s="148" t="s">
        <v>141</v>
      </c>
      <c r="E849" s="162" t="s">
        <v>1</v>
      </c>
      <c r="F849" s="163" t="s">
        <v>152</v>
      </c>
      <c r="H849" s="164">
        <v>16.5</v>
      </c>
      <c r="I849" s="165"/>
      <c r="L849" s="161"/>
      <c r="M849" s="166"/>
      <c r="T849" s="167"/>
      <c r="AT849" s="162" t="s">
        <v>141</v>
      </c>
      <c r="AU849" s="162" t="s">
        <v>85</v>
      </c>
      <c r="AV849" s="14" t="s">
        <v>139</v>
      </c>
      <c r="AW849" s="14" t="s">
        <v>32</v>
      </c>
      <c r="AX849" s="14" t="s">
        <v>83</v>
      </c>
      <c r="AY849" s="162" t="s">
        <v>133</v>
      </c>
    </row>
    <row r="850" spans="2:65" s="1" customFormat="1" ht="16.5" customHeight="1">
      <c r="B850" s="32"/>
      <c r="C850" s="175" t="s">
        <v>507</v>
      </c>
      <c r="D850" s="175" t="s">
        <v>284</v>
      </c>
      <c r="E850" s="176" t="s">
        <v>407</v>
      </c>
      <c r="F850" s="177" t="s">
        <v>408</v>
      </c>
      <c r="G850" s="178" t="s">
        <v>138</v>
      </c>
      <c r="H850" s="179">
        <v>18.149999999999999</v>
      </c>
      <c r="I850" s="180"/>
      <c r="J850" s="181">
        <f>ROUND(I850*H850,2)</f>
        <v>0</v>
      </c>
      <c r="K850" s="182"/>
      <c r="L850" s="183"/>
      <c r="M850" s="184" t="s">
        <v>1</v>
      </c>
      <c r="N850" s="185" t="s">
        <v>40</v>
      </c>
      <c r="P850" s="143">
        <f>O850*H850</f>
        <v>0</v>
      </c>
      <c r="Q850" s="143">
        <v>0.41699999999999998</v>
      </c>
      <c r="R850" s="143">
        <f>Q850*H850</f>
        <v>7.5685499999999992</v>
      </c>
      <c r="S850" s="143">
        <v>0</v>
      </c>
      <c r="T850" s="144">
        <f>S850*H850</f>
        <v>0</v>
      </c>
      <c r="AR850" s="145" t="s">
        <v>184</v>
      </c>
      <c r="AT850" s="145" t="s">
        <v>284</v>
      </c>
      <c r="AU850" s="145" t="s">
        <v>85</v>
      </c>
      <c r="AY850" s="17" t="s">
        <v>133</v>
      </c>
      <c r="BE850" s="146">
        <f>IF(N850="základní",J850,0)</f>
        <v>0</v>
      </c>
      <c r="BF850" s="146">
        <f>IF(N850="snížená",J850,0)</f>
        <v>0</v>
      </c>
      <c r="BG850" s="146">
        <f>IF(N850="zákl. přenesená",J850,0)</f>
        <v>0</v>
      </c>
      <c r="BH850" s="146">
        <f>IF(N850="sníž. přenesená",J850,0)</f>
        <v>0</v>
      </c>
      <c r="BI850" s="146">
        <f>IF(N850="nulová",J850,0)</f>
        <v>0</v>
      </c>
      <c r="BJ850" s="17" t="s">
        <v>83</v>
      </c>
      <c r="BK850" s="146">
        <f>ROUND(I850*H850,2)</f>
        <v>0</v>
      </c>
      <c r="BL850" s="17" t="s">
        <v>139</v>
      </c>
      <c r="BM850" s="145" t="s">
        <v>1482</v>
      </c>
    </row>
    <row r="851" spans="2:65" s="13" customFormat="1" ht="11.25">
      <c r="B851" s="154"/>
      <c r="D851" s="148" t="s">
        <v>141</v>
      </c>
      <c r="E851" s="155" t="s">
        <v>1</v>
      </c>
      <c r="F851" s="156" t="s">
        <v>1483</v>
      </c>
      <c r="H851" s="157">
        <v>18.149999999999999</v>
      </c>
      <c r="I851" s="158"/>
      <c r="L851" s="154"/>
      <c r="M851" s="159"/>
      <c r="T851" s="160"/>
      <c r="AT851" s="155" t="s">
        <v>141</v>
      </c>
      <c r="AU851" s="155" t="s">
        <v>85</v>
      </c>
      <c r="AV851" s="13" t="s">
        <v>85</v>
      </c>
      <c r="AW851" s="13" t="s">
        <v>32</v>
      </c>
      <c r="AX851" s="13" t="s">
        <v>83</v>
      </c>
      <c r="AY851" s="155" t="s">
        <v>133</v>
      </c>
    </row>
    <row r="852" spans="2:65" s="11" customFormat="1" ht="22.9" customHeight="1">
      <c r="B852" s="121"/>
      <c r="D852" s="122" t="s">
        <v>74</v>
      </c>
      <c r="E852" s="131" t="s">
        <v>184</v>
      </c>
      <c r="F852" s="131" t="s">
        <v>411</v>
      </c>
      <c r="I852" s="124"/>
      <c r="J852" s="132">
        <f>BK852</f>
        <v>0</v>
      </c>
      <c r="L852" s="121"/>
      <c r="M852" s="126"/>
      <c r="P852" s="127">
        <f>SUM(P853:P1223)</f>
        <v>0</v>
      </c>
      <c r="R852" s="127">
        <f>SUM(R853:R1223)</f>
        <v>55.086712700000014</v>
      </c>
      <c r="T852" s="128">
        <f>SUM(T853:T1223)</f>
        <v>10.92905</v>
      </c>
      <c r="AR852" s="122" t="s">
        <v>83</v>
      </c>
      <c r="AT852" s="129" t="s">
        <v>74</v>
      </c>
      <c r="AU852" s="129" t="s">
        <v>83</v>
      </c>
      <c r="AY852" s="122" t="s">
        <v>133</v>
      </c>
      <c r="BK852" s="130">
        <f>SUM(BK853:BK1223)</f>
        <v>0</v>
      </c>
    </row>
    <row r="853" spans="2:65" s="1" customFormat="1" ht="16.5" customHeight="1">
      <c r="B853" s="32"/>
      <c r="C853" s="133" t="s">
        <v>511</v>
      </c>
      <c r="D853" s="133" t="s">
        <v>135</v>
      </c>
      <c r="E853" s="134" t="s">
        <v>413</v>
      </c>
      <c r="F853" s="135" t="s">
        <v>414</v>
      </c>
      <c r="G853" s="136" t="s">
        <v>415</v>
      </c>
      <c r="H853" s="137">
        <v>102</v>
      </c>
      <c r="I853" s="138"/>
      <c r="J853" s="139">
        <f>ROUND(I853*H853,2)</f>
        <v>0</v>
      </c>
      <c r="K853" s="140"/>
      <c r="L853" s="32"/>
      <c r="M853" s="141" t="s">
        <v>1</v>
      </c>
      <c r="N853" s="142" t="s">
        <v>40</v>
      </c>
      <c r="P853" s="143">
        <f>O853*H853</f>
        <v>0</v>
      </c>
      <c r="Q853" s="143">
        <v>1.56E-3</v>
      </c>
      <c r="R853" s="143">
        <f>Q853*H853</f>
        <v>0.15911999999999998</v>
      </c>
      <c r="S853" s="143">
        <v>0</v>
      </c>
      <c r="T853" s="144">
        <f>S853*H853</f>
        <v>0</v>
      </c>
      <c r="AR853" s="145" t="s">
        <v>139</v>
      </c>
      <c r="AT853" s="145" t="s">
        <v>135</v>
      </c>
      <c r="AU853" s="145" t="s">
        <v>85</v>
      </c>
      <c r="AY853" s="17" t="s">
        <v>133</v>
      </c>
      <c r="BE853" s="146">
        <f>IF(N853="základní",J853,0)</f>
        <v>0</v>
      </c>
      <c r="BF853" s="146">
        <f>IF(N853="snížená",J853,0)</f>
        <v>0</v>
      </c>
      <c r="BG853" s="146">
        <f>IF(N853="zákl. přenesená",J853,0)</f>
        <v>0</v>
      </c>
      <c r="BH853" s="146">
        <f>IF(N853="sníž. přenesená",J853,0)</f>
        <v>0</v>
      </c>
      <c r="BI853" s="146">
        <f>IF(N853="nulová",J853,0)</f>
        <v>0</v>
      </c>
      <c r="BJ853" s="17" t="s">
        <v>83</v>
      </c>
      <c r="BK853" s="146">
        <f>ROUND(I853*H853,2)</f>
        <v>0</v>
      </c>
      <c r="BL853" s="17" t="s">
        <v>139</v>
      </c>
      <c r="BM853" s="145" t="s">
        <v>1484</v>
      </c>
    </row>
    <row r="854" spans="2:65" s="13" customFormat="1" ht="11.25">
      <c r="B854" s="154"/>
      <c r="D854" s="148" t="s">
        <v>141</v>
      </c>
      <c r="E854" s="155" t="s">
        <v>1</v>
      </c>
      <c r="F854" s="156" t="s">
        <v>1485</v>
      </c>
      <c r="H854" s="157">
        <v>102</v>
      </c>
      <c r="I854" s="158"/>
      <c r="L854" s="154"/>
      <c r="M854" s="159"/>
      <c r="T854" s="160"/>
      <c r="AT854" s="155" t="s">
        <v>141</v>
      </c>
      <c r="AU854" s="155" t="s">
        <v>85</v>
      </c>
      <c r="AV854" s="13" t="s">
        <v>85</v>
      </c>
      <c r="AW854" s="13" t="s">
        <v>32</v>
      </c>
      <c r="AX854" s="13" t="s">
        <v>83</v>
      </c>
      <c r="AY854" s="155" t="s">
        <v>133</v>
      </c>
    </row>
    <row r="855" spans="2:65" s="1" customFormat="1" ht="16.5" customHeight="1">
      <c r="B855" s="32"/>
      <c r="C855" s="175" t="s">
        <v>515</v>
      </c>
      <c r="D855" s="175" t="s">
        <v>284</v>
      </c>
      <c r="E855" s="176" t="s">
        <v>1486</v>
      </c>
      <c r="F855" s="177" t="s">
        <v>1487</v>
      </c>
      <c r="G855" s="178" t="s">
        <v>428</v>
      </c>
      <c r="H855" s="179">
        <v>11</v>
      </c>
      <c r="I855" s="180"/>
      <c r="J855" s="181">
        <f>ROUND(I855*H855,2)</f>
        <v>0</v>
      </c>
      <c r="K855" s="182"/>
      <c r="L855" s="183"/>
      <c r="M855" s="184" t="s">
        <v>1</v>
      </c>
      <c r="N855" s="185" t="s">
        <v>40</v>
      </c>
      <c r="P855" s="143">
        <f>O855*H855</f>
        <v>0</v>
      </c>
      <c r="Q855" s="143">
        <v>4.0000000000000001E-3</v>
      </c>
      <c r="R855" s="143">
        <f>Q855*H855</f>
        <v>4.3999999999999997E-2</v>
      </c>
      <c r="S855" s="143">
        <v>0</v>
      </c>
      <c r="T855" s="144">
        <f>S855*H855</f>
        <v>0</v>
      </c>
      <c r="AR855" s="145" t="s">
        <v>184</v>
      </c>
      <c r="AT855" s="145" t="s">
        <v>284</v>
      </c>
      <c r="AU855" s="145" t="s">
        <v>85</v>
      </c>
      <c r="AY855" s="17" t="s">
        <v>133</v>
      </c>
      <c r="BE855" s="146">
        <f>IF(N855="základní",J855,0)</f>
        <v>0</v>
      </c>
      <c r="BF855" s="146">
        <f>IF(N855="snížená",J855,0)</f>
        <v>0</v>
      </c>
      <c r="BG855" s="146">
        <f>IF(N855="zákl. přenesená",J855,0)</f>
        <v>0</v>
      </c>
      <c r="BH855" s="146">
        <f>IF(N855="sníž. přenesená",J855,0)</f>
        <v>0</v>
      </c>
      <c r="BI855" s="146">
        <f>IF(N855="nulová",J855,0)</f>
        <v>0</v>
      </c>
      <c r="BJ855" s="17" t="s">
        <v>83</v>
      </c>
      <c r="BK855" s="146">
        <f>ROUND(I855*H855,2)</f>
        <v>0</v>
      </c>
      <c r="BL855" s="17" t="s">
        <v>139</v>
      </c>
      <c r="BM855" s="145" t="s">
        <v>1488</v>
      </c>
    </row>
    <row r="856" spans="2:65" s="13" customFormat="1" ht="11.25">
      <c r="B856" s="154"/>
      <c r="D856" s="148" t="s">
        <v>141</v>
      </c>
      <c r="E856" s="155" t="s">
        <v>1</v>
      </c>
      <c r="F856" s="156" t="s">
        <v>1489</v>
      </c>
      <c r="H856" s="157">
        <v>11</v>
      </c>
      <c r="I856" s="158"/>
      <c r="L856" s="154"/>
      <c r="M856" s="159"/>
      <c r="T856" s="160"/>
      <c r="AT856" s="155" t="s">
        <v>141</v>
      </c>
      <c r="AU856" s="155" t="s">
        <v>85</v>
      </c>
      <c r="AV856" s="13" t="s">
        <v>85</v>
      </c>
      <c r="AW856" s="13" t="s">
        <v>32</v>
      </c>
      <c r="AX856" s="13" t="s">
        <v>83</v>
      </c>
      <c r="AY856" s="155" t="s">
        <v>133</v>
      </c>
    </row>
    <row r="857" spans="2:65" s="1" customFormat="1" ht="16.5" customHeight="1">
      <c r="B857" s="32"/>
      <c r="C857" s="175" t="s">
        <v>520</v>
      </c>
      <c r="D857" s="175" t="s">
        <v>284</v>
      </c>
      <c r="E857" s="176" t="s">
        <v>1490</v>
      </c>
      <c r="F857" s="177" t="s">
        <v>1487</v>
      </c>
      <c r="G857" s="178" t="s">
        <v>428</v>
      </c>
      <c r="H857" s="179">
        <v>1</v>
      </c>
      <c r="I857" s="180"/>
      <c r="J857" s="181">
        <f>ROUND(I857*H857,2)</f>
        <v>0</v>
      </c>
      <c r="K857" s="182"/>
      <c r="L857" s="183"/>
      <c r="M857" s="184" t="s">
        <v>1</v>
      </c>
      <c r="N857" s="185" t="s">
        <v>40</v>
      </c>
      <c r="P857" s="143">
        <f>O857*H857</f>
        <v>0</v>
      </c>
      <c r="Q857" s="143">
        <v>4.0000000000000001E-3</v>
      </c>
      <c r="R857" s="143">
        <f>Q857*H857</f>
        <v>4.0000000000000001E-3</v>
      </c>
      <c r="S857" s="143">
        <v>0</v>
      </c>
      <c r="T857" s="144">
        <f>S857*H857</f>
        <v>0</v>
      </c>
      <c r="AR857" s="145" t="s">
        <v>184</v>
      </c>
      <c r="AT857" s="145" t="s">
        <v>284</v>
      </c>
      <c r="AU857" s="145" t="s">
        <v>85</v>
      </c>
      <c r="AY857" s="17" t="s">
        <v>133</v>
      </c>
      <c r="BE857" s="146">
        <f>IF(N857="základní",J857,0)</f>
        <v>0</v>
      </c>
      <c r="BF857" s="146">
        <f>IF(N857="snížená",J857,0)</f>
        <v>0</v>
      </c>
      <c r="BG857" s="146">
        <f>IF(N857="zákl. přenesená",J857,0)</f>
        <v>0</v>
      </c>
      <c r="BH857" s="146">
        <f>IF(N857="sníž. přenesená",J857,0)</f>
        <v>0</v>
      </c>
      <c r="BI857" s="146">
        <f>IF(N857="nulová",J857,0)</f>
        <v>0</v>
      </c>
      <c r="BJ857" s="17" t="s">
        <v>83</v>
      </c>
      <c r="BK857" s="146">
        <f>ROUND(I857*H857,2)</f>
        <v>0</v>
      </c>
      <c r="BL857" s="17" t="s">
        <v>139</v>
      </c>
      <c r="BM857" s="145" t="s">
        <v>1491</v>
      </c>
    </row>
    <row r="858" spans="2:65" s="13" customFormat="1" ht="11.25">
      <c r="B858" s="154"/>
      <c r="D858" s="148" t="s">
        <v>141</v>
      </c>
      <c r="E858" s="155" t="s">
        <v>1</v>
      </c>
      <c r="F858" s="156" t="s">
        <v>83</v>
      </c>
      <c r="H858" s="157">
        <v>1</v>
      </c>
      <c r="I858" s="158"/>
      <c r="L858" s="154"/>
      <c r="M858" s="159"/>
      <c r="T858" s="160"/>
      <c r="AT858" s="155" t="s">
        <v>141</v>
      </c>
      <c r="AU858" s="155" t="s">
        <v>85</v>
      </c>
      <c r="AV858" s="13" t="s">
        <v>85</v>
      </c>
      <c r="AW858" s="13" t="s">
        <v>32</v>
      </c>
      <c r="AX858" s="13" t="s">
        <v>83</v>
      </c>
      <c r="AY858" s="155" t="s">
        <v>133</v>
      </c>
    </row>
    <row r="859" spans="2:65" s="1" customFormat="1" ht="16.5" customHeight="1">
      <c r="B859" s="32"/>
      <c r="C859" s="175" t="s">
        <v>524</v>
      </c>
      <c r="D859" s="175" t="s">
        <v>284</v>
      </c>
      <c r="E859" s="176" t="s">
        <v>418</v>
      </c>
      <c r="F859" s="177" t="s">
        <v>419</v>
      </c>
      <c r="G859" s="178" t="s">
        <v>415</v>
      </c>
      <c r="H859" s="179">
        <v>44</v>
      </c>
      <c r="I859" s="180"/>
      <c r="J859" s="181">
        <f>ROUND(I859*H859,2)</f>
        <v>0</v>
      </c>
      <c r="K859" s="182"/>
      <c r="L859" s="183"/>
      <c r="M859" s="184" t="s">
        <v>1</v>
      </c>
      <c r="N859" s="185" t="s">
        <v>40</v>
      </c>
      <c r="P859" s="143">
        <f>O859*H859</f>
        <v>0</v>
      </c>
      <c r="Q859" s="143">
        <v>1.2200000000000001E-2</v>
      </c>
      <c r="R859" s="143">
        <f>Q859*H859</f>
        <v>0.53680000000000005</v>
      </c>
      <c r="S859" s="143">
        <v>0</v>
      </c>
      <c r="T859" s="144">
        <f>S859*H859</f>
        <v>0</v>
      </c>
      <c r="AR859" s="145" t="s">
        <v>184</v>
      </c>
      <c r="AT859" s="145" t="s">
        <v>284</v>
      </c>
      <c r="AU859" s="145" t="s">
        <v>85</v>
      </c>
      <c r="AY859" s="17" t="s">
        <v>133</v>
      </c>
      <c r="BE859" s="146">
        <f>IF(N859="základní",J859,0)</f>
        <v>0</v>
      </c>
      <c r="BF859" s="146">
        <f>IF(N859="snížená",J859,0)</f>
        <v>0</v>
      </c>
      <c r="BG859" s="146">
        <f>IF(N859="zákl. přenesená",J859,0)</f>
        <v>0</v>
      </c>
      <c r="BH859" s="146">
        <f>IF(N859="sníž. přenesená",J859,0)</f>
        <v>0</v>
      </c>
      <c r="BI859" s="146">
        <f>IF(N859="nulová",J859,0)</f>
        <v>0</v>
      </c>
      <c r="BJ859" s="17" t="s">
        <v>83</v>
      </c>
      <c r="BK859" s="146">
        <f>ROUND(I859*H859,2)</f>
        <v>0</v>
      </c>
      <c r="BL859" s="17" t="s">
        <v>139</v>
      </c>
      <c r="BM859" s="145" t="s">
        <v>1492</v>
      </c>
    </row>
    <row r="860" spans="2:65" s="13" customFormat="1" ht="11.25">
      <c r="B860" s="154"/>
      <c r="D860" s="148" t="s">
        <v>141</v>
      </c>
      <c r="E860" s="155" t="s">
        <v>1</v>
      </c>
      <c r="F860" s="156" t="s">
        <v>1493</v>
      </c>
      <c r="H860" s="157">
        <v>44</v>
      </c>
      <c r="I860" s="158"/>
      <c r="L860" s="154"/>
      <c r="M860" s="159"/>
      <c r="T860" s="160"/>
      <c r="AT860" s="155" t="s">
        <v>141</v>
      </c>
      <c r="AU860" s="155" t="s">
        <v>85</v>
      </c>
      <c r="AV860" s="13" t="s">
        <v>85</v>
      </c>
      <c r="AW860" s="13" t="s">
        <v>32</v>
      </c>
      <c r="AX860" s="13" t="s">
        <v>83</v>
      </c>
      <c r="AY860" s="155" t="s">
        <v>133</v>
      </c>
    </row>
    <row r="861" spans="2:65" s="1" customFormat="1" ht="16.5" customHeight="1">
      <c r="B861" s="32"/>
      <c r="C861" s="175" t="s">
        <v>528</v>
      </c>
      <c r="D861" s="175" t="s">
        <v>284</v>
      </c>
      <c r="E861" s="176" t="s">
        <v>1494</v>
      </c>
      <c r="F861" s="177" t="s">
        <v>1495</v>
      </c>
      <c r="G861" s="178" t="s">
        <v>415</v>
      </c>
      <c r="H861" s="179">
        <v>4</v>
      </c>
      <c r="I861" s="180"/>
      <c r="J861" s="181">
        <f>ROUND(I861*H861,2)</f>
        <v>0</v>
      </c>
      <c r="K861" s="182"/>
      <c r="L861" s="183"/>
      <c r="M861" s="184" t="s">
        <v>1</v>
      </c>
      <c r="N861" s="185" t="s">
        <v>40</v>
      </c>
      <c r="P861" s="143">
        <f>O861*H861</f>
        <v>0</v>
      </c>
      <c r="Q861" s="143">
        <v>8.0000000000000002E-3</v>
      </c>
      <c r="R861" s="143">
        <f>Q861*H861</f>
        <v>3.2000000000000001E-2</v>
      </c>
      <c r="S861" s="143">
        <v>0</v>
      </c>
      <c r="T861" s="144">
        <f>S861*H861</f>
        <v>0</v>
      </c>
      <c r="AR861" s="145" t="s">
        <v>184</v>
      </c>
      <c r="AT861" s="145" t="s">
        <v>284</v>
      </c>
      <c r="AU861" s="145" t="s">
        <v>85</v>
      </c>
      <c r="AY861" s="17" t="s">
        <v>133</v>
      </c>
      <c r="BE861" s="146">
        <f>IF(N861="základní",J861,0)</f>
        <v>0</v>
      </c>
      <c r="BF861" s="146">
        <f>IF(N861="snížená",J861,0)</f>
        <v>0</v>
      </c>
      <c r="BG861" s="146">
        <f>IF(N861="zákl. přenesená",J861,0)</f>
        <v>0</v>
      </c>
      <c r="BH861" s="146">
        <f>IF(N861="sníž. přenesená",J861,0)</f>
        <v>0</v>
      </c>
      <c r="BI861" s="146">
        <f>IF(N861="nulová",J861,0)</f>
        <v>0</v>
      </c>
      <c r="BJ861" s="17" t="s">
        <v>83</v>
      </c>
      <c r="BK861" s="146">
        <f>ROUND(I861*H861,2)</f>
        <v>0</v>
      </c>
      <c r="BL861" s="17" t="s">
        <v>139</v>
      </c>
      <c r="BM861" s="145" t="s">
        <v>1496</v>
      </c>
    </row>
    <row r="862" spans="2:65" s="13" customFormat="1" ht="11.25">
      <c r="B862" s="154"/>
      <c r="D862" s="148" t="s">
        <v>141</v>
      </c>
      <c r="E862" s="155" t="s">
        <v>1</v>
      </c>
      <c r="F862" s="156" t="s">
        <v>1497</v>
      </c>
      <c r="H862" s="157">
        <v>4</v>
      </c>
      <c r="I862" s="158"/>
      <c r="L862" s="154"/>
      <c r="M862" s="159"/>
      <c r="T862" s="160"/>
      <c r="AT862" s="155" t="s">
        <v>141</v>
      </c>
      <c r="AU862" s="155" t="s">
        <v>85</v>
      </c>
      <c r="AV862" s="13" t="s">
        <v>85</v>
      </c>
      <c r="AW862" s="13" t="s">
        <v>32</v>
      </c>
      <c r="AX862" s="13" t="s">
        <v>83</v>
      </c>
      <c r="AY862" s="155" t="s">
        <v>133</v>
      </c>
    </row>
    <row r="863" spans="2:65" s="1" customFormat="1" ht="16.5" customHeight="1">
      <c r="B863" s="32"/>
      <c r="C863" s="175" t="s">
        <v>532</v>
      </c>
      <c r="D863" s="175" t="s">
        <v>284</v>
      </c>
      <c r="E863" s="176" t="s">
        <v>1498</v>
      </c>
      <c r="F863" s="177" t="s">
        <v>1499</v>
      </c>
      <c r="G863" s="178" t="s">
        <v>415</v>
      </c>
      <c r="H863" s="179">
        <v>36</v>
      </c>
      <c r="I863" s="180"/>
      <c r="J863" s="181">
        <f>ROUND(I863*H863,2)</f>
        <v>0</v>
      </c>
      <c r="K863" s="182"/>
      <c r="L863" s="183"/>
      <c r="M863" s="184" t="s">
        <v>1</v>
      </c>
      <c r="N863" s="185" t="s">
        <v>40</v>
      </c>
      <c r="P863" s="143">
        <f>O863*H863</f>
        <v>0</v>
      </c>
      <c r="Q863" s="143">
        <v>1.4500000000000001E-2</v>
      </c>
      <c r="R863" s="143">
        <f>Q863*H863</f>
        <v>0.52200000000000002</v>
      </c>
      <c r="S863" s="143">
        <v>0</v>
      </c>
      <c r="T863" s="144">
        <f>S863*H863</f>
        <v>0</v>
      </c>
      <c r="AR863" s="145" t="s">
        <v>184</v>
      </c>
      <c r="AT863" s="145" t="s">
        <v>284</v>
      </c>
      <c r="AU863" s="145" t="s">
        <v>85</v>
      </c>
      <c r="AY863" s="17" t="s">
        <v>133</v>
      </c>
      <c r="BE863" s="146">
        <f>IF(N863="základní",J863,0)</f>
        <v>0</v>
      </c>
      <c r="BF863" s="146">
        <f>IF(N863="snížená",J863,0)</f>
        <v>0</v>
      </c>
      <c r="BG863" s="146">
        <f>IF(N863="zákl. přenesená",J863,0)</f>
        <v>0</v>
      </c>
      <c r="BH863" s="146">
        <f>IF(N863="sníž. přenesená",J863,0)</f>
        <v>0</v>
      </c>
      <c r="BI863" s="146">
        <f>IF(N863="nulová",J863,0)</f>
        <v>0</v>
      </c>
      <c r="BJ863" s="17" t="s">
        <v>83</v>
      </c>
      <c r="BK863" s="146">
        <f>ROUND(I863*H863,2)</f>
        <v>0</v>
      </c>
      <c r="BL863" s="17" t="s">
        <v>139</v>
      </c>
      <c r="BM863" s="145" t="s">
        <v>1500</v>
      </c>
    </row>
    <row r="864" spans="2:65" s="13" customFormat="1" ht="11.25">
      <c r="B864" s="154"/>
      <c r="D864" s="148" t="s">
        <v>141</v>
      </c>
      <c r="E864" s="155" t="s">
        <v>1</v>
      </c>
      <c r="F864" s="156" t="s">
        <v>1501</v>
      </c>
      <c r="H864" s="157">
        <v>36</v>
      </c>
      <c r="I864" s="158"/>
      <c r="L864" s="154"/>
      <c r="M864" s="159"/>
      <c r="T864" s="160"/>
      <c r="AT864" s="155" t="s">
        <v>141</v>
      </c>
      <c r="AU864" s="155" t="s">
        <v>85</v>
      </c>
      <c r="AV864" s="13" t="s">
        <v>85</v>
      </c>
      <c r="AW864" s="13" t="s">
        <v>32</v>
      </c>
      <c r="AX864" s="13" t="s">
        <v>83</v>
      </c>
      <c r="AY864" s="155" t="s">
        <v>133</v>
      </c>
    </row>
    <row r="865" spans="2:65" s="1" customFormat="1" ht="16.5" customHeight="1">
      <c r="B865" s="32"/>
      <c r="C865" s="175" t="s">
        <v>536</v>
      </c>
      <c r="D865" s="175" t="s">
        <v>284</v>
      </c>
      <c r="E865" s="176" t="s">
        <v>1502</v>
      </c>
      <c r="F865" s="177" t="s">
        <v>1503</v>
      </c>
      <c r="G865" s="178" t="s">
        <v>415</v>
      </c>
      <c r="H865" s="179">
        <v>2</v>
      </c>
      <c r="I865" s="180"/>
      <c r="J865" s="181">
        <f>ROUND(I865*H865,2)</f>
        <v>0</v>
      </c>
      <c r="K865" s="182"/>
      <c r="L865" s="183"/>
      <c r="M865" s="184" t="s">
        <v>1</v>
      </c>
      <c r="N865" s="185" t="s">
        <v>40</v>
      </c>
      <c r="P865" s="143">
        <f>O865*H865</f>
        <v>0</v>
      </c>
      <c r="Q865" s="143">
        <v>2.5899999999999999E-2</v>
      </c>
      <c r="R865" s="143">
        <f>Q865*H865</f>
        <v>5.1799999999999999E-2</v>
      </c>
      <c r="S865" s="143">
        <v>0</v>
      </c>
      <c r="T865" s="144">
        <f>S865*H865</f>
        <v>0</v>
      </c>
      <c r="AR865" s="145" t="s">
        <v>184</v>
      </c>
      <c r="AT865" s="145" t="s">
        <v>284</v>
      </c>
      <c r="AU865" s="145" t="s">
        <v>85</v>
      </c>
      <c r="AY865" s="17" t="s">
        <v>133</v>
      </c>
      <c r="BE865" s="146">
        <f>IF(N865="základní",J865,0)</f>
        <v>0</v>
      </c>
      <c r="BF865" s="146">
        <f>IF(N865="snížená",J865,0)</f>
        <v>0</v>
      </c>
      <c r="BG865" s="146">
        <f>IF(N865="zákl. přenesená",J865,0)</f>
        <v>0</v>
      </c>
      <c r="BH865" s="146">
        <f>IF(N865="sníž. přenesená",J865,0)</f>
        <v>0</v>
      </c>
      <c r="BI865" s="146">
        <f>IF(N865="nulová",J865,0)</f>
        <v>0</v>
      </c>
      <c r="BJ865" s="17" t="s">
        <v>83</v>
      </c>
      <c r="BK865" s="146">
        <f>ROUND(I865*H865,2)</f>
        <v>0</v>
      </c>
      <c r="BL865" s="17" t="s">
        <v>139</v>
      </c>
      <c r="BM865" s="145" t="s">
        <v>1504</v>
      </c>
    </row>
    <row r="866" spans="2:65" s="13" customFormat="1" ht="11.25">
      <c r="B866" s="154"/>
      <c r="D866" s="148" t="s">
        <v>141</v>
      </c>
      <c r="E866" s="155" t="s">
        <v>1</v>
      </c>
      <c r="F866" s="156" t="s">
        <v>1505</v>
      </c>
      <c r="H866" s="157">
        <v>2</v>
      </c>
      <c r="I866" s="158"/>
      <c r="L866" s="154"/>
      <c r="M866" s="159"/>
      <c r="T866" s="160"/>
      <c r="AT866" s="155" t="s">
        <v>141</v>
      </c>
      <c r="AU866" s="155" t="s">
        <v>85</v>
      </c>
      <c r="AV866" s="13" t="s">
        <v>85</v>
      </c>
      <c r="AW866" s="13" t="s">
        <v>32</v>
      </c>
      <c r="AX866" s="13" t="s">
        <v>83</v>
      </c>
      <c r="AY866" s="155" t="s">
        <v>133</v>
      </c>
    </row>
    <row r="867" spans="2:65" s="1" customFormat="1" ht="16.5" customHeight="1">
      <c r="B867" s="32"/>
      <c r="C867" s="175" t="s">
        <v>540</v>
      </c>
      <c r="D867" s="175" t="s">
        <v>284</v>
      </c>
      <c r="E867" s="176" t="s">
        <v>1506</v>
      </c>
      <c r="F867" s="177" t="s">
        <v>1507</v>
      </c>
      <c r="G867" s="178" t="s">
        <v>415</v>
      </c>
      <c r="H867" s="179">
        <v>1</v>
      </c>
      <c r="I867" s="180"/>
      <c r="J867" s="181">
        <f>ROUND(I867*H867,2)</f>
        <v>0</v>
      </c>
      <c r="K867" s="182"/>
      <c r="L867" s="183"/>
      <c r="M867" s="184" t="s">
        <v>1</v>
      </c>
      <c r="N867" s="185" t="s">
        <v>40</v>
      </c>
      <c r="P867" s="143">
        <f>O867*H867</f>
        <v>0</v>
      </c>
      <c r="Q867" s="143">
        <v>2.5899999999999999E-2</v>
      </c>
      <c r="R867" s="143">
        <f>Q867*H867</f>
        <v>2.5899999999999999E-2</v>
      </c>
      <c r="S867" s="143">
        <v>0</v>
      </c>
      <c r="T867" s="144">
        <f>S867*H867</f>
        <v>0</v>
      </c>
      <c r="AR867" s="145" t="s">
        <v>184</v>
      </c>
      <c r="AT867" s="145" t="s">
        <v>284</v>
      </c>
      <c r="AU867" s="145" t="s">
        <v>85</v>
      </c>
      <c r="AY867" s="17" t="s">
        <v>133</v>
      </c>
      <c r="BE867" s="146">
        <f>IF(N867="základní",J867,0)</f>
        <v>0</v>
      </c>
      <c r="BF867" s="146">
        <f>IF(N867="snížená",J867,0)</f>
        <v>0</v>
      </c>
      <c r="BG867" s="146">
        <f>IF(N867="zákl. přenesená",J867,0)</f>
        <v>0</v>
      </c>
      <c r="BH867" s="146">
        <f>IF(N867="sníž. přenesená",J867,0)</f>
        <v>0</v>
      </c>
      <c r="BI867" s="146">
        <f>IF(N867="nulová",J867,0)</f>
        <v>0</v>
      </c>
      <c r="BJ867" s="17" t="s">
        <v>83</v>
      </c>
      <c r="BK867" s="146">
        <f>ROUND(I867*H867,2)</f>
        <v>0</v>
      </c>
      <c r="BL867" s="17" t="s">
        <v>139</v>
      </c>
      <c r="BM867" s="145" t="s">
        <v>1508</v>
      </c>
    </row>
    <row r="868" spans="2:65" s="13" customFormat="1" ht="11.25">
      <c r="B868" s="154"/>
      <c r="D868" s="148" t="s">
        <v>141</v>
      </c>
      <c r="E868" s="155" t="s">
        <v>1</v>
      </c>
      <c r="F868" s="156" t="s">
        <v>83</v>
      </c>
      <c r="H868" s="157">
        <v>1</v>
      </c>
      <c r="I868" s="158"/>
      <c r="L868" s="154"/>
      <c r="M868" s="159"/>
      <c r="T868" s="160"/>
      <c r="AT868" s="155" t="s">
        <v>141</v>
      </c>
      <c r="AU868" s="155" t="s">
        <v>85</v>
      </c>
      <c r="AV868" s="13" t="s">
        <v>85</v>
      </c>
      <c r="AW868" s="13" t="s">
        <v>32</v>
      </c>
      <c r="AX868" s="13" t="s">
        <v>83</v>
      </c>
      <c r="AY868" s="155" t="s">
        <v>133</v>
      </c>
    </row>
    <row r="869" spans="2:65" s="1" customFormat="1" ht="16.5" customHeight="1">
      <c r="B869" s="32"/>
      <c r="C869" s="175" t="s">
        <v>544</v>
      </c>
      <c r="D869" s="175" t="s">
        <v>284</v>
      </c>
      <c r="E869" s="176" t="s">
        <v>1509</v>
      </c>
      <c r="F869" s="177" t="s">
        <v>1510</v>
      </c>
      <c r="G869" s="178" t="s">
        <v>415</v>
      </c>
      <c r="H869" s="179">
        <v>1</v>
      </c>
      <c r="I869" s="180"/>
      <c r="J869" s="181">
        <f>ROUND(I869*H869,2)</f>
        <v>0</v>
      </c>
      <c r="K869" s="182"/>
      <c r="L869" s="183"/>
      <c r="M869" s="184" t="s">
        <v>1</v>
      </c>
      <c r="N869" s="185" t="s">
        <v>40</v>
      </c>
      <c r="P869" s="143">
        <f>O869*H869</f>
        <v>0</v>
      </c>
      <c r="Q869" s="143">
        <v>2.5899999999999999E-2</v>
      </c>
      <c r="R869" s="143">
        <f>Q869*H869</f>
        <v>2.5899999999999999E-2</v>
      </c>
      <c r="S869" s="143">
        <v>0</v>
      </c>
      <c r="T869" s="144">
        <f>S869*H869</f>
        <v>0</v>
      </c>
      <c r="AR869" s="145" t="s">
        <v>184</v>
      </c>
      <c r="AT869" s="145" t="s">
        <v>284</v>
      </c>
      <c r="AU869" s="145" t="s">
        <v>85</v>
      </c>
      <c r="AY869" s="17" t="s">
        <v>133</v>
      </c>
      <c r="BE869" s="146">
        <f>IF(N869="základní",J869,0)</f>
        <v>0</v>
      </c>
      <c r="BF869" s="146">
        <f>IF(N869="snížená",J869,0)</f>
        <v>0</v>
      </c>
      <c r="BG869" s="146">
        <f>IF(N869="zákl. přenesená",J869,0)</f>
        <v>0</v>
      </c>
      <c r="BH869" s="146">
        <f>IF(N869="sníž. přenesená",J869,0)</f>
        <v>0</v>
      </c>
      <c r="BI869" s="146">
        <f>IF(N869="nulová",J869,0)</f>
        <v>0</v>
      </c>
      <c r="BJ869" s="17" t="s">
        <v>83</v>
      </c>
      <c r="BK869" s="146">
        <f>ROUND(I869*H869,2)</f>
        <v>0</v>
      </c>
      <c r="BL869" s="17" t="s">
        <v>139</v>
      </c>
      <c r="BM869" s="145" t="s">
        <v>1511</v>
      </c>
    </row>
    <row r="870" spans="2:65" s="13" customFormat="1" ht="11.25">
      <c r="B870" s="154"/>
      <c r="D870" s="148" t="s">
        <v>141</v>
      </c>
      <c r="E870" s="155" t="s">
        <v>1</v>
      </c>
      <c r="F870" s="156" t="s">
        <v>83</v>
      </c>
      <c r="H870" s="157">
        <v>1</v>
      </c>
      <c r="I870" s="158"/>
      <c r="L870" s="154"/>
      <c r="M870" s="159"/>
      <c r="T870" s="160"/>
      <c r="AT870" s="155" t="s">
        <v>141</v>
      </c>
      <c r="AU870" s="155" t="s">
        <v>85</v>
      </c>
      <c r="AV870" s="13" t="s">
        <v>85</v>
      </c>
      <c r="AW870" s="13" t="s">
        <v>32</v>
      </c>
      <c r="AX870" s="13" t="s">
        <v>83</v>
      </c>
      <c r="AY870" s="155" t="s">
        <v>133</v>
      </c>
    </row>
    <row r="871" spans="2:65" s="1" customFormat="1" ht="16.5" customHeight="1">
      <c r="B871" s="32"/>
      <c r="C871" s="175" t="s">
        <v>548</v>
      </c>
      <c r="D871" s="175" t="s">
        <v>284</v>
      </c>
      <c r="E871" s="176" t="s">
        <v>1512</v>
      </c>
      <c r="F871" s="177" t="s">
        <v>1513</v>
      </c>
      <c r="G871" s="178" t="s">
        <v>415</v>
      </c>
      <c r="H871" s="179">
        <v>1</v>
      </c>
      <c r="I871" s="180"/>
      <c r="J871" s="181">
        <f>ROUND(I871*H871,2)</f>
        <v>0</v>
      </c>
      <c r="K871" s="182"/>
      <c r="L871" s="183"/>
      <c r="M871" s="184" t="s">
        <v>1</v>
      </c>
      <c r="N871" s="185" t="s">
        <v>40</v>
      </c>
      <c r="P871" s="143">
        <f>O871*H871</f>
        <v>0</v>
      </c>
      <c r="Q871" s="143">
        <v>2.5899999999999999E-2</v>
      </c>
      <c r="R871" s="143">
        <f>Q871*H871</f>
        <v>2.5899999999999999E-2</v>
      </c>
      <c r="S871" s="143">
        <v>0</v>
      </c>
      <c r="T871" s="144">
        <f>S871*H871</f>
        <v>0</v>
      </c>
      <c r="AR871" s="145" t="s">
        <v>184</v>
      </c>
      <c r="AT871" s="145" t="s">
        <v>284</v>
      </c>
      <c r="AU871" s="145" t="s">
        <v>85</v>
      </c>
      <c r="AY871" s="17" t="s">
        <v>133</v>
      </c>
      <c r="BE871" s="146">
        <f>IF(N871="základní",J871,0)</f>
        <v>0</v>
      </c>
      <c r="BF871" s="146">
        <f>IF(N871="snížená",J871,0)</f>
        <v>0</v>
      </c>
      <c r="BG871" s="146">
        <f>IF(N871="zákl. přenesená",J871,0)</f>
        <v>0</v>
      </c>
      <c r="BH871" s="146">
        <f>IF(N871="sníž. přenesená",J871,0)</f>
        <v>0</v>
      </c>
      <c r="BI871" s="146">
        <f>IF(N871="nulová",J871,0)</f>
        <v>0</v>
      </c>
      <c r="BJ871" s="17" t="s">
        <v>83</v>
      </c>
      <c r="BK871" s="146">
        <f>ROUND(I871*H871,2)</f>
        <v>0</v>
      </c>
      <c r="BL871" s="17" t="s">
        <v>139</v>
      </c>
      <c r="BM871" s="145" t="s">
        <v>1514</v>
      </c>
    </row>
    <row r="872" spans="2:65" s="13" customFormat="1" ht="11.25">
      <c r="B872" s="154"/>
      <c r="D872" s="148" t="s">
        <v>141</v>
      </c>
      <c r="E872" s="155" t="s">
        <v>1</v>
      </c>
      <c r="F872" s="156" t="s">
        <v>83</v>
      </c>
      <c r="H872" s="157">
        <v>1</v>
      </c>
      <c r="I872" s="158"/>
      <c r="L872" s="154"/>
      <c r="M872" s="159"/>
      <c r="T872" s="160"/>
      <c r="AT872" s="155" t="s">
        <v>141</v>
      </c>
      <c r="AU872" s="155" t="s">
        <v>85</v>
      </c>
      <c r="AV872" s="13" t="s">
        <v>85</v>
      </c>
      <c r="AW872" s="13" t="s">
        <v>32</v>
      </c>
      <c r="AX872" s="13" t="s">
        <v>83</v>
      </c>
      <c r="AY872" s="155" t="s">
        <v>133</v>
      </c>
    </row>
    <row r="873" spans="2:65" s="1" customFormat="1" ht="16.5" customHeight="1">
      <c r="B873" s="32"/>
      <c r="C873" s="175" t="s">
        <v>554</v>
      </c>
      <c r="D873" s="175" t="s">
        <v>284</v>
      </c>
      <c r="E873" s="176" t="s">
        <v>1515</v>
      </c>
      <c r="F873" s="177" t="s">
        <v>1516</v>
      </c>
      <c r="G873" s="178" t="s">
        <v>415</v>
      </c>
      <c r="H873" s="179">
        <v>1</v>
      </c>
      <c r="I873" s="180"/>
      <c r="J873" s="181">
        <f>ROUND(I873*H873,2)</f>
        <v>0</v>
      </c>
      <c r="K873" s="182"/>
      <c r="L873" s="183"/>
      <c r="M873" s="184" t="s">
        <v>1</v>
      </c>
      <c r="N873" s="185" t="s">
        <v>40</v>
      </c>
      <c r="P873" s="143">
        <f>O873*H873</f>
        <v>0</v>
      </c>
      <c r="Q873" s="143">
        <v>2.5899999999999999E-2</v>
      </c>
      <c r="R873" s="143">
        <f>Q873*H873</f>
        <v>2.5899999999999999E-2</v>
      </c>
      <c r="S873" s="143">
        <v>0</v>
      </c>
      <c r="T873" s="144">
        <f>S873*H873</f>
        <v>0</v>
      </c>
      <c r="AR873" s="145" t="s">
        <v>184</v>
      </c>
      <c r="AT873" s="145" t="s">
        <v>284</v>
      </c>
      <c r="AU873" s="145" t="s">
        <v>85</v>
      </c>
      <c r="AY873" s="17" t="s">
        <v>133</v>
      </c>
      <c r="BE873" s="146">
        <f>IF(N873="základní",J873,0)</f>
        <v>0</v>
      </c>
      <c r="BF873" s="146">
        <f>IF(N873="snížená",J873,0)</f>
        <v>0</v>
      </c>
      <c r="BG873" s="146">
        <f>IF(N873="zákl. přenesená",J873,0)</f>
        <v>0</v>
      </c>
      <c r="BH873" s="146">
        <f>IF(N873="sníž. přenesená",J873,0)</f>
        <v>0</v>
      </c>
      <c r="BI873" s="146">
        <f>IF(N873="nulová",J873,0)</f>
        <v>0</v>
      </c>
      <c r="BJ873" s="17" t="s">
        <v>83</v>
      </c>
      <c r="BK873" s="146">
        <f>ROUND(I873*H873,2)</f>
        <v>0</v>
      </c>
      <c r="BL873" s="17" t="s">
        <v>139</v>
      </c>
      <c r="BM873" s="145" t="s">
        <v>1517</v>
      </c>
    </row>
    <row r="874" spans="2:65" s="13" customFormat="1" ht="11.25">
      <c r="B874" s="154"/>
      <c r="D874" s="148" t="s">
        <v>141</v>
      </c>
      <c r="E874" s="155" t="s">
        <v>1</v>
      </c>
      <c r="F874" s="156" t="s">
        <v>83</v>
      </c>
      <c r="H874" s="157">
        <v>1</v>
      </c>
      <c r="I874" s="158"/>
      <c r="L874" s="154"/>
      <c r="M874" s="159"/>
      <c r="T874" s="160"/>
      <c r="AT874" s="155" t="s">
        <v>141</v>
      </c>
      <c r="AU874" s="155" t="s">
        <v>85</v>
      </c>
      <c r="AV874" s="13" t="s">
        <v>85</v>
      </c>
      <c r="AW874" s="13" t="s">
        <v>32</v>
      </c>
      <c r="AX874" s="13" t="s">
        <v>83</v>
      </c>
      <c r="AY874" s="155" t="s">
        <v>133</v>
      </c>
    </row>
    <row r="875" spans="2:65" s="1" customFormat="1" ht="24.2" customHeight="1">
      <c r="B875" s="32"/>
      <c r="C875" s="133" t="s">
        <v>560</v>
      </c>
      <c r="D875" s="133" t="s">
        <v>135</v>
      </c>
      <c r="E875" s="134" t="s">
        <v>422</v>
      </c>
      <c r="F875" s="135" t="s">
        <v>423</v>
      </c>
      <c r="G875" s="136" t="s">
        <v>415</v>
      </c>
      <c r="H875" s="137">
        <v>55</v>
      </c>
      <c r="I875" s="138"/>
      <c r="J875" s="139">
        <f>ROUND(I875*H875,2)</f>
        <v>0</v>
      </c>
      <c r="K875" s="140"/>
      <c r="L875" s="32"/>
      <c r="M875" s="141" t="s">
        <v>1</v>
      </c>
      <c r="N875" s="142" t="s">
        <v>40</v>
      </c>
      <c r="P875" s="143">
        <f>O875*H875</f>
        <v>0</v>
      </c>
      <c r="Q875" s="143">
        <v>1.7099999999999999E-3</v>
      </c>
      <c r="R875" s="143">
        <f>Q875*H875</f>
        <v>9.4049999999999995E-2</v>
      </c>
      <c r="S875" s="143">
        <v>0.19871</v>
      </c>
      <c r="T875" s="144">
        <f>S875*H875</f>
        <v>10.92905</v>
      </c>
      <c r="AR875" s="145" t="s">
        <v>139</v>
      </c>
      <c r="AT875" s="145" t="s">
        <v>135</v>
      </c>
      <c r="AU875" s="145" t="s">
        <v>85</v>
      </c>
      <c r="AY875" s="17" t="s">
        <v>133</v>
      </c>
      <c r="BE875" s="146">
        <f>IF(N875="základní",J875,0)</f>
        <v>0</v>
      </c>
      <c r="BF875" s="146">
        <f>IF(N875="snížená",J875,0)</f>
        <v>0</v>
      </c>
      <c r="BG875" s="146">
        <f>IF(N875="zákl. přenesená",J875,0)</f>
        <v>0</v>
      </c>
      <c r="BH875" s="146">
        <f>IF(N875="sníž. přenesená",J875,0)</f>
        <v>0</v>
      </c>
      <c r="BI875" s="146">
        <f>IF(N875="nulová",J875,0)</f>
        <v>0</v>
      </c>
      <c r="BJ875" s="17" t="s">
        <v>83</v>
      </c>
      <c r="BK875" s="146">
        <f>ROUND(I875*H875,2)</f>
        <v>0</v>
      </c>
      <c r="BL875" s="17" t="s">
        <v>139</v>
      </c>
      <c r="BM875" s="145" t="s">
        <v>1518</v>
      </c>
    </row>
    <row r="876" spans="2:65" s="13" customFormat="1" ht="11.25">
      <c r="B876" s="154"/>
      <c r="D876" s="148" t="s">
        <v>141</v>
      </c>
      <c r="E876" s="155" t="s">
        <v>1</v>
      </c>
      <c r="F876" s="156" t="s">
        <v>454</v>
      </c>
      <c r="H876" s="157">
        <v>55</v>
      </c>
      <c r="I876" s="158"/>
      <c r="L876" s="154"/>
      <c r="M876" s="159"/>
      <c r="T876" s="160"/>
      <c r="AT876" s="155" t="s">
        <v>141</v>
      </c>
      <c r="AU876" s="155" t="s">
        <v>85</v>
      </c>
      <c r="AV876" s="13" t="s">
        <v>85</v>
      </c>
      <c r="AW876" s="13" t="s">
        <v>32</v>
      </c>
      <c r="AX876" s="13" t="s">
        <v>83</v>
      </c>
      <c r="AY876" s="155" t="s">
        <v>133</v>
      </c>
    </row>
    <row r="877" spans="2:65" s="1" customFormat="1" ht="16.5" customHeight="1">
      <c r="B877" s="32"/>
      <c r="C877" s="175" t="s">
        <v>567</v>
      </c>
      <c r="D877" s="175" t="s">
        <v>284</v>
      </c>
      <c r="E877" s="176" t="s">
        <v>426</v>
      </c>
      <c r="F877" s="177" t="s">
        <v>427</v>
      </c>
      <c r="G877" s="178" t="s">
        <v>428</v>
      </c>
      <c r="H877" s="179">
        <v>25</v>
      </c>
      <c r="I877" s="180"/>
      <c r="J877" s="181">
        <f>ROUND(I877*H877,2)</f>
        <v>0</v>
      </c>
      <c r="K877" s="182"/>
      <c r="L877" s="183"/>
      <c r="M877" s="184" t="s">
        <v>1</v>
      </c>
      <c r="N877" s="185" t="s">
        <v>40</v>
      </c>
      <c r="P877" s="143">
        <f>O877*H877</f>
        <v>0</v>
      </c>
      <c r="Q877" s="143">
        <v>0</v>
      </c>
      <c r="R877" s="143">
        <f>Q877*H877</f>
        <v>0</v>
      </c>
      <c r="S877" s="143">
        <v>0</v>
      </c>
      <c r="T877" s="144">
        <f>S877*H877</f>
        <v>0</v>
      </c>
      <c r="AR877" s="145" t="s">
        <v>184</v>
      </c>
      <c r="AT877" s="145" t="s">
        <v>284</v>
      </c>
      <c r="AU877" s="145" t="s">
        <v>85</v>
      </c>
      <c r="AY877" s="17" t="s">
        <v>133</v>
      </c>
      <c r="BE877" s="146">
        <f>IF(N877="základní",J877,0)</f>
        <v>0</v>
      </c>
      <c r="BF877" s="146">
        <f>IF(N877="snížená",J877,0)</f>
        <v>0</v>
      </c>
      <c r="BG877" s="146">
        <f>IF(N877="zákl. přenesená",J877,0)</f>
        <v>0</v>
      </c>
      <c r="BH877" s="146">
        <f>IF(N877="sníž. přenesená",J877,0)</f>
        <v>0</v>
      </c>
      <c r="BI877" s="146">
        <f>IF(N877="nulová",J877,0)</f>
        <v>0</v>
      </c>
      <c r="BJ877" s="17" t="s">
        <v>83</v>
      </c>
      <c r="BK877" s="146">
        <f>ROUND(I877*H877,2)</f>
        <v>0</v>
      </c>
      <c r="BL877" s="17" t="s">
        <v>139</v>
      </c>
      <c r="BM877" s="145" t="s">
        <v>1519</v>
      </c>
    </row>
    <row r="878" spans="2:65" s="13" customFormat="1" ht="11.25">
      <c r="B878" s="154"/>
      <c r="D878" s="148" t="s">
        <v>141</v>
      </c>
      <c r="E878" s="155" t="s">
        <v>1</v>
      </c>
      <c r="F878" s="156" t="s">
        <v>1520</v>
      </c>
      <c r="H878" s="157">
        <v>25</v>
      </c>
      <c r="I878" s="158"/>
      <c r="L878" s="154"/>
      <c r="M878" s="159"/>
      <c r="T878" s="160"/>
      <c r="AT878" s="155" t="s">
        <v>141</v>
      </c>
      <c r="AU878" s="155" t="s">
        <v>85</v>
      </c>
      <c r="AV878" s="13" t="s">
        <v>85</v>
      </c>
      <c r="AW878" s="13" t="s">
        <v>32</v>
      </c>
      <c r="AX878" s="13" t="s">
        <v>83</v>
      </c>
      <c r="AY878" s="155" t="s">
        <v>133</v>
      </c>
    </row>
    <row r="879" spans="2:65" s="1" customFormat="1" ht="16.5" customHeight="1">
      <c r="B879" s="32"/>
      <c r="C879" s="175" t="s">
        <v>579</v>
      </c>
      <c r="D879" s="175" t="s">
        <v>284</v>
      </c>
      <c r="E879" s="176" t="s">
        <v>1521</v>
      </c>
      <c r="F879" s="177" t="s">
        <v>1522</v>
      </c>
      <c r="G879" s="178" t="s">
        <v>428</v>
      </c>
      <c r="H879" s="179">
        <v>8</v>
      </c>
      <c r="I879" s="180"/>
      <c r="J879" s="181">
        <f>ROUND(I879*H879,2)</f>
        <v>0</v>
      </c>
      <c r="K879" s="182"/>
      <c r="L879" s="183"/>
      <c r="M879" s="184" t="s">
        <v>1</v>
      </c>
      <c r="N879" s="185" t="s">
        <v>40</v>
      </c>
      <c r="P879" s="143">
        <f>O879*H879</f>
        <v>0</v>
      </c>
      <c r="Q879" s="143">
        <v>0</v>
      </c>
      <c r="R879" s="143">
        <f>Q879*H879</f>
        <v>0</v>
      </c>
      <c r="S879" s="143">
        <v>0</v>
      </c>
      <c r="T879" s="144">
        <f>S879*H879</f>
        <v>0</v>
      </c>
      <c r="AR879" s="145" t="s">
        <v>184</v>
      </c>
      <c r="AT879" s="145" t="s">
        <v>284</v>
      </c>
      <c r="AU879" s="145" t="s">
        <v>85</v>
      </c>
      <c r="AY879" s="17" t="s">
        <v>133</v>
      </c>
      <c r="BE879" s="146">
        <f>IF(N879="základní",J879,0)</f>
        <v>0</v>
      </c>
      <c r="BF879" s="146">
        <f>IF(N879="snížená",J879,0)</f>
        <v>0</v>
      </c>
      <c r="BG879" s="146">
        <f>IF(N879="zákl. přenesená",J879,0)</f>
        <v>0</v>
      </c>
      <c r="BH879" s="146">
        <f>IF(N879="sníž. přenesená",J879,0)</f>
        <v>0</v>
      </c>
      <c r="BI879" s="146">
        <f>IF(N879="nulová",J879,0)</f>
        <v>0</v>
      </c>
      <c r="BJ879" s="17" t="s">
        <v>83</v>
      </c>
      <c r="BK879" s="146">
        <f>ROUND(I879*H879,2)</f>
        <v>0</v>
      </c>
      <c r="BL879" s="17" t="s">
        <v>139</v>
      </c>
      <c r="BM879" s="145" t="s">
        <v>1523</v>
      </c>
    </row>
    <row r="880" spans="2:65" s="13" customFormat="1" ht="11.25">
      <c r="B880" s="154"/>
      <c r="D880" s="148" t="s">
        <v>141</v>
      </c>
      <c r="E880" s="155" t="s">
        <v>1</v>
      </c>
      <c r="F880" s="156" t="s">
        <v>1524</v>
      </c>
      <c r="H880" s="157">
        <v>8</v>
      </c>
      <c r="I880" s="158"/>
      <c r="L880" s="154"/>
      <c r="M880" s="159"/>
      <c r="T880" s="160"/>
      <c r="AT880" s="155" t="s">
        <v>141</v>
      </c>
      <c r="AU880" s="155" t="s">
        <v>85</v>
      </c>
      <c r="AV880" s="13" t="s">
        <v>85</v>
      </c>
      <c r="AW880" s="13" t="s">
        <v>32</v>
      </c>
      <c r="AX880" s="13" t="s">
        <v>83</v>
      </c>
      <c r="AY880" s="155" t="s">
        <v>133</v>
      </c>
    </row>
    <row r="881" spans="2:65" s="1" customFormat="1" ht="16.5" customHeight="1">
      <c r="B881" s="32"/>
      <c r="C881" s="175" t="s">
        <v>592</v>
      </c>
      <c r="D881" s="175" t="s">
        <v>284</v>
      </c>
      <c r="E881" s="176" t="s">
        <v>1525</v>
      </c>
      <c r="F881" s="177" t="s">
        <v>1526</v>
      </c>
      <c r="G881" s="178" t="s">
        <v>415</v>
      </c>
      <c r="H881" s="179">
        <v>16</v>
      </c>
      <c r="I881" s="180"/>
      <c r="J881" s="181">
        <f>ROUND(I881*H881,2)</f>
        <v>0</v>
      </c>
      <c r="K881" s="182"/>
      <c r="L881" s="183"/>
      <c r="M881" s="184" t="s">
        <v>1</v>
      </c>
      <c r="N881" s="185" t="s">
        <v>40</v>
      </c>
      <c r="P881" s="143">
        <f>O881*H881</f>
        <v>0</v>
      </c>
      <c r="Q881" s="143">
        <v>1.6799999999999999E-2</v>
      </c>
      <c r="R881" s="143">
        <f>Q881*H881</f>
        <v>0.26879999999999998</v>
      </c>
      <c r="S881" s="143">
        <v>0</v>
      </c>
      <c r="T881" s="144">
        <f>S881*H881</f>
        <v>0</v>
      </c>
      <c r="AR881" s="145" t="s">
        <v>184</v>
      </c>
      <c r="AT881" s="145" t="s">
        <v>284</v>
      </c>
      <c r="AU881" s="145" t="s">
        <v>85</v>
      </c>
      <c r="AY881" s="17" t="s">
        <v>133</v>
      </c>
      <c r="BE881" s="146">
        <f>IF(N881="základní",J881,0)</f>
        <v>0</v>
      </c>
      <c r="BF881" s="146">
        <f>IF(N881="snížená",J881,0)</f>
        <v>0</v>
      </c>
      <c r="BG881" s="146">
        <f>IF(N881="zákl. přenesená",J881,0)</f>
        <v>0</v>
      </c>
      <c r="BH881" s="146">
        <f>IF(N881="sníž. přenesená",J881,0)</f>
        <v>0</v>
      </c>
      <c r="BI881" s="146">
        <f>IF(N881="nulová",J881,0)</f>
        <v>0</v>
      </c>
      <c r="BJ881" s="17" t="s">
        <v>83</v>
      </c>
      <c r="BK881" s="146">
        <f>ROUND(I881*H881,2)</f>
        <v>0</v>
      </c>
      <c r="BL881" s="17" t="s">
        <v>139</v>
      </c>
      <c r="BM881" s="145" t="s">
        <v>1527</v>
      </c>
    </row>
    <row r="882" spans="2:65" s="13" customFormat="1" ht="11.25">
      <c r="B882" s="154"/>
      <c r="D882" s="148" t="s">
        <v>141</v>
      </c>
      <c r="E882" s="155" t="s">
        <v>1</v>
      </c>
      <c r="F882" s="156" t="s">
        <v>1528</v>
      </c>
      <c r="H882" s="157">
        <v>16</v>
      </c>
      <c r="I882" s="158"/>
      <c r="L882" s="154"/>
      <c r="M882" s="159"/>
      <c r="T882" s="160"/>
      <c r="AT882" s="155" t="s">
        <v>141</v>
      </c>
      <c r="AU882" s="155" t="s">
        <v>85</v>
      </c>
      <c r="AV882" s="13" t="s">
        <v>85</v>
      </c>
      <c r="AW882" s="13" t="s">
        <v>32</v>
      </c>
      <c r="AX882" s="13" t="s">
        <v>83</v>
      </c>
      <c r="AY882" s="155" t="s">
        <v>133</v>
      </c>
    </row>
    <row r="883" spans="2:65" s="1" customFormat="1" ht="16.5" customHeight="1">
      <c r="B883" s="32"/>
      <c r="C883" s="175" t="s">
        <v>601</v>
      </c>
      <c r="D883" s="175" t="s">
        <v>284</v>
      </c>
      <c r="E883" s="176" t="s">
        <v>1529</v>
      </c>
      <c r="F883" s="177" t="s">
        <v>1530</v>
      </c>
      <c r="G883" s="178" t="s">
        <v>415</v>
      </c>
      <c r="H883" s="179">
        <v>6</v>
      </c>
      <c r="I883" s="180"/>
      <c r="J883" s="181">
        <f>ROUND(I883*H883,2)</f>
        <v>0</v>
      </c>
      <c r="K883" s="182"/>
      <c r="L883" s="183"/>
      <c r="M883" s="184" t="s">
        <v>1</v>
      </c>
      <c r="N883" s="185" t="s">
        <v>40</v>
      </c>
      <c r="P883" s="143">
        <f>O883*H883</f>
        <v>0</v>
      </c>
      <c r="Q883" s="143">
        <v>3.3E-3</v>
      </c>
      <c r="R883" s="143">
        <f>Q883*H883</f>
        <v>1.9799999999999998E-2</v>
      </c>
      <c r="S883" s="143">
        <v>0</v>
      </c>
      <c r="T883" s="144">
        <f>S883*H883</f>
        <v>0</v>
      </c>
      <c r="AR883" s="145" t="s">
        <v>184</v>
      </c>
      <c r="AT883" s="145" t="s">
        <v>284</v>
      </c>
      <c r="AU883" s="145" t="s">
        <v>85</v>
      </c>
      <c r="AY883" s="17" t="s">
        <v>133</v>
      </c>
      <c r="BE883" s="146">
        <f>IF(N883="základní",J883,0)</f>
        <v>0</v>
      </c>
      <c r="BF883" s="146">
        <f>IF(N883="snížená",J883,0)</f>
        <v>0</v>
      </c>
      <c r="BG883" s="146">
        <f>IF(N883="zákl. přenesená",J883,0)</f>
        <v>0</v>
      </c>
      <c r="BH883" s="146">
        <f>IF(N883="sníž. přenesená",J883,0)</f>
        <v>0</v>
      </c>
      <c r="BI883" s="146">
        <f>IF(N883="nulová",J883,0)</f>
        <v>0</v>
      </c>
      <c r="BJ883" s="17" t="s">
        <v>83</v>
      </c>
      <c r="BK883" s="146">
        <f>ROUND(I883*H883,2)</f>
        <v>0</v>
      </c>
      <c r="BL883" s="17" t="s">
        <v>139</v>
      </c>
      <c r="BM883" s="145" t="s">
        <v>1531</v>
      </c>
    </row>
    <row r="884" spans="2:65" s="13" customFormat="1" ht="11.25">
      <c r="B884" s="154"/>
      <c r="D884" s="148" t="s">
        <v>141</v>
      </c>
      <c r="E884" s="155" t="s">
        <v>1</v>
      </c>
      <c r="F884" s="156" t="s">
        <v>1532</v>
      </c>
      <c r="H884" s="157">
        <v>6</v>
      </c>
      <c r="I884" s="158"/>
      <c r="L884" s="154"/>
      <c r="M884" s="159"/>
      <c r="T884" s="160"/>
      <c r="AT884" s="155" t="s">
        <v>141</v>
      </c>
      <c r="AU884" s="155" t="s">
        <v>85</v>
      </c>
      <c r="AV884" s="13" t="s">
        <v>85</v>
      </c>
      <c r="AW884" s="13" t="s">
        <v>32</v>
      </c>
      <c r="AX884" s="13" t="s">
        <v>83</v>
      </c>
      <c r="AY884" s="155" t="s">
        <v>133</v>
      </c>
    </row>
    <row r="885" spans="2:65" s="1" customFormat="1" ht="24.2" customHeight="1">
      <c r="B885" s="32"/>
      <c r="C885" s="133" t="s">
        <v>609</v>
      </c>
      <c r="D885" s="133" t="s">
        <v>135</v>
      </c>
      <c r="E885" s="134" t="s">
        <v>1533</v>
      </c>
      <c r="F885" s="135" t="s">
        <v>1534</v>
      </c>
      <c r="G885" s="136" t="s">
        <v>187</v>
      </c>
      <c r="H885" s="137">
        <v>472.9</v>
      </c>
      <c r="I885" s="138"/>
      <c r="J885" s="139">
        <f>ROUND(I885*H885,2)</f>
        <v>0</v>
      </c>
      <c r="K885" s="140"/>
      <c r="L885" s="32"/>
      <c r="M885" s="141" t="s">
        <v>1</v>
      </c>
      <c r="N885" s="142" t="s">
        <v>40</v>
      </c>
      <c r="P885" s="143">
        <f>O885*H885</f>
        <v>0</v>
      </c>
      <c r="Q885" s="143">
        <v>0</v>
      </c>
      <c r="R885" s="143">
        <f>Q885*H885</f>
        <v>0</v>
      </c>
      <c r="S885" s="143">
        <v>0</v>
      </c>
      <c r="T885" s="144">
        <f>S885*H885</f>
        <v>0</v>
      </c>
      <c r="AR885" s="145" t="s">
        <v>139</v>
      </c>
      <c r="AT885" s="145" t="s">
        <v>135</v>
      </c>
      <c r="AU885" s="145" t="s">
        <v>85</v>
      </c>
      <c r="AY885" s="17" t="s">
        <v>133</v>
      </c>
      <c r="BE885" s="146">
        <f>IF(N885="základní",J885,0)</f>
        <v>0</v>
      </c>
      <c r="BF885" s="146">
        <f>IF(N885="snížená",J885,0)</f>
        <v>0</v>
      </c>
      <c r="BG885" s="146">
        <f>IF(N885="zákl. přenesená",J885,0)</f>
        <v>0</v>
      </c>
      <c r="BH885" s="146">
        <f>IF(N885="sníž. přenesená",J885,0)</f>
        <v>0</v>
      </c>
      <c r="BI885" s="146">
        <f>IF(N885="nulová",J885,0)</f>
        <v>0</v>
      </c>
      <c r="BJ885" s="17" t="s">
        <v>83</v>
      </c>
      <c r="BK885" s="146">
        <f>ROUND(I885*H885,2)</f>
        <v>0</v>
      </c>
      <c r="BL885" s="17" t="s">
        <v>139</v>
      </c>
      <c r="BM885" s="145" t="s">
        <v>1535</v>
      </c>
    </row>
    <row r="886" spans="2:65" s="12" customFormat="1" ht="11.25">
      <c r="B886" s="147"/>
      <c r="D886" s="148" t="s">
        <v>141</v>
      </c>
      <c r="E886" s="149" t="s">
        <v>1</v>
      </c>
      <c r="F886" s="150" t="s">
        <v>1536</v>
      </c>
      <c r="H886" s="149" t="s">
        <v>1</v>
      </c>
      <c r="I886" s="151"/>
      <c r="L886" s="147"/>
      <c r="M886" s="152"/>
      <c r="T886" s="153"/>
      <c r="AT886" s="149" t="s">
        <v>141</v>
      </c>
      <c r="AU886" s="149" t="s">
        <v>85</v>
      </c>
      <c r="AV886" s="12" t="s">
        <v>83</v>
      </c>
      <c r="AW886" s="12" t="s">
        <v>32</v>
      </c>
      <c r="AX886" s="12" t="s">
        <v>75</v>
      </c>
      <c r="AY886" s="149" t="s">
        <v>133</v>
      </c>
    </row>
    <row r="887" spans="2:65" s="13" customFormat="1" ht="11.25">
      <c r="B887" s="154"/>
      <c r="D887" s="148" t="s">
        <v>141</v>
      </c>
      <c r="E887" s="155" t="s">
        <v>1</v>
      </c>
      <c r="F887" s="156" t="s">
        <v>1537</v>
      </c>
      <c r="H887" s="157">
        <v>472.9</v>
      </c>
      <c r="I887" s="158"/>
      <c r="L887" s="154"/>
      <c r="M887" s="159"/>
      <c r="T887" s="160"/>
      <c r="AT887" s="155" t="s">
        <v>141</v>
      </c>
      <c r="AU887" s="155" t="s">
        <v>85</v>
      </c>
      <c r="AV887" s="13" t="s">
        <v>85</v>
      </c>
      <c r="AW887" s="13" t="s">
        <v>32</v>
      </c>
      <c r="AX887" s="13" t="s">
        <v>83</v>
      </c>
      <c r="AY887" s="155" t="s">
        <v>133</v>
      </c>
    </row>
    <row r="888" spans="2:65" s="1" customFormat="1" ht="16.5" customHeight="1">
      <c r="B888" s="32"/>
      <c r="C888" s="175" t="s">
        <v>614</v>
      </c>
      <c r="D888" s="175" t="s">
        <v>284</v>
      </c>
      <c r="E888" s="176" t="s">
        <v>1538</v>
      </c>
      <c r="F888" s="177" t="s">
        <v>1539</v>
      </c>
      <c r="G888" s="178" t="s">
        <v>187</v>
      </c>
      <c r="H888" s="179">
        <v>520.19000000000005</v>
      </c>
      <c r="I888" s="180"/>
      <c r="J888" s="181">
        <f>ROUND(I888*H888,2)</f>
        <v>0</v>
      </c>
      <c r="K888" s="182"/>
      <c r="L888" s="183"/>
      <c r="M888" s="184" t="s">
        <v>1</v>
      </c>
      <c r="N888" s="185" t="s">
        <v>40</v>
      </c>
      <c r="P888" s="143">
        <f>O888*H888</f>
        <v>0</v>
      </c>
      <c r="Q888" s="143">
        <v>1.06E-3</v>
      </c>
      <c r="R888" s="143">
        <f>Q888*H888</f>
        <v>0.55140140000000004</v>
      </c>
      <c r="S888" s="143">
        <v>0</v>
      </c>
      <c r="T888" s="144">
        <f>S888*H888</f>
        <v>0</v>
      </c>
      <c r="AR888" s="145" t="s">
        <v>184</v>
      </c>
      <c r="AT888" s="145" t="s">
        <v>284</v>
      </c>
      <c r="AU888" s="145" t="s">
        <v>85</v>
      </c>
      <c r="AY888" s="17" t="s">
        <v>133</v>
      </c>
      <c r="BE888" s="146">
        <f>IF(N888="základní",J888,0)</f>
        <v>0</v>
      </c>
      <c r="BF888" s="146">
        <f>IF(N888="snížená",J888,0)</f>
        <v>0</v>
      </c>
      <c r="BG888" s="146">
        <f>IF(N888="zákl. přenesená",J888,0)</f>
        <v>0</v>
      </c>
      <c r="BH888" s="146">
        <f>IF(N888="sníž. přenesená",J888,0)</f>
        <v>0</v>
      </c>
      <c r="BI888" s="146">
        <f>IF(N888="nulová",J888,0)</f>
        <v>0</v>
      </c>
      <c r="BJ888" s="17" t="s">
        <v>83</v>
      </c>
      <c r="BK888" s="146">
        <f>ROUND(I888*H888,2)</f>
        <v>0</v>
      </c>
      <c r="BL888" s="17" t="s">
        <v>139</v>
      </c>
      <c r="BM888" s="145" t="s">
        <v>1540</v>
      </c>
    </row>
    <row r="889" spans="2:65" s="13" customFormat="1" ht="11.25">
      <c r="B889" s="154"/>
      <c r="D889" s="148" t="s">
        <v>141</v>
      </c>
      <c r="E889" s="155" t="s">
        <v>1</v>
      </c>
      <c r="F889" s="156" t="s">
        <v>1541</v>
      </c>
      <c r="H889" s="157">
        <v>520.19000000000005</v>
      </c>
      <c r="I889" s="158"/>
      <c r="L889" s="154"/>
      <c r="M889" s="159"/>
      <c r="T889" s="160"/>
      <c r="AT889" s="155" t="s">
        <v>141</v>
      </c>
      <c r="AU889" s="155" t="s">
        <v>85</v>
      </c>
      <c r="AV889" s="13" t="s">
        <v>85</v>
      </c>
      <c r="AW889" s="13" t="s">
        <v>32</v>
      </c>
      <c r="AX889" s="13" t="s">
        <v>83</v>
      </c>
      <c r="AY889" s="155" t="s">
        <v>133</v>
      </c>
    </row>
    <row r="890" spans="2:65" s="1" customFormat="1" ht="24.2" customHeight="1">
      <c r="B890" s="32"/>
      <c r="C890" s="133" t="s">
        <v>1542</v>
      </c>
      <c r="D890" s="133" t="s">
        <v>135</v>
      </c>
      <c r="E890" s="134" t="s">
        <v>1543</v>
      </c>
      <c r="F890" s="135" t="s">
        <v>1544</v>
      </c>
      <c r="G890" s="136" t="s">
        <v>187</v>
      </c>
      <c r="H890" s="137">
        <v>1869.8</v>
      </c>
      <c r="I890" s="138"/>
      <c r="J890" s="139">
        <f>ROUND(I890*H890,2)</f>
        <v>0</v>
      </c>
      <c r="K890" s="140"/>
      <c r="L890" s="32"/>
      <c r="M890" s="141" t="s">
        <v>1</v>
      </c>
      <c r="N890" s="142" t="s">
        <v>40</v>
      </c>
      <c r="P890" s="143">
        <f>O890*H890</f>
        <v>0</v>
      </c>
      <c r="Q890" s="143">
        <v>0</v>
      </c>
      <c r="R890" s="143">
        <f>Q890*H890</f>
        <v>0</v>
      </c>
      <c r="S890" s="143">
        <v>0</v>
      </c>
      <c r="T890" s="144">
        <f>S890*H890</f>
        <v>0</v>
      </c>
      <c r="AR890" s="145" t="s">
        <v>139</v>
      </c>
      <c r="AT890" s="145" t="s">
        <v>135</v>
      </c>
      <c r="AU890" s="145" t="s">
        <v>85</v>
      </c>
      <c r="AY890" s="17" t="s">
        <v>133</v>
      </c>
      <c r="BE890" s="146">
        <f>IF(N890="základní",J890,0)</f>
        <v>0</v>
      </c>
      <c r="BF890" s="146">
        <f>IF(N890="snížená",J890,0)</f>
        <v>0</v>
      </c>
      <c r="BG890" s="146">
        <f>IF(N890="zákl. přenesená",J890,0)</f>
        <v>0</v>
      </c>
      <c r="BH890" s="146">
        <f>IF(N890="sníž. přenesená",J890,0)</f>
        <v>0</v>
      </c>
      <c r="BI890" s="146">
        <f>IF(N890="nulová",J890,0)</f>
        <v>0</v>
      </c>
      <c r="BJ890" s="17" t="s">
        <v>83</v>
      </c>
      <c r="BK890" s="146">
        <f>ROUND(I890*H890,2)</f>
        <v>0</v>
      </c>
      <c r="BL890" s="17" t="s">
        <v>139</v>
      </c>
      <c r="BM890" s="145" t="s">
        <v>1545</v>
      </c>
    </row>
    <row r="891" spans="2:65" s="12" customFormat="1" ht="11.25">
      <c r="B891" s="147"/>
      <c r="D891" s="148" t="s">
        <v>141</v>
      </c>
      <c r="E891" s="149" t="s">
        <v>1</v>
      </c>
      <c r="F891" s="150" t="s">
        <v>1546</v>
      </c>
      <c r="H891" s="149" t="s">
        <v>1</v>
      </c>
      <c r="I891" s="151"/>
      <c r="L891" s="147"/>
      <c r="M891" s="152"/>
      <c r="T891" s="153"/>
      <c r="AT891" s="149" t="s">
        <v>141</v>
      </c>
      <c r="AU891" s="149" t="s">
        <v>85</v>
      </c>
      <c r="AV891" s="12" t="s">
        <v>83</v>
      </c>
      <c r="AW891" s="12" t="s">
        <v>32</v>
      </c>
      <c r="AX891" s="12" t="s">
        <v>75</v>
      </c>
      <c r="AY891" s="149" t="s">
        <v>133</v>
      </c>
    </row>
    <row r="892" spans="2:65" s="13" customFormat="1" ht="11.25">
      <c r="B892" s="154"/>
      <c r="D892" s="148" t="s">
        <v>141</v>
      </c>
      <c r="E892" s="155" t="s">
        <v>1</v>
      </c>
      <c r="F892" s="156" t="s">
        <v>1547</v>
      </c>
      <c r="H892" s="157">
        <v>1869.8</v>
      </c>
      <c r="I892" s="158"/>
      <c r="L892" s="154"/>
      <c r="M892" s="159"/>
      <c r="T892" s="160"/>
      <c r="AT892" s="155" t="s">
        <v>141</v>
      </c>
      <c r="AU892" s="155" t="s">
        <v>85</v>
      </c>
      <c r="AV892" s="13" t="s">
        <v>85</v>
      </c>
      <c r="AW892" s="13" t="s">
        <v>32</v>
      </c>
      <c r="AX892" s="13" t="s">
        <v>83</v>
      </c>
      <c r="AY892" s="155" t="s">
        <v>133</v>
      </c>
    </row>
    <row r="893" spans="2:65" s="1" customFormat="1" ht="16.5" customHeight="1">
      <c r="B893" s="32"/>
      <c r="C893" s="175" t="s">
        <v>1548</v>
      </c>
      <c r="D893" s="175" t="s">
        <v>284</v>
      </c>
      <c r="E893" s="176" t="s">
        <v>1549</v>
      </c>
      <c r="F893" s="177" t="s">
        <v>1550</v>
      </c>
      <c r="G893" s="178" t="s">
        <v>187</v>
      </c>
      <c r="H893" s="179">
        <v>2056.7800000000002</v>
      </c>
      <c r="I893" s="180"/>
      <c r="J893" s="181">
        <f>ROUND(I893*H893,2)</f>
        <v>0</v>
      </c>
      <c r="K893" s="182"/>
      <c r="L893" s="183"/>
      <c r="M893" s="184" t="s">
        <v>1</v>
      </c>
      <c r="N893" s="185" t="s">
        <v>40</v>
      </c>
      <c r="P893" s="143">
        <f>O893*H893</f>
        <v>0</v>
      </c>
      <c r="Q893" s="143">
        <v>2.14E-3</v>
      </c>
      <c r="R893" s="143">
        <f>Q893*H893</f>
        <v>4.4015092000000005</v>
      </c>
      <c r="S893" s="143">
        <v>0</v>
      </c>
      <c r="T893" s="144">
        <f>S893*H893</f>
        <v>0</v>
      </c>
      <c r="AR893" s="145" t="s">
        <v>184</v>
      </c>
      <c r="AT893" s="145" t="s">
        <v>284</v>
      </c>
      <c r="AU893" s="145" t="s">
        <v>85</v>
      </c>
      <c r="AY893" s="17" t="s">
        <v>133</v>
      </c>
      <c r="BE893" s="146">
        <f>IF(N893="základní",J893,0)</f>
        <v>0</v>
      </c>
      <c r="BF893" s="146">
        <f>IF(N893="snížená",J893,0)</f>
        <v>0</v>
      </c>
      <c r="BG893" s="146">
        <f>IF(N893="zákl. přenesená",J893,0)</f>
        <v>0</v>
      </c>
      <c r="BH893" s="146">
        <f>IF(N893="sníž. přenesená",J893,0)</f>
        <v>0</v>
      </c>
      <c r="BI893" s="146">
        <f>IF(N893="nulová",J893,0)</f>
        <v>0</v>
      </c>
      <c r="BJ893" s="17" t="s">
        <v>83</v>
      </c>
      <c r="BK893" s="146">
        <f>ROUND(I893*H893,2)</f>
        <v>0</v>
      </c>
      <c r="BL893" s="17" t="s">
        <v>139</v>
      </c>
      <c r="BM893" s="145" t="s">
        <v>1551</v>
      </c>
    </row>
    <row r="894" spans="2:65" s="13" customFormat="1" ht="11.25">
      <c r="B894" s="154"/>
      <c r="D894" s="148" t="s">
        <v>141</v>
      </c>
      <c r="E894" s="155" t="s">
        <v>1</v>
      </c>
      <c r="F894" s="156" t="s">
        <v>1552</v>
      </c>
      <c r="H894" s="157">
        <v>2056.7800000000002</v>
      </c>
      <c r="I894" s="158"/>
      <c r="L894" s="154"/>
      <c r="M894" s="159"/>
      <c r="T894" s="160"/>
      <c r="AT894" s="155" t="s">
        <v>141</v>
      </c>
      <c r="AU894" s="155" t="s">
        <v>85</v>
      </c>
      <c r="AV894" s="13" t="s">
        <v>85</v>
      </c>
      <c r="AW894" s="13" t="s">
        <v>32</v>
      </c>
      <c r="AX894" s="13" t="s">
        <v>83</v>
      </c>
      <c r="AY894" s="155" t="s">
        <v>133</v>
      </c>
    </row>
    <row r="895" spans="2:65" s="1" customFormat="1" ht="24.2" customHeight="1">
      <c r="B895" s="32"/>
      <c r="C895" s="133" t="s">
        <v>1553</v>
      </c>
      <c r="D895" s="133" t="s">
        <v>135</v>
      </c>
      <c r="E895" s="134" t="s">
        <v>431</v>
      </c>
      <c r="F895" s="135" t="s">
        <v>432</v>
      </c>
      <c r="G895" s="136" t="s">
        <v>187</v>
      </c>
      <c r="H895" s="137">
        <v>3095.2</v>
      </c>
      <c r="I895" s="138"/>
      <c r="J895" s="139">
        <f>ROUND(I895*H895,2)</f>
        <v>0</v>
      </c>
      <c r="K895" s="140"/>
      <c r="L895" s="32"/>
      <c r="M895" s="141" t="s">
        <v>1</v>
      </c>
      <c r="N895" s="142" t="s">
        <v>40</v>
      </c>
      <c r="P895" s="143">
        <f>O895*H895</f>
        <v>0</v>
      </c>
      <c r="Q895" s="143">
        <v>0</v>
      </c>
      <c r="R895" s="143">
        <f>Q895*H895</f>
        <v>0</v>
      </c>
      <c r="S895" s="143">
        <v>0</v>
      </c>
      <c r="T895" s="144">
        <f>S895*H895</f>
        <v>0</v>
      </c>
      <c r="AR895" s="145" t="s">
        <v>139</v>
      </c>
      <c r="AT895" s="145" t="s">
        <v>135</v>
      </c>
      <c r="AU895" s="145" t="s">
        <v>85</v>
      </c>
      <c r="AY895" s="17" t="s">
        <v>133</v>
      </c>
      <c r="BE895" s="146">
        <f>IF(N895="základní",J895,0)</f>
        <v>0</v>
      </c>
      <c r="BF895" s="146">
        <f>IF(N895="snížená",J895,0)</f>
        <v>0</v>
      </c>
      <c r="BG895" s="146">
        <f>IF(N895="zákl. přenesená",J895,0)</f>
        <v>0</v>
      </c>
      <c r="BH895" s="146">
        <f>IF(N895="sníž. přenesená",J895,0)</f>
        <v>0</v>
      </c>
      <c r="BI895" s="146">
        <f>IF(N895="nulová",J895,0)</f>
        <v>0</v>
      </c>
      <c r="BJ895" s="17" t="s">
        <v>83</v>
      </c>
      <c r="BK895" s="146">
        <f>ROUND(I895*H895,2)</f>
        <v>0</v>
      </c>
      <c r="BL895" s="17" t="s">
        <v>139</v>
      </c>
      <c r="BM895" s="145" t="s">
        <v>1554</v>
      </c>
    </row>
    <row r="896" spans="2:65" s="12" customFormat="1" ht="11.25">
      <c r="B896" s="147"/>
      <c r="D896" s="148" t="s">
        <v>141</v>
      </c>
      <c r="E896" s="149" t="s">
        <v>1</v>
      </c>
      <c r="F896" s="150" t="s">
        <v>1555</v>
      </c>
      <c r="H896" s="149" t="s">
        <v>1</v>
      </c>
      <c r="I896" s="151"/>
      <c r="L896" s="147"/>
      <c r="M896" s="152"/>
      <c r="T896" s="153"/>
      <c r="AT896" s="149" t="s">
        <v>141</v>
      </c>
      <c r="AU896" s="149" t="s">
        <v>85</v>
      </c>
      <c r="AV896" s="12" t="s">
        <v>83</v>
      </c>
      <c r="AW896" s="12" t="s">
        <v>32</v>
      </c>
      <c r="AX896" s="12" t="s">
        <v>75</v>
      </c>
      <c r="AY896" s="149" t="s">
        <v>133</v>
      </c>
    </row>
    <row r="897" spans="2:65" s="13" customFormat="1" ht="11.25">
      <c r="B897" s="154"/>
      <c r="D897" s="148" t="s">
        <v>141</v>
      </c>
      <c r="E897" s="155" t="s">
        <v>1</v>
      </c>
      <c r="F897" s="156" t="s">
        <v>1556</v>
      </c>
      <c r="H897" s="157">
        <v>3095.2</v>
      </c>
      <c r="I897" s="158"/>
      <c r="L897" s="154"/>
      <c r="M897" s="159"/>
      <c r="T897" s="160"/>
      <c r="AT897" s="155" t="s">
        <v>141</v>
      </c>
      <c r="AU897" s="155" t="s">
        <v>85</v>
      </c>
      <c r="AV897" s="13" t="s">
        <v>85</v>
      </c>
      <c r="AW897" s="13" t="s">
        <v>32</v>
      </c>
      <c r="AX897" s="13" t="s">
        <v>83</v>
      </c>
      <c r="AY897" s="155" t="s">
        <v>133</v>
      </c>
    </row>
    <row r="898" spans="2:65" s="1" customFormat="1" ht="16.5" customHeight="1">
      <c r="B898" s="32"/>
      <c r="C898" s="175" t="s">
        <v>1557</v>
      </c>
      <c r="D898" s="175" t="s">
        <v>284</v>
      </c>
      <c r="E898" s="176" t="s">
        <v>437</v>
      </c>
      <c r="F898" s="177" t="s">
        <v>438</v>
      </c>
      <c r="G898" s="178" t="s">
        <v>187</v>
      </c>
      <c r="H898" s="179">
        <v>3404.72</v>
      </c>
      <c r="I898" s="180"/>
      <c r="J898" s="181">
        <f>ROUND(I898*H898,2)</f>
        <v>0</v>
      </c>
      <c r="K898" s="182"/>
      <c r="L898" s="183"/>
      <c r="M898" s="184" t="s">
        <v>1</v>
      </c>
      <c r="N898" s="185" t="s">
        <v>40</v>
      </c>
      <c r="P898" s="143">
        <f>O898*H898</f>
        <v>0</v>
      </c>
      <c r="Q898" s="143">
        <v>3.1800000000000001E-3</v>
      </c>
      <c r="R898" s="143">
        <f>Q898*H898</f>
        <v>10.8270096</v>
      </c>
      <c r="S898" s="143">
        <v>0</v>
      </c>
      <c r="T898" s="144">
        <f>S898*H898</f>
        <v>0</v>
      </c>
      <c r="AR898" s="145" t="s">
        <v>184</v>
      </c>
      <c r="AT898" s="145" t="s">
        <v>284</v>
      </c>
      <c r="AU898" s="145" t="s">
        <v>85</v>
      </c>
      <c r="AY898" s="17" t="s">
        <v>133</v>
      </c>
      <c r="BE898" s="146">
        <f>IF(N898="základní",J898,0)</f>
        <v>0</v>
      </c>
      <c r="BF898" s="146">
        <f>IF(N898="snížená",J898,0)</f>
        <v>0</v>
      </c>
      <c r="BG898" s="146">
        <f>IF(N898="zákl. přenesená",J898,0)</f>
        <v>0</v>
      </c>
      <c r="BH898" s="146">
        <f>IF(N898="sníž. přenesená",J898,0)</f>
        <v>0</v>
      </c>
      <c r="BI898" s="146">
        <f>IF(N898="nulová",J898,0)</f>
        <v>0</v>
      </c>
      <c r="BJ898" s="17" t="s">
        <v>83</v>
      </c>
      <c r="BK898" s="146">
        <f>ROUND(I898*H898,2)</f>
        <v>0</v>
      </c>
      <c r="BL898" s="17" t="s">
        <v>139</v>
      </c>
      <c r="BM898" s="145" t="s">
        <v>1558</v>
      </c>
    </row>
    <row r="899" spans="2:65" s="13" customFormat="1" ht="11.25">
      <c r="B899" s="154"/>
      <c r="D899" s="148" t="s">
        <v>141</v>
      </c>
      <c r="E899" s="155" t="s">
        <v>1</v>
      </c>
      <c r="F899" s="156" t="s">
        <v>1559</v>
      </c>
      <c r="H899" s="157">
        <v>3404.72</v>
      </c>
      <c r="I899" s="158"/>
      <c r="L899" s="154"/>
      <c r="M899" s="159"/>
      <c r="T899" s="160"/>
      <c r="AT899" s="155" t="s">
        <v>141</v>
      </c>
      <c r="AU899" s="155" t="s">
        <v>85</v>
      </c>
      <c r="AV899" s="13" t="s">
        <v>85</v>
      </c>
      <c r="AW899" s="13" t="s">
        <v>32</v>
      </c>
      <c r="AX899" s="13" t="s">
        <v>83</v>
      </c>
      <c r="AY899" s="155" t="s">
        <v>133</v>
      </c>
    </row>
    <row r="900" spans="2:65" s="1" customFormat="1" ht="24.2" customHeight="1">
      <c r="B900" s="32"/>
      <c r="C900" s="133" t="s">
        <v>1560</v>
      </c>
      <c r="D900" s="133" t="s">
        <v>135</v>
      </c>
      <c r="E900" s="134" t="s">
        <v>1561</v>
      </c>
      <c r="F900" s="135" t="s">
        <v>1562</v>
      </c>
      <c r="G900" s="136" t="s">
        <v>415</v>
      </c>
      <c r="H900" s="137">
        <v>130</v>
      </c>
      <c r="I900" s="138"/>
      <c r="J900" s="139">
        <f>ROUND(I900*H900,2)</f>
        <v>0</v>
      </c>
      <c r="K900" s="140"/>
      <c r="L900" s="32"/>
      <c r="M900" s="141" t="s">
        <v>1</v>
      </c>
      <c r="N900" s="142" t="s">
        <v>40</v>
      </c>
      <c r="P900" s="143">
        <f>O900*H900</f>
        <v>0</v>
      </c>
      <c r="Q900" s="143">
        <v>0</v>
      </c>
      <c r="R900" s="143">
        <f>Q900*H900</f>
        <v>0</v>
      </c>
      <c r="S900" s="143">
        <v>0</v>
      </c>
      <c r="T900" s="144">
        <f>S900*H900</f>
        <v>0</v>
      </c>
      <c r="AR900" s="145" t="s">
        <v>139</v>
      </c>
      <c r="AT900" s="145" t="s">
        <v>135</v>
      </c>
      <c r="AU900" s="145" t="s">
        <v>85</v>
      </c>
      <c r="AY900" s="17" t="s">
        <v>133</v>
      </c>
      <c r="BE900" s="146">
        <f>IF(N900="základní",J900,0)</f>
        <v>0</v>
      </c>
      <c r="BF900" s="146">
        <f>IF(N900="snížená",J900,0)</f>
        <v>0</v>
      </c>
      <c r="BG900" s="146">
        <f>IF(N900="zákl. přenesená",J900,0)</f>
        <v>0</v>
      </c>
      <c r="BH900" s="146">
        <f>IF(N900="sníž. přenesená",J900,0)</f>
        <v>0</v>
      </c>
      <c r="BI900" s="146">
        <f>IF(N900="nulová",J900,0)</f>
        <v>0</v>
      </c>
      <c r="BJ900" s="17" t="s">
        <v>83</v>
      </c>
      <c r="BK900" s="146">
        <f>ROUND(I900*H900,2)</f>
        <v>0</v>
      </c>
      <c r="BL900" s="17" t="s">
        <v>139</v>
      </c>
      <c r="BM900" s="145" t="s">
        <v>1563</v>
      </c>
    </row>
    <row r="901" spans="2:65" s="12" customFormat="1" ht="11.25">
      <c r="B901" s="147"/>
      <c r="D901" s="148" t="s">
        <v>141</v>
      </c>
      <c r="E901" s="149" t="s">
        <v>1</v>
      </c>
      <c r="F901" s="150" t="s">
        <v>1473</v>
      </c>
      <c r="H901" s="149" t="s">
        <v>1</v>
      </c>
      <c r="I901" s="151"/>
      <c r="L901" s="147"/>
      <c r="M901" s="152"/>
      <c r="T901" s="153"/>
      <c r="AT901" s="149" t="s">
        <v>141</v>
      </c>
      <c r="AU901" s="149" t="s">
        <v>85</v>
      </c>
      <c r="AV901" s="12" t="s">
        <v>83</v>
      </c>
      <c r="AW901" s="12" t="s">
        <v>32</v>
      </c>
      <c r="AX901" s="12" t="s">
        <v>75</v>
      </c>
      <c r="AY901" s="149" t="s">
        <v>133</v>
      </c>
    </row>
    <row r="902" spans="2:65" s="13" customFormat="1" ht="11.25">
      <c r="B902" s="154"/>
      <c r="D902" s="148" t="s">
        <v>141</v>
      </c>
      <c r="E902" s="155" t="s">
        <v>1</v>
      </c>
      <c r="F902" s="156" t="s">
        <v>1564</v>
      </c>
      <c r="H902" s="157">
        <v>13</v>
      </c>
      <c r="I902" s="158"/>
      <c r="L902" s="154"/>
      <c r="M902" s="159"/>
      <c r="T902" s="160"/>
      <c r="AT902" s="155" t="s">
        <v>141</v>
      </c>
      <c r="AU902" s="155" t="s">
        <v>85</v>
      </c>
      <c r="AV902" s="13" t="s">
        <v>85</v>
      </c>
      <c r="AW902" s="13" t="s">
        <v>32</v>
      </c>
      <c r="AX902" s="13" t="s">
        <v>75</v>
      </c>
      <c r="AY902" s="155" t="s">
        <v>133</v>
      </c>
    </row>
    <row r="903" spans="2:65" s="12" customFormat="1" ht="11.25">
      <c r="B903" s="147"/>
      <c r="D903" s="148" t="s">
        <v>141</v>
      </c>
      <c r="E903" s="149" t="s">
        <v>1</v>
      </c>
      <c r="F903" s="150" t="s">
        <v>1474</v>
      </c>
      <c r="H903" s="149" t="s">
        <v>1</v>
      </c>
      <c r="I903" s="151"/>
      <c r="L903" s="147"/>
      <c r="M903" s="152"/>
      <c r="T903" s="153"/>
      <c r="AT903" s="149" t="s">
        <v>141</v>
      </c>
      <c r="AU903" s="149" t="s">
        <v>85</v>
      </c>
      <c r="AV903" s="12" t="s">
        <v>83</v>
      </c>
      <c r="AW903" s="12" t="s">
        <v>32</v>
      </c>
      <c r="AX903" s="12" t="s">
        <v>75</v>
      </c>
      <c r="AY903" s="149" t="s">
        <v>133</v>
      </c>
    </row>
    <row r="904" spans="2:65" s="13" customFormat="1" ht="11.25">
      <c r="B904" s="154"/>
      <c r="D904" s="148" t="s">
        <v>141</v>
      </c>
      <c r="E904" s="155" t="s">
        <v>1</v>
      </c>
      <c r="F904" s="156" t="s">
        <v>1565</v>
      </c>
      <c r="H904" s="157">
        <v>10</v>
      </c>
      <c r="I904" s="158"/>
      <c r="L904" s="154"/>
      <c r="M904" s="159"/>
      <c r="T904" s="160"/>
      <c r="AT904" s="155" t="s">
        <v>141</v>
      </c>
      <c r="AU904" s="155" t="s">
        <v>85</v>
      </c>
      <c r="AV904" s="13" t="s">
        <v>85</v>
      </c>
      <c r="AW904" s="13" t="s">
        <v>32</v>
      </c>
      <c r="AX904" s="13" t="s">
        <v>75</v>
      </c>
      <c r="AY904" s="155" t="s">
        <v>133</v>
      </c>
    </row>
    <row r="905" spans="2:65" s="12" customFormat="1" ht="11.25">
      <c r="B905" s="147"/>
      <c r="D905" s="148" t="s">
        <v>141</v>
      </c>
      <c r="E905" s="149" t="s">
        <v>1</v>
      </c>
      <c r="F905" s="150" t="s">
        <v>1475</v>
      </c>
      <c r="H905" s="149" t="s">
        <v>1</v>
      </c>
      <c r="I905" s="151"/>
      <c r="L905" s="147"/>
      <c r="M905" s="152"/>
      <c r="T905" s="153"/>
      <c r="AT905" s="149" t="s">
        <v>141</v>
      </c>
      <c r="AU905" s="149" t="s">
        <v>85</v>
      </c>
      <c r="AV905" s="12" t="s">
        <v>83</v>
      </c>
      <c r="AW905" s="12" t="s">
        <v>32</v>
      </c>
      <c r="AX905" s="12" t="s">
        <v>75</v>
      </c>
      <c r="AY905" s="149" t="s">
        <v>133</v>
      </c>
    </row>
    <row r="906" spans="2:65" s="13" customFormat="1" ht="11.25">
      <c r="B906" s="154"/>
      <c r="D906" s="148" t="s">
        <v>141</v>
      </c>
      <c r="E906" s="155" t="s">
        <v>1</v>
      </c>
      <c r="F906" s="156" t="s">
        <v>1566</v>
      </c>
      <c r="H906" s="157">
        <v>25</v>
      </c>
      <c r="I906" s="158"/>
      <c r="L906" s="154"/>
      <c r="M906" s="159"/>
      <c r="T906" s="160"/>
      <c r="AT906" s="155" t="s">
        <v>141</v>
      </c>
      <c r="AU906" s="155" t="s">
        <v>85</v>
      </c>
      <c r="AV906" s="13" t="s">
        <v>85</v>
      </c>
      <c r="AW906" s="13" t="s">
        <v>32</v>
      </c>
      <c r="AX906" s="13" t="s">
        <v>75</v>
      </c>
      <c r="AY906" s="155" t="s">
        <v>133</v>
      </c>
    </row>
    <row r="907" spans="2:65" s="12" customFormat="1" ht="11.25">
      <c r="B907" s="147"/>
      <c r="D907" s="148" t="s">
        <v>141</v>
      </c>
      <c r="E907" s="149" t="s">
        <v>1</v>
      </c>
      <c r="F907" s="150" t="s">
        <v>1567</v>
      </c>
      <c r="H907" s="149" t="s">
        <v>1</v>
      </c>
      <c r="I907" s="151"/>
      <c r="L907" s="147"/>
      <c r="M907" s="152"/>
      <c r="T907" s="153"/>
      <c r="AT907" s="149" t="s">
        <v>141</v>
      </c>
      <c r="AU907" s="149" t="s">
        <v>85</v>
      </c>
      <c r="AV907" s="12" t="s">
        <v>83</v>
      </c>
      <c r="AW907" s="12" t="s">
        <v>32</v>
      </c>
      <c r="AX907" s="12" t="s">
        <v>75</v>
      </c>
      <c r="AY907" s="149" t="s">
        <v>133</v>
      </c>
    </row>
    <row r="908" spans="2:65" s="13" customFormat="1" ht="11.25">
      <c r="B908" s="154"/>
      <c r="D908" s="148" t="s">
        <v>141</v>
      </c>
      <c r="E908" s="155" t="s">
        <v>1</v>
      </c>
      <c r="F908" s="156" t="s">
        <v>1568</v>
      </c>
      <c r="H908" s="157">
        <v>23</v>
      </c>
      <c r="I908" s="158"/>
      <c r="L908" s="154"/>
      <c r="M908" s="159"/>
      <c r="T908" s="160"/>
      <c r="AT908" s="155" t="s">
        <v>141</v>
      </c>
      <c r="AU908" s="155" t="s">
        <v>85</v>
      </c>
      <c r="AV908" s="13" t="s">
        <v>85</v>
      </c>
      <c r="AW908" s="13" t="s">
        <v>32</v>
      </c>
      <c r="AX908" s="13" t="s">
        <v>75</v>
      </c>
      <c r="AY908" s="155" t="s">
        <v>133</v>
      </c>
    </row>
    <row r="909" spans="2:65" s="12" customFormat="1" ht="11.25">
      <c r="B909" s="147"/>
      <c r="D909" s="148" t="s">
        <v>141</v>
      </c>
      <c r="E909" s="149" t="s">
        <v>1</v>
      </c>
      <c r="F909" s="150" t="s">
        <v>1478</v>
      </c>
      <c r="H909" s="149" t="s">
        <v>1</v>
      </c>
      <c r="I909" s="151"/>
      <c r="L909" s="147"/>
      <c r="M909" s="152"/>
      <c r="T909" s="153"/>
      <c r="AT909" s="149" t="s">
        <v>141</v>
      </c>
      <c r="AU909" s="149" t="s">
        <v>85</v>
      </c>
      <c r="AV909" s="12" t="s">
        <v>83</v>
      </c>
      <c r="AW909" s="12" t="s">
        <v>32</v>
      </c>
      <c r="AX909" s="12" t="s">
        <v>75</v>
      </c>
      <c r="AY909" s="149" t="s">
        <v>133</v>
      </c>
    </row>
    <row r="910" spans="2:65" s="13" customFormat="1" ht="11.25">
      <c r="B910" s="154"/>
      <c r="D910" s="148" t="s">
        <v>141</v>
      </c>
      <c r="E910" s="155" t="s">
        <v>1</v>
      </c>
      <c r="F910" s="156" t="s">
        <v>1569</v>
      </c>
      <c r="H910" s="157">
        <v>31</v>
      </c>
      <c r="I910" s="158"/>
      <c r="L910" s="154"/>
      <c r="M910" s="159"/>
      <c r="T910" s="160"/>
      <c r="AT910" s="155" t="s">
        <v>141</v>
      </c>
      <c r="AU910" s="155" t="s">
        <v>85</v>
      </c>
      <c r="AV910" s="13" t="s">
        <v>85</v>
      </c>
      <c r="AW910" s="13" t="s">
        <v>32</v>
      </c>
      <c r="AX910" s="13" t="s">
        <v>75</v>
      </c>
      <c r="AY910" s="155" t="s">
        <v>133</v>
      </c>
    </row>
    <row r="911" spans="2:65" s="12" customFormat="1" ht="11.25">
      <c r="B911" s="147"/>
      <c r="D911" s="148" t="s">
        <v>141</v>
      </c>
      <c r="E911" s="149" t="s">
        <v>1</v>
      </c>
      <c r="F911" s="150" t="s">
        <v>1480</v>
      </c>
      <c r="H911" s="149" t="s">
        <v>1</v>
      </c>
      <c r="I911" s="151"/>
      <c r="L911" s="147"/>
      <c r="M911" s="152"/>
      <c r="T911" s="153"/>
      <c r="AT911" s="149" t="s">
        <v>141</v>
      </c>
      <c r="AU911" s="149" t="s">
        <v>85</v>
      </c>
      <c r="AV911" s="12" t="s">
        <v>83</v>
      </c>
      <c r="AW911" s="12" t="s">
        <v>32</v>
      </c>
      <c r="AX911" s="12" t="s">
        <v>75</v>
      </c>
      <c r="AY911" s="149" t="s">
        <v>133</v>
      </c>
    </row>
    <row r="912" spans="2:65" s="13" customFormat="1" ht="11.25">
      <c r="B912" s="154"/>
      <c r="D912" s="148" t="s">
        <v>141</v>
      </c>
      <c r="E912" s="155" t="s">
        <v>1</v>
      </c>
      <c r="F912" s="156" t="s">
        <v>1570</v>
      </c>
      <c r="H912" s="157">
        <v>13</v>
      </c>
      <c r="I912" s="158"/>
      <c r="L912" s="154"/>
      <c r="M912" s="159"/>
      <c r="T912" s="160"/>
      <c r="AT912" s="155" t="s">
        <v>141</v>
      </c>
      <c r="AU912" s="155" t="s">
        <v>85</v>
      </c>
      <c r="AV912" s="13" t="s">
        <v>85</v>
      </c>
      <c r="AW912" s="13" t="s">
        <v>32</v>
      </c>
      <c r="AX912" s="13" t="s">
        <v>75</v>
      </c>
      <c r="AY912" s="155" t="s">
        <v>133</v>
      </c>
    </row>
    <row r="913" spans="2:65" s="12" customFormat="1" ht="11.25">
      <c r="B913" s="147"/>
      <c r="D913" s="148" t="s">
        <v>141</v>
      </c>
      <c r="E913" s="149" t="s">
        <v>1</v>
      </c>
      <c r="F913" s="150" t="s">
        <v>1571</v>
      </c>
      <c r="H913" s="149" t="s">
        <v>1</v>
      </c>
      <c r="I913" s="151"/>
      <c r="L913" s="147"/>
      <c r="M913" s="152"/>
      <c r="T913" s="153"/>
      <c r="AT913" s="149" t="s">
        <v>141</v>
      </c>
      <c r="AU913" s="149" t="s">
        <v>85</v>
      </c>
      <c r="AV913" s="12" t="s">
        <v>83</v>
      </c>
      <c r="AW913" s="12" t="s">
        <v>32</v>
      </c>
      <c r="AX913" s="12" t="s">
        <v>75</v>
      </c>
      <c r="AY913" s="149" t="s">
        <v>133</v>
      </c>
    </row>
    <row r="914" spans="2:65" s="13" customFormat="1" ht="11.25">
      <c r="B914" s="154"/>
      <c r="D914" s="148" t="s">
        <v>141</v>
      </c>
      <c r="E914" s="155" t="s">
        <v>1</v>
      </c>
      <c r="F914" s="156" t="s">
        <v>1572</v>
      </c>
      <c r="H914" s="157">
        <v>15</v>
      </c>
      <c r="I914" s="158"/>
      <c r="L914" s="154"/>
      <c r="M914" s="159"/>
      <c r="T914" s="160"/>
      <c r="AT914" s="155" t="s">
        <v>141</v>
      </c>
      <c r="AU914" s="155" t="s">
        <v>85</v>
      </c>
      <c r="AV914" s="13" t="s">
        <v>85</v>
      </c>
      <c r="AW914" s="13" t="s">
        <v>32</v>
      </c>
      <c r="AX914" s="13" t="s">
        <v>75</v>
      </c>
      <c r="AY914" s="155" t="s">
        <v>133</v>
      </c>
    </row>
    <row r="915" spans="2:65" s="14" customFormat="1" ht="11.25">
      <c r="B915" s="161"/>
      <c r="D915" s="148" t="s">
        <v>141</v>
      </c>
      <c r="E915" s="162" t="s">
        <v>1</v>
      </c>
      <c r="F915" s="163" t="s">
        <v>152</v>
      </c>
      <c r="H915" s="164">
        <v>130</v>
      </c>
      <c r="I915" s="165"/>
      <c r="L915" s="161"/>
      <c r="M915" s="166"/>
      <c r="T915" s="167"/>
      <c r="AT915" s="162" t="s">
        <v>141</v>
      </c>
      <c r="AU915" s="162" t="s">
        <v>85</v>
      </c>
      <c r="AV915" s="14" t="s">
        <v>139</v>
      </c>
      <c r="AW915" s="14" t="s">
        <v>32</v>
      </c>
      <c r="AX915" s="14" t="s">
        <v>83</v>
      </c>
      <c r="AY915" s="162" t="s">
        <v>133</v>
      </c>
    </row>
    <row r="916" spans="2:65" s="1" customFormat="1" ht="16.5" customHeight="1">
      <c r="B916" s="32"/>
      <c r="C916" s="175" t="s">
        <v>1573</v>
      </c>
      <c r="D916" s="175" t="s">
        <v>284</v>
      </c>
      <c r="E916" s="176" t="s">
        <v>1574</v>
      </c>
      <c r="F916" s="177" t="s">
        <v>1575</v>
      </c>
      <c r="G916" s="178" t="s">
        <v>415</v>
      </c>
      <c r="H916" s="179">
        <v>95</v>
      </c>
      <c r="I916" s="180"/>
      <c r="J916" s="181">
        <f>ROUND(I916*H916,2)</f>
        <v>0</v>
      </c>
      <c r="K916" s="182"/>
      <c r="L916" s="183"/>
      <c r="M916" s="184" t="s">
        <v>1</v>
      </c>
      <c r="N916" s="185" t="s">
        <v>40</v>
      </c>
      <c r="P916" s="143">
        <f>O916*H916</f>
        <v>0</v>
      </c>
      <c r="Q916" s="143">
        <v>2.2000000000000001E-4</v>
      </c>
      <c r="R916" s="143">
        <f>Q916*H916</f>
        <v>2.0900000000000002E-2</v>
      </c>
      <c r="S916" s="143">
        <v>0</v>
      </c>
      <c r="T916" s="144">
        <f>S916*H916</f>
        <v>0</v>
      </c>
      <c r="AR916" s="145" t="s">
        <v>184</v>
      </c>
      <c r="AT916" s="145" t="s">
        <v>284</v>
      </c>
      <c r="AU916" s="145" t="s">
        <v>85</v>
      </c>
      <c r="AY916" s="17" t="s">
        <v>133</v>
      </c>
      <c r="BE916" s="146">
        <f>IF(N916="základní",J916,0)</f>
        <v>0</v>
      </c>
      <c r="BF916" s="146">
        <f>IF(N916="snížená",J916,0)</f>
        <v>0</v>
      </c>
      <c r="BG916" s="146">
        <f>IF(N916="zákl. přenesená",J916,0)</f>
        <v>0</v>
      </c>
      <c r="BH916" s="146">
        <f>IF(N916="sníž. přenesená",J916,0)</f>
        <v>0</v>
      </c>
      <c r="BI916" s="146">
        <f>IF(N916="nulová",J916,0)</f>
        <v>0</v>
      </c>
      <c r="BJ916" s="17" t="s">
        <v>83</v>
      </c>
      <c r="BK916" s="146">
        <f>ROUND(I916*H916,2)</f>
        <v>0</v>
      </c>
      <c r="BL916" s="17" t="s">
        <v>139</v>
      </c>
      <c r="BM916" s="145" t="s">
        <v>1576</v>
      </c>
    </row>
    <row r="917" spans="2:65" s="13" customFormat="1" ht="11.25">
      <c r="B917" s="154"/>
      <c r="D917" s="148" t="s">
        <v>141</v>
      </c>
      <c r="E917" s="155" t="s">
        <v>1</v>
      </c>
      <c r="F917" s="156" t="s">
        <v>1577</v>
      </c>
      <c r="H917" s="157">
        <v>95</v>
      </c>
      <c r="I917" s="158"/>
      <c r="L917" s="154"/>
      <c r="M917" s="159"/>
      <c r="T917" s="160"/>
      <c r="AT917" s="155" t="s">
        <v>141</v>
      </c>
      <c r="AU917" s="155" t="s">
        <v>85</v>
      </c>
      <c r="AV917" s="13" t="s">
        <v>85</v>
      </c>
      <c r="AW917" s="13" t="s">
        <v>32</v>
      </c>
      <c r="AX917" s="13" t="s">
        <v>83</v>
      </c>
      <c r="AY917" s="155" t="s">
        <v>133</v>
      </c>
    </row>
    <row r="918" spans="2:65" s="1" customFormat="1" ht="16.5" customHeight="1">
      <c r="B918" s="32"/>
      <c r="C918" s="175" t="s">
        <v>1578</v>
      </c>
      <c r="D918" s="175" t="s">
        <v>284</v>
      </c>
      <c r="E918" s="176" t="s">
        <v>1579</v>
      </c>
      <c r="F918" s="177" t="s">
        <v>1580</v>
      </c>
      <c r="G918" s="178" t="s">
        <v>415</v>
      </c>
      <c r="H918" s="179">
        <v>3</v>
      </c>
      <c r="I918" s="180"/>
      <c r="J918" s="181">
        <f>ROUND(I918*H918,2)</f>
        <v>0</v>
      </c>
      <c r="K918" s="182"/>
      <c r="L918" s="183"/>
      <c r="M918" s="184" t="s">
        <v>1</v>
      </c>
      <c r="N918" s="185" t="s">
        <v>40</v>
      </c>
      <c r="P918" s="143">
        <f>O918*H918</f>
        <v>0</v>
      </c>
      <c r="Q918" s="143">
        <v>3.6000000000000002E-4</v>
      </c>
      <c r="R918" s="143">
        <f>Q918*H918</f>
        <v>1.08E-3</v>
      </c>
      <c r="S918" s="143">
        <v>0</v>
      </c>
      <c r="T918" s="144">
        <f>S918*H918</f>
        <v>0</v>
      </c>
      <c r="AR918" s="145" t="s">
        <v>184</v>
      </c>
      <c r="AT918" s="145" t="s">
        <v>284</v>
      </c>
      <c r="AU918" s="145" t="s">
        <v>85</v>
      </c>
      <c r="AY918" s="17" t="s">
        <v>133</v>
      </c>
      <c r="BE918" s="146">
        <f>IF(N918="základní",J918,0)</f>
        <v>0</v>
      </c>
      <c r="BF918" s="146">
        <f>IF(N918="snížená",J918,0)</f>
        <v>0</v>
      </c>
      <c r="BG918" s="146">
        <f>IF(N918="zákl. přenesená",J918,0)</f>
        <v>0</v>
      </c>
      <c r="BH918" s="146">
        <f>IF(N918="sníž. přenesená",J918,0)</f>
        <v>0</v>
      </c>
      <c r="BI918" s="146">
        <f>IF(N918="nulová",J918,0)</f>
        <v>0</v>
      </c>
      <c r="BJ918" s="17" t="s">
        <v>83</v>
      </c>
      <c r="BK918" s="146">
        <f>ROUND(I918*H918,2)</f>
        <v>0</v>
      </c>
      <c r="BL918" s="17" t="s">
        <v>139</v>
      </c>
      <c r="BM918" s="145" t="s">
        <v>1581</v>
      </c>
    </row>
    <row r="919" spans="2:65" s="13" customFormat="1" ht="11.25">
      <c r="B919" s="154"/>
      <c r="D919" s="148" t="s">
        <v>141</v>
      </c>
      <c r="E919" s="155" t="s">
        <v>1</v>
      </c>
      <c r="F919" s="156" t="s">
        <v>1582</v>
      </c>
      <c r="H919" s="157">
        <v>3</v>
      </c>
      <c r="I919" s="158"/>
      <c r="L919" s="154"/>
      <c r="M919" s="159"/>
      <c r="T919" s="160"/>
      <c r="AT919" s="155" t="s">
        <v>141</v>
      </c>
      <c r="AU919" s="155" t="s">
        <v>85</v>
      </c>
      <c r="AV919" s="13" t="s">
        <v>85</v>
      </c>
      <c r="AW919" s="13" t="s">
        <v>32</v>
      </c>
      <c r="AX919" s="13" t="s">
        <v>83</v>
      </c>
      <c r="AY919" s="155" t="s">
        <v>133</v>
      </c>
    </row>
    <row r="920" spans="2:65" s="1" customFormat="1" ht="16.5" customHeight="1">
      <c r="B920" s="32"/>
      <c r="C920" s="175" t="s">
        <v>1583</v>
      </c>
      <c r="D920" s="175" t="s">
        <v>284</v>
      </c>
      <c r="E920" s="176" t="s">
        <v>1584</v>
      </c>
      <c r="F920" s="177" t="s">
        <v>1585</v>
      </c>
      <c r="G920" s="178" t="s">
        <v>415</v>
      </c>
      <c r="H920" s="179">
        <v>1</v>
      </c>
      <c r="I920" s="180"/>
      <c r="J920" s="181">
        <f>ROUND(I920*H920,2)</f>
        <v>0</v>
      </c>
      <c r="K920" s="182"/>
      <c r="L920" s="183"/>
      <c r="M920" s="184" t="s">
        <v>1</v>
      </c>
      <c r="N920" s="185" t="s">
        <v>40</v>
      </c>
      <c r="P920" s="143">
        <f>O920*H920</f>
        <v>0</v>
      </c>
      <c r="Q920" s="143">
        <v>3.6000000000000002E-4</v>
      </c>
      <c r="R920" s="143">
        <f>Q920*H920</f>
        <v>3.6000000000000002E-4</v>
      </c>
      <c r="S920" s="143">
        <v>0</v>
      </c>
      <c r="T920" s="144">
        <f>S920*H920</f>
        <v>0</v>
      </c>
      <c r="AR920" s="145" t="s">
        <v>184</v>
      </c>
      <c r="AT920" s="145" t="s">
        <v>284</v>
      </c>
      <c r="AU920" s="145" t="s">
        <v>85</v>
      </c>
      <c r="AY920" s="17" t="s">
        <v>133</v>
      </c>
      <c r="BE920" s="146">
        <f>IF(N920="základní",J920,0)</f>
        <v>0</v>
      </c>
      <c r="BF920" s="146">
        <f>IF(N920="snížená",J920,0)</f>
        <v>0</v>
      </c>
      <c r="BG920" s="146">
        <f>IF(N920="zákl. přenesená",J920,0)</f>
        <v>0</v>
      </c>
      <c r="BH920" s="146">
        <f>IF(N920="sníž. přenesená",J920,0)</f>
        <v>0</v>
      </c>
      <c r="BI920" s="146">
        <f>IF(N920="nulová",J920,0)</f>
        <v>0</v>
      </c>
      <c r="BJ920" s="17" t="s">
        <v>83</v>
      </c>
      <c r="BK920" s="146">
        <f>ROUND(I920*H920,2)</f>
        <v>0</v>
      </c>
      <c r="BL920" s="17" t="s">
        <v>139</v>
      </c>
      <c r="BM920" s="145" t="s">
        <v>1586</v>
      </c>
    </row>
    <row r="921" spans="2:65" s="13" customFormat="1" ht="11.25">
      <c r="B921" s="154"/>
      <c r="D921" s="148" t="s">
        <v>141</v>
      </c>
      <c r="E921" s="155" t="s">
        <v>1</v>
      </c>
      <c r="F921" s="156" t="s">
        <v>83</v>
      </c>
      <c r="H921" s="157">
        <v>1</v>
      </c>
      <c r="I921" s="158"/>
      <c r="L921" s="154"/>
      <c r="M921" s="159"/>
      <c r="T921" s="160"/>
      <c r="AT921" s="155" t="s">
        <v>141</v>
      </c>
      <c r="AU921" s="155" t="s">
        <v>85</v>
      </c>
      <c r="AV921" s="13" t="s">
        <v>85</v>
      </c>
      <c r="AW921" s="13" t="s">
        <v>32</v>
      </c>
      <c r="AX921" s="13" t="s">
        <v>83</v>
      </c>
      <c r="AY921" s="155" t="s">
        <v>133</v>
      </c>
    </row>
    <row r="922" spans="2:65" s="1" customFormat="1" ht="16.5" customHeight="1">
      <c r="B922" s="32"/>
      <c r="C922" s="175" t="s">
        <v>1587</v>
      </c>
      <c r="D922" s="175" t="s">
        <v>284</v>
      </c>
      <c r="E922" s="176" t="s">
        <v>1588</v>
      </c>
      <c r="F922" s="177" t="s">
        <v>1589</v>
      </c>
      <c r="G922" s="178" t="s">
        <v>415</v>
      </c>
      <c r="H922" s="179">
        <v>6</v>
      </c>
      <c r="I922" s="180"/>
      <c r="J922" s="181">
        <f>ROUND(I922*H922,2)</f>
        <v>0</v>
      </c>
      <c r="K922" s="182"/>
      <c r="L922" s="183"/>
      <c r="M922" s="184" t="s">
        <v>1</v>
      </c>
      <c r="N922" s="185" t="s">
        <v>40</v>
      </c>
      <c r="P922" s="143">
        <f>O922*H922</f>
        <v>0</v>
      </c>
      <c r="Q922" s="143">
        <v>3.6000000000000002E-4</v>
      </c>
      <c r="R922" s="143">
        <f>Q922*H922</f>
        <v>2.16E-3</v>
      </c>
      <c r="S922" s="143">
        <v>0</v>
      </c>
      <c r="T922" s="144">
        <f>S922*H922</f>
        <v>0</v>
      </c>
      <c r="AR922" s="145" t="s">
        <v>184</v>
      </c>
      <c r="AT922" s="145" t="s">
        <v>284</v>
      </c>
      <c r="AU922" s="145" t="s">
        <v>85</v>
      </c>
      <c r="AY922" s="17" t="s">
        <v>133</v>
      </c>
      <c r="BE922" s="146">
        <f>IF(N922="základní",J922,0)</f>
        <v>0</v>
      </c>
      <c r="BF922" s="146">
        <f>IF(N922="snížená",J922,0)</f>
        <v>0</v>
      </c>
      <c r="BG922" s="146">
        <f>IF(N922="zákl. přenesená",J922,0)</f>
        <v>0</v>
      </c>
      <c r="BH922" s="146">
        <f>IF(N922="sníž. přenesená",J922,0)</f>
        <v>0</v>
      </c>
      <c r="BI922" s="146">
        <f>IF(N922="nulová",J922,0)</f>
        <v>0</v>
      </c>
      <c r="BJ922" s="17" t="s">
        <v>83</v>
      </c>
      <c r="BK922" s="146">
        <f>ROUND(I922*H922,2)</f>
        <v>0</v>
      </c>
      <c r="BL922" s="17" t="s">
        <v>139</v>
      </c>
      <c r="BM922" s="145" t="s">
        <v>1590</v>
      </c>
    </row>
    <row r="923" spans="2:65" s="13" customFormat="1" ht="11.25">
      <c r="B923" s="154"/>
      <c r="D923" s="148" t="s">
        <v>141</v>
      </c>
      <c r="E923" s="155" t="s">
        <v>1</v>
      </c>
      <c r="F923" s="156" t="s">
        <v>1591</v>
      </c>
      <c r="H923" s="157">
        <v>6</v>
      </c>
      <c r="I923" s="158"/>
      <c r="L923" s="154"/>
      <c r="M923" s="159"/>
      <c r="T923" s="160"/>
      <c r="AT923" s="155" t="s">
        <v>141</v>
      </c>
      <c r="AU923" s="155" t="s">
        <v>85</v>
      </c>
      <c r="AV923" s="13" t="s">
        <v>85</v>
      </c>
      <c r="AW923" s="13" t="s">
        <v>32</v>
      </c>
      <c r="AX923" s="13" t="s">
        <v>83</v>
      </c>
      <c r="AY923" s="155" t="s">
        <v>133</v>
      </c>
    </row>
    <row r="924" spans="2:65" s="1" customFormat="1" ht="16.5" customHeight="1">
      <c r="B924" s="32"/>
      <c r="C924" s="175" t="s">
        <v>1592</v>
      </c>
      <c r="D924" s="175" t="s">
        <v>284</v>
      </c>
      <c r="E924" s="176" t="s">
        <v>1593</v>
      </c>
      <c r="F924" s="177" t="s">
        <v>1594</v>
      </c>
      <c r="G924" s="178" t="s">
        <v>415</v>
      </c>
      <c r="H924" s="179">
        <v>7</v>
      </c>
      <c r="I924" s="180"/>
      <c r="J924" s="181">
        <f>ROUND(I924*H924,2)</f>
        <v>0</v>
      </c>
      <c r="K924" s="182"/>
      <c r="L924" s="183"/>
      <c r="M924" s="184" t="s">
        <v>1</v>
      </c>
      <c r="N924" s="185" t="s">
        <v>40</v>
      </c>
      <c r="P924" s="143">
        <f>O924*H924</f>
        <v>0</v>
      </c>
      <c r="Q924" s="143">
        <v>1.9000000000000001E-4</v>
      </c>
      <c r="R924" s="143">
        <f>Q924*H924</f>
        <v>1.33E-3</v>
      </c>
      <c r="S924" s="143">
        <v>0</v>
      </c>
      <c r="T924" s="144">
        <f>S924*H924</f>
        <v>0</v>
      </c>
      <c r="AR924" s="145" t="s">
        <v>184</v>
      </c>
      <c r="AT924" s="145" t="s">
        <v>284</v>
      </c>
      <c r="AU924" s="145" t="s">
        <v>85</v>
      </c>
      <c r="AY924" s="17" t="s">
        <v>133</v>
      </c>
      <c r="BE924" s="146">
        <f>IF(N924="základní",J924,0)</f>
        <v>0</v>
      </c>
      <c r="BF924" s="146">
        <f>IF(N924="snížená",J924,0)</f>
        <v>0</v>
      </c>
      <c r="BG924" s="146">
        <f>IF(N924="zákl. přenesená",J924,0)</f>
        <v>0</v>
      </c>
      <c r="BH924" s="146">
        <f>IF(N924="sníž. přenesená",J924,0)</f>
        <v>0</v>
      </c>
      <c r="BI924" s="146">
        <f>IF(N924="nulová",J924,0)</f>
        <v>0</v>
      </c>
      <c r="BJ924" s="17" t="s">
        <v>83</v>
      </c>
      <c r="BK924" s="146">
        <f>ROUND(I924*H924,2)</f>
        <v>0</v>
      </c>
      <c r="BL924" s="17" t="s">
        <v>139</v>
      </c>
      <c r="BM924" s="145" t="s">
        <v>1595</v>
      </c>
    </row>
    <row r="925" spans="2:65" s="13" customFormat="1" ht="11.25">
      <c r="B925" s="154"/>
      <c r="D925" s="148" t="s">
        <v>141</v>
      </c>
      <c r="E925" s="155" t="s">
        <v>1</v>
      </c>
      <c r="F925" s="156" t="s">
        <v>1596</v>
      </c>
      <c r="H925" s="157">
        <v>7</v>
      </c>
      <c r="I925" s="158"/>
      <c r="L925" s="154"/>
      <c r="M925" s="159"/>
      <c r="T925" s="160"/>
      <c r="AT925" s="155" t="s">
        <v>141</v>
      </c>
      <c r="AU925" s="155" t="s">
        <v>85</v>
      </c>
      <c r="AV925" s="13" t="s">
        <v>85</v>
      </c>
      <c r="AW925" s="13" t="s">
        <v>32</v>
      </c>
      <c r="AX925" s="13" t="s">
        <v>83</v>
      </c>
      <c r="AY925" s="155" t="s">
        <v>133</v>
      </c>
    </row>
    <row r="926" spans="2:65" s="1" customFormat="1" ht="16.5" customHeight="1">
      <c r="B926" s="32"/>
      <c r="C926" s="175" t="s">
        <v>1597</v>
      </c>
      <c r="D926" s="175" t="s">
        <v>284</v>
      </c>
      <c r="E926" s="176" t="s">
        <v>1598</v>
      </c>
      <c r="F926" s="177" t="s">
        <v>1599</v>
      </c>
      <c r="G926" s="178" t="s">
        <v>415</v>
      </c>
      <c r="H926" s="179">
        <v>7</v>
      </c>
      <c r="I926" s="180"/>
      <c r="J926" s="181">
        <f>ROUND(I926*H926,2)</f>
        <v>0</v>
      </c>
      <c r="K926" s="182"/>
      <c r="L926" s="183"/>
      <c r="M926" s="184" t="s">
        <v>1</v>
      </c>
      <c r="N926" s="185" t="s">
        <v>40</v>
      </c>
      <c r="P926" s="143">
        <f>O926*H926</f>
        <v>0</v>
      </c>
      <c r="Q926" s="143">
        <v>1.2999999999999999E-4</v>
      </c>
      <c r="R926" s="143">
        <f>Q926*H926</f>
        <v>9.0999999999999989E-4</v>
      </c>
      <c r="S926" s="143">
        <v>0</v>
      </c>
      <c r="T926" s="144">
        <f>S926*H926</f>
        <v>0</v>
      </c>
      <c r="AR926" s="145" t="s">
        <v>184</v>
      </c>
      <c r="AT926" s="145" t="s">
        <v>284</v>
      </c>
      <c r="AU926" s="145" t="s">
        <v>85</v>
      </c>
      <c r="AY926" s="17" t="s">
        <v>133</v>
      </c>
      <c r="BE926" s="146">
        <f>IF(N926="základní",J926,0)</f>
        <v>0</v>
      </c>
      <c r="BF926" s="146">
        <f>IF(N926="snížená",J926,0)</f>
        <v>0</v>
      </c>
      <c r="BG926" s="146">
        <f>IF(N926="zákl. přenesená",J926,0)</f>
        <v>0</v>
      </c>
      <c r="BH926" s="146">
        <f>IF(N926="sníž. přenesená",J926,0)</f>
        <v>0</v>
      </c>
      <c r="BI926" s="146">
        <f>IF(N926="nulová",J926,0)</f>
        <v>0</v>
      </c>
      <c r="BJ926" s="17" t="s">
        <v>83</v>
      </c>
      <c r="BK926" s="146">
        <f>ROUND(I926*H926,2)</f>
        <v>0</v>
      </c>
      <c r="BL926" s="17" t="s">
        <v>139</v>
      </c>
      <c r="BM926" s="145" t="s">
        <v>1600</v>
      </c>
    </row>
    <row r="927" spans="2:65" s="13" customFormat="1" ht="11.25">
      <c r="B927" s="154"/>
      <c r="D927" s="148" t="s">
        <v>141</v>
      </c>
      <c r="E927" s="155" t="s">
        <v>1</v>
      </c>
      <c r="F927" s="156" t="s">
        <v>1596</v>
      </c>
      <c r="H927" s="157">
        <v>7</v>
      </c>
      <c r="I927" s="158"/>
      <c r="L927" s="154"/>
      <c r="M927" s="159"/>
      <c r="T927" s="160"/>
      <c r="AT927" s="155" t="s">
        <v>141</v>
      </c>
      <c r="AU927" s="155" t="s">
        <v>85</v>
      </c>
      <c r="AV927" s="13" t="s">
        <v>85</v>
      </c>
      <c r="AW927" s="13" t="s">
        <v>32</v>
      </c>
      <c r="AX927" s="13" t="s">
        <v>83</v>
      </c>
      <c r="AY927" s="155" t="s">
        <v>133</v>
      </c>
    </row>
    <row r="928" spans="2:65" s="1" customFormat="1" ht="16.5" customHeight="1">
      <c r="B928" s="32"/>
      <c r="C928" s="175" t="s">
        <v>1601</v>
      </c>
      <c r="D928" s="175" t="s">
        <v>284</v>
      </c>
      <c r="E928" s="176" t="s">
        <v>1602</v>
      </c>
      <c r="F928" s="177" t="s">
        <v>1603</v>
      </c>
      <c r="G928" s="178" t="s">
        <v>415</v>
      </c>
      <c r="H928" s="179">
        <v>11</v>
      </c>
      <c r="I928" s="180"/>
      <c r="J928" s="181">
        <f>ROUND(I928*H928,2)</f>
        <v>0</v>
      </c>
      <c r="K928" s="182"/>
      <c r="L928" s="183"/>
      <c r="M928" s="184" t="s">
        <v>1</v>
      </c>
      <c r="N928" s="185" t="s">
        <v>40</v>
      </c>
      <c r="P928" s="143">
        <f>O928*H928</f>
        <v>0</v>
      </c>
      <c r="Q928" s="143">
        <v>1.9000000000000001E-4</v>
      </c>
      <c r="R928" s="143">
        <f>Q928*H928</f>
        <v>2.0900000000000003E-3</v>
      </c>
      <c r="S928" s="143">
        <v>0</v>
      </c>
      <c r="T928" s="144">
        <f>S928*H928</f>
        <v>0</v>
      </c>
      <c r="AR928" s="145" t="s">
        <v>184</v>
      </c>
      <c r="AT928" s="145" t="s">
        <v>284</v>
      </c>
      <c r="AU928" s="145" t="s">
        <v>85</v>
      </c>
      <c r="AY928" s="17" t="s">
        <v>133</v>
      </c>
      <c r="BE928" s="146">
        <f>IF(N928="základní",J928,0)</f>
        <v>0</v>
      </c>
      <c r="BF928" s="146">
        <f>IF(N928="snížená",J928,0)</f>
        <v>0</v>
      </c>
      <c r="BG928" s="146">
        <f>IF(N928="zákl. přenesená",J928,0)</f>
        <v>0</v>
      </c>
      <c r="BH928" s="146">
        <f>IF(N928="sníž. přenesená",J928,0)</f>
        <v>0</v>
      </c>
      <c r="BI928" s="146">
        <f>IF(N928="nulová",J928,0)</f>
        <v>0</v>
      </c>
      <c r="BJ928" s="17" t="s">
        <v>83</v>
      </c>
      <c r="BK928" s="146">
        <f>ROUND(I928*H928,2)</f>
        <v>0</v>
      </c>
      <c r="BL928" s="17" t="s">
        <v>139</v>
      </c>
      <c r="BM928" s="145" t="s">
        <v>1604</v>
      </c>
    </row>
    <row r="929" spans="2:65" s="13" customFormat="1" ht="11.25">
      <c r="B929" s="154"/>
      <c r="D929" s="148" t="s">
        <v>141</v>
      </c>
      <c r="E929" s="155" t="s">
        <v>1</v>
      </c>
      <c r="F929" s="156" t="s">
        <v>1605</v>
      </c>
      <c r="H929" s="157">
        <v>11</v>
      </c>
      <c r="I929" s="158"/>
      <c r="L929" s="154"/>
      <c r="M929" s="159"/>
      <c r="T929" s="160"/>
      <c r="AT929" s="155" t="s">
        <v>141</v>
      </c>
      <c r="AU929" s="155" t="s">
        <v>85</v>
      </c>
      <c r="AV929" s="13" t="s">
        <v>85</v>
      </c>
      <c r="AW929" s="13" t="s">
        <v>32</v>
      </c>
      <c r="AX929" s="13" t="s">
        <v>83</v>
      </c>
      <c r="AY929" s="155" t="s">
        <v>133</v>
      </c>
    </row>
    <row r="930" spans="2:65" s="1" customFormat="1" ht="24.2" customHeight="1">
      <c r="B930" s="32"/>
      <c r="C930" s="133" t="s">
        <v>1606</v>
      </c>
      <c r="D930" s="133" t="s">
        <v>135</v>
      </c>
      <c r="E930" s="134" t="s">
        <v>1607</v>
      </c>
      <c r="F930" s="135" t="s">
        <v>1608</v>
      </c>
      <c r="G930" s="136" t="s">
        <v>415</v>
      </c>
      <c r="H930" s="137">
        <v>7</v>
      </c>
      <c r="I930" s="138"/>
      <c r="J930" s="139">
        <f>ROUND(I930*H930,2)</f>
        <v>0</v>
      </c>
      <c r="K930" s="140"/>
      <c r="L930" s="32"/>
      <c r="M930" s="141" t="s">
        <v>1</v>
      </c>
      <c r="N930" s="142" t="s">
        <v>40</v>
      </c>
      <c r="P930" s="143">
        <f>O930*H930</f>
        <v>0</v>
      </c>
      <c r="Q930" s="143">
        <v>0</v>
      </c>
      <c r="R930" s="143">
        <f>Q930*H930</f>
        <v>0</v>
      </c>
      <c r="S930" s="143">
        <v>0</v>
      </c>
      <c r="T930" s="144">
        <f>S930*H930</f>
        <v>0</v>
      </c>
      <c r="AR930" s="145" t="s">
        <v>139</v>
      </c>
      <c r="AT930" s="145" t="s">
        <v>135</v>
      </c>
      <c r="AU930" s="145" t="s">
        <v>85</v>
      </c>
      <c r="AY930" s="17" t="s">
        <v>133</v>
      </c>
      <c r="BE930" s="146">
        <f>IF(N930="základní",J930,0)</f>
        <v>0</v>
      </c>
      <c r="BF930" s="146">
        <f>IF(N930="snížená",J930,0)</f>
        <v>0</v>
      </c>
      <c r="BG930" s="146">
        <f>IF(N930="zákl. přenesená",J930,0)</f>
        <v>0</v>
      </c>
      <c r="BH930" s="146">
        <f>IF(N930="sníž. přenesená",J930,0)</f>
        <v>0</v>
      </c>
      <c r="BI930" s="146">
        <f>IF(N930="nulová",J930,0)</f>
        <v>0</v>
      </c>
      <c r="BJ930" s="17" t="s">
        <v>83</v>
      </c>
      <c r="BK930" s="146">
        <f>ROUND(I930*H930,2)</f>
        <v>0</v>
      </c>
      <c r="BL930" s="17" t="s">
        <v>139</v>
      </c>
      <c r="BM930" s="145" t="s">
        <v>1609</v>
      </c>
    </row>
    <row r="931" spans="2:65" s="12" customFormat="1" ht="11.25">
      <c r="B931" s="147"/>
      <c r="D931" s="148" t="s">
        <v>141</v>
      </c>
      <c r="E931" s="149" t="s">
        <v>1</v>
      </c>
      <c r="F931" s="150" t="s">
        <v>1610</v>
      </c>
      <c r="H931" s="149" t="s">
        <v>1</v>
      </c>
      <c r="I931" s="151"/>
      <c r="L931" s="147"/>
      <c r="M931" s="152"/>
      <c r="T931" s="153"/>
      <c r="AT931" s="149" t="s">
        <v>141</v>
      </c>
      <c r="AU931" s="149" t="s">
        <v>85</v>
      </c>
      <c r="AV931" s="12" t="s">
        <v>83</v>
      </c>
      <c r="AW931" s="12" t="s">
        <v>32</v>
      </c>
      <c r="AX931" s="12" t="s">
        <v>75</v>
      </c>
      <c r="AY931" s="149" t="s">
        <v>133</v>
      </c>
    </row>
    <row r="932" spans="2:65" s="13" customFormat="1" ht="11.25">
      <c r="B932" s="154"/>
      <c r="D932" s="148" t="s">
        <v>141</v>
      </c>
      <c r="E932" s="155" t="s">
        <v>1</v>
      </c>
      <c r="F932" s="156" t="s">
        <v>83</v>
      </c>
      <c r="H932" s="157">
        <v>1</v>
      </c>
      <c r="I932" s="158"/>
      <c r="L932" s="154"/>
      <c r="M932" s="159"/>
      <c r="T932" s="160"/>
      <c r="AT932" s="155" t="s">
        <v>141</v>
      </c>
      <c r="AU932" s="155" t="s">
        <v>85</v>
      </c>
      <c r="AV932" s="13" t="s">
        <v>85</v>
      </c>
      <c r="AW932" s="13" t="s">
        <v>32</v>
      </c>
      <c r="AX932" s="13" t="s">
        <v>75</v>
      </c>
      <c r="AY932" s="155" t="s">
        <v>133</v>
      </c>
    </row>
    <row r="933" spans="2:65" s="12" customFormat="1" ht="11.25">
      <c r="B933" s="147"/>
      <c r="D933" s="148" t="s">
        <v>141</v>
      </c>
      <c r="E933" s="149" t="s">
        <v>1</v>
      </c>
      <c r="F933" s="150" t="s">
        <v>1611</v>
      </c>
      <c r="H933" s="149" t="s">
        <v>1</v>
      </c>
      <c r="I933" s="151"/>
      <c r="L933" s="147"/>
      <c r="M933" s="152"/>
      <c r="T933" s="153"/>
      <c r="AT933" s="149" t="s">
        <v>141</v>
      </c>
      <c r="AU933" s="149" t="s">
        <v>85</v>
      </c>
      <c r="AV933" s="12" t="s">
        <v>83</v>
      </c>
      <c r="AW933" s="12" t="s">
        <v>32</v>
      </c>
      <c r="AX933" s="12" t="s">
        <v>75</v>
      </c>
      <c r="AY933" s="149" t="s">
        <v>133</v>
      </c>
    </row>
    <row r="934" spans="2:65" s="13" customFormat="1" ht="11.25">
      <c r="B934" s="154"/>
      <c r="D934" s="148" t="s">
        <v>141</v>
      </c>
      <c r="E934" s="155" t="s">
        <v>1</v>
      </c>
      <c r="F934" s="156" t="s">
        <v>83</v>
      </c>
      <c r="H934" s="157">
        <v>1</v>
      </c>
      <c r="I934" s="158"/>
      <c r="L934" s="154"/>
      <c r="M934" s="159"/>
      <c r="T934" s="160"/>
      <c r="AT934" s="155" t="s">
        <v>141</v>
      </c>
      <c r="AU934" s="155" t="s">
        <v>85</v>
      </c>
      <c r="AV934" s="13" t="s">
        <v>85</v>
      </c>
      <c r="AW934" s="13" t="s">
        <v>32</v>
      </c>
      <c r="AX934" s="13" t="s">
        <v>75</v>
      </c>
      <c r="AY934" s="155" t="s">
        <v>133</v>
      </c>
    </row>
    <row r="935" spans="2:65" s="12" customFormat="1" ht="11.25">
      <c r="B935" s="147"/>
      <c r="D935" s="148" t="s">
        <v>141</v>
      </c>
      <c r="E935" s="149" t="s">
        <v>1</v>
      </c>
      <c r="F935" s="150" t="s">
        <v>1612</v>
      </c>
      <c r="H935" s="149" t="s">
        <v>1</v>
      </c>
      <c r="I935" s="151"/>
      <c r="L935" s="147"/>
      <c r="M935" s="152"/>
      <c r="T935" s="153"/>
      <c r="AT935" s="149" t="s">
        <v>141</v>
      </c>
      <c r="AU935" s="149" t="s">
        <v>85</v>
      </c>
      <c r="AV935" s="12" t="s">
        <v>83</v>
      </c>
      <c r="AW935" s="12" t="s">
        <v>32</v>
      </c>
      <c r="AX935" s="12" t="s">
        <v>75</v>
      </c>
      <c r="AY935" s="149" t="s">
        <v>133</v>
      </c>
    </row>
    <row r="936" spans="2:65" s="13" customFormat="1" ht="11.25">
      <c r="B936" s="154"/>
      <c r="D936" s="148" t="s">
        <v>141</v>
      </c>
      <c r="E936" s="155" t="s">
        <v>1</v>
      </c>
      <c r="F936" s="156" t="s">
        <v>83</v>
      </c>
      <c r="H936" s="157">
        <v>1</v>
      </c>
      <c r="I936" s="158"/>
      <c r="L936" s="154"/>
      <c r="M936" s="159"/>
      <c r="T936" s="160"/>
      <c r="AT936" s="155" t="s">
        <v>141</v>
      </c>
      <c r="AU936" s="155" t="s">
        <v>85</v>
      </c>
      <c r="AV936" s="13" t="s">
        <v>85</v>
      </c>
      <c r="AW936" s="13" t="s">
        <v>32</v>
      </c>
      <c r="AX936" s="13" t="s">
        <v>75</v>
      </c>
      <c r="AY936" s="155" t="s">
        <v>133</v>
      </c>
    </row>
    <row r="937" spans="2:65" s="12" customFormat="1" ht="11.25">
      <c r="B937" s="147"/>
      <c r="D937" s="148" t="s">
        <v>141</v>
      </c>
      <c r="E937" s="149" t="s">
        <v>1</v>
      </c>
      <c r="F937" s="150" t="s">
        <v>1613</v>
      </c>
      <c r="H937" s="149" t="s">
        <v>1</v>
      </c>
      <c r="I937" s="151"/>
      <c r="L937" s="147"/>
      <c r="M937" s="152"/>
      <c r="T937" s="153"/>
      <c r="AT937" s="149" t="s">
        <v>141</v>
      </c>
      <c r="AU937" s="149" t="s">
        <v>85</v>
      </c>
      <c r="AV937" s="12" t="s">
        <v>83</v>
      </c>
      <c r="AW937" s="12" t="s">
        <v>32</v>
      </c>
      <c r="AX937" s="12" t="s">
        <v>75</v>
      </c>
      <c r="AY937" s="149" t="s">
        <v>133</v>
      </c>
    </row>
    <row r="938" spans="2:65" s="13" customFormat="1" ht="11.25">
      <c r="B938" s="154"/>
      <c r="D938" s="148" t="s">
        <v>141</v>
      </c>
      <c r="E938" s="155" t="s">
        <v>1</v>
      </c>
      <c r="F938" s="156" t="s">
        <v>83</v>
      </c>
      <c r="H938" s="157">
        <v>1</v>
      </c>
      <c r="I938" s="158"/>
      <c r="L938" s="154"/>
      <c r="M938" s="159"/>
      <c r="T938" s="160"/>
      <c r="AT938" s="155" t="s">
        <v>141</v>
      </c>
      <c r="AU938" s="155" t="s">
        <v>85</v>
      </c>
      <c r="AV938" s="13" t="s">
        <v>85</v>
      </c>
      <c r="AW938" s="13" t="s">
        <v>32</v>
      </c>
      <c r="AX938" s="13" t="s">
        <v>75</v>
      </c>
      <c r="AY938" s="155" t="s">
        <v>133</v>
      </c>
    </row>
    <row r="939" spans="2:65" s="12" customFormat="1" ht="11.25">
      <c r="B939" s="147"/>
      <c r="D939" s="148" t="s">
        <v>141</v>
      </c>
      <c r="E939" s="149" t="s">
        <v>1</v>
      </c>
      <c r="F939" s="150" t="s">
        <v>1614</v>
      </c>
      <c r="H939" s="149" t="s">
        <v>1</v>
      </c>
      <c r="I939" s="151"/>
      <c r="L939" s="147"/>
      <c r="M939" s="152"/>
      <c r="T939" s="153"/>
      <c r="AT939" s="149" t="s">
        <v>141</v>
      </c>
      <c r="AU939" s="149" t="s">
        <v>85</v>
      </c>
      <c r="AV939" s="12" t="s">
        <v>83</v>
      </c>
      <c r="AW939" s="12" t="s">
        <v>32</v>
      </c>
      <c r="AX939" s="12" t="s">
        <v>75</v>
      </c>
      <c r="AY939" s="149" t="s">
        <v>133</v>
      </c>
    </row>
    <row r="940" spans="2:65" s="13" customFormat="1" ht="11.25">
      <c r="B940" s="154"/>
      <c r="D940" s="148" t="s">
        <v>141</v>
      </c>
      <c r="E940" s="155" t="s">
        <v>1</v>
      </c>
      <c r="F940" s="156" t="s">
        <v>83</v>
      </c>
      <c r="H940" s="157">
        <v>1</v>
      </c>
      <c r="I940" s="158"/>
      <c r="L940" s="154"/>
      <c r="M940" s="159"/>
      <c r="T940" s="160"/>
      <c r="AT940" s="155" t="s">
        <v>141</v>
      </c>
      <c r="AU940" s="155" t="s">
        <v>85</v>
      </c>
      <c r="AV940" s="13" t="s">
        <v>85</v>
      </c>
      <c r="AW940" s="13" t="s">
        <v>32</v>
      </c>
      <c r="AX940" s="13" t="s">
        <v>75</v>
      </c>
      <c r="AY940" s="155" t="s">
        <v>133</v>
      </c>
    </row>
    <row r="941" spans="2:65" s="12" customFormat="1" ht="11.25">
      <c r="B941" s="147"/>
      <c r="D941" s="148" t="s">
        <v>141</v>
      </c>
      <c r="E941" s="149" t="s">
        <v>1</v>
      </c>
      <c r="F941" s="150" t="s">
        <v>1615</v>
      </c>
      <c r="H941" s="149" t="s">
        <v>1</v>
      </c>
      <c r="I941" s="151"/>
      <c r="L941" s="147"/>
      <c r="M941" s="152"/>
      <c r="T941" s="153"/>
      <c r="AT941" s="149" t="s">
        <v>141</v>
      </c>
      <c r="AU941" s="149" t="s">
        <v>85</v>
      </c>
      <c r="AV941" s="12" t="s">
        <v>83</v>
      </c>
      <c r="AW941" s="12" t="s">
        <v>32</v>
      </c>
      <c r="AX941" s="12" t="s">
        <v>75</v>
      </c>
      <c r="AY941" s="149" t="s">
        <v>133</v>
      </c>
    </row>
    <row r="942" spans="2:65" s="13" customFormat="1" ht="11.25">
      <c r="B942" s="154"/>
      <c r="D942" s="148" t="s">
        <v>141</v>
      </c>
      <c r="E942" s="155" t="s">
        <v>1</v>
      </c>
      <c r="F942" s="156" t="s">
        <v>83</v>
      </c>
      <c r="H942" s="157">
        <v>1</v>
      </c>
      <c r="I942" s="158"/>
      <c r="L942" s="154"/>
      <c r="M942" s="159"/>
      <c r="T942" s="160"/>
      <c r="AT942" s="155" t="s">
        <v>141</v>
      </c>
      <c r="AU942" s="155" t="s">
        <v>85</v>
      </c>
      <c r="AV942" s="13" t="s">
        <v>85</v>
      </c>
      <c r="AW942" s="13" t="s">
        <v>32</v>
      </c>
      <c r="AX942" s="13" t="s">
        <v>75</v>
      </c>
      <c r="AY942" s="155" t="s">
        <v>133</v>
      </c>
    </row>
    <row r="943" spans="2:65" s="12" customFormat="1" ht="11.25">
      <c r="B943" s="147"/>
      <c r="D943" s="148" t="s">
        <v>141</v>
      </c>
      <c r="E943" s="149" t="s">
        <v>1</v>
      </c>
      <c r="F943" s="150" t="s">
        <v>1616</v>
      </c>
      <c r="H943" s="149" t="s">
        <v>1</v>
      </c>
      <c r="I943" s="151"/>
      <c r="L943" s="147"/>
      <c r="M943" s="152"/>
      <c r="T943" s="153"/>
      <c r="AT943" s="149" t="s">
        <v>141</v>
      </c>
      <c r="AU943" s="149" t="s">
        <v>85</v>
      </c>
      <c r="AV943" s="12" t="s">
        <v>83</v>
      </c>
      <c r="AW943" s="12" t="s">
        <v>32</v>
      </c>
      <c r="AX943" s="12" t="s">
        <v>75</v>
      </c>
      <c r="AY943" s="149" t="s">
        <v>133</v>
      </c>
    </row>
    <row r="944" spans="2:65" s="13" customFormat="1" ht="11.25">
      <c r="B944" s="154"/>
      <c r="D944" s="148" t="s">
        <v>141</v>
      </c>
      <c r="E944" s="155" t="s">
        <v>1</v>
      </c>
      <c r="F944" s="156" t="s">
        <v>83</v>
      </c>
      <c r="H944" s="157">
        <v>1</v>
      </c>
      <c r="I944" s="158"/>
      <c r="L944" s="154"/>
      <c r="M944" s="159"/>
      <c r="T944" s="160"/>
      <c r="AT944" s="155" t="s">
        <v>141</v>
      </c>
      <c r="AU944" s="155" t="s">
        <v>85</v>
      </c>
      <c r="AV944" s="13" t="s">
        <v>85</v>
      </c>
      <c r="AW944" s="13" t="s">
        <v>32</v>
      </c>
      <c r="AX944" s="13" t="s">
        <v>75</v>
      </c>
      <c r="AY944" s="155" t="s">
        <v>133</v>
      </c>
    </row>
    <row r="945" spans="2:65" s="14" customFormat="1" ht="11.25">
      <c r="B945" s="161"/>
      <c r="D945" s="148" t="s">
        <v>141</v>
      </c>
      <c r="E945" s="162" t="s">
        <v>1</v>
      </c>
      <c r="F945" s="163" t="s">
        <v>152</v>
      </c>
      <c r="H945" s="164">
        <v>7</v>
      </c>
      <c r="I945" s="165"/>
      <c r="L945" s="161"/>
      <c r="M945" s="166"/>
      <c r="T945" s="167"/>
      <c r="AT945" s="162" t="s">
        <v>141</v>
      </c>
      <c r="AU945" s="162" t="s">
        <v>85</v>
      </c>
      <c r="AV945" s="14" t="s">
        <v>139</v>
      </c>
      <c r="AW945" s="14" t="s">
        <v>32</v>
      </c>
      <c r="AX945" s="14" t="s">
        <v>83</v>
      </c>
      <c r="AY945" s="162" t="s">
        <v>133</v>
      </c>
    </row>
    <row r="946" spans="2:65" s="1" customFormat="1" ht="16.5" customHeight="1">
      <c r="B946" s="32"/>
      <c r="C946" s="175" t="s">
        <v>1617</v>
      </c>
      <c r="D946" s="175" t="s">
        <v>284</v>
      </c>
      <c r="E946" s="176" t="s">
        <v>1618</v>
      </c>
      <c r="F946" s="177" t="s">
        <v>1619</v>
      </c>
      <c r="G946" s="178" t="s">
        <v>415</v>
      </c>
      <c r="H946" s="179">
        <v>7</v>
      </c>
      <c r="I946" s="180"/>
      <c r="J946" s="181">
        <f>ROUND(I946*H946,2)</f>
        <v>0</v>
      </c>
      <c r="K946" s="182"/>
      <c r="L946" s="183"/>
      <c r="M946" s="184" t="s">
        <v>1</v>
      </c>
      <c r="N946" s="185" t="s">
        <v>40</v>
      </c>
      <c r="P946" s="143">
        <f>O946*H946</f>
        <v>0</v>
      </c>
      <c r="Q946" s="143">
        <v>7.2000000000000005E-4</v>
      </c>
      <c r="R946" s="143">
        <f>Q946*H946</f>
        <v>5.0400000000000002E-3</v>
      </c>
      <c r="S946" s="143">
        <v>0</v>
      </c>
      <c r="T946" s="144">
        <f>S946*H946</f>
        <v>0</v>
      </c>
      <c r="AR946" s="145" t="s">
        <v>184</v>
      </c>
      <c r="AT946" s="145" t="s">
        <v>284</v>
      </c>
      <c r="AU946" s="145" t="s">
        <v>85</v>
      </c>
      <c r="AY946" s="17" t="s">
        <v>133</v>
      </c>
      <c r="BE946" s="146">
        <f>IF(N946="základní",J946,0)</f>
        <v>0</v>
      </c>
      <c r="BF946" s="146">
        <f>IF(N946="snížená",J946,0)</f>
        <v>0</v>
      </c>
      <c r="BG946" s="146">
        <f>IF(N946="zákl. přenesená",J946,0)</f>
        <v>0</v>
      </c>
      <c r="BH946" s="146">
        <f>IF(N946="sníž. přenesená",J946,0)</f>
        <v>0</v>
      </c>
      <c r="BI946" s="146">
        <f>IF(N946="nulová",J946,0)</f>
        <v>0</v>
      </c>
      <c r="BJ946" s="17" t="s">
        <v>83</v>
      </c>
      <c r="BK946" s="146">
        <f>ROUND(I946*H946,2)</f>
        <v>0</v>
      </c>
      <c r="BL946" s="17" t="s">
        <v>139</v>
      </c>
      <c r="BM946" s="145" t="s">
        <v>1620</v>
      </c>
    </row>
    <row r="947" spans="2:65" s="13" customFormat="1" ht="11.25">
      <c r="B947" s="154"/>
      <c r="D947" s="148" t="s">
        <v>141</v>
      </c>
      <c r="E947" s="155" t="s">
        <v>1</v>
      </c>
      <c r="F947" s="156" t="s">
        <v>1596</v>
      </c>
      <c r="H947" s="157">
        <v>7</v>
      </c>
      <c r="I947" s="158"/>
      <c r="L947" s="154"/>
      <c r="M947" s="159"/>
      <c r="T947" s="160"/>
      <c r="AT947" s="155" t="s">
        <v>141</v>
      </c>
      <c r="AU947" s="155" t="s">
        <v>85</v>
      </c>
      <c r="AV947" s="13" t="s">
        <v>85</v>
      </c>
      <c r="AW947" s="13" t="s">
        <v>32</v>
      </c>
      <c r="AX947" s="13" t="s">
        <v>83</v>
      </c>
      <c r="AY947" s="155" t="s">
        <v>133</v>
      </c>
    </row>
    <row r="948" spans="2:65" s="1" customFormat="1" ht="24.2" customHeight="1">
      <c r="B948" s="32"/>
      <c r="C948" s="133" t="s">
        <v>1621</v>
      </c>
      <c r="D948" s="133" t="s">
        <v>135</v>
      </c>
      <c r="E948" s="134" t="s">
        <v>1622</v>
      </c>
      <c r="F948" s="135" t="s">
        <v>1623</v>
      </c>
      <c r="G948" s="136" t="s">
        <v>415</v>
      </c>
      <c r="H948" s="137">
        <v>485</v>
      </c>
      <c r="I948" s="138"/>
      <c r="J948" s="139">
        <f>ROUND(I948*H948,2)</f>
        <v>0</v>
      </c>
      <c r="K948" s="140"/>
      <c r="L948" s="32"/>
      <c r="M948" s="141" t="s">
        <v>1</v>
      </c>
      <c r="N948" s="142" t="s">
        <v>40</v>
      </c>
      <c r="P948" s="143">
        <f>O948*H948</f>
        <v>0</v>
      </c>
      <c r="Q948" s="143">
        <v>0</v>
      </c>
      <c r="R948" s="143">
        <f>Q948*H948</f>
        <v>0</v>
      </c>
      <c r="S948" s="143">
        <v>0</v>
      </c>
      <c r="T948" s="144">
        <f>S948*H948</f>
        <v>0</v>
      </c>
      <c r="AR948" s="145" t="s">
        <v>139</v>
      </c>
      <c r="AT948" s="145" t="s">
        <v>135</v>
      </c>
      <c r="AU948" s="145" t="s">
        <v>85</v>
      </c>
      <c r="AY948" s="17" t="s">
        <v>133</v>
      </c>
      <c r="BE948" s="146">
        <f>IF(N948="základní",J948,0)</f>
        <v>0</v>
      </c>
      <c r="BF948" s="146">
        <f>IF(N948="snížená",J948,0)</f>
        <v>0</v>
      </c>
      <c r="BG948" s="146">
        <f>IF(N948="zákl. přenesená",J948,0)</f>
        <v>0</v>
      </c>
      <c r="BH948" s="146">
        <f>IF(N948="sníž. přenesená",J948,0)</f>
        <v>0</v>
      </c>
      <c r="BI948" s="146">
        <f>IF(N948="nulová",J948,0)</f>
        <v>0</v>
      </c>
      <c r="BJ948" s="17" t="s">
        <v>83</v>
      </c>
      <c r="BK948" s="146">
        <f>ROUND(I948*H948,2)</f>
        <v>0</v>
      </c>
      <c r="BL948" s="17" t="s">
        <v>139</v>
      </c>
      <c r="BM948" s="145" t="s">
        <v>1624</v>
      </c>
    </row>
    <row r="949" spans="2:65" s="12" customFormat="1" ht="11.25">
      <c r="B949" s="147"/>
      <c r="D949" s="148" t="s">
        <v>141</v>
      </c>
      <c r="E949" s="149" t="s">
        <v>1</v>
      </c>
      <c r="F949" s="150" t="s">
        <v>1625</v>
      </c>
      <c r="H949" s="149" t="s">
        <v>1</v>
      </c>
      <c r="I949" s="151"/>
      <c r="L949" s="147"/>
      <c r="M949" s="152"/>
      <c r="T949" s="153"/>
      <c r="AT949" s="149" t="s">
        <v>141</v>
      </c>
      <c r="AU949" s="149" t="s">
        <v>85</v>
      </c>
      <c r="AV949" s="12" t="s">
        <v>83</v>
      </c>
      <c r="AW949" s="12" t="s">
        <v>32</v>
      </c>
      <c r="AX949" s="12" t="s">
        <v>75</v>
      </c>
      <c r="AY949" s="149" t="s">
        <v>133</v>
      </c>
    </row>
    <row r="950" spans="2:65" s="13" customFormat="1" ht="11.25">
      <c r="B950" s="154"/>
      <c r="D950" s="148" t="s">
        <v>141</v>
      </c>
      <c r="E950" s="155" t="s">
        <v>1</v>
      </c>
      <c r="F950" s="156" t="s">
        <v>1626</v>
      </c>
      <c r="H950" s="157">
        <v>34</v>
      </c>
      <c r="I950" s="158"/>
      <c r="L950" s="154"/>
      <c r="M950" s="159"/>
      <c r="T950" s="160"/>
      <c r="AT950" s="155" t="s">
        <v>141</v>
      </c>
      <c r="AU950" s="155" t="s">
        <v>85</v>
      </c>
      <c r="AV950" s="13" t="s">
        <v>85</v>
      </c>
      <c r="AW950" s="13" t="s">
        <v>32</v>
      </c>
      <c r="AX950" s="13" t="s">
        <v>75</v>
      </c>
      <c r="AY950" s="155" t="s">
        <v>133</v>
      </c>
    </row>
    <row r="951" spans="2:65" s="12" customFormat="1" ht="11.25">
      <c r="B951" s="147"/>
      <c r="D951" s="148" t="s">
        <v>141</v>
      </c>
      <c r="E951" s="149" t="s">
        <v>1</v>
      </c>
      <c r="F951" s="150" t="s">
        <v>1467</v>
      </c>
      <c r="H951" s="149" t="s">
        <v>1</v>
      </c>
      <c r="I951" s="151"/>
      <c r="L951" s="147"/>
      <c r="M951" s="152"/>
      <c r="T951" s="153"/>
      <c r="AT951" s="149" t="s">
        <v>141</v>
      </c>
      <c r="AU951" s="149" t="s">
        <v>85</v>
      </c>
      <c r="AV951" s="12" t="s">
        <v>83</v>
      </c>
      <c r="AW951" s="12" t="s">
        <v>32</v>
      </c>
      <c r="AX951" s="12" t="s">
        <v>75</v>
      </c>
      <c r="AY951" s="149" t="s">
        <v>133</v>
      </c>
    </row>
    <row r="952" spans="2:65" s="13" customFormat="1" ht="11.25">
      <c r="B952" s="154"/>
      <c r="D952" s="148" t="s">
        <v>141</v>
      </c>
      <c r="E952" s="155" t="s">
        <v>1</v>
      </c>
      <c r="F952" s="156" t="s">
        <v>1627</v>
      </c>
      <c r="H952" s="157">
        <v>19</v>
      </c>
      <c r="I952" s="158"/>
      <c r="L952" s="154"/>
      <c r="M952" s="159"/>
      <c r="T952" s="160"/>
      <c r="AT952" s="155" t="s">
        <v>141</v>
      </c>
      <c r="AU952" s="155" t="s">
        <v>85</v>
      </c>
      <c r="AV952" s="13" t="s">
        <v>85</v>
      </c>
      <c r="AW952" s="13" t="s">
        <v>32</v>
      </c>
      <c r="AX952" s="13" t="s">
        <v>75</v>
      </c>
      <c r="AY952" s="155" t="s">
        <v>133</v>
      </c>
    </row>
    <row r="953" spans="2:65" s="12" customFormat="1" ht="11.25">
      <c r="B953" s="147"/>
      <c r="D953" s="148" t="s">
        <v>141</v>
      </c>
      <c r="E953" s="149" t="s">
        <v>1</v>
      </c>
      <c r="F953" s="150" t="s">
        <v>1628</v>
      </c>
      <c r="H953" s="149" t="s">
        <v>1</v>
      </c>
      <c r="I953" s="151"/>
      <c r="L953" s="147"/>
      <c r="M953" s="152"/>
      <c r="T953" s="153"/>
      <c r="AT953" s="149" t="s">
        <v>141</v>
      </c>
      <c r="AU953" s="149" t="s">
        <v>85</v>
      </c>
      <c r="AV953" s="12" t="s">
        <v>83</v>
      </c>
      <c r="AW953" s="12" t="s">
        <v>32</v>
      </c>
      <c r="AX953" s="12" t="s">
        <v>75</v>
      </c>
      <c r="AY953" s="149" t="s">
        <v>133</v>
      </c>
    </row>
    <row r="954" spans="2:65" s="13" customFormat="1" ht="11.25">
      <c r="B954" s="154"/>
      <c r="D954" s="148" t="s">
        <v>141</v>
      </c>
      <c r="E954" s="155" t="s">
        <v>1</v>
      </c>
      <c r="F954" s="156" t="s">
        <v>1629</v>
      </c>
      <c r="H954" s="157">
        <v>25</v>
      </c>
      <c r="I954" s="158"/>
      <c r="L954" s="154"/>
      <c r="M954" s="159"/>
      <c r="T954" s="160"/>
      <c r="AT954" s="155" t="s">
        <v>141</v>
      </c>
      <c r="AU954" s="155" t="s">
        <v>85</v>
      </c>
      <c r="AV954" s="13" t="s">
        <v>85</v>
      </c>
      <c r="AW954" s="13" t="s">
        <v>32</v>
      </c>
      <c r="AX954" s="13" t="s">
        <v>75</v>
      </c>
      <c r="AY954" s="155" t="s">
        <v>133</v>
      </c>
    </row>
    <row r="955" spans="2:65" s="12" customFormat="1" ht="11.25">
      <c r="B955" s="147"/>
      <c r="D955" s="148" t="s">
        <v>141</v>
      </c>
      <c r="E955" s="149" t="s">
        <v>1</v>
      </c>
      <c r="F955" s="150" t="s">
        <v>1630</v>
      </c>
      <c r="H955" s="149" t="s">
        <v>1</v>
      </c>
      <c r="I955" s="151"/>
      <c r="L955" s="147"/>
      <c r="M955" s="152"/>
      <c r="T955" s="153"/>
      <c r="AT955" s="149" t="s">
        <v>141</v>
      </c>
      <c r="AU955" s="149" t="s">
        <v>85</v>
      </c>
      <c r="AV955" s="12" t="s">
        <v>83</v>
      </c>
      <c r="AW955" s="12" t="s">
        <v>32</v>
      </c>
      <c r="AX955" s="12" t="s">
        <v>75</v>
      </c>
      <c r="AY955" s="149" t="s">
        <v>133</v>
      </c>
    </row>
    <row r="956" spans="2:65" s="13" customFormat="1" ht="11.25">
      <c r="B956" s="154"/>
      <c r="D956" s="148" t="s">
        <v>141</v>
      </c>
      <c r="E956" s="155" t="s">
        <v>1</v>
      </c>
      <c r="F956" s="156" t="s">
        <v>1631</v>
      </c>
      <c r="H956" s="157">
        <v>31</v>
      </c>
      <c r="I956" s="158"/>
      <c r="L956" s="154"/>
      <c r="M956" s="159"/>
      <c r="T956" s="160"/>
      <c r="AT956" s="155" t="s">
        <v>141</v>
      </c>
      <c r="AU956" s="155" t="s">
        <v>85</v>
      </c>
      <c r="AV956" s="13" t="s">
        <v>85</v>
      </c>
      <c r="AW956" s="13" t="s">
        <v>32</v>
      </c>
      <c r="AX956" s="13" t="s">
        <v>75</v>
      </c>
      <c r="AY956" s="155" t="s">
        <v>133</v>
      </c>
    </row>
    <row r="957" spans="2:65" s="12" customFormat="1" ht="11.25">
      <c r="B957" s="147"/>
      <c r="D957" s="148" t="s">
        <v>141</v>
      </c>
      <c r="E957" s="149" t="s">
        <v>1</v>
      </c>
      <c r="F957" s="150" t="s">
        <v>1632</v>
      </c>
      <c r="H957" s="149" t="s">
        <v>1</v>
      </c>
      <c r="I957" s="151"/>
      <c r="L957" s="147"/>
      <c r="M957" s="152"/>
      <c r="T957" s="153"/>
      <c r="AT957" s="149" t="s">
        <v>141</v>
      </c>
      <c r="AU957" s="149" t="s">
        <v>85</v>
      </c>
      <c r="AV957" s="12" t="s">
        <v>83</v>
      </c>
      <c r="AW957" s="12" t="s">
        <v>32</v>
      </c>
      <c r="AX957" s="12" t="s">
        <v>75</v>
      </c>
      <c r="AY957" s="149" t="s">
        <v>133</v>
      </c>
    </row>
    <row r="958" spans="2:65" s="13" customFormat="1" ht="11.25">
      <c r="B958" s="154"/>
      <c r="D958" s="148" t="s">
        <v>141</v>
      </c>
      <c r="E958" s="155" t="s">
        <v>1</v>
      </c>
      <c r="F958" s="156" t="s">
        <v>1633</v>
      </c>
      <c r="H958" s="157">
        <v>48</v>
      </c>
      <c r="I958" s="158"/>
      <c r="L958" s="154"/>
      <c r="M958" s="159"/>
      <c r="T958" s="160"/>
      <c r="AT958" s="155" t="s">
        <v>141</v>
      </c>
      <c r="AU958" s="155" t="s">
        <v>85</v>
      </c>
      <c r="AV958" s="13" t="s">
        <v>85</v>
      </c>
      <c r="AW958" s="13" t="s">
        <v>32</v>
      </c>
      <c r="AX958" s="13" t="s">
        <v>75</v>
      </c>
      <c r="AY958" s="155" t="s">
        <v>133</v>
      </c>
    </row>
    <row r="959" spans="2:65" s="12" customFormat="1" ht="11.25">
      <c r="B959" s="147"/>
      <c r="D959" s="148" t="s">
        <v>141</v>
      </c>
      <c r="E959" s="149" t="s">
        <v>1</v>
      </c>
      <c r="F959" s="150" t="s">
        <v>1471</v>
      </c>
      <c r="H959" s="149" t="s">
        <v>1</v>
      </c>
      <c r="I959" s="151"/>
      <c r="L959" s="147"/>
      <c r="M959" s="152"/>
      <c r="T959" s="153"/>
      <c r="AT959" s="149" t="s">
        <v>141</v>
      </c>
      <c r="AU959" s="149" t="s">
        <v>85</v>
      </c>
      <c r="AV959" s="12" t="s">
        <v>83</v>
      </c>
      <c r="AW959" s="12" t="s">
        <v>32</v>
      </c>
      <c r="AX959" s="12" t="s">
        <v>75</v>
      </c>
      <c r="AY959" s="149" t="s">
        <v>133</v>
      </c>
    </row>
    <row r="960" spans="2:65" s="13" customFormat="1" ht="11.25">
      <c r="B960" s="154"/>
      <c r="D960" s="148" t="s">
        <v>141</v>
      </c>
      <c r="E960" s="155" t="s">
        <v>1</v>
      </c>
      <c r="F960" s="156" t="s">
        <v>1634</v>
      </c>
      <c r="H960" s="157">
        <v>134</v>
      </c>
      <c r="I960" s="158"/>
      <c r="L960" s="154"/>
      <c r="M960" s="159"/>
      <c r="T960" s="160"/>
      <c r="AT960" s="155" t="s">
        <v>141</v>
      </c>
      <c r="AU960" s="155" t="s">
        <v>85</v>
      </c>
      <c r="AV960" s="13" t="s">
        <v>85</v>
      </c>
      <c r="AW960" s="13" t="s">
        <v>32</v>
      </c>
      <c r="AX960" s="13" t="s">
        <v>75</v>
      </c>
      <c r="AY960" s="155" t="s">
        <v>133</v>
      </c>
    </row>
    <row r="961" spans="2:65" s="12" customFormat="1" ht="11.25">
      <c r="B961" s="147"/>
      <c r="D961" s="148" t="s">
        <v>141</v>
      </c>
      <c r="E961" s="149" t="s">
        <v>1</v>
      </c>
      <c r="F961" s="150" t="s">
        <v>1477</v>
      </c>
      <c r="H961" s="149" t="s">
        <v>1</v>
      </c>
      <c r="I961" s="151"/>
      <c r="L961" s="147"/>
      <c r="M961" s="152"/>
      <c r="T961" s="153"/>
      <c r="AT961" s="149" t="s">
        <v>141</v>
      </c>
      <c r="AU961" s="149" t="s">
        <v>85</v>
      </c>
      <c r="AV961" s="12" t="s">
        <v>83</v>
      </c>
      <c r="AW961" s="12" t="s">
        <v>32</v>
      </c>
      <c r="AX961" s="12" t="s">
        <v>75</v>
      </c>
      <c r="AY961" s="149" t="s">
        <v>133</v>
      </c>
    </row>
    <row r="962" spans="2:65" s="13" customFormat="1" ht="11.25">
      <c r="B962" s="154"/>
      <c r="D962" s="148" t="s">
        <v>141</v>
      </c>
      <c r="E962" s="155" t="s">
        <v>1</v>
      </c>
      <c r="F962" s="156" t="s">
        <v>1635</v>
      </c>
      <c r="H962" s="157">
        <v>107</v>
      </c>
      <c r="I962" s="158"/>
      <c r="L962" s="154"/>
      <c r="M962" s="159"/>
      <c r="T962" s="160"/>
      <c r="AT962" s="155" t="s">
        <v>141</v>
      </c>
      <c r="AU962" s="155" t="s">
        <v>85</v>
      </c>
      <c r="AV962" s="13" t="s">
        <v>85</v>
      </c>
      <c r="AW962" s="13" t="s">
        <v>32</v>
      </c>
      <c r="AX962" s="13" t="s">
        <v>75</v>
      </c>
      <c r="AY962" s="155" t="s">
        <v>133</v>
      </c>
    </row>
    <row r="963" spans="2:65" s="12" customFormat="1" ht="11.25">
      <c r="B963" s="147"/>
      <c r="D963" s="148" t="s">
        <v>141</v>
      </c>
      <c r="E963" s="149" t="s">
        <v>1</v>
      </c>
      <c r="F963" s="150" t="s">
        <v>1479</v>
      </c>
      <c r="H963" s="149" t="s">
        <v>1</v>
      </c>
      <c r="I963" s="151"/>
      <c r="L963" s="147"/>
      <c r="M963" s="152"/>
      <c r="T963" s="153"/>
      <c r="AT963" s="149" t="s">
        <v>141</v>
      </c>
      <c r="AU963" s="149" t="s">
        <v>85</v>
      </c>
      <c r="AV963" s="12" t="s">
        <v>83</v>
      </c>
      <c r="AW963" s="12" t="s">
        <v>32</v>
      </c>
      <c r="AX963" s="12" t="s">
        <v>75</v>
      </c>
      <c r="AY963" s="149" t="s">
        <v>133</v>
      </c>
    </row>
    <row r="964" spans="2:65" s="13" customFormat="1" ht="11.25">
      <c r="B964" s="154"/>
      <c r="D964" s="148" t="s">
        <v>141</v>
      </c>
      <c r="E964" s="155" t="s">
        <v>1</v>
      </c>
      <c r="F964" s="156" t="s">
        <v>1636</v>
      </c>
      <c r="H964" s="157">
        <v>87</v>
      </c>
      <c r="I964" s="158"/>
      <c r="L964" s="154"/>
      <c r="M964" s="159"/>
      <c r="T964" s="160"/>
      <c r="AT964" s="155" t="s">
        <v>141</v>
      </c>
      <c r="AU964" s="155" t="s">
        <v>85</v>
      </c>
      <c r="AV964" s="13" t="s">
        <v>85</v>
      </c>
      <c r="AW964" s="13" t="s">
        <v>32</v>
      </c>
      <c r="AX964" s="13" t="s">
        <v>75</v>
      </c>
      <c r="AY964" s="155" t="s">
        <v>133</v>
      </c>
    </row>
    <row r="965" spans="2:65" s="14" customFormat="1" ht="11.25">
      <c r="B965" s="161"/>
      <c r="D965" s="148" t="s">
        <v>141</v>
      </c>
      <c r="E965" s="162" t="s">
        <v>1</v>
      </c>
      <c r="F965" s="163" t="s">
        <v>152</v>
      </c>
      <c r="H965" s="164">
        <v>485</v>
      </c>
      <c r="I965" s="165"/>
      <c r="L965" s="161"/>
      <c r="M965" s="166"/>
      <c r="T965" s="167"/>
      <c r="AT965" s="162" t="s">
        <v>141</v>
      </c>
      <c r="AU965" s="162" t="s">
        <v>85</v>
      </c>
      <c r="AV965" s="14" t="s">
        <v>139</v>
      </c>
      <c r="AW965" s="14" t="s">
        <v>32</v>
      </c>
      <c r="AX965" s="14" t="s">
        <v>83</v>
      </c>
      <c r="AY965" s="162" t="s">
        <v>133</v>
      </c>
    </row>
    <row r="966" spans="2:65" s="1" customFormat="1" ht="16.5" customHeight="1">
      <c r="B966" s="32"/>
      <c r="C966" s="175" t="s">
        <v>1637</v>
      </c>
      <c r="D966" s="175" t="s">
        <v>284</v>
      </c>
      <c r="E966" s="176" t="s">
        <v>1638</v>
      </c>
      <c r="F966" s="177" t="s">
        <v>1639</v>
      </c>
      <c r="G966" s="178" t="s">
        <v>415</v>
      </c>
      <c r="H966" s="179">
        <v>371</v>
      </c>
      <c r="I966" s="180"/>
      <c r="J966" s="181">
        <f>ROUND(I966*H966,2)</f>
        <v>0</v>
      </c>
      <c r="K966" s="182"/>
      <c r="L966" s="183"/>
      <c r="M966" s="184" t="s">
        <v>1</v>
      </c>
      <c r="N966" s="185" t="s">
        <v>40</v>
      </c>
      <c r="P966" s="143">
        <f>O966*H966</f>
        <v>0</v>
      </c>
      <c r="Q966" s="143">
        <v>3.8999999999999999E-4</v>
      </c>
      <c r="R966" s="143">
        <f>Q966*H966</f>
        <v>0.14468999999999999</v>
      </c>
      <c r="S966" s="143">
        <v>0</v>
      </c>
      <c r="T966" s="144">
        <f>S966*H966</f>
        <v>0</v>
      </c>
      <c r="AR966" s="145" t="s">
        <v>184</v>
      </c>
      <c r="AT966" s="145" t="s">
        <v>284</v>
      </c>
      <c r="AU966" s="145" t="s">
        <v>85</v>
      </c>
      <c r="AY966" s="17" t="s">
        <v>133</v>
      </c>
      <c r="BE966" s="146">
        <f>IF(N966="základní",J966,0)</f>
        <v>0</v>
      </c>
      <c r="BF966" s="146">
        <f>IF(N966="snížená",J966,0)</f>
        <v>0</v>
      </c>
      <c r="BG966" s="146">
        <f>IF(N966="zákl. přenesená",J966,0)</f>
        <v>0</v>
      </c>
      <c r="BH966" s="146">
        <f>IF(N966="sníž. přenesená",J966,0)</f>
        <v>0</v>
      </c>
      <c r="BI966" s="146">
        <f>IF(N966="nulová",J966,0)</f>
        <v>0</v>
      </c>
      <c r="BJ966" s="17" t="s">
        <v>83</v>
      </c>
      <c r="BK966" s="146">
        <f>ROUND(I966*H966,2)</f>
        <v>0</v>
      </c>
      <c r="BL966" s="17" t="s">
        <v>139</v>
      </c>
      <c r="BM966" s="145" t="s">
        <v>1640</v>
      </c>
    </row>
    <row r="967" spans="2:65" s="13" customFormat="1" ht="11.25">
      <c r="B967" s="154"/>
      <c r="D967" s="148" t="s">
        <v>141</v>
      </c>
      <c r="E967" s="155" t="s">
        <v>1</v>
      </c>
      <c r="F967" s="156" t="s">
        <v>1641</v>
      </c>
      <c r="H967" s="157">
        <v>371</v>
      </c>
      <c r="I967" s="158"/>
      <c r="L967" s="154"/>
      <c r="M967" s="159"/>
      <c r="T967" s="160"/>
      <c r="AT967" s="155" t="s">
        <v>141</v>
      </c>
      <c r="AU967" s="155" t="s">
        <v>85</v>
      </c>
      <c r="AV967" s="13" t="s">
        <v>85</v>
      </c>
      <c r="AW967" s="13" t="s">
        <v>32</v>
      </c>
      <c r="AX967" s="13" t="s">
        <v>83</v>
      </c>
      <c r="AY967" s="155" t="s">
        <v>133</v>
      </c>
    </row>
    <row r="968" spans="2:65" s="1" customFormat="1" ht="16.5" customHeight="1">
      <c r="B968" s="32"/>
      <c r="C968" s="175" t="s">
        <v>1642</v>
      </c>
      <c r="D968" s="175" t="s">
        <v>284</v>
      </c>
      <c r="E968" s="176" t="s">
        <v>1643</v>
      </c>
      <c r="F968" s="177" t="s">
        <v>452</v>
      </c>
      <c r="G968" s="178" t="s">
        <v>415</v>
      </c>
      <c r="H968" s="179">
        <v>25</v>
      </c>
      <c r="I968" s="180"/>
      <c r="J968" s="181">
        <f>ROUND(I968*H968,2)</f>
        <v>0</v>
      </c>
      <c r="K968" s="182"/>
      <c r="L968" s="183"/>
      <c r="M968" s="184" t="s">
        <v>1</v>
      </c>
      <c r="N968" s="185" t="s">
        <v>40</v>
      </c>
      <c r="P968" s="143">
        <f>O968*H968</f>
        <v>0</v>
      </c>
      <c r="Q968" s="143">
        <v>1.4E-3</v>
      </c>
      <c r="R968" s="143">
        <f>Q968*H968</f>
        <v>3.4999999999999996E-2</v>
      </c>
      <c r="S968" s="143">
        <v>0</v>
      </c>
      <c r="T968" s="144">
        <f>S968*H968</f>
        <v>0</v>
      </c>
      <c r="AR968" s="145" t="s">
        <v>184</v>
      </c>
      <c r="AT968" s="145" t="s">
        <v>284</v>
      </c>
      <c r="AU968" s="145" t="s">
        <v>85</v>
      </c>
      <c r="AY968" s="17" t="s">
        <v>133</v>
      </c>
      <c r="BE968" s="146">
        <f>IF(N968="základní",J968,0)</f>
        <v>0</v>
      </c>
      <c r="BF968" s="146">
        <f>IF(N968="snížená",J968,0)</f>
        <v>0</v>
      </c>
      <c r="BG968" s="146">
        <f>IF(N968="zákl. přenesená",J968,0)</f>
        <v>0</v>
      </c>
      <c r="BH968" s="146">
        <f>IF(N968="sníž. přenesená",J968,0)</f>
        <v>0</v>
      </c>
      <c r="BI968" s="146">
        <f>IF(N968="nulová",J968,0)</f>
        <v>0</v>
      </c>
      <c r="BJ968" s="17" t="s">
        <v>83</v>
      </c>
      <c r="BK968" s="146">
        <f>ROUND(I968*H968,2)</f>
        <v>0</v>
      </c>
      <c r="BL968" s="17" t="s">
        <v>139</v>
      </c>
      <c r="BM968" s="145" t="s">
        <v>1644</v>
      </c>
    </row>
    <row r="969" spans="2:65" s="13" customFormat="1" ht="11.25">
      <c r="B969" s="154"/>
      <c r="D969" s="148" t="s">
        <v>141</v>
      </c>
      <c r="E969" s="155" t="s">
        <v>1</v>
      </c>
      <c r="F969" s="156" t="s">
        <v>1645</v>
      </c>
      <c r="H969" s="157">
        <v>25</v>
      </c>
      <c r="I969" s="158"/>
      <c r="L969" s="154"/>
      <c r="M969" s="159"/>
      <c r="T969" s="160"/>
      <c r="AT969" s="155" t="s">
        <v>141</v>
      </c>
      <c r="AU969" s="155" t="s">
        <v>85</v>
      </c>
      <c r="AV969" s="13" t="s">
        <v>85</v>
      </c>
      <c r="AW969" s="13" t="s">
        <v>32</v>
      </c>
      <c r="AX969" s="13" t="s">
        <v>83</v>
      </c>
      <c r="AY969" s="155" t="s">
        <v>133</v>
      </c>
    </row>
    <row r="970" spans="2:65" s="1" customFormat="1" ht="16.5" customHeight="1">
      <c r="B970" s="32"/>
      <c r="C970" s="175" t="s">
        <v>1646</v>
      </c>
      <c r="D970" s="175" t="s">
        <v>284</v>
      </c>
      <c r="E970" s="176" t="s">
        <v>1647</v>
      </c>
      <c r="F970" s="177" t="s">
        <v>1648</v>
      </c>
      <c r="G970" s="178" t="s">
        <v>415</v>
      </c>
      <c r="H970" s="179">
        <v>22</v>
      </c>
      <c r="I970" s="180"/>
      <c r="J970" s="181">
        <f>ROUND(I970*H970,2)</f>
        <v>0</v>
      </c>
      <c r="K970" s="182"/>
      <c r="L970" s="183"/>
      <c r="M970" s="184" t="s">
        <v>1</v>
      </c>
      <c r="N970" s="185" t="s">
        <v>40</v>
      </c>
      <c r="P970" s="143">
        <f>O970*H970</f>
        <v>0</v>
      </c>
      <c r="Q970" s="143">
        <v>1.4E-3</v>
      </c>
      <c r="R970" s="143">
        <f>Q970*H970</f>
        <v>3.0800000000000001E-2</v>
      </c>
      <c r="S970" s="143">
        <v>0</v>
      </c>
      <c r="T970" s="144">
        <f>S970*H970</f>
        <v>0</v>
      </c>
      <c r="AR970" s="145" t="s">
        <v>184</v>
      </c>
      <c r="AT970" s="145" t="s">
        <v>284</v>
      </c>
      <c r="AU970" s="145" t="s">
        <v>85</v>
      </c>
      <c r="AY970" s="17" t="s">
        <v>133</v>
      </c>
      <c r="BE970" s="146">
        <f>IF(N970="základní",J970,0)</f>
        <v>0</v>
      </c>
      <c r="BF970" s="146">
        <f>IF(N970="snížená",J970,0)</f>
        <v>0</v>
      </c>
      <c r="BG970" s="146">
        <f>IF(N970="zákl. přenesená",J970,0)</f>
        <v>0</v>
      </c>
      <c r="BH970" s="146">
        <f>IF(N970="sníž. přenesená",J970,0)</f>
        <v>0</v>
      </c>
      <c r="BI970" s="146">
        <f>IF(N970="nulová",J970,0)</f>
        <v>0</v>
      </c>
      <c r="BJ970" s="17" t="s">
        <v>83</v>
      </c>
      <c r="BK970" s="146">
        <f>ROUND(I970*H970,2)</f>
        <v>0</v>
      </c>
      <c r="BL970" s="17" t="s">
        <v>139</v>
      </c>
      <c r="BM970" s="145" t="s">
        <v>1649</v>
      </c>
    </row>
    <row r="971" spans="2:65" s="13" customFormat="1" ht="11.25">
      <c r="B971" s="154"/>
      <c r="D971" s="148" t="s">
        <v>141</v>
      </c>
      <c r="E971" s="155" t="s">
        <v>1</v>
      </c>
      <c r="F971" s="156" t="s">
        <v>1650</v>
      </c>
      <c r="H971" s="157">
        <v>22</v>
      </c>
      <c r="I971" s="158"/>
      <c r="L971" s="154"/>
      <c r="M971" s="159"/>
      <c r="T971" s="160"/>
      <c r="AT971" s="155" t="s">
        <v>141</v>
      </c>
      <c r="AU971" s="155" t="s">
        <v>85</v>
      </c>
      <c r="AV971" s="13" t="s">
        <v>85</v>
      </c>
      <c r="AW971" s="13" t="s">
        <v>32</v>
      </c>
      <c r="AX971" s="13" t="s">
        <v>83</v>
      </c>
      <c r="AY971" s="155" t="s">
        <v>133</v>
      </c>
    </row>
    <row r="972" spans="2:65" s="1" customFormat="1" ht="24.95" customHeight="1">
      <c r="B972" s="32"/>
      <c r="C972" s="175" t="s">
        <v>1651</v>
      </c>
      <c r="D972" s="175" t="s">
        <v>284</v>
      </c>
      <c r="E972" s="176" t="s">
        <v>1652</v>
      </c>
      <c r="F972" s="177" t="s">
        <v>1653</v>
      </c>
      <c r="G972" s="178" t="s">
        <v>428</v>
      </c>
      <c r="H972" s="179">
        <v>1</v>
      </c>
      <c r="I972" s="180"/>
      <c r="J972" s="181">
        <f>ROUND(I972*H972,2)</f>
        <v>0</v>
      </c>
      <c r="K972" s="182"/>
      <c r="L972" s="183"/>
      <c r="M972" s="184" t="s">
        <v>1</v>
      </c>
      <c r="N972" s="185" t="s">
        <v>40</v>
      </c>
      <c r="P972" s="143">
        <f>O972*H972</f>
        <v>0</v>
      </c>
      <c r="Q972" s="143">
        <v>0</v>
      </c>
      <c r="R972" s="143">
        <f>Q972*H972</f>
        <v>0</v>
      </c>
      <c r="S972" s="143">
        <v>0</v>
      </c>
      <c r="T972" s="144">
        <f>S972*H972</f>
        <v>0</v>
      </c>
      <c r="AR972" s="145" t="s">
        <v>184</v>
      </c>
      <c r="AT972" s="145" t="s">
        <v>284</v>
      </c>
      <c r="AU972" s="145" t="s">
        <v>85</v>
      </c>
      <c r="AY972" s="17" t="s">
        <v>133</v>
      </c>
      <c r="BE972" s="146">
        <f>IF(N972="základní",J972,0)</f>
        <v>0</v>
      </c>
      <c r="BF972" s="146">
        <f>IF(N972="snížená",J972,0)</f>
        <v>0</v>
      </c>
      <c r="BG972" s="146">
        <f>IF(N972="zákl. přenesená",J972,0)</f>
        <v>0</v>
      </c>
      <c r="BH972" s="146">
        <f>IF(N972="sníž. přenesená",J972,0)</f>
        <v>0</v>
      </c>
      <c r="BI972" s="146">
        <f>IF(N972="nulová",J972,0)</f>
        <v>0</v>
      </c>
      <c r="BJ972" s="17" t="s">
        <v>83</v>
      </c>
      <c r="BK972" s="146">
        <f>ROUND(I972*H972,2)</f>
        <v>0</v>
      </c>
      <c r="BL972" s="17" t="s">
        <v>139</v>
      </c>
      <c r="BM972" s="145" t="s">
        <v>1654</v>
      </c>
    </row>
    <row r="973" spans="2:65" s="13" customFormat="1" ht="11.25">
      <c r="B973" s="154"/>
      <c r="D973" s="148" t="s">
        <v>141</v>
      </c>
      <c r="E973" s="155" t="s">
        <v>1</v>
      </c>
      <c r="F973" s="156" t="s">
        <v>83</v>
      </c>
      <c r="H973" s="157">
        <v>1</v>
      </c>
      <c r="I973" s="158"/>
      <c r="L973" s="154"/>
      <c r="M973" s="159"/>
      <c r="T973" s="160"/>
      <c r="AT973" s="155" t="s">
        <v>141</v>
      </c>
      <c r="AU973" s="155" t="s">
        <v>85</v>
      </c>
      <c r="AV973" s="13" t="s">
        <v>85</v>
      </c>
      <c r="AW973" s="13" t="s">
        <v>32</v>
      </c>
      <c r="AX973" s="13" t="s">
        <v>83</v>
      </c>
      <c r="AY973" s="155" t="s">
        <v>133</v>
      </c>
    </row>
    <row r="974" spans="2:65" s="1" customFormat="1" ht="16.5" customHeight="1">
      <c r="B974" s="32"/>
      <c r="C974" s="175" t="s">
        <v>1655</v>
      </c>
      <c r="D974" s="175" t="s">
        <v>284</v>
      </c>
      <c r="E974" s="176" t="s">
        <v>1656</v>
      </c>
      <c r="F974" s="177" t="s">
        <v>1657</v>
      </c>
      <c r="G974" s="178" t="s">
        <v>415</v>
      </c>
      <c r="H974" s="179">
        <v>4</v>
      </c>
      <c r="I974" s="180"/>
      <c r="J974" s="181">
        <f>ROUND(I974*H974,2)</f>
        <v>0</v>
      </c>
      <c r="K974" s="182"/>
      <c r="L974" s="183"/>
      <c r="M974" s="184" t="s">
        <v>1</v>
      </c>
      <c r="N974" s="185" t="s">
        <v>40</v>
      </c>
      <c r="P974" s="143">
        <f>O974*H974</f>
        <v>0</v>
      </c>
      <c r="Q974" s="143">
        <v>1.4E-3</v>
      </c>
      <c r="R974" s="143">
        <f>Q974*H974</f>
        <v>5.5999999999999999E-3</v>
      </c>
      <c r="S974" s="143">
        <v>0</v>
      </c>
      <c r="T974" s="144">
        <f>S974*H974</f>
        <v>0</v>
      </c>
      <c r="AR974" s="145" t="s">
        <v>184</v>
      </c>
      <c r="AT974" s="145" t="s">
        <v>284</v>
      </c>
      <c r="AU974" s="145" t="s">
        <v>85</v>
      </c>
      <c r="AY974" s="17" t="s">
        <v>133</v>
      </c>
      <c r="BE974" s="146">
        <f>IF(N974="základní",J974,0)</f>
        <v>0</v>
      </c>
      <c r="BF974" s="146">
        <f>IF(N974="snížená",J974,0)</f>
        <v>0</v>
      </c>
      <c r="BG974" s="146">
        <f>IF(N974="zákl. přenesená",J974,0)</f>
        <v>0</v>
      </c>
      <c r="BH974" s="146">
        <f>IF(N974="sníž. přenesená",J974,0)</f>
        <v>0</v>
      </c>
      <c r="BI974" s="146">
        <f>IF(N974="nulová",J974,0)</f>
        <v>0</v>
      </c>
      <c r="BJ974" s="17" t="s">
        <v>83</v>
      </c>
      <c r="BK974" s="146">
        <f>ROUND(I974*H974,2)</f>
        <v>0</v>
      </c>
      <c r="BL974" s="17" t="s">
        <v>139</v>
      </c>
      <c r="BM974" s="145" t="s">
        <v>1658</v>
      </c>
    </row>
    <row r="975" spans="2:65" s="13" customFormat="1" ht="11.25">
      <c r="B975" s="154"/>
      <c r="D975" s="148" t="s">
        <v>141</v>
      </c>
      <c r="E975" s="155" t="s">
        <v>1</v>
      </c>
      <c r="F975" s="156" t="s">
        <v>1659</v>
      </c>
      <c r="H975" s="157">
        <v>4</v>
      </c>
      <c r="I975" s="158"/>
      <c r="L975" s="154"/>
      <c r="M975" s="159"/>
      <c r="T975" s="160"/>
      <c r="AT975" s="155" t="s">
        <v>141</v>
      </c>
      <c r="AU975" s="155" t="s">
        <v>85</v>
      </c>
      <c r="AV975" s="13" t="s">
        <v>85</v>
      </c>
      <c r="AW975" s="13" t="s">
        <v>32</v>
      </c>
      <c r="AX975" s="13" t="s">
        <v>83</v>
      </c>
      <c r="AY975" s="155" t="s">
        <v>133</v>
      </c>
    </row>
    <row r="976" spans="2:65" s="1" customFormat="1" ht="16.5" customHeight="1">
      <c r="B976" s="32"/>
      <c r="C976" s="175" t="s">
        <v>1660</v>
      </c>
      <c r="D976" s="175" t="s">
        <v>284</v>
      </c>
      <c r="E976" s="176" t="s">
        <v>1661</v>
      </c>
      <c r="F976" s="177" t="s">
        <v>1662</v>
      </c>
      <c r="G976" s="178" t="s">
        <v>415</v>
      </c>
      <c r="H976" s="179">
        <v>6</v>
      </c>
      <c r="I976" s="180"/>
      <c r="J976" s="181">
        <f>ROUND(I976*H976,2)</f>
        <v>0</v>
      </c>
      <c r="K976" s="182"/>
      <c r="L976" s="183"/>
      <c r="M976" s="184" t="s">
        <v>1</v>
      </c>
      <c r="N976" s="185" t="s">
        <v>40</v>
      </c>
      <c r="P976" s="143">
        <f>O976*H976</f>
        <v>0</v>
      </c>
      <c r="Q976" s="143">
        <v>1E-3</v>
      </c>
      <c r="R976" s="143">
        <f>Q976*H976</f>
        <v>6.0000000000000001E-3</v>
      </c>
      <c r="S976" s="143">
        <v>0</v>
      </c>
      <c r="T976" s="144">
        <f>S976*H976</f>
        <v>0</v>
      </c>
      <c r="AR976" s="145" t="s">
        <v>184</v>
      </c>
      <c r="AT976" s="145" t="s">
        <v>284</v>
      </c>
      <c r="AU976" s="145" t="s">
        <v>85</v>
      </c>
      <c r="AY976" s="17" t="s">
        <v>133</v>
      </c>
      <c r="BE976" s="146">
        <f>IF(N976="základní",J976,0)</f>
        <v>0</v>
      </c>
      <c r="BF976" s="146">
        <f>IF(N976="snížená",J976,0)</f>
        <v>0</v>
      </c>
      <c r="BG976" s="146">
        <f>IF(N976="zákl. přenesená",J976,0)</f>
        <v>0</v>
      </c>
      <c r="BH976" s="146">
        <f>IF(N976="sníž. přenesená",J976,0)</f>
        <v>0</v>
      </c>
      <c r="BI976" s="146">
        <f>IF(N976="nulová",J976,0)</f>
        <v>0</v>
      </c>
      <c r="BJ976" s="17" t="s">
        <v>83</v>
      </c>
      <c r="BK976" s="146">
        <f>ROUND(I976*H976,2)</f>
        <v>0</v>
      </c>
      <c r="BL976" s="17" t="s">
        <v>139</v>
      </c>
      <c r="BM976" s="145" t="s">
        <v>1663</v>
      </c>
    </row>
    <row r="977" spans="2:65" s="13" customFormat="1" ht="11.25">
      <c r="B977" s="154"/>
      <c r="D977" s="148" t="s">
        <v>141</v>
      </c>
      <c r="E977" s="155" t="s">
        <v>1</v>
      </c>
      <c r="F977" s="156" t="s">
        <v>1664</v>
      </c>
      <c r="H977" s="157">
        <v>6</v>
      </c>
      <c r="I977" s="158"/>
      <c r="L977" s="154"/>
      <c r="M977" s="159"/>
      <c r="T977" s="160"/>
      <c r="AT977" s="155" t="s">
        <v>141</v>
      </c>
      <c r="AU977" s="155" t="s">
        <v>85</v>
      </c>
      <c r="AV977" s="13" t="s">
        <v>85</v>
      </c>
      <c r="AW977" s="13" t="s">
        <v>32</v>
      </c>
      <c r="AX977" s="13" t="s">
        <v>83</v>
      </c>
      <c r="AY977" s="155" t="s">
        <v>133</v>
      </c>
    </row>
    <row r="978" spans="2:65" s="1" customFormat="1" ht="16.5" customHeight="1">
      <c r="B978" s="32"/>
      <c r="C978" s="175" t="s">
        <v>1665</v>
      </c>
      <c r="D978" s="175" t="s">
        <v>284</v>
      </c>
      <c r="E978" s="176" t="s">
        <v>1666</v>
      </c>
      <c r="F978" s="177" t="s">
        <v>1667</v>
      </c>
      <c r="G978" s="178" t="s">
        <v>415</v>
      </c>
      <c r="H978" s="179">
        <v>56</v>
      </c>
      <c r="I978" s="180"/>
      <c r="J978" s="181">
        <f>ROUND(I978*H978,2)</f>
        <v>0</v>
      </c>
      <c r="K978" s="182"/>
      <c r="L978" s="183"/>
      <c r="M978" s="184" t="s">
        <v>1</v>
      </c>
      <c r="N978" s="185" t="s">
        <v>40</v>
      </c>
      <c r="P978" s="143">
        <f>O978*H978</f>
        <v>0</v>
      </c>
      <c r="Q978" s="143">
        <v>6.7000000000000002E-4</v>
      </c>
      <c r="R978" s="143">
        <f>Q978*H978</f>
        <v>3.7519999999999998E-2</v>
      </c>
      <c r="S978" s="143">
        <v>0</v>
      </c>
      <c r="T978" s="144">
        <f>S978*H978</f>
        <v>0</v>
      </c>
      <c r="AR978" s="145" t="s">
        <v>184</v>
      </c>
      <c r="AT978" s="145" t="s">
        <v>284</v>
      </c>
      <c r="AU978" s="145" t="s">
        <v>85</v>
      </c>
      <c r="AY978" s="17" t="s">
        <v>133</v>
      </c>
      <c r="BE978" s="146">
        <f>IF(N978="základní",J978,0)</f>
        <v>0</v>
      </c>
      <c r="BF978" s="146">
        <f>IF(N978="snížená",J978,0)</f>
        <v>0</v>
      </c>
      <c r="BG978" s="146">
        <f>IF(N978="zákl. přenesená",J978,0)</f>
        <v>0</v>
      </c>
      <c r="BH978" s="146">
        <f>IF(N978="sníž. přenesená",J978,0)</f>
        <v>0</v>
      </c>
      <c r="BI978" s="146">
        <f>IF(N978="nulová",J978,0)</f>
        <v>0</v>
      </c>
      <c r="BJ978" s="17" t="s">
        <v>83</v>
      </c>
      <c r="BK978" s="146">
        <f>ROUND(I978*H978,2)</f>
        <v>0</v>
      </c>
      <c r="BL978" s="17" t="s">
        <v>139</v>
      </c>
      <c r="BM978" s="145" t="s">
        <v>1668</v>
      </c>
    </row>
    <row r="979" spans="2:65" s="13" customFormat="1" ht="11.25">
      <c r="B979" s="154"/>
      <c r="D979" s="148" t="s">
        <v>141</v>
      </c>
      <c r="E979" s="155" t="s">
        <v>1</v>
      </c>
      <c r="F979" s="156" t="s">
        <v>1669</v>
      </c>
      <c r="H979" s="157">
        <v>56</v>
      </c>
      <c r="I979" s="158"/>
      <c r="L979" s="154"/>
      <c r="M979" s="159"/>
      <c r="T979" s="160"/>
      <c r="AT979" s="155" t="s">
        <v>141</v>
      </c>
      <c r="AU979" s="155" t="s">
        <v>85</v>
      </c>
      <c r="AV979" s="13" t="s">
        <v>85</v>
      </c>
      <c r="AW979" s="13" t="s">
        <v>32</v>
      </c>
      <c r="AX979" s="13" t="s">
        <v>83</v>
      </c>
      <c r="AY979" s="155" t="s">
        <v>133</v>
      </c>
    </row>
    <row r="980" spans="2:65" s="1" customFormat="1" ht="24.2" customHeight="1">
      <c r="B980" s="32"/>
      <c r="C980" s="133" t="s">
        <v>1670</v>
      </c>
      <c r="D980" s="133" t="s">
        <v>135</v>
      </c>
      <c r="E980" s="134" t="s">
        <v>442</v>
      </c>
      <c r="F980" s="135" t="s">
        <v>443</v>
      </c>
      <c r="G980" s="136" t="s">
        <v>415</v>
      </c>
      <c r="H980" s="137">
        <v>215</v>
      </c>
      <c r="I980" s="138"/>
      <c r="J980" s="139">
        <f>ROUND(I980*H980,2)</f>
        <v>0</v>
      </c>
      <c r="K980" s="140"/>
      <c r="L980" s="32"/>
      <c r="M980" s="141" t="s">
        <v>1</v>
      </c>
      <c r="N980" s="142" t="s">
        <v>40</v>
      </c>
      <c r="P980" s="143">
        <f>O980*H980</f>
        <v>0</v>
      </c>
      <c r="Q980" s="143">
        <v>0</v>
      </c>
      <c r="R980" s="143">
        <f>Q980*H980</f>
        <v>0</v>
      </c>
      <c r="S980" s="143">
        <v>0</v>
      </c>
      <c r="T980" s="144">
        <f>S980*H980</f>
        <v>0</v>
      </c>
      <c r="AR980" s="145" t="s">
        <v>139</v>
      </c>
      <c r="AT980" s="145" t="s">
        <v>135</v>
      </c>
      <c r="AU980" s="145" t="s">
        <v>85</v>
      </c>
      <c r="AY980" s="17" t="s">
        <v>133</v>
      </c>
      <c r="BE980" s="146">
        <f>IF(N980="základní",J980,0)</f>
        <v>0</v>
      </c>
      <c r="BF980" s="146">
        <f>IF(N980="snížená",J980,0)</f>
        <v>0</v>
      </c>
      <c r="BG980" s="146">
        <f>IF(N980="zákl. přenesená",J980,0)</f>
        <v>0</v>
      </c>
      <c r="BH980" s="146">
        <f>IF(N980="sníž. přenesená",J980,0)</f>
        <v>0</v>
      </c>
      <c r="BI980" s="146">
        <f>IF(N980="nulová",J980,0)</f>
        <v>0</v>
      </c>
      <c r="BJ980" s="17" t="s">
        <v>83</v>
      </c>
      <c r="BK980" s="146">
        <f>ROUND(I980*H980,2)</f>
        <v>0</v>
      </c>
      <c r="BL980" s="17" t="s">
        <v>139</v>
      </c>
      <c r="BM980" s="145" t="s">
        <v>1671</v>
      </c>
    </row>
    <row r="981" spans="2:65" s="12" customFormat="1" ht="11.25">
      <c r="B981" s="147"/>
      <c r="D981" s="148" t="s">
        <v>141</v>
      </c>
      <c r="E981" s="149" t="s">
        <v>1</v>
      </c>
      <c r="F981" s="150" t="s">
        <v>1672</v>
      </c>
      <c r="H981" s="149" t="s">
        <v>1</v>
      </c>
      <c r="I981" s="151"/>
      <c r="L981" s="147"/>
      <c r="M981" s="152"/>
      <c r="T981" s="153"/>
      <c r="AT981" s="149" t="s">
        <v>141</v>
      </c>
      <c r="AU981" s="149" t="s">
        <v>85</v>
      </c>
      <c r="AV981" s="12" t="s">
        <v>83</v>
      </c>
      <c r="AW981" s="12" t="s">
        <v>32</v>
      </c>
      <c r="AX981" s="12" t="s">
        <v>75</v>
      </c>
      <c r="AY981" s="149" t="s">
        <v>133</v>
      </c>
    </row>
    <row r="982" spans="2:65" s="13" customFormat="1" ht="11.25">
      <c r="B982" s="154"/>
      <c r="D982" s="148" t="s">
        <v>141</v>
      </c>
      <c r="E982" s="155" t="s">
        <v>1</v>
      </c>
      <c r="F982" s="156" t="s">
        <v>1673</v>
      </c>
      <c r="H982" s="157">
        <v>72</v>
      </c>
      <c r="I982" s="158"/>
      <c r="L982" s="154"/>
      <c r="M982" s="159"/>
      <c r="T982" s="160"/>
      <c r="AT982" s="155" t="s">
        <v>141</v>
      </c>
      <c r="AU982" s="155" t="s">
        <v>85</v>
      </c>
      <c r="AV982" s="13" t="s">
        <v>85</v>
      </c>
      <c r="AW982" s="13" t="s">
        <v>32</v>
      </c>
      <c r="AX982" s="13" t="s">
        <v>75</v>
      </c>
      <c r="AY982" s="155" t="s">
        <v>133</v>
      </c>
    </row>
    <row r="983" spans="2:65" s="12" customFormat="1" ht="11.25">
      <c r="B983" s="147"/>
      <c r="D983" s="148" t="s">
        <v>141</v>
      </c>
      <c r="E983" s="149" t="s">
        <v>1</v>
      </c>
      <c r="F983" s="150" t="s">
        <v>1465</v>
      </c>
      <c r="H983" s="149" t="s">
        <v>1</v>
      </c>
      <c r="I983" s="151"/>
      <c r="L983" s="147"/>
      <c r="M983" s="152"/>
      <c r="T983" s="153"/>
      <c r="AT983" s="149" t="s">
        <v>141</v>
      </c>
      <c r="AU983" s="149" t="s">
        <v>85</v>
      </c>
      <c r="AV983" s="12" t="s">
        <v>83</v>
      </c>
      <c r="AW983" s="12" t="s">
        <v>32</v>
      </c>
      <c r="AX983" s="12" t="s">
        <v>75</v>
      </c>
      <c r="AY983" s="149" t="s">
        <v>133</v>
      </c>
    </row>
    <row r="984" spans="2:65" s="13" customFormat="1" ht="11.25">
      <c r="B984" s="154"/>
      <c r="D984" s="148" t="s">
        <v>141</v>
      </c>
      <c r="E984" s="155" t="s">
        <v>1</v>
      </c>
      <c r="F984" s="156" t="s">
        <v>1674</v>
      </c>
      <c r="H984" s="157">
        <v>36</v>
      </c>
      <c r="I984" s="158"/>
      <c r="L984" s="154"/>
      <c r="M984" s="159"/>
      <c r="T984" s="160"/>
      <c r="AT984" s="155" t="s">
        <v>141</v>
      </c>
      <c r="AU984" s="155" t="s">
        <v>85</v>
      </c>
      <c r="AV984" s="13" t="s">
        <v>85</v>
      </c>
      <c r="AW984" s="13" t="s">
        <v>32</v>
      </c>
      <c r="AX984" s="13" t="s">
        <v>75</v>
      </c>
      <c r="AY984" s="155" t="s">
        <v>133</v>
      </c>
    </row>
    <row r="985" spans="2:65" s="12" customFormat="1" ht="11.25">
      <c r="B985" s="147"/>
      <c r="D985" s="148" t="s">
        <v>141</v>
      </c>
      <c r="E985" s="149" t="s">
        <v>1</v>
      </c>
      <c r="F985" s="150" t="s">
        <v>1468</v>
      </c>
      <c r="H985" s="149" t="s">
        <v>1</v>
      </c>
      <c r="I985" s="151"/>
      <c r="L985" s="147"/>
      <c r="M985" s="152"/>
      <c r="T985" s="153"/>
      <c r="AT985" s="149" t="s">
        <v>141</v>
      </c>
      <c r="AU985" s="149" t="s">
        <v>85</v>
      </c>
      <c r="AV985" s="12" t="s">
        <v>83</v>
      </c>
      <c r="AW985" s="12" t="s">
        <v>32</v>
      </c>
      <c r="AX985" s="12" t="s">
        <v>75</v>
      </c>
      <c r="AY985" s="149" t="s">
        <v>133</v>
      </c>
    </row>
    <row r="986" spans="2:65" s="13" customFormat="1" ht="11.25">
      <c r="B986" s="154"/>
      <c r="D986" s="148" t="s">
        <v>141</v>
      </c>
      <c r="E986" s="155" t="s">
        <v>1</v>
      </c>
      <c r="F986" s="156" t="s">
        <v>1675</v>
      </c>
      <c r="H986" s="157">
        <v>43</v>
      </c>
      <c r="I986" s="158"/>
      <c r="L986" s="154"/>
      <c r="M986" s="159"/>
      <c r="T986" s="160"/>
      <c r="AT986" s="155" t="s">
        <v>141</v>
      </c>
      <c r="AU986" s="155" t="s">
        <v>85</v>
      </c>
      <c r="AV986" s="13" t="s">
        <v>85</v>
      </c>
      <c r="AW986" s="13" t="s">
        <v>32</v>
      </c>
      <c r="AX986" s="13" t="s">
        <v>75</v>
      </c>
      <c r="AY986" s="155" t="s">
        <v>133</v>
      </c>
    </row>
    <row r="987" spans="2:65" s="12" customFormat="1" ht="11.25">
      <c r="B987" s="147"/>
      <c r="D987" s="148" t="s">
        <v>141</v>
      </c>
      <c r="E987" s="149" t="s">
        <v>1</v>
      </c>
      <c r="F987" s="150" t="s">
        <v>1469</v>
      </c>
      <c r="H987" s="149" t="s">
        <v>1</v>
      </c>
      <c r="I987" s="151"/>
      <c r="L987" s="147"/>
      <c r="M987" s="152"/>
      <c r="T987" s="153"/>
      <c r="AT987" s="149" t="s">
        <v>141</v>
      </c>
      <c r="AU987" s="149" t="s">
        <v>85</v>
      </c>
      <c r="AV987" s="12" t="s">
        <v>83</v>
      </c>
      <c r="AW987" s="12" t="s">
        <v>32</v>
      </c>
      <c r="AX987" s="12" t="s">
        <v>75</v>
      </c>
      <c r="AY987" s="149" t="s">
        <v>133</v>
      </c>
    </row>
    <row r="988" spans="2:65" s="13" customFormat="1" ht="11.25">
      <c r="B988" s="154"/>
      <c r="D988" s="148" t="s">
        <v>141</v>
      </c>
      <c r="E988" s="155" t="s">
        <v>1</v>
      </c>
      <c r="F988" s="156" t="s">
        <v>1676</v>
      </c>
      <c r="H988" s="157">
        <v>64</v>
      </c>
      <c r="I988" s="158"/>
      <c r="L988" s="154"/>
      <c r="M988" s="159"/>
      <c r="T988" s="160"/>
      <c r="AT988" s="155" t="s">
        <v>141</v>
      </c>
      <c r="AU988" s="155" t="s">
        <v>85</v>
      </c>
      <c r="AV988" s="13" t="s">
        <v>85</v>
      </c>
      <c r="AW988" s="13" t="s">
        <v>32</v>
      </c>
      <c r="AX988" s="13" t="s">
        <v>75</v>
      </c>
      <c r="AY988" s="155" t="s">
        <v>133</v>
      </c>
    </row>
    <row r="989" spans="2:65" s="14" customFormat="1" ht="11.25">
      <c r="B989" s="161"/>
      <c r="D989" s="148" t="s">
        <v>141</v>
      </c>
      <c r="E989" s="162" t="s">
        <v>1</v>
      </c>
      <c r="F989" s="163" t="s">
        <v>152</v>
      </c>
      <c r="H989" s="164">
        <v>215</v>
      </c>
      <c r="I989" s="165"/>
      <c r="L989" s="161"/>
      <c r="M989" s="166"/>
      <c r="T989" s="167"/>
      <c r="AT989" s="162" t="s">
        <v>141</v>
      </c>
      <c r="AU989" s="162" t="s">
        <v>85</v>
      </c>
      <c r="AV989" s="14" t="s">
        <v>139</v>
      </c>
      <c r="AW989" s="14" t="s">
        <v>32</v>
      </c>
      <c r="AX989" s="14" t="s">
        <v>83</v>
      </c>
      <c r="AY989" s="162" t="s">
        <v>133</v>
      </c>
    </row>
    <row r="990" spans="2:65" s="1" customFormat="1" ht="16.5" customHeight="1">
      <c r="B990" s="32"/>
      <c r="C990" s="175" t="s">
        <v>1677</v>
      </c>
      <c r="D990" s="175" t="s">
        <v>284</v>
      </c>
      <c r="E990" s="176" t="s">
        <v>447</v>
      </c>
      <c r="F990" s="177" t="s">
        <v>448</v>
      </c>
      <c r="G990" s="178" t="s">
        <v>415</v>
      </c>
      <c r="H990" s="179">
        <v>73</v>
      </c>
      <c r="I990" s="180"/>
      <c r="J990" s="181">
        <f>ROUND(I990*H990,2)</f>
        <v>0</v>
      </c>
      <c r="K990" s="182"/>
      <c r="L990" s="183"/>
      <c r="M990" s="184" t="s">
        <v>1</v>
      </c>
      <c r="N990" s="185" t="s">
        <v>40</v>
      </c>
      <c r="P990" s="143">
        <f>O990*H990</f>
        <v>0</v>
      </c>
      <c r="Q990" s="143">
        <v>7.2000000000000005E-4</v>
      </c>
      <c r="R990" s="143">
        <f>Q990*H990</f>
        <v>5.2560000000000003E-2</v>
      </c>
      <c r="S990" s="143">
        <v>0</v>
      </c>
      <c r="T990" s="144">
        <f>S990*H990</f>
        <v>0</v>
      </c>
      <c r="AR990" s="145" t="s">
        <v>184</v>
      </c>
      <c r="AT990" s="145" t="s">
        <v>284</v>
      </c>
      <c r="AU990" s="145" t="s">
        <v>85</v>
      </c>
      <c r="AY990" s="17" t="s">
        <v>133</v>
      </c>
      <c r="BE990" s="146">
        <f>IF(N990="základní",J990,0)</f>
        <v>0</v>
      </c>
      <c r="BF990" s="146">
        <f>IF(N990="snížená",J990,0)</f>
        <v>0</v>
      </c>
      <c r="BG990" s="146">
        <f>IF(N990="zákl. přenesená",J990,0)</f>
        <v>0</v>
      </c>
      <c r="BH990" s="146">
        <f>IF(N990="sníž. přenesená",J990,0)</f>
        <v>0</v>
      </c>
      <c r="BI990" s="146">
        <f>IF(N990="nulová",J990,0)</f>
        <v>0</v>
      </c>
      <c r="BJ990" s="17" t="s">
        <v>83</v>
      </c>
      <c r="BK990" s="146">
        <f>ROUND(I990*H990,2)</f>
        <v>0</v>
      </c>
      <c r="BL990" s="17" t="s">
        <v>139</v>
      </c>
      <c r="BM990" s="145" t="s">
        <v>1678</v>
      </c>
    </row>
    <row r="991" spans="2:65" s="13" customFormat="1" ht="11.25">
      <c r="B991" s="154"/>
      <c r="D991" s="148" t="s">
        <v>141</v>
      </c>
      <c r="E991" s="155" t="s">
        <v>1</v>
      </c>
      <c r="F991" s="156" t="s">
        <v>1679</v>
      </c>
      <c r="H991" s="157">
        <v>73</v>
      </c>
      <c r="I991" s="158"/>
      <c r="L991" s="154"/>
      <c r="M991" s="159"/>
      <c r="T991" s="160"/>
      <c r="AT991" s="155" t="s">
        <v>141</v>
      </c>
      <c r="AU991" s="155" t="s">
        <v>85</v>
      </c>
      <c r="AV991" s="13" t="s">
        <v>85</v>
      </c>
      <c r="AW991" s="13" t="s">
        <v>32</v>
      </c>
      <c r="AX991" s="13" t="s">
        <v>83</v>
      </c>
      <c r="AY991" s="155" t="s">
        <v>133</v>
      </c>
    </row>
    <row r="992" spans="2:65" s="1" customFormat="1" ht="16.5" customHeight="1">
      <c r="B992" s="32"/>
      <c r="C992" s="175" t="s">
        <v>1680</v>
      </c>
      <c r="D992" s="175" t="s">
        <v>284</v>
      </c>
      <c r="E992" s="176" t="s">
        <v>451</v>
      </c>
      <c r="F992" s="177" t="s">
        <v>452</v>
      </c>
      <c r="G992" s="178" t="s">
        <v>415</v>
      </c>
      <c r="H992" s="179">
        <v>36</v>
      </c>
      <c r="I992" s="180"/>
      <c r="J992" s="181">
        <f>ROUND(I992*H992,2)</f>
        <v>0</v>
      </c>
      <c r="K992" s="182"/>
      <c r="L992" s="183"/>
      <c r="M992" s="184" t="s">
        <v>1</v>
      </c>
      <c r="N992" s="185" t="s">
        <v>40</v>
      </c>
      <c r="P992" s="143">
        <f>O992*H992</f>
        <v>0</v>
      </c>
      <c r="Q992" s="143">
        <v>1.4E-3</v>
      </c>
      <c r="R992" s="143">
        <f>Q992*H992</f>
        <v>5.04E-2</v>
      </c>
      <c r="S992" s="143">
        <v>0</v>
      </c>
      <c r="T992" s="144">
        <f>S992*H992</f>
        <v>0</v>
      </c>
      <c r="AR992" s="145" t="s">
        <v>184</v>
      </c>
      <c r="AT992" s="145" t="s">
        <v>284</v>
      </c>
      <c r="AU992" s="145" t="s">
        <v>85</v>
      </c>
      <c r="AY992" s="17" t="s">
        <v>133</v>
      </c>
      <c r="BE992" s="146">
        <f>IF(N992="základní",J992,0)</f>
        <v>0</v>
      </c>
      <c r="BF992" s="146">
        <f>IF(N992="snížená",J992,0)</f>
        <v>0</v>
      </c>
      <c r="BG992" s="146">
        <f>IF(N992="zákl. přenesená",J992,0)</f>
        <v>0</v>
      </c>
      <c r="BH992" s="146">
        <f>IF(N992="sníž. přenesená",J992,0)</f>
        <v>0</v>
      </c>
      <c r="BI992" s="146">
        <f>IF(N992="nulová",J992,0)</f>
        <v>0</v>
      </c>
      <c r="BJ992" s="17" t="s">
        <v>83</v>
      </c>
      <c r="BK992" s="146">
        <f>ROUND(I992*H992,2)</f>
        <v>0</v>
      </c>
      <c r="BL992" s="17" t="s">
        <v>139</v>
      </c>
      <c r="BM992" s="145" t="s">
        <v>1681</v>
      </c>
    </row>
    <row r="993" spans="2:65" s="13" customFormat="1" ht="11.25">
      <c r="B993" s="154"/>
      <c r="D993" s="148" t="s">
        <v>141</v>
      </c>
      <c r="E993" s="155" t="s">
        <v>1</v>
      </c>
      <c r="F993" s="156" t="s">
        <v>1682</v>
      </c>
      <c r="H993" s="157">
        <v>36</v>
      </c>
      <c r="I993" s="158"/>
      <c r="L993" s="154"/>
      <c r="M993" s="159"/>
      <c r="T993" s="160"/>
      <c r="AT993" s="155" t="s">
        <v>141</v>
      </c>
      <c r="AU993" s="155" t="s">
        <v>85</v>
      </c>
      <c r="AV993" s="13" t="s">
        <v>85</v>
      </c>
      <c r="AW993" s="13" t="s">
        <v>32</v>
      </c>
      <c r="AX993" s="13" t="s">
        <v>83</v>
      </c>
      <c r="AY993" s="155" t="s">
        <v>133</v>
      </c>
    </row>
    <row r="994" spans="2:65" s="1" customFormat="1" ht="16.5" customHeight="1">
      <c r="B994" s="32"/>
      <c r="C994" s="175" t="s">
        <v>1683</v>
      </c>
      <c r="D994" s="175" t="s">
        <v>284</v>
      </c>
      <c r="E994" s="176" t="s">
        <v>1684</v>
      </c>
      <c r="F994" s="177" t="s">
        <v>1648</v>
      </c>
      <c r="G994" s="178" t="s">
        <v>415</v>
      </c>
      <c r="H994" s="179">
        <v>8</v>
      </c>
      <c r="I994" s="180"/>
      <c r="J994" s="181">
        <f>ROUND(I994*H994,2)</f>
        <v>0</v>
      </c>
      <c r="K994" s="182"/>
      <c r="L994" s="183"/>
      <c r="M994" s="184" t="s">
        <v>1</v>
      </c>
      <c r="N994" s="185" t="s">
        <v>40</v>
      </c>
      <c r="P994" s="143">
        <f>O994*H994</f>
        <v>0</v>
      </c>
      <c r="Q994" s="143">
        <v>1.4E-3</v>
      </c>
      <c r="R994" s="143">
        <f>Q994*H994</f>
        <v>1.12E-2</v>
      </c>
      <c r="S994" s="143">
        <v>0</v>
      </c>
      <c r="T994" s="144">
        <f>S994*H994</f>
        <v>0</v>
      </c>
      <c r="AR994" s="145" t="s">
        <v>184</v>
      </c>
      <c r="AT994" s="145" t="s">
        <v>284</v>
      </c>
      <c r="AU994" s="145" t="s">
        <v>85</v>
      </c>
      <c r="AY994" s="17" t="s">
        <v>133</v>
      </c>
      <c r="BE994" s="146">
        <f>IF(N994="základní",J994,0)</f>
        <v>0</v>
      </c>
      <c r="BF994" s="146">
        <f>IF(N994="snížená",J994,0)</f>
        <v>0</v>
      </c>
      <c r="BG994" s="146">
        <f>IF(N994="zákl. přenesená",J994,0)</f>
        <v>0</v>
      </c>
      <c r="BH994" s="146">
        <f>IF(N994="sníž. přenesená",J994,0)</f>
        <v>0</v>
      </c>
      <c r="BI994" s="146">
        <f>IF(N994="nulová",J994,0)</f>
        <v>0</v>
      </c>
      <c r="BJ994" s="17" t="s">
        <v>83</v>
      </c>
      <c r="BK994" s="146">
        <f>ROUND(I994*H994,2)</f>
        <v>0</v>
      </c>
      <c r="BL994" s="17" t="s">
        <v>139</v>
      </c>
      <c r="BM994" s="145" t="s">
        <v>1685</v>
      </c>
    </row>
    <row r="995" spans="2:65" s="13" customFormat="1" ht="11.25">
      <c r="B995" s="154"/>
      <c r="D995" s="148" t="s">
        <v>141</v>
      </c>
      <c r="E995" s="155" t="s">
        <v>1</v>
      </c>
      <c r="F995" s="156" t="s">
        <v>1686</v>
      </c>
      <c r="H995" s="157">
        <v>8</v>
      </c>
      <c r="I995" s="158"/>
      <c r="L995" s="154"/>
      <c r="M995" s="159"/>
      <c r="T995" s="160"/>
      <c r="AT995" s="155" t="s">
        <v>141</v>
      </c>
      <c r="AU995" s="155" t="s">
        <v>85</v>
      </c>
      <c r="AV995" s="13" t="s">
        <v>85</v>
      </c>
      <c r="AW995" s="13" t="s">
        <v>32</v>
      </c>
      <c r="AX995" s="13" t="s">
        <v>83</v>
      </c>
      <c r="AY995" s="155" t="s">
        <v>133</v>
      </c>
    </row>
    <row r="996" spans="2:65" s="1" customFormat="1" ht="24.95" customHeight="1">
      <c r="B996" s="32"/>
      <c r="C996" s="175" t="s">
        <v>1687</v>
      </c>
      <c r="D996" s="175" t="s">
        <v>284</v>
      </c>
      <c r="E996" s="176" t="s">
        <v>1688</v>
      </c>
      <c r="F996" s="177" t="s">
        <v>1653</v>
      </c>
      <c r="G996" s="178" t="s">
        <v>428</v>
      </c>
      <c r="H996" s="179">
        <v>8</v>
      </c>
      <c r="I996" s="180"/>
      <c r="J996" s="181">
        <f>ROUND(I996*H996,2)</f>
        <v>0</v>
      </c>
      <c r="K996" s="182"/>
      <c r="L996" s="183"/>
      <c r="M996" s="184" t="s">
        <v>1</v>
      </c>
      <c r="N996" s="185" t="s">
        <v>40</v>
      </c>
      <c r="P996" s="143">
        <f>O996*H996</f>
        <v>0</v>
      </c>
      <c r="Q996" s="143">
        <v>0</v>
      </c>
      <c r="R996" s="143">
        <f>Q996*H996</f>
        <v>0</v>
      </c>
      <c r="S996" s="143">
        <v>0</v>
      </c>
      <c r="T996" s="144">
        <f>S996*H996</f>
        <v>0</v>
      </c>
      <c r="AR996" s="145" t="s">
        <v>184</v>
      </c>
      <c r="AT996" s="145" t="s">
        <v>284</v>
      </c>
      <c r="AU996" s="145" t="s">
        <v>85</v>
      </c>
      <c r="AY996" s="17" t="s">
        <v>133</v>
      </c>
      <c r="BE996" s="146">
        <f>IF(N996="základní",J996,0)</f>
        <v>0</v>
      </c>
      <c r="BF996" s="146">
        <f>IF(N996="snížená",J996,0)</f>
        <v>0</v>
      </c>
      <c r="BG996" s="146">
        <f>IF(N996="zákl. přenesená",J996,0)</f>
        <v>0</v>
      </c>
      <c r="BH996" s="146">
        <f>IF(N996="sníž. přenesená",J996,0)</f>
        <v>0</v>
      </c>
      <c r="BI996" s="146">
        <f>IF(N996="nulová",J996,0)</f>
        <v>0</v>
      </c>
      <c r="BJ996" s="17" t="s">
        <v>83</v>
      </c>
      <c r="BK996" s="146">
        <f>ROUND(I996*H996,2)</f>
        <v>0</v>
      </c>
      <c r="BL996" s="17" t="s">
        <v>139</v>
      </c>
      <c r="BM996" s="145" t="s">
        <v>1689</v>
      </c>
    </row>
    <row r="997" spans="2:65" s="13" customFormat="1" ht="11.25">
      <c r="B997" s="154"/>
      <c r="D997" s="148" t="s">
        <v>141</v>
      </c>
      <c r="E997" s="155" t="s">
        <v>1</v>
      </c>
      <c r="F997" s="156" t="s">
        <v>1690</v>
      </c>
      <c r="H997" s="157">
        <v>8</v>
      </c>
      <c r="I997" s="158"/>
      <c r="L997" s="154"/>
      <c r="M997" s="159"/>
      <c r="T997" s="160"/>
      <c r="AT997" s="155" t="s">
        <v>141</v>
      </c>
      <c r="AU997" s="155" t="s">
        <v>85</v>
      </c>
      <c r="AV997" s="13" t="s">
        <v>85</v>
      </c>
      <c r="AW997" s="13" t="s">
        <v>32</v>
      </c>
      <c r="AX997" s="13" t="s">
        <v>83</v>
      </c>
      <c r="AY997" s="155" t="s">
        <v>133</v>
      </c>
    </row>
    <row r="998" spans="2:65" s="1" customFormat="1" ht="16.5" customHeight="1">
      <c r="B998" s="32"/>
      <c r="C998" s="175" t="s">
        <v>1691</v>
      </c>
      <c r="D998" s="175" t="s">
        <v>284</v>
      </c>
      <c r="E998" s="176" t="s">
        <v>1692</v>
      </c>
      <c r="F998" s="177" t="s">
        <v>1693</v>
      </c>
      <c r="G998" s="178" t="s">
        <v>415</v>
      </c>
      <c r="H998" s="179">
        <v>6</v>
      </c>
      <c r="I998" s="180"/>
      <c r="J998" s="181">
        <f>ROUND(I998*H998,2)</f>
        <v>0</v>
      </c>
      <c r="K998" s="182"/>
      <c r="L998" s="183"/>
      <c r="M998" s="184" t="s">
        <v>1</v>
      </c>
      <c r="N998" s="185" t="s">
        <v>40</v>
      </c>
      <c r="P998" s="143">
        <f>O998*H998</f>
        <v>0</v>
      </c>
      <c r="Q998" s="143">
        <v>1.4E-3</v>
      </c>
      <c r="R998" s="143">
        <f>Q998*H998</f>
        <v>8.3999999999999995E-3</v>
      </c>
      <c r="S998" s="143">
        <v>0</v>
      </c>
      <c r="T998" s="144">
        <f>S998*H998</f>
        <v>0</v>
      </c>
      <c r="AR998" s="145" t="s">
        <v>184</v>
      </c>
      <c r="AT998" s="145" t="s">
        <v>284</v>
      </c>
      <c r="AU998" s="145" t="s">
        <v>85</v>
      </c>
      <c r="AY998" s="17" t="s">
        <v>133</v>
      </c>
      <c r="BE998" s="146">
        <f>IF(N998="základní",J998,0)</f>
        <v>0</v>
      </c>
      <c r="BF998" s="146">
        <f>IF(N998="snížená",J998,0)</f>
        <v>0</v>
      </c>
      <c r="BG998" s="146">
        <f>IF(N998="zákl. přenesená",J998,0)</f>
        <v>0</v>
      </c>
      <c r="BH998" s="146">
        <f>IF(N998="sníž. přenesená",J998,0)</f>
        <v>0</v>
      </c>
      <c r="BI998" s="146">
        <f>IF(N998="nulová",J998,0)</f>
        <v>0</v>
      </c>
      <c r="BJ998" s="17" t="s">
        <v>83</v>
      </c>
      <c r="BK998" s="146">
        <f>ROUND(I998*H998,2)</f>
        <v>0</v>
      </c>
      <c r="BL998" s="17" t="s">
        <v>139</v>
      </c>
      <c r="BM998" s="145" t="s">
        <v>1694</v>
      </c>
    </row>
    <row r="999" spans="2:65" s="13" customFormat="1" ht="11.25">
      <c r="B999" s="154"/>
      <c r="D999" s="148" t="s">
        <v>141</v>
      </c>
      <c r="E999" s="155" t="s">
        <v>1</v>
      </c>
      <c r="F999" s="156" t="s">
        <v>1591</v>
      </c>
      <c r="H999" s="157">
        <v>6</v>
      </c>
      <c r="I999" s="158"/>
      <c r="L999" s="154"/>
      <c r="M999" s="159"/>
      <c r="T999" s="160"/>
      <c r="AT999" s="155" t="s">
        <v>141</v>
      </c>
      <c r="AU999" s="155" t="s">
        <v>85</v>
      </c>
      <c r="AV999" s="13" t="s">
        <v>85</v>
      </c>
      <c r="AW999" s="13" t="s">
        <v>32</v>
      </c>
      <c r="AX999" s="13" t="s">
        <v>83</v>
      </c>
      <c r="AY999" s="155" t="s">
        <v>133</v>
      </c>
    </row>
    <row r="1000" spans="2:65" s="1" customFormat="1" ht="16.5" customHeight="1">
      <c r="B1000" s="32"/>
      <c r="C1000" s="175" t="s">
        <v>1695</v>
      </c>
      <c r="D1000" s="175" t="s">
        <v>284</v>
      </c>
      <c r="E1000" s="176" t="s">
        <v>1696</v>
      </c>
      <c r="F1000" s="177" t="s">
        <v>1697</v>
      </c>
      <c r="G1000" s="178" t="s">
        <v>415</v>
      </c>
      <c r="H1000" s="179">
        <v>1</v>
      </c>
      <c r="I1000" s="180"/>
      <c r="J1000" s="181">
        <f>ROUND(I1000*H1000,2)</f>
        <v>0</v>
      </c>
      <c r="K1000" s="182"/>
      <c r="L1000" s="183"/>
      <c r="M1000" s="184" t="s">
        <v>1</v>
      </c>
      <c r="N1000" s="185" t="s">
        <v>40</v>
      </c>
      <c r="P1000" s="143">
        <f>O1000*H1000</f>
        <v>0</v>
      </c>
      <c r="Q1000" s="143">
        <v>1.4E-3</v>
      </c>
      <c r="R1000" s="143">
        <f>Q1000*H1000</f>
        <v>1.4E-3</v>
      </c>
      <c r="S1000" s="143">
        <v>0</v>
      </c>
      <c r="T1000" s="144">
        <f>S1000*H1000</f>
        <v>0</v>
      </c>
      <c r="AR1000" s="145" t="s">
        <v>184</v>
      </c>
      <c r="AT1000" s="145" t="s">
        <v>284</v>
      </c>
      <c r="AU1000" s="145" t="s">
        <v>85</v>
      </c>
      <c r="AY1000" s="17" t="s">
        <v>133</v>
      </c>
      <c r="BE1000" s="146">
        <f>IF(N1000="základní",J1000,0)</f>
        <v>0</v>
      </c>
      <c r="BF1000" s="146">
        <f>IF(N1000="snížená",J1000,0)</f>
        <v>0</v>
      </c>
      <c r="BG1000" s="146">
        <f>IF(N1000="zákl. přenesená",J1000,0)</f>
        <v>0</v>
      </c>
      <c r="BH1000" s="146">
        <f>IF(N1000="sníž. přenesená",J1000,0)</f>
        <v>0</v>
      </c>
      <c r="BI1000" s="146">
        <f>IF(N1000="nulová",J1000,0)</f>
        <v>0</v>
      </c>
      <c r="BJ1000" s="17" t="s">
        <v>83</v>
      </c>
      <c r="BK1000" s="146">
        <f>ROUND(I1000*H1000,2)</f>
        <v>0</v>
      </c>
      <c r="BL1000" s="17" t="s">
        <v>139</v>
      </c>
      <c r="BM1000" s="145" t="s">
        <v>1698</v>
      </c>
    </row>
    <row r="1001" spans="2:65" s="13" customFormat="1" ht="11.25">
      <c r="B1001" s="154"/>
      <c r="D1001" s="148" t="s">
        <v>141</v>
      </c>
      <c r="E1001" s="155" t="s">
        <v>1</v>
      </c>
      <c r="F1001" s="156" t="s">
        <v>83</v>
      </c>
      <c r="H1001" s="157">
        <v>1</v>
      </c>
      <c r="I1001" s="158"/>
      <c r="L1001" s="154"/>
      <c r="M1001" s="159"/>
      <c r="T1001" s="160"/>
      <c r="AT1001" s="155" t="s">
        <v>141</v>
      </c>
      <c r="AU1001" s="155" t="s">
        <v>85</v>
      </c>
      <c r="AV1001" s="13" t="s">
        <v>85</v>
      </c>
      <c r="AW1001" s="13" t="s">
        <v>32</v>
      </c>
      <c r="AX1001" s="13" t="s">
        <v>83</v>
      </c>
      <c r="AY1001" s="155" t="s">
        <v>133</v>
      </c>
    </row>
    <row r="1002" spans="2:65" s="1" customFormat="1" ht="16.5" customHeight="1">
      <c r="B1002" s="32"/>
      <c r="C1002" s="175" t="s">
        <v>1699</v>
      </c>
      <c r="D1002" s="175" t="s">
        <v>284</v>
      </c>
      <c r="E1002" s="176" t="s">
        <v>1700</v>
      </c>
      <c r="F1002" s="177" t="s">
        <v>1701</v>
      </c>
      <c r="G1002" s="178" t="s">
        <v>415</v>
      </c>
      <c r="H1002" s="179">
        <v>1</v>
      </c>
      <c r="I1002" s="180"/>
      <c r="J1002" s="181">
        <f>ROUND(I1002*H1002,2)</f>
        <v>0</v>
      </c>
      <c r="K1002" s="182"/>
      <c r="L1002" s="183"/>
      <c r="M1002" s="184" t="s">
        <v>1</v>
      </c>
      <c r="N1002" s="185" t="s">
        <v>40</v>
      </c>
      <c r="P1002" s="143">
        <f>O1002*H1002</f>
        <v>0</v>
      </c>
      <c r="Q1002" s="143">
        <v>1.4E-3</v>
      </c>
      <c r="R1002" s="143">
        <f>Q1002*H1002</f>
        <v>1.4E-3</v>
      </c>
      <c r="S1002" s="143">
        <v>0</v>
      </c>
      <c r="T1002" s="144">
        <f>S1002*H1002</f>
        <v>0</v>
      </c>
      <c r="AR1002" s="145" t="s">
        <v>184</v>
      </c>
      <c r="AT1002" s="145" t="s">
        <v>284</v>
      </c>
      <c r="AU1002" s="145" t="s">
        <v>85</v>
      </c>
      <c r="AY1002" s="17" t="s">
        <v>133</v>
      </c>
      <c r="BE1002" s="146">
        <f>IF(N1002="základní",J1002,0)</f>
        <v>0</v>
      </c>
      <c r="BF1002" s="146">
        <f>IF(N1002="snížená",J1002,0)</f>
        <v>0</v>
      </c>
      <c r="BG1002" s="146">
        <f>IF(N1002="zákl. přenesená",J1002,0)</f>
        <v>0</v>
      </c>
      <c r="BH1002" s="146">
        <f>IF(N1002="sníž. přenesená",J1002,0)</f>
        <v>0</v>
      </c>
      <c r="BI1002" s="146">
        <f>IF(N1002="nulová",J1002,0)</f>
        <v>0</v>
      </c>
      <c r="BJ1002" s="17" t="s">
        <v>83</v>
      </c>
      <c r="BK1002" s="146">
        <f>ROUND(I1002*H1002,2)</f>
        <v>0</v>
      </c>
      <c r="BL1002" s="17" t="s">
        <v>139</v>
      </c>
      <c r="BM1002" s="145" t="s">
        <v>1702</v>
      </c>
    </row>
    <row r="1003" spans="2:65" s="13" customFormat="1" ht="11.25">
      <c r="B1003" s="154"/>
      <c r="D1003" s="148" t="s">
        <v>141</v>
      </c>
      <c r="E1003" s="155" t="s">
        <v>1</v>
      </c>
      <c r="F1003" s="156" t="s">
        <v>83</v>
      </c>
      <c r="H1003" s="157">
        <v>1</v>
      </c>
      <c r="I1003" s="158"/>
      <c r="L1003" s="154"/>
      <c r="M1003" s="159"/>
      <c r="T1003" s="160"/>
      <c r="AT1003" s="155" t="s">
        <v>141</v>
      </c>
      <c r="AU1003" s="155" t="s">
        <v>85</v>
      </c>
      <c r="AV1003" s="13" t="s">
        <v>85</v>
      </c>
      <c r="AW1003" s="13" t="s">
        <v>32</v>
      </c>
      <c r="AX1003" s="13" t="s">
        <v>83</v>
      </c>
      <c r="AY1003" s="155" t="s">
        <v>133</v>
      </c>
    </row>
    <row r="1004" spans="2:65" s="1" customFormat="1" ht="16.5" customHeight="1">
      <c r="B1004" s="32"/>
      <c r="C1004" s="175" t="s">
        <v>1703</v>
      </c>
      <c r="D1004" s="175" t="s">
        <v>284</v>
      </c>
      <c r="E1004" s="176" t="s">
        <v>1704</v>
      </c>
      <c r="F1004" s="177" t="s">
        <v>1662</v>
      </c>
      <c r="G1004" s="178" t="s">
        <v>415</v>
      </c>
      <c r="H1004" s="179">
        <v>9</v>
      </c>
      <c r="I1004" s="180"/>
      <c r="J1004" s="181">
        <f>ROUND(I1004*H1004,2)</f>
        <v>0</v>
      </c>
      <c r="K1004" s="182"/>
      <c r="L1004" s="183"/>
      <c r="M1004" s="184" t="s">
        <v>1</v>
      </c>
      <c r="N1004" s="185" t="s">
        <v>40</v>
      </c>
      <c r="P1004" s="143">
        <f>O1004*H1004</f>
        <v>0</v>
      </c>
      <c r="Q1004" s="143">
        <v>1E-3</v>
      </c>
      <c r="R1004" s="143">
        <f>Q1004*H1004</f>
        <v>9.0000000000000011E-3</v>
      </c>
      <c r="S1004" s="143">
        <v>0</v>
      </c>
      <c r="T1004" s="144">
        <f>S1004*H1004</f>
        <v>0</v>
      </c>
      <c r="AR1004" s="145" t="s">
        <v>184</v>
      </c>
      <c r="AT1004" s="145" t="s">
        <v>284</v>
      </c>
      <c r="AU1004" s="145" t="s">
        <v>85</v>
      </c>
      <c r="AY1004" s="17" t="s">
        <v>133</v>
      </c>
      <c r="BE1004" s="146">
        <f>IF(N1004="základní",J1004,0)</f>
        <v>0</v>
      </c>
      <c r="BF1004" s="146">
        <f>IF(N1004="snížená",J1004,0)</f>
        <v>0</v>
      </c>
      <c r="BG1004" s="146">
        <f>IF(N1004="zákl. přenesená",J1004,0)</f>
        <v>0</v>
      </c>
      <c r="BH1004" s="146">
        <f>IF(N1004="sníž. přenesená",J1004,0)</f>
        <v>0</v>
      </c>
      <c r="BI1004" s="146">
        <f>IF(N1004="nulová",J1004,0)</f>
        <v>0</v>
      </c>
      <c r="BJ1004" s="17" t="s">
        <v>83</v>
      </c>
      <c r="BK1004" s="146">
        <f>ROUND(I1004*H1004,2)</f>
        <v>0</v>
      </c>
      <c r="BL1004" s="17" t="s">
        <v>139</v>
      </c>
      <c r="BM1004" s="145" t="s">
        <v>1705</v>
      </c>
    </row>
    <row r="1005" spans="2:65" s="13" customFormat="1" ht="11.25">
      <c r="B1005" s="154"/>
      <c r="D1005" s="148" t="s">
        <v>141</v>
      </c>
      <c r="E1005" s="155" t="s">
        <v>1</v>
      </c>
      <c r="F1005" s="156" t="s">
        <v>1706</v>
      </c>
      <c r="H1005" s="157">
        <v>9</v>
      </c>
      <c r="I1005" s="158"/>
      <c r="L1005" s="154"/>
      <c r="M1005" s="159"/>
      <c r="T1005" s="160"/>
      <c r="AT1005" s="155" t="s">
        <v>141</v>
      </c>
      <c r="AU1005" s="155" t="s">
        <v>85</v>
      </c>
      <c r="AV1005" s="13" t="s">
        <v>85</v>
      </c>
      <c r="AW1005" s="13" t="s">
        <v>32</v>
      </c>
      <c r="AX1005" s="13" t="s">
        <v>83</v>
      </c>
      <c r="AY1005" s="155" t="s">
        <v>133</v>
      </c>
    </row>
    <row r="1006" spans="2:65" s="1" customFormat="1" ht="16.5" customHeight="1">
      <c r="B1006" s="32"/>
      <c r="C1006" s="175" t="s">
        <v>1707</v>
      </c>
      <c r="D1006" s="175" t="s">
        <v>284</v>
      </c>
      <c r="E1006" s="176" t="s">
        <v>1708</v>
      </c>
      <c r="F1006" s="177" t="s">
        <v>1667</v>
      </c>
      <c r="G1006" s="178" t="s">
        <v>415</v>
      </c>
      <c r="H1006" s="179">
        <v>73</v>
      </c>
      <c r="I1006" s="180"/>
      <c r="J1006" s="181">
        <f>ROUND(I1006*H1006,2)</f>
        <v>0</v>
      </c>
      <c r="K1006" s="182"/>
      <c r="L1006" s="183"/>
      <c r="M1006" s="184" t="s">
        <v>1</v>
      </c>
      <c r="N1006" s="185" t="s">
        <v>40</v>
      </c>
      <c r="P1006" s="143">
        <f>O1006*H1006</f>
        <v>0</v>
      </c>
      <c r="Q1006" s="143">
        <v>6.7000000000000002E-4</v>
      </c>
      <c r="R1006" s="143">
        <f>Q1006*H1006</f>
        <v>4.8910000000000002E-2</v>
      </c>
      <c r="S1006" s="143">
        <v>0</v>
      </c>
      <c r="T1006" s="144">
        <f>S1006*H1006</f>
        <v>0</v>
      </c>
      <c r="AR1006" s="145" t="s">
        <v>184</v>
      </c>
      <c r="AT1006" s="145" t="s">
        <v>284</v>
      </c>
      <c r="AU1006" s="145" t="s">
        <v>85</v>
      </c>
      <c r="AY1006" s="17" t="s">
        <v>133</v>
      </c>
      <c r="BE1006" s="146">
        <f>IF(N1006="základní",J1006,0)</f>
        <v>0</v>
      </c>
      <c r="BF1006" s="146">
        <f>IF(N1006="snížená",J1006,0)</f>
        <v>0</v>
      </c>
      <c r="BG1006" s="146">
        <f>IF(N1006="zákl. přenesená",J1006,0)</f>
        <v>0</v>
      </c>
      <c r="BH1006" s="146">
        <f>IF(N1006="sníž. přenesená",J1006,0)</f>
        <v>0</v>
      </c>
      <c r="BI1006" s="146">
        <f>IF(N1006="nulová",J1006,0)</f>
        <v>0</v>
      </c>
      <c r="BJ1006" s="17" t="s">
        <v>83</v>
      </c>
      <c r="BK1006" s="146">
        <f>ROUND(I1006*H1006,2)</f>
        <v>0</v>
      </c>
      <c r="BL1006" s="17" t="s">
        <v>139</v>
      </c>
      <c r="BM1006" s="145" t="s">
        <v>1709</v>
      </c>
    </row>
    <row r="1007" spans="2:65" s="13" customFormat="1" ht="11.25">
      <c r="B1007" s="154"/>
      <c r="D1007" s="148" t="s">
        <v>141</v>
      </c>
      <c r="E1007" s="155" t="s">
        <v>1</v>
      </c>
      <c r="F1007" s="156" t="s">
        <v>1679</v>
      </c>
      <c r="H1007" s="157">
        <v>73</v>
      </c>
      <c r="I1007" s="158"/>
      <c r="L1007" s="154"/>
      <c r="M1007" s="159"/>
      <c r="T1007" s="160"/>
      <c r="AT1007" s="155" t="s">
        <v>141</v>
      </c>
      <c r="AU1007" s="155" t="s">
        <v>85</v>
      </c>
      <c r="AV1007" s="13" t="s">
        <v>85</v>
      </c>
      <c r="AW1007" s="13" t="s">
        <v>32</v>
      </c>
      <c r="AX1007" s="13" t="s">
        <v>83</v>
      </c>
      <c r="AY1007" s="155" t="s">
        <v>133</v>
      </c>
    </row>
    <row r="1008" spans="2:65" s="1" customFormat="1" ht="24.2" customHeight="1">
      <c r="B1008" s="32"/>
      <c r="C1008" s="133" t="s">
        <v>1710</v>
      </c>
      <c r="D1008" s="133" t="s">
        <v>135</v>
      </c>
      <c r="E1008" s="134" t="s">
        <v>467</v>
      </c>
      <c r="F1008" s="135" t="s">
        <v>468</v>
      </c>
      <c r="G1008" s="136" t="s">
        <v>415</v>
      </c>
      <c r="H1008" s="137">
        <v>56</v>
      </c>
      <c r="I1008" s="138"/>
      <c r="J1008" s="139">
        <f>ROUND(I1008*H1008,2)</f>
        <v>0</v>
      </c>
      <c r="K1008" s="140"/>
      <c r="L1008" s="32"/>
      <c r="M1008" s="141" t="s">
        <v>1</v>
      </c>
      <c r="N1008" s="142" t="s">
        <v>40</v>
      </c>
      <c r="P1008" s="143">
        <f>O1008*H1008</f>
        <v>0</v>
      </c>
      <c r="Q1008" s="143">
        <v>1.6199999999999999E-3</v>
      </c>
      <c r="R1008" s="143">
        <f>Q1008*H1008</f>
        <v>9.0719999999999995E-2</v>
      </c>
      <c r="S1008" s="143">
        <v>0</v>
      </c>
      <c r="T1008" s="144">
        <f>S1008*H1008</f>
        <v>0</v>
      </c>
      <c r="AR1008" s="145" t="s">
        <v>139</v>
      </c>
      <c r="AT1008" s="145" t="s">
        <v>135</v>
      </c>
      <c r="AU1008" s="145" t="s">
        <v>85</v>
      </c>
      <c r="AY1008" s="17" t="s">
        <v>133</v>
      </c>
      <c r="BE1008" s="146">
        <f>IF(N1008="základní",J1008,0)</f>
        <v>0</v>
      </c>
      <c r="BF1008" s="146">
        <f>IF(N1008="snížená",J1008,0)</f>
        <v>0</v>
      </c>
      <c r="BG1008" s="146">
        <f>IF(N1008="zákl. přenesená",J1008,0)</f>
        <v>0</v>
      </c>
      <c r="BH1008" s="146">
        <f>IF(N1008="sníž. přenesená",J1008,0)</f>
        <v>0</v>
      </c>
      <c r="BI1008" s="146">
        <f>IF(N1008="nulová",J1008,0)</f>
        <v>0</v>
      </c>
      <c r="BJ1008" s="17" t="s">
        <v>83</v>
      </c>
      <c r="BK1008" s="146">
        <f>ROUND(I1008*H1008,2)</f>
        <v>0</v>
      </c>
      <c r="BL1008" s="17" t="s">
        <v>139</v>
      </c>
      <c r="BM1008" s="145" t="s">
        <v>1711</v>
      </c>
    </row>
    <row r="1009" spans="2:51" s="12" customFormat="1" ht="11.25">
      <c r="B1009" s="147"/>
      <c r="D1009" s="148" t="s">
        <v>141</v>
      </c>
      <c r="E1009" s="149" t="s">
        <v>1</v>
      </c>
      <c r="F1009" s="150" t="s">
        <v>1463</v>
      </c>
      <c r="H1009" s="149" t="s">
        <v>1</v>
      </c>
      <c r="I1009" s="151"/>
      <c r="L1009" s="147"/>
      <c r="M1009" s="152"/>
      <c r="T1009" s="153"/>
      <c r="AT1009" s="149" t="s">
        <v>141</v>
      </c>
      <c r="AU1009" s="149" t="s">
        <v>85</v>
      </c>
      <c r="AV1009" s="12" t="s">
        <v>83</v>
      </c>
      <c r="AW1009" s="12" t="s">
        <v>32</v>
      </c>
      <c r="AX1009" s="12" t="s">
        <v>75</v>
      </c>
      <c r="AY1009" s="149" t="s">
        <v>133</v>
      </c>
    </row>
    <row r="1010" spans="2:51" s="13" customFormat="1" ht="11.25">
      <c r="B1010" s="154"/>
      <c r="D1010" s="148" t="s">
        <v>141</v>
      </c>
      <c r="E1010" s="155" t="s">
        <v>1</v>
      </c>
      <c r="F1010" s="156" t="s">
        <v>184</v>
      </c>
      <c r="H1010" s="157">
        <v>8</v>
      </c>
      <c r="I1010" s="158"/>
      <c r="L1010" s="154"/>
      <c r="M1010" s="159"/>
      <c r="T1010" s="160"/>
      <c r="AT1010" s="155" t="s">
        <v>141</v>
      </c>
      <c r="AU1010" s="155" t="s">
        <v>85</v>
      </c>
      <c r="AV1010" s="13" t="s">
        <v>85</v>
      </c>
      <c r="AW1010" s="13" t="s">
        <v>32</v>
      </c>
      <c r="AX1010" s="13" t="s">
        <v>75</v>
      </c>
      <c r="AY1010" s="155" t="s">
        <v>133</v>
      </c>
    </row>
    <row r="1011" spans="2:51" s="12" customFormat="1" ht="11.25">
      <c r="B1011" s="147"/>
      <c r="D1011" s="148" t="s">
        <v>141</v>
      </c>
      <c r="E1011" s="149" t="s">
        <v>1</v>
      </c>
      <c r="F1011" s="150" t="s">
        <v>1465</v>
      </c>
      <c r="H1011" s="149" t="s">
        <v>1</v>
      </c>
      <c r="I1011" s="151"/>
      <c r="L1011" s="147"/>
      <c r="M1011" s="152"/>
      <c r="T1011" s="153"/>
      <c r="AT1011" s="149" t="s">
        <v>141</v>
      </c>
      <c r="AU1011" s="149" t="s">
        <v>85</v>
      </c>
      <c r="AV1011" s="12" t="s">
        <v>83</v>
      </c>
      <c r="AW1011" s="12" t="s">
        <v>32</v>
      </c>
      <c r="AX1011" s="12" t="s">
        <v>75</v>
      </c>
      <c r="AY1011" s="149" t="s">
        <v>133</v>
      </c>
    </row>
    <row r="1012" spans="2:51" s="13" customFormat="1" ht="11.25">
      <c r="B1012" s="154"/>
      <c r="D1012" s="148" t="s">
        <v>141</v>
      </c>
      <c r="E1012" s="155" t="s">
        <v>1</v>
      </c>
      <c r="F1012" s="156" t="s">
        <v>85</v>
      </c>
      <c r="H1012" s="157">
        <v>2</v>
      </c>
      <c r="I1012" s="158"/>
      <c r="L1012" s="154"/>
      <c r="M1012" s="159"/>
      <c r="T1012" s="160"/>
      <c r="AT1012" s="155" t="s">
        <v>141</v>
      </c>
      <c r="AU1012" s="155" t="s">
        <v>85</v>
      </c>
      <c r="AV1012" s="13" t="s">
        <v>85</v>
      </c>
      <c r="AW1012" s="13" t="s">
        <v>32</v>
      </c>
      <c r="AX1012" s="13" t="s">
        <v>75</v>
      </c>
      <c r="AY1012" s="155" t="s">
        <v>133</v>
      </c>
    </row>
    <row r="1013" spans="2:51" s="12" customFormat="1" ht="11.25">
      <c r="B1013" s="147"/>
      <c r="D1013" s="148" t="s">
        <v>141</v>
      </c>
      <c r="E1013" s="149" t="s">
        <v>1</v>
      </c>
      <c r="F1013" s="150" t="s">
        <v>1625</v>
      </c>
      <c r="H1013" s="149" t="s">
        <v>1</v>
      </c>
      <c r="I1013" s="151"/>
      <c r="L1013" s="147"/>
      <c r="M1013" s="152"/>
      <c r="T1013" s="153"/>
      <c r="AT1013" s="149" t="s">
        <v>141</v>
      </c>
      <c r="AU1013" s="149" t="s">
        <v>85</v>
      </c>
      <c r="AV1013" s="12" t="s">
        <v>83</v>
      </c>
      <c r="AW1013" s="12" t="s">
        <v>32</v>
      </c>
      <c r="AX1013" s="12" t="s">
        <v>75</v>
      </c>
      <c r="AY1013" s="149" t="s">
        <v>133</v>
      </c>
    </row>
    <row r="1014" spans="2:51" s="13" customFormat="1" ht="11.25">
      <c r="B1014" s="154"/>
      <c r="D1014" s="148" t="s">
        <v>141</v>
      </c>
      <c r="E1014" s="155" t="s">
        <v>1</v>
      </c>
      <c r="F1014" s="156" t="s">
        <v>85</v>
      </c>
      <c r="H1014" s="157">
        <v>2</v>
      </c>
      <c r="I1014" s="158"/>
      <c r="L1014" s="154"/>
      <c r="M1014" s="159"/>
      <c r="T1014" s="160"/>
      <c r="AT1014" s="155" t="s">
        <v>141</v>
      </c>
      <c r="AU1014" s="155" t="s">
        <v>85</v>
      </c>
      <c r="AV1014" s="13" t="s">
        <v>85</v>
      </c>
      <c r="AW1014" s="13" t="s">
        <v>32</v>
      </c>
      <c r="AX1014" s="13" t="s">
        <v>75</v>
      </c>
      <c r="AY1014" s="155" t="s">
        <v>133</v>
      </c>
    </row>
    <row r="1015" spans="2:51" s="12" customFormat="1" ht="11.25">
      <c r="B1015" s="147"/>
      <c r="D1015" s="148" t="s">
        <v>141</v>
      </c>
      <c r="E1015" s="149" t="s">
        <v>1</v>
      </c>
      <c r="F1015" s="150" t="s">
        <v>1467</v>
      </c>
      <c r="H1015" s="149" t="s">
        <v>1</v>
      </c>
      <c r="I1015" s="151"/>
      <c r="L1015" s="147"/>
      <c r="M1015" s="152"/>
      <c r="T1015" s="153"/>
      <c r="AT1015" s="149" t="s">
        <v>141</v>
      </c>
      <c r="AU1015" s="149" t="s">
        <v>85</v>
      </c>
      <c r="AV1015" s="12" t="s">
        <v>83</v>
      </c>
      <c r="AW1015" s="12" t="s">
        <v>32</v>
      </c>
      <c r="AX1015" s="12" t="s">
        <v>75</v>
      </c>
      <c r="AY1015" s="149" t="s">
        <v>133</v>
      </c>
    </row>
    <row r="1016" spans="2:51" s="13" customFormat="1" ht="11.25">
      <c r="B1016" s="154"/>
      <c r="D1016" s="148" t="s">
        <v>141</v>
      </c>
      <c r="E1016" s="155" t="s">
        <v>1</v>
      </c>
      <c r="F1016" s="156" t="s">
        <v>85</v>
      </c>
      <c r="H1016" s="157">
        <v>2</v>
      </c>
      <c r="I1016" s="158"/>
      <c r="L1016" s="154"/>
      <c r="M1016" s="159"/>
      <c r="T1016" s="160"/>
      <c r="AT1016" s="155" t="s">
        <v>141</v>
      </c>
      <c r="AU1016" s="155" t="s">
        <v>85</v>
      </c>
      <c r="AV1016" s="13" t="s">
        <v>85</v>
      </c>
      <c r="AW1016" s="13" t="s">
        <v>32</v>
      </c>
      <c r="AX1016" s="13" t="s">
        <v>75</v>
      </c>
      <c r="AY1016" s="155" t="s">
        <v>133</v>
      </c>
    </row>
    <row r="1017" spans="2:51" s="12" customFormat="1" ht="11.25">
      <c r="B1017" s="147"/>
      <c r="D1017" s="148" t="s">
        <v>141</v>
      </c>
      <c r="E1017" s="149" t="s">
        <v>1</v>
      </c>
      <c r="F1017" s="150" t="s">
        <v>1628</v>
      </c>
      <c r="H1017" s="149" t="s">
        <v>1</v>
      </c>
      <c r="I1017" s="151"/>
      <c r="L1017" s="147"/>
      <c r="M1017" s="152"/>
      <c r="T1017" s="153"/>
      <c r="AT1017" s="149" t="s">
        <v>141</v>
      </c>
      <c r="AU1017" s="149" t="s">
        <v>85</v>
      </c>
      <c r="AV1017" s="12" t="s">
        <v>83</v>
      </c>
      <c r="AW1017" s="12" t="s">
        <v>32</v>
      </c>
      <c r="AX1017" s="12" t="s">
        <v>75</v>
      </c>
      <c r="AY1017" s="149" t="s">
        <v>133</v>
      </c>
    </row>
    <row r="1018" spans="2:51" s="13" customFormat="1" ht="11.25">
      <c r="B1018" s="154"/>
      <c r="D1018" s="148" t="s">
        <v>141</v>
      </c>
      <c r="E1018" s="155" t="s">
        <v>1</v>
      </c>
      <c r="F1018" s="156" t="s">
        <v>85</v>
      </c>
      <c r="H1018" s="157">
        <v>2</v>
      </c>
      <c r="I1018" s="158"/>
      <c r="L1018" s="154"/>
      <c r="M1018" s="159"/>
      <c r="T1018" s="160"/>
      <c r="AT1018" s="155" t="s">
        <v>141</v>
      </c>
      <c r="AU1018" s="155" t="s">
        <v>85</v>
      </c>
      <c r="AV1018" s="13" t="s">
        <v>85</v>
      </c>
      <c r="AW1018" s="13" t="s">
        <v>32</v>
      </c>
      <c r="AX1018" s="13" t="s">
        <v>75</v>
      </c>
      <c r="AY1018" s="155" t="s">
        <v>133</v>
      </c>
    </row>
    <row r="1019" spans="2:51" s="12" customFormat="1" ht="11.25">
      <c r="B1019" s="147"/>
      <c r="D1019" s="148" t="s">
        <v>141</v>
      </c>
      <c r="E1019" s="149" t="s">
        <v>1</v>
      </c>
      <c r="F1019" s="150" t="s">
        <v>1468</v>
      </c>
      <c r="H1019" s="149" t="s">
        <v>1</v>
      </c>
      <c r="I1019" s="151"/>
      <c r="L1019" s="147"/>
      <c r="M1019" s="152"/>
      <c r="T1019" s="153"/>
      <c r="AT1019" s="149" t="s">
        <v>141</v>
      </c>
      <c r="AU1019" s="149" t="s">
        <v>85</v>
      </c>
      <c r="AV1019" s="12" t="s">
        <v>83</v>
      </c>
      <c r="AW1019" s="12" t="s">
        <v>32</v>
      </c>
      <c r="AX1019" s="12" t="s">
        <v>75</v>
      </c>
      <c r="AY1019" s="149" t="s">
        <v>133</v>
      </c>
    </row>
    <row r="1020" spans="2:51" s="13" customFormat="1" ht="11.25">
      <c r="B1020" s="154"/>
      <c r="D1020" s="148" t="s">
        <v>141</v>
      </c>
      <c r="E1020" s="155" t="s">
        <v>1</v>
      </c>
      <c r="F1020" s="156" t="s">
        <v>85</v>
      </c>
      <c r="H1020" s="157">
        <v>2</v>
      </c>
      <c r="I1020" s="158"/>
      <c r="L1020" s="154"/>
      <c r="M1020" s="159"/>
      <c r="T1020" s="160"/>
      <c r="AT1020" s="155" t="s">
        <v>141</v>
      </c>
      <c r="AU1020" s="155" t="s">
        <v>85</v>
      </c>
      <c r="AV1020" s="13" t="s">
        <v>85</v>
      </c>
      <c r="AW1020" s="13" t="s">
        <v>32</v>
      </c>
      <c r="AX1020" s="13" t="s">
        <v>75</v>
      </c>
      <c r="AY1020" s="155" t="s">
        <v>133</v>
      </c>
    </row>
    <row r="1021" spans="2:51" s="12" customFormat="1" ht="11.25">
      <c r="B1021" s="147"/>
      <c r="D1021" s="148" t="s">
        <v>141</v>
      </c>
      <c r="E1021" s="149" t="s">
        <v>1</v>
      </c>
      <c r="F1021" s="150" t="s">
        <v>1630</v>
      </c>
      <c r="H1021" s="149" t="s">
        <v>1</v>
      </c>
      <c r="I1021" s="151"/>
      <c r="L1021" s="147"/>
      <c r="M1021" s="152"/>
      <c r="T1021" s="153"/>
      <c r="AT1021" s="149" t="s">
        <v>141</v>
      </c>
      <c r="AU1021" s="149" t="s">
        <v>85</v>
      </c>
      <c r="AV1021" s="12" t="s">
        <v>83</v>
      </c>
      <c r="AW1021" s="12" t="s">
        <v>32</v>
      </c>
      <c r="AX1021" s="12" t="s">
        <v>75</v>
      </c>
      <c r="AY1021" s="149" t="s">
        <v>133</v>
      </c>
    </row>
    <row r="1022" spans="2:51" s="13" customFormat="1" ht="11.25">
      <c r="B1022" s="154"/>
      <c r="D1022" s="148" t="s">
        <v>141</v>
      </c>
      <c r="E1022" s="155" t="s">
        <v>1</v>
      </c>
      <c r="F1022" s="156" t="s">
        <v>85</v>
      </c>
      <c r="H1022" s="157">
        <v>2</v>
      </c>
      <c r="I1022" s="158"/>
      <c r="L1022" s="154"/>
      <c r="M1022" s="159"/>
      <c r="T1022" s="160"/>
      <c r="AT1022" s="155" t="s">
        <v>141</v>
      </c>
      <c r="AU1022" s="155" t="s">
        <v>85</v>
      </c>
      <c r="AV1022" s="13" t="s">
        <v>85</v>
      </c>
      <c r="AW1022" s="13" t="s">
        <v>32</v>
      </c>
      <c r="AX1022" s="13" t="s">
        <v>75</v>
      </c>
      <c r="AY1022" s="155" t="s">
        <v>133</v>
      </c>
    </row>
    <row r="1023" spans="2:51" s="12" customFormat="1" ht="11.25">
      <c r="B1023" s="147"/>
      <c r="D1023" s="148" t="s">
        <v>141</v>
      </c>
      <c r="E1023" s="149" t="s">
        <v>1</v>
      </c>
      <c r="F1023" s="150" t="s">
        <v>1632</v>
      </c>
      <c r="H1023" s="149" t="s">
        <v>1</v>
      </c>
      <c r="I1023" s="151"/>
      <c r="L1023" s="147"/>
      <c r="M1023" s="152"/>
      <c r="T1023" s="153"/>
      <c r="AT1023" s="149" t="s">
        <v>141</v>
      </c>
      <c r="AU1023" s="149" t="s">
        <v>85</v>
      </c>
      <c r="AV1023" s="12" t="s">
        <v>83</v>
      </c>
      <c r="AW1023" s="12" t="s">
        <v>32</v>
      </c>
      <c r="AX1023" s="12" t="s">
        <v>75</v>
      </c>
      <c r="AY1023" s="149" t="s">
        <v>133</v>
      </c>
    </row>
    <row r="1024" spans="2:51" s="13" customFormat="1" ht="11.25">
      <c r="B1024" s="154"/>
      <c r="D1024" s="148" t="s">
        <v>141</v>
      </c>
      <c r="E1024" s="155" t="s">
        <v>1</v>
      </c>
      <c r="F1024" s="156" t="s">
        <v>85</v>
      </c>
      <c r="H1024" s="157">
        <v>2</v>
      </c>
      <c r="I1024" s="158"/>
      <c r="L1024" s="154"/>
      <c r="M1024" s="159"/>
      <c r="T1024" s="160"/>
      <c r="AT1024" s="155" t="s">
        <v>141</v>
      </c>
      <c r="AU1024" s="155" t="s">
        <v>85</v>
      </c>
      <c r="AV1024" s="13" t="s">
        <v>85</v>
      </c>
      <c r="AW1024" s="13" t="s">
        <v>32</v>
      </c>
      <c r="AX1024" s="13" t="s">
        <v>75</v>
      </c>
      <c r="AY1024" s="155" t="s">
        <v>133</v>
      </c>
    </row>
    <row r="1025" spans="2:51" s="12" customFormat="1" ht="11.25">
      <c r="B1025" s="147"/>
      <c r="D1025" s="148" t="s">
        <v>141</v>
      </c>
      <c r="E1025" s="149" t="s">
        <v>1</v>
      </c>
      <c r="F1025" s="150" t="s">
        <v>1469</v>
      </c>
      <c r="H1025" s="149" t="s">
        <v>1</v>
      </c>
      <c r="I1025" s="151"/>
      <c r="L1025" s="147"/>
      <c r="M1025" s="152"/>
      <c r="T1025" s="153"/>
      <c r="AT1025" s="149" t="s">
        <v>141</v>
      </c>
      <c r="AU1025" s="149" t="s">
        <v>85</v>
      </c>
      <c r="AV1025" s="12" t="s">
        <v>83</v>
      </c>
      <c r="AW1025" s="12" t="s">
        <v>32</v>
      </c>
      <c r="AX1025" s="12" t="s">
        <v>75</v>
      </c>
      <c r="AY1025" s="149" t="s">
        <v>133</v>
      </c>
    </row>
    <row r="1026" spans="2:51" s="13" customFormat="1" ht="11.25">
      <c r="B1026" s="154"/>
      <c r="D1026" s="148" t="s">
        <v>141</v>
      </c>
      <c r="E1026" s="155" t="s">
        <v>1</v>
      </c>
      <c r="F1026" s="156" t="s">
        <v>178</v>
      </c>
      <c r="H1026" s="157">
        <v>7</v>
      </c>
      <c r="I1026" s="158"/>
      <c r="L1026" s="154"/>
      <c r="M1026" s="159"/>
      <c r="T1026" s="160"/>
      <c r="AT1026" s="155" t="s">
        <v>141</v>
      </c>
      <c r="AU1026" s="155" t="s">
        <v>85</v>
      </c>
      <c r="AV1026" s="13" t="s">
        <v>85</v>
      </c>
      <c r="AW1026" s="13" t="s">
        <v>32</v>
      </c>
      <c r="AX1026" s="13" t="s">
        <v>75</v>
      </c>
      <c r="AY1026" s="155" t="s">
        <v>133</v>
      </c>
    </row>
    <row r="1027" spans="2:51" s="12" customFormat="1" ht="11.25">
      <c r="B1027" s="147"/>
      <c r="D1027" s="148" t="s">
        <v>141</v>
      </c>
      <c r="E1027" s="149" t="s">
        <v>1</v>
      </c>
      <c r="F1027" s="150" t="s">
        <v>1471</v>
      </c>
      <c r="H1027" s="149" t="s">
        <v>1</v>
      </c>
      <c r="I1027" s="151"/>
      <c r="L1027" s="147"/>
      <c r="M1027" s="152"/>
      <c r="T1027" s="153"/>
      <c r="AT1027" s="149" t="s">
        <v>141</v>
      </c>
      <c r="AU1027" s="149" t="s">
        <v>85</v>
      </c>
      <c r="AV1027" s="12" t="s">
        <v>83</v>
      </c>
      <c r="AW1027" s="12" t="s">
        <v>32</v>
      </c>
      <c r="AX1027" s="12" t="s">
        <v>75</v>
      </c>
      <c r="AY1027" s="149" t="s">
        <v>133</v>
      </c>
    </row>
    <row r="1028" spans="2:51" s="13" customFormat="1" ht="11.25">
      <c r="B1028" s="154"/>
      <c r="D1028" s="148" t="s">
        <v>141</v>
      </c>
      <c r="E1028" s="155" t="s">
        <v>1</v>
      </c>
      <c r="F1028" s="156" t="s">
        <v>184</v>
      </c>
      <c r="H1028" s="157">
        <v>8</v>
      </c>
      <c r="I1028" s="158"/>
      <c r="L1028" s="154"/>
      <c r="M1028" s="159"/>
      <c r="T1028" s="160"/>
      <c r="AT1028" s="155" t="s">
        <v>141</v>
      </c>
      <c r="AU1028" s="155" t="s">
        <v>85</v>
      </c>
      <c r="AV1028" s="13" t="s">
        <v>85</v>
      </c>
      <c r="AW1028" s="13" t="s">
        <v>32</v>
      </c>
      <c r="AX1028" s="13" t="s">
        <v>75</v>
      </c>
      <c r="AY1028" s="155" t="s">
        <v>133</v>
      </c>
    </row>
    <row r="1029" spans="2:51" s="12" customFormat="1" ht="11.25">
      <c r="B1029" s="147"/>
      <c r="D1029" s="148" t="s">
        <v>141</v>
      </c>
      <c r="E1029" s="149" t="s">
        <v>1</v>
      </c>
      <c r="F1029" s="150" t="s">
        <v>1475</v>
      </c>
      <c r="H1029" s="149" t="s">
        <v>1</v>
      </c>
      <c r="I1029" s="151"/>
      <c r="L1029" s="147"/>
      <c r="M1029" s="152"/>
      <c r="T1029" s="153"/>
      <c r="AT1029" s="149" t="s">
        <v>141</v>
      </c>
      <c r="AU1029" s="149" t="s">
        <v>85</v>
      </c>
      <c r="AV1029" s="12" t="s">
        <v>83</v>
      </c>
      <c r="AW1029" s="12" t="s">
        <v>32</v>
      </c>
      <c r="AX1029" s="12" t="s">
        <v>75</v>
      </c>
      <c r="AY1029" s="149" t="s">
        <v>133</v>
      </c>
    </row>
    <row r="1030" spans="2:51" s="13" customFormat="1" ht="11.25">
      <c r="B1030" s="154"/>
      <c r="D1030" s="148" t="s">
        <v>141</v>
      </c>
      <c r="E1030" s="155" t="s">
        <v>1</v>
      </c>
      <c r="F1030" s="156" t="s">
        <v>83</v>
      </c>
      <c r="H1030" s="157">
        <v>1</v>
      </c>
      <c r="I1030" s="158"/>
      <c r="L1030" s="154"/>
      <c r="M1030" s="159"/>
      <c r="T1030" s="160"/>
      <c r="AT1030" s="155" t="s">
        <v>141</v>
      </c>
      <c r="AU1030" s="155" t="s">
        <v>85</v>
      </c>
      <c r="AV1030" s="13" t="s">
        <v>85</v>
      </c>
      <c r="AW1030" s="13" t="s">
        <v>32</v>
      </c>
      <c r="AX1030" s="13" t="s">
        <v>75</v>
      </c>
      <c r="AY1030" s="155" t="s">
        <v>133</v>
      </c>
    </row>
    <row r="1031" spans="2:51" s="12" customFormat="1" ht="11.25">
      <c r="B1031" s="147"/>
      <c r="D1031" s="148" t="s">
        <v>141</v>
      </c>
      <c r="E1031" s="149" t="s">
        <v>1</v>
      </c>
      <c r="F1031" s="150" t="s">
        <v>1477</v>
      </c>
      <c r="H1031" s="149" t="s">
        <v>1</v>
      </c>
      <c r="I1031" s="151"/>
      <c r="L1031" s="147"/>
      <c r="M1031" s="152"/>
      <c r="T1031" s="153"/>
      <c r="AT1031" s="149" t="s">
        <v>141</v>
      </c>
      <c r="AU1031" s="149" t="s">
        <v>85</v>
      </c>
      <c r="AV1031" s="12" t="s">
        <v>83</v>
      </c>
      <c r="AW1031" s="12" t="s">
        <v>32</v>
      </c>
      <c r="AX1031" s="12" t="s">
        <v>75</v>
      </c>
      <c r="AY1031" s="149" t="s">
        <v>133</v>
      </c>
    </row>
    <row r="1032" spans="2:51" s="13" customFormat="1" ht="11.25">
      <c r="B1032" s="154"/>
      <c r="D1032" s="148" t="s">
        <v>141</v>
      </c>
      <c r="E1032" s="155" t="s">
        <v>1</v>
      </c>
      <c r="F1032" s="156" t="s">
        <v>164</v>
      </c>
      <c r="H1032" s="157">
        <v>5</v>
      </c>
      <c r="I1032" s="158"/>
      <c r="L1032" s="154"/>
      <c r="M1032" s="159"/>
      <c r="T1032" s="160"/>
      <c r="AT1032" s="155" t="s">
        <v>141</v>
      </c>
      <c r="AU1032" s="155" t="s">
        <v>85</v>
      </c>
      <c r="AV1032" s="13" t="s">
        <v>85</v>
      </c>
      <c r="AW1032" s="13" t="s">
        <v>32</v>
      </c>
      <c r="AX1032" s="13" t="s">
        <v>75</v>
      </c>
      <c r="AY1032" s="155" t="s">
        <v>133</v>
      </c>
    </row>
    <row r="1033" spans="2:51" s="12" customFormat="1" ht="11.25">
      <c r="B1033" s="147"/>
      <c r="D1033" s="148" t="s">
        <v>141</v>
      </c>
      <c r="E1033" s="149" t="s">
        <v>1</v>
      </c>
      <c r="F1033" s="150" t="s">
        <v>1478</v>
      </c>
      <c r="H1033" s="149" t="s">
        <v>1</v>
      </c>
      <c r="I1033" s="151"/>
      <c r="L1033" s="147"/>
      <c r="M1033" s="152"/>
      <c r="T1033" s="153"/>
      <c r="AT1033" s="149" t="s">
        <v>141</v>
      </c>
      <c r="AU1033" s="149" t="s">
        <v>85</v>
      </c>
      <c r="AV1033" s="12" t="s">
        <v>83</v>
      </c>
      <c r="AW1033" s="12" t="s">
        <v>32</v>
      </c>
      <c r="AX1033" s="12" t="s">
        <v>75</v>
      </c>
      <c r="AY1033" s="149" t="s">
        <v>133</v>
      </c>
    </row>
    <row r="1034" spans="2:51" s="13" customFormat="1" ht="11.25">
      <c r="B1034" s="154"/>
      <c r="D1034" s="148" t="s">
        <v>141</v>
      </c>
      <c r="E1034" s="155" t="s">
        <v>1</v>
      </c>
      <c r="F1034" s="156" t="s">
        <v>83</v>
      </c>
      <c r="H1034" s="157">
        <v>1</v>
      </c>
      <c r="I1034" s="158"/>
      <c r="L1034" s="154"/>
      <c r="M1034" s="159"/>
      <c r="T1034" s="160"/>
      <c r="AT1034" s="155" t="s">
        <v>141</v>
      </c>
      <c r="AU1034" s="155" t="s">
        <v>85</v>
      </c>
      <c r="AV1034" s="13" t="s">
        <v>85</v>
      </c>
      <c r="AW1034" s="13" t="s">
        <v>32</v>
      </c>
      <c r="AX1034" s="13" t="s">
        <v>75</v>
      </c>
      <c r="AY1034" s="155" t="s">
        <v>133</v>
      </c>
    </row>
    <row r="1035" spans="2:51" s="12" customFormat="1" ht="11.25">
      <c r="B1035" s="147"/>
      <c r="D1035" s="148" t="s">
        <v>141</v>
      </c>
      <c r="E1035" s="149" t="s">
        <v>1</v>
      </c>
      <c r="F1035" s="150" t="s">
        <v>1479</v>
      </c>
      <c r="H1035" s="149" t="s">
        <v>1</v>
      </c>
      <c r="I1035" s="151"/>
      <c r="L1035" s="147"/>
      <c r="M1035" s="152"/>
      <c r="T1035" s="153"/>
      <c r="AT1035" s="149" t="s">
        <v>141</v>
      </c>
      <c r="AU1035" s="149" t="s">
        <v>85</v>
      </c>
      <c r="AV1035" s="12" t="s">
        <v>83</v>
      </c>
      <c r="AW1035" s="12" t="s">
        <v>32</v>
      </c>
      <c r="AX1035" s="12" t="s">
        <v>75</v>
      </c>
      <c r="AY1035" s="149" t="s">
        <v>133</v>
      </c>
    </row>
    <row r="1036" spans="2:51" s="13" customFormat="1" ht="11.25">
      <c r="B1036" s="154"/>
      <c r="D1036" s="148" t="s">
        <v>141</v>
      </c>
      <c r="E1036" s="155" t="s">
        <v>1</v>
      </c>
      <c r="F1036" s="156" t="s">
        <v>197</v>
      </c>
      <c r="H1036" s="157">
        <v>10</v>
      </c>
      <c r="I1036" s="158"/>
      <c r="L1036" s="154"/>
      <c r="M1036" s="159"/>
      <c r="T1036" s="160"/>
      <c r="AT1036" s="155" t="s">
        <v>141</v>
      </c>
      <c r="AU1036" s="155" t="s">
        <v>85</v>
      </c>
      <c r="AV1036" s="13" t="s">
        <v>85</v>
      </c>
      <c r="AW1036" s="13" t="s">
        <v>32</v>
      </c>
      <c r="AX1036" s="13" t="s">
        <v>75</v>
      </c>
      <c r="AY1036" s="155" t="s">
        <v>133</v>
      </c>
    </row>
    <row r="1037" spans="2:51" s="12" customFormat="1" ht="11.25">
      <c r="B1037" s="147"/>
      <c r="D1037" s="148" t="s">
        <v>141</v>
      </c>
      <c r="E1037" s="149" t="s">
        <v>1</v>
      </c>
      <c r="F1037" s="150" t="s">
        <v>1480</v>
      </c>
      <c r="H1037" s="149" t="s">
        <v>1</v>
      </c>
      <c r="I1037" s="151"/>
      <c r="L1037" s="147"/>
      <c r="M1037" s="152"/>
      <c r="T1037" s="153"/>
      <c r="AT1037" s="149" t="s">
        <v>141</v>
      </c>
      <c r="AU1037" s="149" t="s">
        <v>85</v>
      </c>
      <c r="AV1037" s="12" t="s">
        <v>83</v>
      </c>
      <c r="AW1037" s="12" t="s">
        <v>32</v>
      </c>
      <c r="AX1037" s="12" t="s">
        <v>75</v>
      </c>
      <c r="AY1037" s="149" t="s">
        <v>133</v>
      </c>
    </row>
    <row r="1038" spans="2:51" s="13" customFormat="1" ht="11.25">
      <c r="B1038" s="154"/>
      <c r="D1038" s="148" t="s">
        <v>141</v>
      </c>
      <c r="E1038" s="155" t="s">
        <v>1</v>
      </c>
      <c r="F1038" s="156" t="s">
        <v>83</v>
      </c>
      <c r="H1038" s="157">
        <v>1</v>
      </c>
      <c r="I1038" s="158"/>
      <c r="L1038" s="154"/>
      <c r="M1038" s="159"/>
      <c r="T1038" s="160"/>
      <c r="AT1038" s="155" t="s">
        <v>141</v>
      </c>
      <c r="AU1038" s="155" t="s">
        <v>85</v>
      </c>
      <c r="AV1038" s="13" t="s">
        <v>85</v>
      </c>
      <c r="AW1038" s="13" t="s">
        <v>32</v>
      </c>
      <c r="AX1038" s="13" t="s">
        <v>75</v>
      </c>
      <c r="AY1038" s="155" t="s">
        <v>133</v>
      </c>
    </row>
    <row r="1039" spans="2:51" s="12" customFormat="1" ht="11.25">
      <c r="B1039" s="147"/>
      <c r="D1039" s="148" t="s">
        <v>141</v>
      </c>
      <c r="E1039" s="149" t="s">
        <v>1</v>
      </c>
      <c r="F1039" s="150" t="s">
        <v>1481</v>
      </c>
      <c r="H1039" s="149" t="s">
        <v>1</v>
      </c>
      <c r="I1039" s="151"/>
      <c r="L1039" s="147"/>
      <c r="M1039" s="152"/>
      <c r="T1039" s="153"/>
      <c r="AT1039" s="149" t="s">
        <v>141</v>
      </c>
      <c r="AU1039" s="149" t="s">
        <v>85</v>
      </c>
      <c r="AV1039" s="12" t="s">
        <v>83</v>
      </c>
      <c r="AW1039" s="12" t="s">
        <v>32</v>
      </c>
      <c r="AX1039" s="12" t="s">
        <v>75</v>
      </c>
      <c r="AY1039" s="149" t="s">
        <v>133</v>
      </c>
    </row>
    <row r="1040" spans="2:51" s="13" customFormat="1" ht="11.25">
      <c r="B1040" s="154"/>
      <c r="D1040" s="148" t="s">
        <v>141</v>
      </c>
      <c r="E1040" s="155" t="s">
        <v>1</v>
      </c>
      <c r="F1040" s="156" t="s">
        <v>83</v>
      </c>
      <c r="H1040" s="157">
        <v>1</v>
      </c>
      <c r="I1040" s="158"/>
      <c r="L1040" s="154"/>
      <c r="M1040" s="159"/>
      <c r="T1040" s="160"/>
      <c r="AT1040" s="155" t="s">
        <v>141</v>
      </c>
      <c r="AU1040" s="155" t="s">
        <v>85</v>
      </c>
      <c r="AV1040" s="13" t="s">
        <v>85</v>
      </c>
      <c r="AW1040" s="13" t="s">
        <v>32</v>
      </c>
      <c r="AX1040" s="13" t="s">
        <v>75</v>
      </c>
      <c r="AY1040" s="155" t="s">
        <v>133</v>
      </c>
    </row>
    <row r="1041" spans="2:65" s="14" customFormat="1" ht="11.25">
      <c r="B1041" s="161"/>
      <c r="D1041" s="148" t="s">
        <v>141</v>
      </c>
      <c r="E1041" s="162" t="s">
        <v>1</v>
      </c>
      <c r="F1041" s="163" t="s">
        <v>152</v>
      </c>
      <c r="H1041" s="164">
        <v>56</v>
      </c>
      <c r="I1041" s="165"/>
      <c r="L1041" s="161"/>
      <c r="M1041" s="166"/>
      <c r="T1041" s="167"/>
      <c r="AT1041" s="162" t="s">
        <v>141</v>
      </c>
      <c r="AU1041" s="162" t="s">
        <v>85</v>
      </c>
      <c r="AV1041" s="14" t="s">
        <v>139</v>
      </c>
      <c r="AW1041" s="14" t="s">
        <v>32</v>
      </c>
      <c r="AX1041" s="14" t="s">
        <v>83</v>
      </c>
      <c r="AY1041" s="162" t="s">
        <v>133</v>
      </c>
    </row>
    <row r="1042" spans="2:65" s="1" customFormat="1" ht="16.5" customHeight="1">
      <c r="B1042" s="32"/>
      <c r="C1042" s="175" t="s">
        <v>1712</v>
      </c>
      <c r="D1042" s="175" t="s">
        <v>284</v>
      </c>
      <c r="E1042" s="176" t="s">
        <v>471</v>
      </c>
      <c r="F1042" s="177" t="s">
        <v>472</v>
      </c>
      <c r="G1042" s="178" t="s">
        <v>415</v>
      </c>
      <c r="H1042" s="179">
        <v>56</v>
      </c>
      <c r="I1042" s="180"/>
      <c r="J1042" s="181">
        <f>ROUND(I1042*H1042,2)</f>
        <v>0</v>
      </c>
      <c r="K1042" s="182"/>
      <c r="L1042" s="183"/>
      <c r="M1042" s="184" t="s">
        <v>1</v>
      </c>
      <c r="N1042" s="185" t="s">
        <v>40</v>
      </c>
      <c r="P1042" s="143">
        <f>O1042*H1042</f>
        <v>0</v>
      </c>
      <c r="Q1042" s="143">
        <v>1.847E-2</v>
      </c>
      <c r="R1042" s="143">
        <f>Q1042*H1042</f>
        <v>1.0343200000000001</v>
      </c>
      <c r="S1042" s="143">
        <v>0</v>
      </c>
      <c r="T1042" s="144">
        <f>S1042*H1042</f>
        <v>0</v>
      </c>
      <c r="AR1042" s="145" t="s">
        <v>184</v>
      </c>
      <c r="AT1042" s="145" t="s">
        <v>284</v>
      </c>
      <c r="AU1042" s="145" t="s">
        <v>85</v>
      </c>
      <c r="AY1042" s="17" t="s">
        <v>133</v>
      </c>
      <c r="BE1042" s="146">
        <f>IF(N1042="základní",J1042,0)</f>
        <v>0</v>
      </c>
      <c r="BF1042" s="146">
        <f>IF(N1042="snížená",J1042,0)</f>
        <v>0</v>
      </c>
      <c r="BG1042" s="146">
        <f>IF(N1042="zákl. přenesená",J1042,0)</f>
        <v>0</v>
      </c>
      <c r="BH1042" s="146">
        <f>IF(N1042="sníž. přenesená",J1042,0)</f>
        <v>0</v>
      </c>
      <c r="BI1042" s="146">
        <f>IF(N1042="nulová",J1042,0)</f>
        <v>0</v>
      </c>
      <c r="BJ1042" s="17" t="s">
        <v>83</v>
      </c>
      <c r="BK1042" s="146">
        <f>ROUND(I1042*H1042,2)</f>
        <v>0</v>
      </c>
      <c r="BL1042" s="17" t="s">
        <v>139</v>
      </c>
      <c r="BM1042" s="145" t="s">
        <v>1713</v>
      </c>
    </row>
    <row r="1043" spans="2:65" s="13" customFormat="1" ht="11.25">
      <c r="B1043" s="154"/>
      <c r="D1043" s="148" t="s">
        <v>141</v>
      </c>
      <c r="E1043" s="155" t="s">
        <v>1</v>
      </c>
      <c r="F1043" s="156" t="s">
        <v>1714</v>
      </c>
      <c r="H1043" s="157">
        <v>56</v>
      </c>
      <c r="I1043" s="158"/>
      <c r="L1043" s="154"/>
      <c r="M1043" s="159"/>
      <c r="T1043" s="160"/>
      <c r="AT1043" s="155" t="s">
        <v>141</v>
      </c>
      <c r="AU1043" s="155" t="s">
        <v>85</v>
      </c>
      <c r="AV1043" s="13" t="s">
        <v>85</v>
      </c>
      <c r="AW1043" s="13" t="s">
        <v>32</v>
      </c>
      <c r="AX1043" s="13" t="s">
        <v>83</v>
      </c>
      <c r="AY1043" s="155" t="s">
        <v>133</v>
      </c>
    </row>
    <row r="1044" spans="2:65" s="1" customFormat="1" ht="16.5" customHeight="1">
      <c r="B1044" s="32"/>
      <c r="C1044" s="133" t="s">
        <v>1715</v>
      </c>
      <c r="D1044" s="133" t="s">
        <v>135</v>
      </c>
      <c r="E1044" s="134" t="s">
        <v>475</v>
      </c>
      <c r="F1044" s="135" t="s">
        <v>476</v>
      </c>
      <c r="G1044" s="136" t="s">
        <v>415</v>
      </c>
      <c r="H1044" s="137">
        <v>36</v>
      </c>
      <c r="I1044" s="138"/>
      <c r="J1044" s="139">
        <f>ROUND(I1044*H1044,2)</f>
        <v>0</v>
      </c>
      <c r="K1044" s="140"/>
      <c r="L1044" s="32"/>
      <c r="M1044" s="141" t="s">
        <v>1</v>
      </c>
      <c r="N1044" s="142" t="s">
        <v>40</v>
      </c>
      <c r="P1044" s="143">
        <f>O1044*H1044</f>
        <v>0</v>
      </c>
      <c r="Q1044" s="143">
        <v>3.4000000000000002E-4</v>
      </c>
      <c r="R1044" s="143">
        <f>Q1044*H1044</f>
        <v>1.2240000000000001E-2</v>
      </c>
      <c r="S1044" s="143">
        <v>0</v>
      </c>
      <c r="T1044" s="144">
        <f>S1044*H1044</f>
        <v>0</v>
      </c>
      <c r="AR1044" s="145" t="s">
        <v>139</v>
      </c>
      <c r="AT1044" s="145" t="s">
        <v>135</v>
      </c>
      <c r="AU1044" s="145" t="s">
        <v>85</v>
      </c>
      <c r="AY1044" s="17" t="s">
        <v>133</v>
      </c>
      <c r="BE1044" s="146">
        <f>IF(N1044="základní",J1044,0)</f>
        <v>0</v>
      </c>
      <c r="BF1044" s="146">
        <f>IF(N1044="snížená",J1044,0)</f>
        <v>0</v>
      </c>
      <c r="BG1044" s="146">
        <f>IF(N1044="zákl. přenesená",J1044,0)</f>
        <v>0</v>
      </c>
      <c r="BH1044" s="146">
        <f>IF(N1044="sníž. přenesená",J1044,0)</f>
        <v>0</v>
      </c>
      <c r="BI1044" s="146">
        <f>IF(N1044="nulová",J1044,0)</f>
        <v>0</v>
      </c>
      <c r="BJ1044" s="17" t="s">
        <v>83</v>
      </c>
      <c r="BK1044" s="146">
        <f>ROUND(I1044*H1044,2)</f>
        <v>0</v>
      </c>
      <c r="BL1044" s="17" t="s">
        <v>139</v>
      </c>
      <c r="BM1044" s="145" t="s">
        <v>1716</v>
      </c>
    </row>
    <row r="1045" spans="2:65" s="12" customFormat="1" ht="11.25">
      <c r="B1045" s="147"/>
      <c r="D1045" s="148" t="s">
        <v>141</v>
      </c>
      <c r="E1045" s="149" t="s">
        <v>1</v>
      </c>
      <c r="F1045" s="150" t="s">
        <v>1463</v>
      </c>
      <c r="H1045" s="149" t="s">
        <v>1</v>
      </c>
      <c r="I1045" s="151"/>
      <c r="L1045" s="147"/>
      <c r="M1045" s="152"/>
      <c r="T1045" s="153"/>
      <c r="AT1045" s="149" t="s">
        <v>141</v>
      </c>
      <c r="AU1045" s="149" t="s">
        <v>85</v>
      </c>
      <c r="AV1045" s="12" t="s">
        <v>83</v>
      </c>
      <c r="AW1045" s="12" t="s">
        <v>32</v>
      </c>
      <c r="AX1045" s="12" t="s">
        <v>75</v>
      </c>
      <c r="AY1045" s="149" t="s">
        <v>133</v>
      </c>
    </row>
    <row r="1046" spans="2:65" s="13" customFormat="1" ht="11.25">
      <c r="B1046" s="154"/>
      <c r="D1046" s="148" t="s">
        <v>141</v>
      </c>
      <c r="E1046" s="155" t="s">
        <v>1</v>
      </c>
      <c r="F1046" s="156" t="s">
        <v>191</v>
      </c>
      <c r="H1046" s="157">
        <v>9</v>
      </c>
      <c r="I1046" s="158"/>
      <c r="L1046" s="154"/>
      <c r="M1046" s="159"/>
      <c r="T1046" s="160"/>
      <c r="AT1046" s="155" t="s">
        <v>141</v>
      </c>
      <c r="AU1046" s="155" t="s">
        <v>85</v>
      </c>
      <c r="AV1046" s="13" t="s">
        <v>85</v>
      </c>
      <c r="AW1046" s="13" t="s">
        <v>32</v>
      </c>
      <c r="AX1046" s="13" t="s">
        <v>75</v>
      </c>
      <c r="AY1046" s="155" t="s">
        <v>133</v>
      </c>
    </row>
    <row r="1047" spans="2:65" s="12" customFormat="1" ht="11.25">
      <c r="B1047" s="147"/>
      <c r="D1047" s="148" t="s">
        <v>141</v>
      </c>
      <c r="E1047" s="149" t="s">
        <v>1</v>
      </c>
      <c r="F1047" s="150" t="s">
        <v>1465</v>
      </c>
      <c r="H1047" s="149" t="s">
        <v>1</v>
      </c>
      <c r="I1047" s="151"/>
      <c r="L1047" s="147"/>
      <c r="M1047" s="152"/>
      <c r="T1047" s="153"/>
      <c r="AT1047" s="149" t="s">
        <v>141</v>
      </c>
      <c r="AU1047" s="149" t="s">
        <v>85</v>
      </c>
      <c r="AV1047" s="12" t="s">
        <v>83</v>
      </c>
      <c r="AW1047" s="12" t="s">
        <v>32</v>
      </c>
      <c r="AX1047" s="12" t="s">
        <v>75</v>
      </c>
      <c r="AY1047" s="149" t="s">
        <v>133</v>
      </c>
    </row>
    <row r="1048" spans="2:65" s="13" customFormat="1" ht="11.25">
      <c r="B1048" s="154"/>
      <c r="D1048" s="148" t="s">
        <v>141</v>
      </c>
      <c r="E1048" s="155" t="s">
        <v>1</v>
      </c>
      <c r="F1048" s="156" t="s">
        <v>85</v>
      </c>
      <c r="H1048" s="157">
        <v>2</v>
      </c>
      <c r="I1048" s="158"/>
      <c r="L1048" s="154"/>
      <c r="M1048" s="159"/>
      <c r="T1048" s="160"/>
      <c r="AT1048" s="155" t="s">
        <v>141</v>
      </c>
      <c r="AU1048" s="155" t="s">
        <v>85</v>
      </c>
      <c r="AV1048" s="13" t="s">
        <v>85</v>
      </c>
      <c r="AW1048" s="13" t="s">
        <v>32</v>
      </c>
      <c r="AX1048" s="13" t="s">
        <v>75</v>
      </c>
      <c r="AY1048" s="155" t="s">
        <v>133</v>
      </c>
    </row>
    <row r="1049" spans="2:65" s="12" customFormat="1" ht="11.25">
      <c r="B1049" s="147"/>
      <c r="D1049" s="148" t="s">
        <v>141</v>
      </c>
      <c r="E1049" s="149" t="s">
        <v>1</v>
      </c>
      <c r="F1049" s="150" t="s">
        <v>1625</v>
      </c>
      <c r="H1049" s="149" t="s">
        <v>1</v>
      </c>
      <c r="I1049" s="151"/>
      <c r="L1049" s="147"/>
      <c r="M1049" s="152"/>
      <c r="T1049" s="153"/>
      <c r="AT1049" s="149" t="s">
        <v>141</v>
      </c>
      <c r="AU1049" s="149" t="s">
        <v>85</v>
      </c>
      <c r="AV1049" s="12" t="s">
        <v>83</v>
      </c>
      <c r="AW1049" s="12" t="s">
        <v>32</v>
      </c>
      <c r="AX1049" s="12" t="s">
        <v>75</v>
      </c>
      <c r="AY1049" s="149" t="s">
        <v>133</v>
      </c>
    </row>
    <row r="1050" spans="2:65" s="13" customFormat="1" ht="11.25">
      <c r="B1050" s="154"/>
      <c r="D1050" s="148" t="s">
        <v>141</v>
      </c>
      <c r="E1050" s="155" t="s">
        <v>1</v>
      </c>
      <c r="F1050" s="156" t="s">
        <v>83</v>
      </c>
      <c r="H1050" s="157">
        <v>1</v>
      </c>
      <c r="I1050" s="158"/>
      <c r="L1050" s="154"/>
      <c r="M1050" s="159"/>
      <c r="T1050" s="160"/>
      <c r="AT1050" s="155" t="s">
        <v>141</v>
      </c>
      <c r="AU1050" s="155" t="s">
        <v>85</v>
      </c>
      <c r="AV1050" s="13" t="s">
        <v>85</v>
      </c>
      <c r="AW1050" s="13" t="s">
        <v>32</v>
      </c>
      <c r="AX1050" s="13" t="s">
        <v>75</v>
      </c>
      <c r="AY1050" s="155" t="s">
        <v>133</v>
      </c>
    </row>
    <row r="1051" spans="2:65" s="12" customFormat="1" ht="11.25">
      <c r="B1051" s="147"/>
      <c r="D1051" s="148" t="s">
        <v>141</v>
      </c>
      <c r="E1051" s="149" t="s">
        <v>1</v>
      </c>
      <c r="F1051" s="150" t="s">
        <v>1467</v>
      </c>
      <c r="H1051" s="149" t="s">
        <v>1</v>
      </c>
      <c r="I1051" s="151"/>
      <c r="L1051" s="147"/>
      <c r="M1051" s="152"/>
      <c r="T1051" s="153"/>
      <c r="AT1051" s="149" t="s">
        <v>141</v>
      </c>
      <c r="AU1051" s="149" t="s">
        <v>85</v>
      </c>
      <c r="AV1051" s="12" t="s">
        <v>83</v>
      </c>
      <c r="AW1051" s="12" t="s">
        <v>32</v>
      </c>
      <c r="AX1051" s="12" t="s">
        <v>75</v>
      </c>
      <c r="AY1051" s="149" t="s">
        <v>133</v>
      </c>
    </row>
    <row r="1052" spans="2:65" s="13" customFormat="1" ht="11.25">
      <c r="B1052" s="154"/>
      <c r="D1052" s="148" t="s">
        <v>141</v>
      </c>
      <c r="E1052" s="155" t="s">
        <v>1</v>
      </c>
      <c r="F1052" s="156" t="s">
        <v>83</v>
      </c>
      <c r="H1052" s="157">
        <v>1</v>
      </c>
      <c r="I1052" s="158"/>
      <c r="L1052" s="154"/>
      <c r="M1052" s="159"/>
      <c r="T1052" s="160"/>
      <c r="AT1052" s="155" t="s">
        <v>141</v>
      </c>
      <c r="AU1052" s="155" t="s">
        <v>85</v>
      </c>
      <c r="AV1052" s="13" t="s">
        <v>85</v>
      </c>
      <c r="AW1052" s="13" t="s">
        <v>32</v>
      </c>
      <c r="AX1052" s="13" t="s">
        <v>75</v>
      </c>
      <c r="AY1052" s="155" t="s">
        <v>133</v>
      </c>
    </row>
    <row r="1053" spans="2:65" s="12" customFormat="1" ht="11.25">
      <c r="B1053" s="147"/>
      <c r="D1053" s="148" t="s">
        <v>141</v>
      </c>
      <c r="E1053" s="149" t="s">
        <v>1</v>
      </c>
      <c r="F1053" s="150" t="s">
        <v>1628</v>
      </c>
      <c r="H1053" s="149" t="s">
        <v>1</v>
      </c>
      <c r="I1053" s="151"/>
      <c r="L1053" s="147"/>
      <c r="M1053" s="152"/>
      <c r="T1053" s="153"/>
      <c r="AT1053" s="149" t="s">
        <v>141</v>
      </c>
      <c r="AU1053" s="149" t="s">
        <v>85</v>
      </c>
      <c r="AV1053" s="12" t="s">
        <v>83</v>
      </c>
      <c r="AW1053" s="12" t="s">
        <v>32</v>
      </c>
      <c r="AX1053" s="12" t="s">
        <v>75</v>
      </c>
      <c r="AY1053" s="149" t="s">
        <v>133</v>
      </c>
    </row>
    <row r="1054" spans="2:65" s="13" customFormat="1" ht="11.25">
      <c r="B1054" s="154"/>
      <c r="D1054" s="148" t="s">
        <v>141</v>
      </c>
      <c r="E1054" s="155" t="s">
        <v>1</v>
      </c>
      <c r="F1054" s="156" t="s">
        <v>83</v>
      </c>
      <c r="H1054" s="157">
        <v>1</v>
      </c>
      <c r="I1054" s="158"/>
      <c r="L1054" s="154"/>
      <c r="M1054" s="159"/>
      <c r="T1054" s="160"/>
      <c r="AT1054" s="155" t="s">
        <v>141</v>
      </c>
      <c r="AU1054" s="155" t="s">
        <v>85</v>
      </c>
      <c r="AV1054" s="13" t="s">
        <v>85</v>
      </c>
      <c r="AW1054" s="13" t="s">
        <v>32</v>
      </c>
      <c r="AX1054" s="13" t="s">
        <v>75</v>
      </c>
      <c r="AY1054" s="155" t="s">
        <v>133</v>
      </c>
    </row>
    <row r="1055" spans="2:65" s="12" customFormat="1" ht="11.25">
      <c r="B1055" s="147"/>
      <c r="D1055" s="148" t="s">
        <v>141</v>
      </c>
      <c r="E1055" s="149" t="s">
        <v>1</v>
      </c>
      <c r="F1055" s="150" t="s">
        <v>1468</v>
      </c>
      <c r="H1055" s="149" t="s">
        <v>1</v>
      </c>
      <c r="I1055" s="151"/>
      <c r="L1055" s="147"/>
      <c r="M1055" s="152"/>
      <c r="T1055" s="153"/>
      <c r="AT1055" s="149" t="s">
        <v>141</v>
      </c>
      <c r="AU1055" s="149" t="s">
        <v>85</v>
      </c>
      <c r="AV1055" s="12" t="s">
        <v>83</v>
      </c>
      <c r="AW1055" s="12" t="s">
        <v>32</v>
      </c>
      <c r="AX1055" s="12" t="s">
        <v>75</v>
      </c>
      <c r="AY1055" s="149" t="s">
        <v>133</v>
      </c>
    </row>
    <row r="1056" spans="2:65" s="13" customFormat="1" ht="11.25">
      <c r="B1056" s="154"/>
      <c r="D1056" s="148" t="s">
        <v>141</v>
      </c>
      <c r="E1056" s="155" t="s">
        <v>1</v>
      </c>
      <c r="F1056" s="156" t="s">
        <v>85</v>
      </c>
      <c r="H1056" s="157">
        <v>2</v>
      </c>
      <c r="I1056" s="158"/>
      <c r="L1056" s="154"/>
      <c r="M1056" s="159"/>
      <c r="T1056" s="160"/>
      <c r="AT1056" s="155" t="s">
        <v>141</v>
      </c>
      <c r="AU1056" s="155" t="s">
        <v>85</v>
      </c>
      <c r="AV1056" s="13" t="s">
        <v>85</v>
      </c>
      <c r="AW1056" s="13" t="s">
        <v>32</v>
      </c>
      <c r="AX1056" s="13" t="s">
        <v>75</v>
      </c>
      <c r="AY1056" s="155" t="s">
        <v>133</v>
      </c>
    </row>
    <row r="1057" spans="2:65" s="12" customFormat="1" ht="11.25">
      <c r="B1057" s="147"/>
      <c r="D1057" s="148" t="s">
        <v>141</v>
      </c>
      <c r="E1057" s="149" t="s">
        <v>1</v>
      </c>
      <c r="F1057" s="150" t="s">
        <v>1630</v>
      </c>
      <c r="H1057" s="149" t="s">
        <v>1</v>
      </c>
      <c r="I1057" s="151"/>
      <c r="L1057" s="147"/>
      <c r="M1057" s="152"/>
      <c r="T1057" s="153"/>
      <c r="AT1057" s="149" t="s">
        <v>141</v>
      </c>
      <c r="AU1057" s="149" t="s">
        <v>85</v>
      </c>
      <c r="AV1057" s="12" t="s">
        <v>83</v>
      </c>
      <c r="AW1057" s="12" t="s">
        <v>32</v>
      </c>
      <c r="AX1057" s="12" t="s">
        <v>75</v>
      </c>
      <c r="AY1057" s="149" t="s">
        <v>133</v>
      </c>
    </row>
    <row r="1058" spans="2:65" s="13" customFormat="1" ht="11.25">
      <c r="B1058" s="154"/>
      <c r="D1058" s="148" t="s">
        <v>141</v>
      </c>
      <c r="E1058" s="155" t="s">
        <v>1</v>
      </c>
      <c r="F1058" s="156" t="s">
        <v>83</v>
      </c>
      <c r="H1058" s="157">
        <v>1</v>
      </c>
      <c r="I1058" s="158"/>
      <c r="L1058" s="154"/>
      <c r="M1058" s="159"/>
      <c r="T1058" s="160"/>
      <c r="AT1058" s="155" t="s">
        <v>141</v>
      </c>
      <c r="AU1058" s="155" t="s">
        <v>85</v>
      </c>
      <c r="AV1058" s="13" t="s">
        <v>85</v>
      </c>
      <c r="AW1058" s="13" t="s">
        <v>32</v>
      </c>
      <c r="AX1058" s="13" t="s">
        <v>75</v>
      </c>
      <c r="AY1058" s="155" t="s">
        <v>133</v>
      </c>
    </row>
    <row r="1059" spans="2:65" s="12" customFormat="1" ht="11.25">
      <c r="B1059" s="147"/>
      <c r="D1059" s="148" t="s">
        <v>141</v>
      </c>
      <c r="E1059" s="149" t="s">
        <v>1</v>
      </c>
      <c r="F1059" s="150" t="s">
        <v>1632</v>
      </c>
      <c r="H1059" s="149" t="s">
        <v>1</v>
      </c>
      <c r="I1059" s="151"/>
      <c r="L1059" s="147"/>
      <c r="M1059" s="152"/>
      <c r="T1059" s="153"/>
      <c r="AT1059" s="149" t="s">
        <v>141</v>
      </c>
      <c r="AU1059" s="149" t="s">
        <v>85</v>
      </c>
      <c r="AV1059" s="12" t="s">
        <v>83</v>
      </c>
      <c r="AW1059" s="12" t="s">
        <v>32</v>
      </c>
      <c r="AX1059" s="12" t="s">
        <v>75</v>
      </c>
      <c r="AY1059" s="149" t="s">
        <v>133</v>
      </c>
    </row>
    <row r="1060" spans="2:65" s="13" customFormat="1" ht="11.25">
      <c r="B1060" s="154"/>
      <c r="D1060" s="148" t="s">
        <v>141</v>
      </c>
      <c r="E1060" s="155" t="s">
        <v>1</v>
      </c>
      <c r="F1060" s="156" t="s">
        <v>83</v>
      </c>
      <c r="H1060" s="157">
        <v>1</v>
      </c>
      <c r="I1060" s="158"/>
      <c r="L1060" s="154"/>
      <c r="M1060" s="159"/>
      <c r="T1060" s="160"/>
      <c r="AT1060" s="155" t="s">
        <v>141</v>
      </c>
      <c r="AU1060" s="155" t="s">
        <v>85</v>
      </c>
      <c r="AV1060" s="13" t="s">
        <v>85</v>
      </c>
      <c r="AW1060" s="13" t="s">
        <v>32</v>
      </c>
      <c r="AX1060" s="13" t="s">
        <v>75</v>
      </c>
      <c r="AY1060" s="155" t="s">
        <v>133</v>
      </c>
    </row>
    <row r="1061" spans="2:65" s="12" customFormat="1" ht="11.25">
      <c r="B1061" s="147"/>
      <c r="D1061" s="148" t="s">
        <v>141</v>
      </c>
      <c r="E1061" s="149" t="s">
        <v>1</v>
      </c>
      <c r="F1061" s="150" t="s">
        <v>1469</v>
      </c>
      <c r="H1061" s="149" t="s">
        <v>1</v>
      </c>
      <c r="I1061" s="151"/>
      <c r="L1061" s="147"/>
      <c r="M1061" s="152"/>
      <c r="T1061" s="153"/>
      <c r="AT1061" s="149" t="s">
        <v>141</v>
      </c>
      <c r="AU1061" s="149" t="s">
        <v>85</v>
      </c>
      <c r="AV1061" s="12" t="s">
        <v>83</v>
      </c>
      <c r="AW1061" s="12" t="s">
        <v>32</v>
      </c>
      <c r="AX1061" s="12" t="s">
        <v>75</v>
      </c>
      <c r="AY1061" s="149" t="s">
        <v>133</v>
      </c>
    </row>
    <row r="1062" spans="2:65" s="13" customFormat="1" ht="11.25">
      <c r="B1062" s="154"/>
      <c r="D1062" s="148" t="s">
        <v>141</v>
      </c>
      <c r="E1062" s="155" t="s">
        <v>1</v>
      </c>
      <c r="F1062" s="156" t="s">
        <v>178</v>
      </c>
      <c r="H1062" s="157">
        <v>7</v>
      </c>
      <c r="I1062" s="158"/>
      <c r="L1062" s="154"/>
      <c r="M1062" s="159"/>
      <c r="T1062" s="160"/>
      <c r="AT1062" s="155" t="s">
        <v>141</v>
      </c>
      <c r="AU1062" s="155" t="s">
        <v>85</v>
      </c>
      <c r="AV1062" s="13" t="s">
        <v>85</v>
      </c>
      <c r="AW1062" s="13" t="s">
        <v>32</v>
      </c>
      <c r="AX1062" s="13" t="s">
        <v>75</v>
      </c>
      <c r="AY1062" s="155" t="s">
        <v>133</v>
      </c>
    </row>
    <row r="1063" spans="2:65" s="12" customFormat="1" ht="11.25">
      <c r="B1063" s="147"/>
      <c r="D1063" s="148" t="s">
        <v>141</v>
      </c>
      <c r="E1063" s="149" t="s">
        <v>1</v>
      </c>
      <c r="F1063" s="150" t="s">
        <v>1471</v>
      </c>
      <c r="H1063" s="149" t="s">
        <v>1</v>
      </c>
      <c r="I1063" s="151"/>
      <c r="L1063" s="147"/>
      <c r="M1063" s="152"/>
      <c r="T1063" s="153"/>
      <c r="AT1063" s="149" t="s">
        <v>141</v>
      </c>
      <c r="AU1063" s="149" t="s">
        <v>85</v>
      </c>
      <c r="AV1063" s="12" t="s">
        <v>83</v>
      </c>
      <c r="AW1063" s="12" t="s">
        <v>32</v>
      </c>
      <c r="AX1063" s="12" t="s">
        <v>75</v>
      </c>
      <c r="AY1063" s="149" t="s">
        <v>133</v>
      </c>
    </row>
    <row r="1064" spans="2:65" s="13" customFormat="1" ht="11.25">
      <c r="B1064" s="154"/>
      <c r="D1064" s="148" t="s">
        <v>141</v>
      </c>
      <c r="E1064" s="155" t="s">
        <v>1</v>
      </c>
      <c r="F1064" s="156" t="s">
        <v>139</v>
      </c>
      <c r="H1064" s="157">
        <v>4</v>
      </c>
      <c r="I1064" s="158"/>
      <c r="L1064" s="154"/>
      <c r="M1064" s="159"/>
      <c r="T1064" s="160"/>
      <c r="AT1064" s="155" t="s">
        <v>141</v>
      </c>
      <c r="AU1064" s="155" t="s">
        <v>85</v>
      </c>
      <c r="AV1064" s="13" t="s">
        <v>85</v>
      </c>
      <c r="AW1064" s="13" t="s">
        <v>32</v>
      </c>
      <c r="AX1064" s="13" t="s">
        <v>75</v>
      </c>
      <c r="AY1064" s="155" t="s">
        <v>133</v>
      </c>
    </row>
    <row r="1065" spans="2:65" s="12" customFormat="1" ht="11.25">
      <c r="B1065" s="147"/>
      <c r="D1065" s="148" t="s">
        <v>141</v>
      </c>
      <c r="E1065" s="149" t="s">
        <v>1</v>
      </c>
      <c r="F1065" s="150" t="s">
        <v>1477</v>
      </c>
      <c r="H1065" s="149" t="s">
        <v>1</v>
      </c>
      <c r="I1065" s="151"/>
      <c r="L1065" s="147"/>
      <c r="M1065" s="152"/>
      <c r="T1065" s="153"/>
      <c r="AT1065" s="149" t="s">
        <v>141</v>
      </c>
      <c r="AU1065" s="149" t="s">
        <v>85</v>
      </c>
      <c r="AV1065" s="12" t="s">
        <v>83</v>
      </c>
      <c r="AW1065" s="12" t="s">
        <v>32</v>
      </c>
      <c r="AX1065" s="12" t="s">
        <v>75</v>
      </c>
      <c r="AY1065" s="149" t="s">
        <v>133</v>
      </c>
    </row>
    <row r="1066" spans="2:65" s="13" customFormat="1" ht="11.25">
      <c r="B1066" s="154"/>
      <c r="D1066" s="148" t="s">
        <v>141</v>
      </c>
      <c r="E1066" s="155" t="s">
        <v>1</v>
      </c>
      <c r="F1066" s="156" t="s">
        <v>153</v>
      </c>
      <c r="H1066" s="157">
        <v>3</v>
      </c>
      <c r="I1066" s="158"/>
      <c r="L1066" s="154"/>
      <c r="M1066" s="159"/>
      <c r="T1066" s="160"/>
      <c r="AT1066" s="155" t="s">
        <v>141</v>
      </c>
      <c r="AU1066" s="155" t="s">
        <v>85</v>
      </c>
      <c r="AV1066" s="13" t="s">
        <v>85</v>
      </c>
      <c r="AW1066" s="13" t="s">
        <v>32</v>
      </c>
      <c r="AX1066" s="13" t="s">
        <v>75</v>
      </c>
      <c r="AY1066" s="155" t="s">
        <v>133</v>
      </c>
    </row>
    <row r="1067" spans="2:65" s="12" customFormat="1" ht="11.25">
      <c r="B1067" s="147"/>
      <c r="D1067" s="148" t="s">
        <v>141</v>
      </c>
      <c r="E1067" s="149" t="s">
        <v>1</v>
      </c>
      <c r="F1067" s="150" t="s">
        <v>1478</v>
      </c>
      <c r="H1067" s="149" t="s">
        <v>1</v>
      </c>
      <c r="I1067" s="151"/>
      <c r="L1067" s="147"/>
      <c r="M1067" s="152"/>
      <c r="T1067" s="153"/>
      <c r="AT1067" s="149" t="s">
        <v>141</v>
      </c>
      <c r="AU1067" s="149" t="s">
        <v>85</v>
      </c>
      <c r="AV1067" s="12" t="s">
        <v>83</v>
      </c>
      <c r="AW1067" s="12" t="s">
        <v>32</v>
      </c>
      <c r="AX1067" s="12" t="s">
        <v>75</v>
      </c>
      <c r="AY1067" s="149" t="s">
        <v>133</v>
      </c>
    </row>
    <row r="1068" spans="2:65" s="13" customFormat="1" ht="11.25">
      <c r="B1068" s="154"/>
      <c r="D1068" s="148" t="s">
        <v>141</v>
      </c>
      <c r="E1068" s="155" t="s">
        <v>1</v>
      </c>
      <c r="F1068" s="156" t="s">
        <v>83</v>
      </c>
      <c r="H1068" s="157">
        <v>1</v>
      </c>
      <c r="I1068" s="158"/>
      <c r="L1068" s="154"/>
      <c r="M1068" s="159"/>
      <c r="T1068" s="160"/>
      <c r="AT1068" s="155" t="s">
        <v>141</v>
      </c>
      <c r="AU1068" s="155" t="s">
        <v>85</v>
      </c>
      <c r="AV1068" s="13" t="s">
        <v>85</v>
      </c>
      <c r="AW1068" s="13" t="s">
        <v>32</v>
      </c>
      <c r="AX1068" s="13" t="s">
        <v>75</v>
      </c>
      <c r="AY1068" s="155" t="s">
        <v>133</v>
      </c>
    </row>
    <row r="1069" spans="2:65" s="12" customFormat="1" ht="11.25">
      <c r="B1069" s="147"/>
      <c r="D1069" s="148" t="s">
        <v>141</v>
      </c>
      <c r="E1069" s="149" t="s">
        <v>1</v>
      </c>
      <c r="F1069" s="150" t="s">
        <v>1479</v>
      </c>
      <c r="H1069" s="149" t="s">
        <v>1</v>
      </c>
      <c r="I1069" s="151"/>
      <c r="L1069" s="147"/>
      <c r="M1069" s="152"/>
      <c r="T1069" s="153"/>
      <c r="AT1069" s="149" t="s">
        <v>141</v>
      </c>
      <c r="AU1069" s="149" t="s">
        <v>85</v>
      </c>
      <c r="AV1069" s="12" t="s">
        <v>83</v>
      </c>
      <c r="AW1069" s="12" t="s">
        <v>32</v>
      </c>
      <c r="AX1069" s="12" t="s">
        <v>75</v>
      </c>
      <c r="AY1069" s="149" t="s">
        <v>133</v>
      </c>
    </row>
    <row r="1070" spans="2:65" s="13" customFormat="1" ht="11.25">
      <c r="B1070" s="154"/>
      <c r="D1070" s="148" t="s">
        <v>141</v>
      </c>
      <c r="E1070" s="155" t="s">
        <v>1</v>
      </c>
      <c r="F1070" s="156" t="s">
        <v>153</v>
      </c>
      <c r="H1070" s="157">
        <v>3</v>
      </c>
      <c r="I1070" s="158"/>
      <c r="L1070" s="154"/>
      <c r="M1070" s="159"/>
      <c r="T1070" s="160"/>
      <c r="AT1070" s="155" t="s">
        <v>141</v>
      </c>
      <c r="AU1070" s="155" t="s">
        <v>85</v>
      </c>
      <c r="AV1070" s="13" t="s">
        <v>85</v>
      </c>
      <c r="AW1070" s="13" t="s">
        <v>32</v>
      </c>
      <c r="AX1070" s="13" t="s">
        <v>75</v>
      </c>
      <c r="AY1070" s="155" t="s">
        <v>133</v>
      </c>
    </row>
    <row r="1071" spans="2:65" s="14" customFormat="1" ht="11.25">
      <c r="B1071" s="161"/>
      <c r="D1071" s="148" t="s">
        <v>141</v>
      </c>
      <c r="E1071" s="162" t="s">
        <v>1</v>
      </c>
      <c r="F1071" s="163" t="s">
        <v>152</v>
      </c>
      <c r="H1071" s="164">
        <v>36</v>
      </c>
      <c r="I1071" s="165"/>
      <c r="L1071" s="161"/>
      <c r="M1071" s="166"/>
      <c r="T1071" s="167"/>
      <c r="AT1071" s="162" t="s">
        <v>141</v>
      </c>
      <c r="AU1071" s="162" t="s">
        <v>85</v>
      </c>
      <c r="AV1071" s="14" t="s">
        <v>139</v>
      </c>
      <c r="AW1071" s="14" t="s">
        <v>32</v>
      </c>
      <c r="AX1071" s="14" t="s">
        <v>83</v>
      </c>
      <c r="AY1071" s="162" t="s">
        <v>133</v>
      </c>
    </row>
    <row r="1072" spans="2:65" s="1" customFormat="1" ht="16.5" customHeight="1">
      <c r="B1072" s="32"/>
      <c r="C1072" s="175" t="s">
        <v>1717</v>
      </c>
      <c r="D1072" s="175" t="s">
        <v>284</v>
      </c>
      <c r="E1072" s="176" t="s">
        <v>480</v>
      </c>
      <c r="F1072" s="177" t="s">
        <v>481</v>
      </c>
      <c r="G1072" s="178" t="s">
        <v>415</v>
      </c>
      <c r="H1072" s="179">
        <v>36</v>
      </c>
      <c r="I1072" s="180"/>
      <c r="J1072" s="181">
        <f>ROUND(I1072*H1072,2)</f>
        <v>0</v>
      </c>
      <c r="K1072" s="182"/>
      <c r="L1072" s="183"/>
      <c r="M1072" s="184" t="s">
        <v>1</v>
      </c>
      <c r="N1072" s="185" t="s">
        <v>40</v>
      </c>
      <c r="P1072" s="143">
        <f>O1072*H1072</f>
        <v>0</v>
      </c>
      <c r="Q1072" s="143">
        <v>4.2500000000000003E-2</v>
      </c>
      <c r="R1072" s="143">
        <f>Q1072*H1072</f>
        <v>1.53</v>
      </c>
      <c r="S1072" s="143">
        <v>0</v>
      </c>
      <c r="T1072" s="144">
        <f>S1072*H1072</f>
        <v>0</v>
      </c>
      <c r="AR1072" s="145" t="s">
        <v>184</v>
      </c>
      <c r="AT1072" s="145" t="s">
        <v>284</v>
      </c>
      <c r="AU1072" s="145" t="s">
        <v>85</v>
      </c>
      <c r="AY1072" s="17" t="s">
        <v>133</v>
      </c>
      <c r="BE1072" s="146">
        <f>IF(N1072="základní",J1072,0)</f>
        <v>0</v>
      </c>
      <c r="BF1072" s="146">
        <f>IF(N1072="snížená",J1072,0)</f>
        <v>0</v>
      </c>
      <c r="BG1072" s="146">
        <f>IF(N1072="zákl. přenesená",J1072,0)</f>
        <v>0</v>
      </c>
      <c r="BH1072" s="146">
        <f>IF(N1072="sníž. přenesená",J1072,0)</f>
        <v>0</v>
      </c>
      <c r="BI1072" s="146">
        <f>IF(N1072="nulová",J1072,0)</f>
        <v>0</v>
      </c>
      <c r="BJ1072" s="17" t="s">
        <v>83</v>
      </c>
      <c r="BK1072" s="146">
        <f>ROUND(I1072*H1072,2)</f>
        <v>0</v>
      </c>
      <c r="BL1072" s="17" t="s">
        <v>139</v>
      </c>
      <c r="BM1072" s="145" t="s">
        <v>1718</v>
      </c>
    </row>
    <row r="1073" spans="2:65" s="13" customFormat="1" ht="11.25">
      <c r="B1073" s="154"/>
      <c r="D1073" s="148" t="s">
        <v>141</v>
      </c>
      <c r="E1073" s="155" t="s">
        <v>1</v>
      </c>
      <c r="F1073" s="156" t="s">
        <v>1501</v>
      </c>
      <c r="H1073" s="157">
        <v>36</v>
      </c>
      <c r="I1073" s="158"/>
      <c r="L1073" s="154"/>
      <c r="M1073" s="159"/>
      <c r="T1073" s="160"/>
      <c r="AT1073" s="155" t="s">
        <v>141</v>
      </c>
      <c r="AU1073" s="155" t="s">
        <v>85</v>
      </c>
      <c r="AV1073" s="13" t="s">
        <v>85</v>
      </c>
      <c r="AW1073" s="13" t="s">
        <v>32</v>
      </c>
      <c r="AX1073" s="13" t="s">
        <v>83</v>
      </c>
      <c r="AY1073" s="155" t="s">
        <v>133</v>
      </c>
    </row>
    <row r="1074" spans="2:65" s="1" customFormat="1" ht="24.2" customHeight="1">
      <c r="B1074" s="32"/>
      <c r="C1074" s="133" t="s">
        <v>1719</v>
      </c>
      <c r="D1074" s="133" t="s">
        <v>135</v>
      </c>
      <c r="E1074" s="134" t="s">
        <v>484</v>
      </c>
      <c r="F1074" s="135" t="s">
        <v>485</v>
      </c>
      <c r="G1074" s="136" t="s">
        <v>415</v>
      </c>
      <c r="H1074" s="137">
        <v>21</v>
      </c>
      <c r="I1074" s="138"/>
      <c r="J1074" s="139">
        <f>ROUND(I1074*H1074,2)</f>
        <v>0</v>
      </c>
      <c r="K1074" s="140"/>
      <c r="L1074" s="32"/>
      <c r="M1074" s="141" t="s">
        <v>1</v>
      </c>
      <c r="N1074" s="142" t="s">
        <v>40</v>
      </c>
      <c r="P1074" s="143">
        <f>O1074*H1074</f>
        <v>0</v>
      </c>
      <c r="Q1074" s="143">
        <v>1.65E-3</v>
      </c>
      <c r="R1074" s="143">
        <f>Q1074*H1074</f>
        <v>3.465E-2</v>
      </c>
      <c r="S1074" s="143">
        <v>0</v>
      </c>
      <c r="T1074" s="144">
        <f>S1074*H1074</f>
        <v>0</v>
      </c>
      <c r="AR1074" s="145" t="s">
        <v>139</v>
      </c>
      <c r="AT1074" s="145" t="s">
        <v>135</v>
      </c>
      <c r="AU1074" s="145" t="s">
        <v>85</v>
      </c>
      <c r="AY1074" s="17" t="s">
        <v>133</v>
      </c>
      <c r="BE1074" s="146">
        <f>IF(N1074="základní",J1074,0)</f>
        <v>0</v>
      </c>
      <c r="BF1074" s="146">
        <f>IF(N1074="snížená",J1074,0)</f>
        <v>0</v>
      </c>
      <c r="BG1074" s="146">
        <f>IF(N1074="zákl. přenesená",J1074,0)</f>
        <v>0</v>
      </c>
      <c r="BH1074" s="146">
        <f>IF(N1074="sníž. přenesená",J1074,0)</f>
        <v>0</v>
      </c>
      <c r="BI1074" s="146">
        <f>IF(N1074="nulová",J1074,0)</f>
        <v>0</v>
      </c>
      <c r="BJ1074" s="17" t="s">
        <v>83</v>
      </c>
      <c r="BK1074" s="146">
        <f>ROUND(I1074*H1074,2)</f>
        <v>0</v>
      </c>
      <c r="BL1074" s="17" t="s">
        <v>139</v>
      </c>
      <c r="BM1074" s="145" t="s">
        <v>1720</v>
      </c>
    </row>
    <row r="1075" spans="2:65" s="12" customFormat="1" ht="11.25">
      <c r="B1075" s="147"/>
      <c r="D1075" s="148" t="s">
        <v>141</v>
      </c>
      <c r="E1075" s="149" t="s">
        <v>1</v>
      </c>
      <c r="F1075" s="150" t="s">
        <v>1463</v>
      </c>
      <c r="H1075" s="149" t="s">
        <v>1</v>
      </c>
      <c r="I1075" s="151"/>
      <c r="L1075" s="147"/>
      <c r="M1075" s="152"/>
      <c r="T1075" s="153"/>
      <c r="AT1075" s="149" t="s">
        <v>141</v>
      </c>
      <c r="AU1075" s="149" t="s">
        <v>85</v>
      </c>
      <c r="AV1075" s="12" t="s">
        <v>83</v>
      </c>
      <c r="AW1075" s="12" t="s">
        <v>32</v>
      </c>
      <c r="AX1075" s="12" t="s">
        <v>75</v>
      </c>
      <c r="AY1075" s="149" t="s">
        <v>133</v>
      </c>
    </row>
    <row r="1076" spans="2:65" s="13" customFormat="1" ht="11.25">
      <c r="B1076" s="154"/>
      <c r="D1076" s="148" t="s">
        <v>141</v>
      </c>
      <c r="E1076" s="155" t="s">
        <v>1</v>
      </c>
      <c r="F1076" s="156" t="s">
        <v>178</v>
      </c>
      <c r="H1076" s="157">
        <v>7</v>
      </c>
      <c r="I1076" s="158"/>
      <c r="L1076" s="154"/>
      <c r="M1076" s="159"/>
      <c r="T1076" s="160"/>
      <c r="AT1076" s="155" t="s">
        <v>141</v>
      </c>
      <c r="AU1076" s="155" t="s">
        <v>85</v>
      </c>
      <c r="AV1076" s="13" t="s">
        <v>85</v>
      </c>
      <c r="AW1076" s="13" t="s">
        <v>32</v>
      </c>
      <c r="AX1076" s="13" t="s">
        <v>75</v>
      </c>
      <c r="AY1076" s="155" t="s">
        <v>133</v>
      </c>
    </row>
    <row r="1077" spans="2:65" s="12" customFormat="1" ht="11.25">
      <c r="B1077" s="147"/>
      <c r="D1077" s="148" t="s">
        <v>141</v>
      </c>
      <c r="E1077" s="149" t="s">
        <v>1</v>
      </c>
      <c r="F1077" s="150" t="s">
        <v>1465</v>
      </c>
      <c r="H1077" s="149" t="s">
        <v>1</v>
      </c>
      <c r="I1077" s="151"/>
      <c r="L1077" s="147"/>
      <c r="M1077" s="152"/>
      <c r="T1077" s="153"/>
      <c r="AT1077" s="149" t="s">
        <v>141</v>
      </c>
      <c r="AU1077" s="149" t="s">
        <v>85</v>
      </c>
      <c r="AV1077" s="12" t="s">
        <v>83</v>
      </c>
      <c r="AW1077" s="12" t="s">
        <v>32</v>
      </c>
      <c r="AX1077" s="12" t="s">
        <v>75</v>
      </c>
      <c r="AY1077" s="149" t="s">
        <v>133</v>
      </c>
    </row>
    <row r="1078" spans="2:65" s="13" customFormat="1" ht="11.25">
      <c r="B1078" s="154"/>
      <c r="D1078" s="148" t="s">
        <v>141</v>
      </c>
      <c r="E1078" s="155" t="s">
        <v>1</v>
      </c>
      <c r="F1078" s="156" t="s">
        <v>153</v>
      </c>
      <c r="H1078" s="157">
        <v>3</v>
      </c>
      <c r="I1078" s="158"/>
      <c r="L1078" s="154"/>
      <c r="M1078" s="159"/>
      <c r="T1078" s="160"/>
      <c r="AT1078" s="155" t="s">
        <v>141</v>
      </c>
      <c r="AU1078" s="155" t="s">
        <v>85</v>
      </c>
      <c r="AV1078" s="13" t="s">
        <v>85</v>
      </c>
      <c r="AW1078" s="13" t="s">
        <v>32</v>
      </c>
      <c r="AX1078" s="13" t="s">
        <v>75</v>
      </c>
      <c r="AY1078" s="155" t="s">
        <v>133</v>
      </c>
    </row>
    <row r="1079" spans="2:65" s="12" customFormat="1" ht="11.25">
      <c r="B1079" s="147"/>
      <c r="D1079" s="148" t="s">
        <v>141</v>
      </c>
      <c r="E1079" s="149" t="s">
        <v>1</v>
      </c>
      <c r="F1079" s="150" t="s">
        <v>1468</v>
      </c>
      <c r="H1079" s="149" t="s">
        <v>1</v>
      </c>
      <c r="I1079" s="151"/>
      <c r="L1079" s="147"/>
      <c r="M1079" s="152"/>
      <c r="T1079" s="153"/>
      <c r="AT1079" s="149" t="s">
        <v>141</v>
      </c>
      <c r="AU1079" s="149" t="s">
        <v>85</v>
      </c>
      <c r="AV1079" s="12" t="s">
        <v>83</v>
      </c>
      <c r="AW1079" s="12" t="s">
        <v>32</v>
      </c>
      <c r="AX1079" s="12" t="s">
        <v>75</v>
      </c>
      <c r="AY1079" s="149" t="s">
        <v>133</v>
      </c>
    </row>
    <row r="1080" spans="2:65" s="13" customFormat="1" ht="11.25">
      <c r="B1080" s="154"/>
      <c r="D1080" s="148" t="s">
        <v>141</v>
      </c>
      <c r="E1080" s="155" t="s">
        <v>1</v>
      </c>
      <c r="F1080" s="156" t="s">
        <v>170</v>
      </c>
      <c r="H1080" s="157">
        <v>6</v>
      </c>
      <c r="I1080" s="158"/>
      <c r="L1080" s="154"/>
      <c r="M1080" s="159"/>
      <c r="T1080" s="160"/>
      <c r="AT1080" s="155" t="s">
        <v>141</v>
      </c>
      <c r="AU1080" s="155" t="s">
        <v>85</v>
      </c>
      <c r="AV1080" s="13" t="s">
        <v>85</v>
      </c>
      <c r="AW1080" s="13" t="s">
        <v>32</v>
      </c>
      <c r="AX1080" s="13" t="s">
        <v>75</v>
      </c>
      <c r="AY1080" s="155" t="s">
        <v>133</v>
      </c>
    </row>
    <row r="1081" spans="2:65" s="12" customFormat="1" ht="11.25">
      <c r="B1081" s="147"/>
      <c r="D1081" s="148" t="s">
        <v>141</v>
      </c>
      <c r="E1081" s="149" t="s">
        <v>1</v>
      </c>
      <c r="F1081" s="150" t="s">
        <v>1469</v>
      </c>
      <c r="H1081" s="149" t="s">
        <v>1</v>
      </c>
      <c r="I1081" s="151"/>
      <c r="L1081" s="147"/>
      <c r="M1081" s="152"/>
      <c r="T1081" s="153"/>
      <c r="AT1081" s="149" t="s">
        <v>141</v>
      </c>
      <c r="AU1081" s="149" t="s">
        <v>85</v>
      </c>
      <c r="AV1081" s="12" t="s">
        <v>83</v>
      </c>
      <c r="AW1081" s="12" t="s">
        <v>32</v>
      </c>
      <c r="AX1081" s="12" t="s">
        <v>75</v>
      </c>
      <c r="AY1081" s="149" t="s">
        <v>133</v>
      </c>
    </row>
    <row r="1082" spans="2:65" s="13" customFormat="1" ht="11.25">
      <c r="B1082" s="154"/>
      <c r="D1082" s="148" t="s">
        <v>141</v>
      </c>
      <c r="E1082" s="155" t="s">
        <v>1</v>
      </c>
      <c r="F1082" s="156" t="s">
        <v>164</v>
      </c>
      <c r="H1082" s="157">
        <v>5</v>
      </c>
      <c r="I1082" s="158"/>
      <c r="L1082" s="154"/>
      <c r="M1082" s="159"/>
      <c r="T1082" s="160"/>
      <c r="AT1082" s="155" t="s">
        <v>141</v>
      </c>
      <c r="AU1082" s="155" t="s">
        <v>85</v>
      </c>
      <c r="AV1082" s="13" t="s">
        <v>85</v>
      </c>
      <c r="AW1082" s="13" t="s">
        <v>32</v>
      </c>
      <c r="AX1082" s="13" t="s">
        <v>75</v>
      </c>
      <c r="AY1082" s="155" t="s">
        <v>133</v>
      </c>
    </row>
    <row r="1083" spans="2:65" s="14" customFormat="1" ht="11.25">
      <c r="B1083" s="161"/>
      <c r="D1083" s="148" t="s">
        <v>141</v>
      </c>
      <c r="E1083" s="162" t="s">
        <v>1</v>
      </c>
      <c r="F1083" s="163" t="s">
        <v>152</v>
      </c>
      <c r="H1083" s="164">
        <v>21</v>
      </c>
      <c r="I1083" s="165"/>
      <c r="L1083" s="161"/>
      <c r="M1083" s="166"/>
      <c r="T1083" s="167"/>
      <c r="AT1083" s="162" t="s">
        <v>141</v>
      </c>
      <c r="AU1083" s="162" t="s">
        <v>85</v>
      </c>
      <c r="AV1083" s="14" t="s">
        <v>139</v>
      </c>
      <c r="AW1083" s="14" t="s">
        <v>32</v>
      </c>
      <c r="AX1083" s="14" t="s">
        <v>83</v>
      </c>
      <c r="AY1083" s="162" t="s">
        <v>133</v>
      </c>
    </row>
    <row r="1084" spans="2:65" s="1" customFormat="1" ht="16.5" customHeight="1">
      <c r="B1084" s="32"/>
      <c r="C1084" s="175" t="s">
        <v>1721</v>
      </c>
      <c r="D1084" s="175" t="s">
        <v>284</v>
      </c>
      <c r="E1084" s="176" t="s">
        <v>488</v>
      </c>
      <c r="F1084" s="177" t="s">
        <v>489</v>
      </c>
      <c r="G1084" s="178" t="s">
        <v>415</v>
      </c>
      <c r="H1084" s="179">
        <v>21</v>
      </c>
      <c r="I1084" s="180"/>
      <c r="J1084" s="181">
        <f>ROUND(I1084*H1084,2)</f>
        <v>0</v>
      </c>
      <c r="K1084" s="182"/>
      <c r="L1084" s="183"/>
      <c r="M1084" s="184" t="s">
        <v>1</v>
      </c>
      <c r="N1084" s="185" t="s">
        <v>40</v>
      </c>
      <c r="P1084" s="143">
        <f>O1084*H1084</f>
        <v>0</v>
      </c>
      <c r="Q1084" s="143">
        <v>2.3E-2</v>
      </c>
      <c r="R1084" s="143">
        <f>Q1084*H1084</f>
        <v>0.48299999999999998</v>
      </c>
      <c r="S1084" s="143">
        <v>0</v>
      </c>
      <c r="T1084" s="144">
        <f>S1084*H1084</f>
        <v>0</v>
      </c>
      <c r="AR1084" s="145" t="s">
        <v>184</v>
      </c>
      <c r="AT1084" s="145" t="s">
        <v>284</v>
      </c>
      <c r="AU1084" s="145" t="s">
        <v>85</v>
      </c>
      <c r="AY1084" s="17" t="s">
        <v>133</v>
      </c>
      <c r="BE1084" s="146">
        <f>IF(N1084="základní",J1084,0)</f>
        <v>0</v>
      </c>
      <c r="BF1084" s="146">
        <f>IF(N1084="snížená",J1084,0)</f>
        <v>0</v>
      </c>
      <c r="BG1084" s="146">
        <f>IF(N1084="zákl. přenesená",J1084,0)</f>
        <v>0</v>
      </c>
      <c r="BH1084" s="146">
        <f>IF(N1084="sníž. přenesená",J1084,0)</f>
        <v>0</v>
      </c>
      <c r="BI1084" s="146">
        <f>IF(N1084="nulová",J1084,0)</f>
        <v>0</v>
      </c>
      <c r="BJ1084" s="17" t="s">
        <v>83</v>
      </c>
      <c r="BK1084" s="146">
        <f>ROUND(I1084*H1084,2)</f>
        <v>0</v>
      </c>
      <c r="BL1084" s="17" t="s">
        <v>139</v>
      </c>
      <c r="BM1084" s="145" t="s">
        <v>1722</v>
      </c>
    </row>
    <row r="1085" spans="2:65" s="13" customFormat="1" ht="11.25">
      <c r="B1085" s="154"/>
      <c r="D1085" s="148" t="s">
        <v>141</v>
      </c>
      <c r="E1085" s="155" t="s">
        <v>1</v>
      </c>
      <c r="F1085" s="156" t="s">
        <v>1723</v>
      </c>
      <c r="H1085" s="157">
        <v>21</v>
      </c>
      <c r="I1085" s="158"/>
      <c r="L1085" s="154"/>
      <c r="M1085" s="159"/>
      <c r="T1085" s="160"/>
      <c r="AT1085" s="155" t="s">
        <v>141</v>
      </c>
      <c r="AU1085" s="155" t="s">
        <v>85</v>
      </c>
      <c r="AV1085" s="13" t="s">
        <v>85</v>
      </c>
      <c r="AW1085" s="13" t="s">
        <v>32</v>
      </c>
      <c r="AX1085" s="13" t="s">
        <v>83</v>
      </c>
      <c r="AY1085" s="155" t="s">
        <v>133</v>
      </c>
    </row>
    <row r="1086" spans="2:65" s="1" customFormat="1" ht="38.65" customHeight="1">
      <c r="B1086" s="32"/>
      <c r="C1086" s="133" t="s">
        <v>1724</v>
      </c>
      <c r="D1086" s="133" t="s">
        <v>135</v>
      </c>
      <c r="E1086" s="134" t="s">
        <v>1725</v>
      </c>
      <c r="F1086" s="135" t="s">
        <v>1726</v>
      </c>
      <c r="G1086" s="136" t="s">
        <v>415</v>
      </c>
      <c r="H1086" s="137">
        <v>4</v>
      </c>
      <c r="I1086" s="138"/>
      <c r="J1086" s="139">
        <f>ROUND(I1086*H1086,2)</f>
        <v>0</v>
      </c>
      <c r="K1086" s="140"/>
      <c r="L1086" s="32"/>
      <c r="M1086" s="141" t="s">
        <v>1</v>
      </c>
      <c r="N1086" s="142" t="s">
        <v>40</v>
      </c>
      <c r="P1086" s="143">
        <f>O1086*H1086</f>
        <v>0</v>
      </c>
      <c r="Q1086" s="143">
        <v>0</v>
      </c>
      <c r="R1086" s="143">
        <f>Q1086*H1086</f>
        <v>0</v>
      </c>
      <c r="S1086" s="143">
        <v>0</v>
      </c>
      <c r="T1086" s="144">
        <f>S1086*H1086</f>
        <v>0</v>
      </c>
      <c r="AR1086" s="145" t="s">
        <v>139</v>
      </c>
      <c r="AT1086" s="145" t="s">
        <v>135</v>
      </c>
      <c r="AU1086" s="145" t="s">
        <v>85</v>
      </c>
      <c r="AY1086" s="17" t="s">
        <v>133</v>
      </c>
      <c r="BE1086" s="146">
        <f>IF(N1086="základní",J1086,0)</f>
        <v>0</v>
      </c>
      <c r="BF1086" s="146">
        <f>IF(N1086="snížená",J1086,0)</f>
        <v>0</v>
      </c>
      <c r="BG1086" s="146">
        <f>IF(N1086="zákl. přenesená",J1086,0)</f>
        <v>0</v>
      </c>
      <c r="BH1086" s="146">
        <f>IF(N1086="sníž. přenesená",J1086,0)</f>
        <v>0</v>
      </c>
      <c r="BI1086" s="146">
        <f>IF(N1086="nulová",J1086,0)</f>
        <v>0</v>
      </c>
      <c r="BJ1086" s="17" t="s">
        <v>83</v>
      </c>
      <c r="BK1086" s="146">
        <f>ROUND(I1086*H1086,2)</f>
        <v>0</v>
      </c>
      <c r="BL1086" s="17" t="s">
        <v>139</v>
      </c>
      <c r="BM1086" s="145" t="s">
        <v>1727</v>
      </c>
    </row>
    <row r="1087" spans="2:65" s="13" customFormat="1" ht="11.25">
      <c r="B1087" s="154"/>
      <c r="D1087" s="148" t="s">
        <v>141</v>
      </c>
      <c r="E1087" s="155" t="s">
        <v>1</v>
      </c>
      <c r="F1087" s="156" t="s">
        <v>1728</v>
      </c>
      <c r="H1087" s="157">
        <v>4</v>
      </c>
      <c r="I1087" s="158"/>
      <c r="L1087" s="154"/>
      <c r="M1087" s="159"/>
      <c r="T1087" s="160"/>
      <c r="AT1087" s="155" t="s">
        <v>141</v>
      </c>
      <c r="AU1087" s="155" t="s">
        <v>85</v>
      </c>
      <c r="AV1087" s="13" t="s">
        <v>85</v>
      </c>
      <c r="AW1087" s="13" t="s">
        <v>32</v>
      </c>
      <c r="AX1087" s="13" t="s">
        <v>83</v>
      </c>
      <c r="AY1087" s="155" t="s">
        <v>133</v>
      </c>
    </row>
    <row r="1088" spans="2:65" s="1" customFormat="1" ht="16.5" customHeight="1">
      <c r="B1088" s="32"/>
      <c r="C1088" s="175" t="s">
        <v>1729</v>
      </c>
      <c r="D1088" s="175" t="s">
        <v>284</v>
      </c>
      <c r="E1088" s="176" t="s">
        <v>1730</v>
      </c>
      <c r="F1088" s="177" t="s">
        <v>1731</v>
      </c>
      <c r="G1088" s="178" t="s">
        <v>415</v>
      </c>
      <c r="H1088" s="179">
        <v>1</v>
      </c>
      <c r="I1088" s="180"/>
      <c r="J1088" s="181">
        <f>ROUND(I1088*H1088,2)</f>
        <v>0</v>
      </c>
      <c r="K1088" s="182"/>
      <c r="L1088" s="183"/>
      <c r="M1088" s="184" t="s">
        <v>1</v>
      </c>
      <c r="N1088" s="185" t="s">
        <v>40</v>
      </c>
      <c r="P1088" s="143">
        <f>O1088*H1088</f>
        <v>0</v>
      </c>
      <c r="Q1088" s="143">
        <v>2.5000000000000001E-3</v>
      </c>
      <c r="R1088" s="143">
        <f>Q1088*H1088</f>
        <v>2.5000000000000001E-3</v>
      </c>
      <c r="S1088" s="143">
        <v>0</v>
      </c>
      <c r="T1088" s="144">
        <f>S1088*H1088</f>
        <v>0</v>
      </c>
      <c r="AR1088" s="145" t="s">
        <v>184</v>
      </c>
      <c r="AT1088" s="145" t="s">
        <v>284</v>
      </c>
      <c r="AU1088" s="145" t="s">
        <v>85</v>
      </c>
      <c r="AY1088" s="17" t="s">
        <v>133</v>
      </c>
      <c r="BE1088" s="146">
        <f>IF(N1088="základní",J1088,0)</f>
        <v>0</v>
      </c>
      <c r="BF1088" s="146">
        <f>IF(N1088="snížená",J1088,0)</f>
        <v>0</v>
      </c>
      <c r="BG1088" s="146">
        <f>IF(N1088="zákl. přenesená",J1088,0)</f>
        <v>0</v>
      </c>
      <c r="BH1088" s="146">
        <f>IF(N1088="sníž. přenesená",J1088,0)</f>
        <v>0</v>
      </c>
      <c r="BI1088" s="146">
        <f>IF(N1088="nulová",J1088,0)</f>
        <v>0</v>
      </c>
      <c r="BJ1088" s="17" t="s">
        <v>83</v>
      </c>
      <c r="BK1088" s="146">
        <f>ROUND(I1088*H1088,2)</f>
        <v>0</v>
      </c>
      <c r="BL1088" s="17" t="s">
        <v>139</v>
      </c>
      <c r="BM1088" s="145" t="s">
        <v>1732</v>
      </c>
    </row>
    <row r="1089" spans="2:65" s="12" customFormat="1" ht="11.25">
      <c r="B1089" s="147"/>
      <c r="D1089" s="148" t="s">
        <v>141</v>
      </c>
      <c r="E1089" s="149" t="s">
        <v>1</v>
      </c>
      <c r="F1089" s="150" t="s">
        <v>1733</v>
      </c>
      <c r="H1089" s="149" t="s">
        <v>1</v>
      </c>
      <c r="I1089" s="151"/>
      <c r="L1089" s="147"/>
      <c r="M1089" s="152"/>
      <c r="T1089" s="153"/>
      <c r="AT1089" s="149" t="s">
        <v>141</v>
      </c>
      <c r="AU1089" s="149" t="s">
        <v>85</v>
      </c>
      <c r="AV1089" s="12" t="s">
        <v>83</v>
      </c>
      <c r="AW1089" s="12" t="s">
        <v>32</v>
      </c>
      <c r="AX1089" s="12" t="s">
        <v>75</v>
      </c>
      <c r="AY1089" s="149" t="s">
        <v>133</v>
      </c>
    </row>
    <row r="1090" spans="2:65" s="13" customFormat="1" ht="11.25">
      <c r="B1090" s="154"/>
      <c r="D1090" s="148" t="s">
        <v>141</v>
      </c>
      <c r="E1090" s="155" t="s">
        <v>1</v>
      </c>
      <c r="F1090" s="156" t="s">
        <v>83</v>
      </c>
      <c r="H1090" s="157">
        <v>1</v>
      </c>
      <c r="I1090" s="158"/>
      <c r="L1090" s="154"/>
      <c r="M1090" s="159"/>
      <c r="T1090" s="160"/>
      <c r="AT1090" s="155" t="s">
        <v>141</v>
      </c>
      <c r="AU1090" s="155" t="s">
        <v>85</v>
      </c>
      <c r="AV1090" s="13" t="s">
        <v>85</v>
      </c>
      <c r="AW1090" s="13" t="s">
        <v>32</v>
      </c>
      <c r="AX1090" s="13" t="s">
        <v>83</v>
      </c>
      <c r="AY1090" s="155" t="s">
        <v>133</v>
      </c>
    </row>
    <row r="1091" spans="2:65" s="1" customFormat="1" ht="16.5" customHeight="1">
      <c r="B1091" s="32"/>
      <c r="C1091" s="175" t="s">
        <v>1734</v>
      </c>
      <c r="D1091" s="175" t="s">
        <v>284</v>
      </c>
      <c r="E1091" s="176" t="s">
        <v>1735</v>
      </c>
      <c r="F1091" s="177" t="s">
        <v>1736</v>
      </c>
      <c r="G1091" s="178" t="s">
        <v>415</v>
      </c>
      <c r="H1091" s="179">
        <v>3</v>
      </c>
      <c r="I1091" s="180"/>
      <c r="J1091" s="181">
        <f>ROUND(I1091*H1091,2)</f>
        <v>0</v>
      </c>
      <c r="K1091" s="182"/>
      <c r="L1091" s="183"/>
      <c r="M1091" s="184" t="s">
        <v>1</v>
      </c>
      <c r="N1091" s="185" t="s">
        <v>40</v>
      </c>
      <c r="P1091" s="143">
        <f>O1091*H1091</f>
        <v>0</v>
      </c>
      <c r="Q1091" s="143">
        <v>2.5000000000000001E-3</v>
      </c>
      <c r="R1091" s="143">
        <f>Q1091*H1091</f>
        <v>7.4999999999999997E-3</v>
      </c>
      <c r="S1091" s="143">
        <v>0</v>
      </c>
      <c r="T1091" s="144">
        <f>S1091*H1091</f>
        <v>0</v>
      </c>
      <c r="AR1091" s="145" t="s">
        <v>184</v>
      </c>
      <c r="AT1091" s="145" t="s">
        <v>284</v>
      </c>
      <c r="AU1091" s="145" t="s">
        <v>85</v>
      </c>
      <c r="AY1091" s="17" t="s">
        <v>133</v>
      </c>
      <c r="BE1091" s="146">
        <f>IF(N1091="základní",J1091,0)</f>
        <v>0</v>
      </c>
      <c r="BF1091" s="146">
        <f>IF(N1091="snížená",J1091,0)</f>
        <v>0</v>
      </c>
      <c r="BG1091" s="146">
        <f>IF(N1091="zákl. přenesená",J1091,0)</f>
        <v>0</v>
      </c>
      <c r="BH1091" s="146">
        <f>IF(N1091="sníž. přenesená",J1091,0)</f>
        <v>0</v>
      </c>
      <c r="BI1091" s="146">
        <f>IF(N1091="nulová",J1091,0)</f>
        <v>0</v>
      </c>
      <c r="BJ1091" s="17" t="s">
        <v>83</v>
      </c>
      <c r="BK1091" s="146">
        <f>ROUND(I1091*H1091,2)</f>
        <v>0</v>
      </c>
      <c r="BL1091" s="17" t="s">
        <v>139</v>
      </c>
      <c r="BM1091" s="145" t="s">
        <v>1737</v>
      </c>
    </row>
    <row r="1092" spans="2:65" s="12" customFormat="1" ht="11.25">
      <c r="B1092" s="147"/>
      <c r="D1092" s="148" t="s">
        <v>141</v>
      </c>
      <c r="E1092" s="149" t="s">
        <v>1</v>
      </c>
      <c r="F1092" s="150" t="s">
        <v>1738</v>
      </c>
      <c r="H1092" s="149" t="s">
        <v>1</v>
      </c>
      <c r="I1092" s="151"/>
      <c r="L1092" s="147"/>
      <c r="M1092" s="152"/>
      <c r="T1092" s="153"/>
      <c r="AT1092" s="149" t="s">
        <v>141</v>
      </c>
      <c r="AU1092" s="149" t="s">
        <v>85</v>
      </c>
      <c r="AV1092" s="12" t="s">
        <v>83</v>
      </c>
      <c r="AW1092" s="12" t="s">
        <v>32</v>
      </c>
      <c r="AX1092" s="12" t="s">
        <v>75</v>
      </c>
      <c r="AY1092" s="149" t="s">
        <v>133</v>
      </c>
    </row>
    <row r="1093" spans="2:65" s="13" customFormat="1" ht="11.25">
      <c r="B1093" s="154"/>
      <c r="D1093" s="148" t="s">
        <v>141</v>
      </c>
      <c r="E1093" s="155" t="s">
        <v>1</v>
      </c>
      <c r="F1093" s="156" t="s">
        <v>83</v>
      </c>
      <c r="H1093" s="157">
        <v>1</v>
      </c>
      <c r="I1093" s="158"/>
      <c r="L1093" s="154"/>
      <c r="M1093" s="159"/>
      <c r="T1093" s="160"/>
      <c r="AT1093" s="155" t="s">
        <v>141</v>
      </c>
      <c r="AU1093" s="155" t="s">
        <v>85</v>
      </c>
      <c r="AV1093" s="13" t="s">
        <v>85</v>
      </c>
      <c r="AW1093" s="13" t="s">
        <v>32</v>
      </c>
      <c r="AX1093" s="13" t="s">
        <v>75</v>
      </c>
      <c r="AY1093" s="155" t="s">
        <v>133</v>
      </c>
    </row>
    <row r="1094" spans="2:65" s="12" customFormat="1" ht="11.25">
      <c r="B1094" s="147"/>
      <c r="D1094" s="148" t="s">
        <v>141</v>
      </c>
      <c r="E1094" s="149" t="s">
        <v>1</v>
      </c>
      <c r="F1094" s="150" t="s">
        <v>1739</v>
      </c>
      <c r="H1094" s="149" t="s">
        <v>1</v>
      </c>
      <c r="I1094" s="151"/>
      <c r="L1094" s="147"/>
      <c r="M1094" s="152"/>
      <c r="T1094" s="153"/>
      <c r="AT1094" s="149" t="s">
        <v>141</v>
      </c>
      <c r="AU1094" s="149" t="s">
        <v>85</v>
      </c>
      <c r="AV1094" s="12" t="s">
        <v>83</v>
      </c>
      <c r="AW1094" s="12" t="s">
        <v>32</v>
      </c>
      <c r="AX1094" s="12" t="s">
        <v>75</v>
      </c>
      <c r="AY1094" s="149" t="s">
        <v>133</v>
      </c>
    </row>
    <row r="1095" spans="2:65" s="13" customFormat="1" ht="11.25">
      <c r="B1095" s="154"/>
      <c r="D1095" s="148" t="s">
        <v>141</v>
      </c>
      <c r="E1095" s="155" t="s">
        <v>1</v>
      </c>
      <c r="F1095" s="156" t="s">
        <v>85</v>
      </c>
      <c r="H1095" s="157">
        <v>2</v>
      </c>
      <c r="I1095" s="158"/>
      <c r="L1095" s="154"/>
      <c r="M1095" s="159"/>
      <c r="T1095" s="160"/>
      <c r="AT1095" s="155" t="s">
        <v>141</v>
      </c>
      <c r="AU1095" s="155" t="s">
        <v>85</v>
      </c>
      <c r="AV1095" s="13" t="s">
        <v>85</v>
      </c>
      <c r="AW1095" s="13" t="s">
        <v>32</v>
      </c>
      <c r="AX1095" s="13" t="s">
        <v>75</v>
      </c>
      <c r="AY1095" s="155" t="s">
        <v>133</v>
      </c>
    </row>
    <row r="1096" spans="2:65" s="14" customFormat="1" ht="11.25">
      <c r="B1096" s="161"/>
      <c r="D1096" s="148" t="s">
        <v>141</v>
      </c>
      <c r="E1096" s="162" t="s">
        <v>1</v>
      </c>
      <c r="F1096" s="163" t="s">
        <v>152</v>
      </c>
      <c r="H1096" s="164">
        <v>3</v>
      </c>
      <c r="I1096" s="165"/>
      <c r="L1096" s="161"/>
      <c r="M1096" s="166"/>
      <c r="T1096" s="167"/>
      <c r="AT1096" s="162" t="s">
        <v>141</v>
      </c>
      <c r="AU1096" s="162" t="s">
        <v>85</v>
      </c>
      <c r="AV1096" s="14" t="s">
        <v>139</v>
      </c>
      <c r="AW1096" s="14" t="s">
        <v>32</v>
      </c>
      <c r="AX1096" s="14" t="s">
        <v>83</v>
      </c>
      <c r="AY1096" s="162" t="s">
        <v>133</v>
      </c>
    </row>
    <row r="1097" spans="2:65" s="1" customFormat="1" ht="16.5" customHeight="1">
      <c r="B1097" s="32"/>
      <c r="C1097" s="133" t="s">
        <v>1740</v>
      </c>
      <c r="D1097" s="133" t="s">
        <v>135</v>
      </c>
      <c r="E1097" s="134" t="s">
        <v>1001</v>
      </c>
      <c r="F1097" s="135" t="s">
        <v>1741</v>
      </c>
      <c r="G1097" s="136" t="s">
        <v>187</v>
      </c>
      <c r="H1097" s="137">
        <v>472.9</v>
      </c>
      <c r="I1097" s="138"/>
      <c r="J1097" s="139">
        <f>ROUND(I1097*H1097,2)</f>
        <v>0</v>
      </c>
      <c r="K1097" s="140"/>
      <c r="L1097" s="32"/>
      <c r="M1097" s="141" t="s">
        <v>1</v>
      </c>
      <c r="N1097" s="142" t="s">
        <v>40</v>
      </c>
      <c r="P1097" s="143">
        <f>O1097*H1097</f>
        <v>0</v>
      </c>
      <c r="Q1097" s="143">
        <v>0</v>
      </c>
      <c r="R1097" s="143">
        <f>Q1097*H1097</f>
        <v>0</v>
      </c>
      <c r="S1097" s="143">
        <v>0</v>
      </c>
      <c r="T1097" s="144">
        <f>S1097*H1097</f>
        <v>0</v>
      </c>
      <c r="AR1097" s="145" t="s">
        <v>139</v>
      </c>
      <c r="AT1097" s="145" t="s">
        <v>135</v>
      </c>
      <c r="AU1097" s="145" t="s">
        <v>85</v>
      </c>
      <c r="AY1097" s="17" t="s">
        <v>133</v>
      </c>
      <c r="BE1097" s="146">
        <f>IF(N1097="základní",J1097,0)</f>
        <v>0</v>
      </c>
      <c r="BF1097" s="146">
        <f>IF(N1097="snížená",J1097,0)</f>
        <v>0</v>
      </c>
      <c r="BG1097" s="146">
        <f>IF(N1097="zákl. přenesená",J1097,0)</f>
        <v>0</v>
      </c>
      <c r="BH1097" s="146">
        <f>IF(N1097="sníž. přenesená",J1097,0)</f>
        <v>0</v>
      </c>
      <c r="BI1097" s="146">
        <f>IF(N1097="nulová",J1097,0)</f>
        <v>0</v>
      </c>
      <c r="BJ1097" s="17" t="s">
        <v>83</v>
      </c>
      <c r="BK1097" s="146">
        <f>ROUND(I1097*H1097,2)</f>
        <v>0</v>
      </c>
      <c r="BL1097" s="17" t="s">
        <v>139</v>
      </c>
      <c r="BM1097" s="145" t="s">
        <v>1742</v>
      </c>
    </row>
    <row r="1098" spans="2:65" s="12" customFormat="1" ht="11.25">
      <c r="B1098" s="147"/>
      <c r="D1098" s="148" t="s">
        <v>141</v>
      </c>
      <c r="E1098" s="149" t="s">
        <v>1</v>
      </c>
      <c r="F1098" s="150" t="s">
        <v>1743</v>
      </c>
      <c r="H1098" s="149" t="s">
        <v>1</v>
      </c>
      <c r="I1098" s="151"/>
      <c r="L1098" s="147"/>
      <c r="M1098" s="152"/>
      <c r="T1098" s="153"/>
      <c r="AT1098" s="149" t="s">
        <v>141</v>
      </c>
      <c r="AU1098" s="149" t="s">
        <v>85</v>
      </c>
      <c r="AV1098" s="12" t="s">
        <v>83</v>
      </c>
      <c r="AW1098" s="12" t="s">
        <v>32</v>
      </c>
      <c r="AX1098" s="12" t="s">
        <v>75</v>
      </c>
      <c r="AY1098" s="149" t="s">
        <v>133</v>
      </c>
    </row>
    <row r="1099" spans="2:65" s="13" customFormat="1" ht="11.25">
      <c r="B1099" s="154"/>
      <c r="D1099" s="148" t="s">
        <v>141</v>
      </c>
      <c r="E1099" s="155" t="s">
        <v>1</v>
      </c>
      <c r="F1099" s="156" t="s">
        <v>1537</v>
      </c>
      <c r="H1099" s="157">
        <v>472.9</v>
      </c>
      <c r="I1099" s="158"/>
      <c r="L1099" s="154"/>
      <c r="M1099" s="159"/>
      <c r="T1099" s="160"/>
      <c r="AT1099" s="155" t="s">
        <v>141</v>
      </c>
      <c r="AU1099" s="155" t="s">
        <v>85</v>
      </c>
      <c r="AV1099" s="13" t="s">
        <v>85</v>
      </c>
      <c r="AW1099" s="13" t="s">
        <v>32</v>
      </c>
      <c r="AX1099" s="13" t="s">
        <v>83</v>
      </c>
      <c r="AY1099" s="155" t="s">
        <v>133</v>
      </c>
    </row>
    <row r="1100" spans="2:65" s="1" customFormat="1" ht="16.5" customHeight="1">
      <c r="B1100" s="32"/>
      <c r="C1100" s="133" t="s">
        <v>1744</v>
      </c>
      <c r="D1100" s="133" t="s">
        <v>135</v>
      </c>
      <c r="E1100" s="134" t="s">
        <v>1745</v>
      </c>
      <c r="F1100" s="135" t="s">
        <v>1746</v>
      </c>
      <c r="G1100" s="136" t="s">
        <v>187</v>
      </c>
      <c r="H1100" s="137">
        <v>472.9</v>
      </c>
      <c r="I1100" s="138"/>
      <c r="J1100" s="139">
        <f>ROUND(I1100*H1100,2)</f>
        <v>0</v>
      </c>
      <c r="K1100" s="140"/>
      <c r="L1100" s="32"/>
      <c r="M1100" s="141" t="s">
        <v>1</v>
      </c>
      <c r="N1100" s="142" t="s">
        <v>40</v>
      </c>
      <c r="P1100" s="143">
        <f>O1100*H1100</f>
        <v>0</v>
      </c>
      <c r="Q1100" s="143">
        <v>0</v>
      </c>
      <c r="R1100" s="143">
        <f>Q1100*H1100</f>
        <v>0</v>
      </c>
      <c r="S1100" s="143">
        <v>0</v>
      </c>
      <c r="T1100" s="144">
        <f>S1100*H1100</f>
        <v>0</v>
      </c>
      <c r="AR1100" s="145" t="s">
        <v>139</v>
      </c>
      <c r="AT1100" s="145" t="s">
        <v>135</v>
      </c>
      <c r="AU1100" s="145" t="s">
        <v>85</v>
      </c>
      <c r="AY1100" s="17" t="s">
        <v>133</v>
      </c>
      <c r="BE1100" s="146">
        <f>IF(N1100="základní",J1100,0)</f>
        <v>0</v>
      </c>
      <c r="BF1100" s="146">
        <f>IF(N1100="snížená",J1100,0)</f>
        <v>0</v>
      </c>
      <c r="BG1100" s="146">
        <f>IF(N1100="zákl. přenesená",J1100,0)</f>
        <v>0</v>
      </c>
      <c r="BH1100" s="146">
        <f>IF(N1100="sníž. přenesená",J1100,0)</f>
        <v>0</v>
      </c>
      <c r="BI1100" s="146">
        <f>IF(N1100="nulová",J1100,0)</f>
        <v>0</v>
      </c>
      <c r="BJ1100" s="17" t="s">
        <v>83</v>
      </c>
      <c r="BK1100" s="146">
        <f>ROUND(I1100*H1100,2)</f>
        <v>0</v>
      </c>
      <c r="BL1100" s="17" t="s">
        <v>139</v>
      </c>
      <c r="BM1100" s="145" t="s">
        <v>1747</v>
      </c>
    </row>
    <row r="1101" spans="2:65" s="13" customFormat="1" ht="11.25">
      <c r="B1101" s="154"/>
      <c r="D1101" s="148" t="s">
        <v>141</v>
      </c>
      <c r="E1101" s="155" t="s">
        <v>1</v>
      </c>
      <c r="F1101" s="156" t="s">
        <v>1537</v>
      </c>
      <c r="H1101" s="157">
        <v>472.9</v>
      </c>
      <c r="I1101" s="158"/>
      <c r="L1101" s="154"/>
      <c r="M1101" s="159"/>
      <c r="T1101" s="160"/>
      <c r="AT1101" s="155" t="s">
        <v>141</v>
      </c>
      <c r="AU1101" s="155" t="s">
        <v>85</v>
      </c>
      <c r="AV1101" s="13" t="s">
        <v>85</v>
      </c>
      <c r="AW1101" s="13" t="s">
        <v>32</v>
      </c>
      <c r="AX1101" s="13" t="s">
        <v>83</v>
      </c>
      <c r="AY1101" s="155" t="s">
        <v>133</v>
      </c>
    </row>
    <row r="1102" spans="2:65" s="1" customFormat="1" ht="16.5" customHeight="1">
      <c r="B1102" s="32"/>
      <c r="C1102" s="133" t="s">
        <v>1748</v>
      </c>
      <c r="D1102" s="133" t="s">
        <v>135</v>
      </c>
      <c r="E1102" s="134" t="s">
        <v>498</v>
      </c>
      <c r="F1102" s="135" t="s">
        <v>1749</v>
      </c>
      <c r="G1102" s="136" t="s">
        <v>187</v>
      </c>
      <c r="H1102" s="137">
        <v>4965</v>
      </c>
      <c r="I1102" s="138"/>
      <c r="J1102" s="139">
        <f>ROUND(I1102*H1102,2)</f>
        <v>0</v>
      </c>
      <c r="K1102" s="140"/>
      <c r="L1102" s="32"/>
      <c r="M1102" s="141" t="s">
        <v>1</v>
      </c>
      <c r="N1102" s="142" t="s">
        <v>40</v>
      </c>
      <c r="P1102" s="143">
        <f>O1102*H1102</f>
        <v>0</v>
      </c>
      <c r="Q1102" s="143">
        <v>0</v>
      </c>
      <c r="R1102" s="143">
        <f>Q1102*H1102</f>
        <v>0</v>
      </c>
      <c r="S1102" s="143">
        <v>0</v>
      </c>
      <c r="T1102" s="144">
        <f>S1102*H1102</f>
        <v>0</v>
      </c>
      <c r="AR1102" s="145" t="s">
        <v>139</v>
      </c>
      <c r="AT1102" s="145" t="s">
        <v>135</v>
      </c>
      <c r="AU1102" s="145" t="s">
        <v>85</v>
      </c>
      <c r="AY1102" s="17" t="s">
        <v>133</v>
      </c>
      <c r="BE1102" s="146">
        <f>IF(N1102="základní",J1102,0)</f>
        <v>0</v>
      </c>
      <c r="BF1102" s="146">
        <f>IF(N1102="snížená",J1102,0)</f>
        <v>0</v>
      </c>
      <c r="BG1102" s="146">
        <f>IF(N1102="zákl. přenesená",J1102,0)</f>
        <v>0</v>
      </c>
      <c r="BH1102" s="146">
        <f>IF(N1102="sníž. přenesená",J1102,0)</f>
        <v>0</v>
      </c>
      <c r="BI1102" s="146">
        <f>IF(N1102="nulová",J1102,0)</f>
        <v>0</v>
      </c>
      <c r="BJ1102" s="17" t="s">
        <v>83</v>
      </c>
      <c r="BK1102" s="146">
        <f>ROUND(I1102*H1102,2)</f>
        <v>0</v>
      </c>
      <c r="BL1102" s="17" t="s">
        <v>139</v>
      </c>
      <c r="BM1102" s="145" t="s">
        <v>1750</v>
      </c>
    </row>
    <row r="1103" spans="2:65" s="13" customFormat="1" ht="11.25">
      <c r="B1103" s="154"/>
      <c r="D1103" s="148" t="s">
        <v>141</v>
      </c>
      <c r="E1103" s="155" t="s">
        <v>1</v>
      </c>
      <c r="F1103" s="156" t="s">
        <v>1751</v>
      </c>
      <c r="H1103" s="157">
        <v>4965</v>
      </c>
      <c r="I1103" s="158"/>
      <c r="L1103" s="154"/>
      <c r="M1103" s="159"/>
      <c r="T1103" s="160"/>
      <c r="AT1103" s="155" t="s">
        <v>141</v>
      </c>
      <c r="AU1103" s="155" t="s">
        <v>85</v>
      </c>
      <c r="AV1103" s="13" t="s">
        <v>85</v>
      </c>
      <c r="AW1103" s="13" t="s">
        <v>32</v>
      </c>
      <c r="AX1103" s="13" t="s">
        <v>83</v>
      </c>
      <c r="AY1103" s="155" t="s">
        <v>133</v>
      </c>
    </row>
    <row r="1104" spans="2:65" s="1" customFormat="1" ht="16.5" customHeight="1">
      <c r="B1104" s="32"/>
      <c r="C1104" s="133" t="s">
        <v>1752</v>
      </c>
      <c r="D1104" s="133" t="s">
        <v>135</v>
      </c>
      <c r="E1104" s="134" t="s">
        <v>502</v>
      </c>
      <c r="F1104" s="135" t="s">
        <v>503</v>
      </c>
      <c r="G1104" s="136" t="s">
        <v>187</v>
      </c>
      <c r="H1104" s="137">
        <v>4965</v>
      </c>
      <c r="I1104" s="138"/>
      <c r="J1104" s="139">
        <f>ROUND(I1104*H1104,2)</f>
        <v>0</v>
      </c>
      <c r="K1104" s="140"/>
      <c r="L1104" s="32"/>
      <c r="M1104" s="141" t="s">
        <v>1</v>
      </c>
      <c r="N1104" s="142" t="s">
        <v>40</v>
      </c>
      <c r="P1104" s="143">
        <f>O1104*H1104</f>
        <v>0</v>
      </c>
      <c r="Q1104" s="143">
        <v>0</v>
      </c>
      <c r="R1104" s="143">
        <f>Q1104*H1104</f>
        <v>0</v>
      </c>
      <c r="S1104" s="143">
        <v>0</v>
      </c>
      <c r="T1104" s="144">
        <f>S1104*H1104</f>
        <v>0</v>
      </c>
      <c r="AR1104" s="145" t="s">
        <v>139</v>
      </c>
      <c r="AT1104" s="145" t="s">
        <v>135</v>
      </c>
      <c r="AU1104" s="145" t="s">
        <v>85</v>
      </c>
      <c r="AY1104" s="17" t="s">
        <v>133</v>
      </c>
      <c r="BE1104" s="146">
        <f>IF(N1104="základní",J1104,0)</f>
        <v>0</v>
      </c>
      <c r="BF1104" s="146">
        <f>IF(N1104="snížená",J1104,0)</f>
        <v>0</v>
      </c>
      <c r="BG1104" s="146">
        <f>IF(N1104="zákl. přenesená",J1104,0)</f>
        <v>0</v>
      </c>
      <c r="BH1104" s="146">
        <f>IF(N1104="sníž. přenesená",J1104,0)</f>
        <v>0</v>
      </c>
      <c r="BI1104" s="146">
        <f>IF(N1104="nulová",J1104,0)</f>
        <v>0</v>
      </c>
      <c r="BJ1104" s="17" t="s">
        <v>83</v>
      </c>
      <c r="BK1104" s="146">
        <f>ROUND(I1104*H1104,2)</f>
        <v>0</v>
      </c>
      <c r="BL1104" s="17" t="s">
        <v>139</v>
      </c>
      <c r="BM1104" s="145" t="s">
        <v>1753</v>
      </c>
    </row>
    <row r="1105" spans="2:65" s="12" customFormat="1" ht="11.25">
      <c r="B1105" s="147"/>
      <c r="D1105" s="148" t="s">
        <v>141</v>
      </c>
      <c r="E1105" s="149" t="s">
        <v>1</v>
      </c>
      <c r="F1105" s="150" t="s">
        <v>1754</v>
      </c>
      <c r="H1105" s="149" t="s">
        <v>1</v>
      </c>
      <c r="I1105" s="151"/>
      <c r="L1105" s="147"/>
      <c r="M1105" s="152"/>
      <c r="T1105" s="153"/>
      <c r="AT1105" s="149" t="s">
        <v>141</v>
      </c>
      <c r="AU1105" s="149" t="s">
        <v>85</v>
      </c>
      <c r="AV1105" s="12" t="s">
        <v>83</v>
      </c>
      <c r="AW1105" s="12" t="s">
        <v>32</v>
      </c>
      <c r="AX1105" s="12" t="s">
        <v>75</v>
      </c>
      <c r="AY1105" s="149" t="s">
        <v>133</v>
      </c>
    </row>
    <row r="1106" spans="2:65" s="13" customFormat="1" ht="11.25">
      <c r="B1106" s="154"/>
      <c r="D1106" s="148" t="s">
        <v>141</v>
      </c>
      <c r="E1106" s="155" t="s">
        <v>1</v>
      </c>
      <c r="F1106" s="156" t="s">
        <v>1755</v>
      </c>
      <c r="H1106" s="157">
        <v>4965</v>
      </c>
      <c r="I1106" s="158"/>
      <c r="L1106" s="154"/>
      <c r="M1106" s="159"/>
      <c r="T1106" s="160"/>
      <c r="AT1106" s="155" t="s">
        <v>141</v>
      </c>
      <c r="AU1106" s="155" t="s">
        <v>85</v>
      </c>
      <c r="AV1106" s="13" t="s">
        <v>85</v>
      </c>
      <c r="AW1106" s="13" t="s">
        <v>32</v>
      </c>
      <c r="AX1106" s="13" t="s">
        <v>83</v>
      </c>
      <c r="AY1106" s="155" t="s">
        <v>133</v>
      </c>
    </row>
    <row r="1107" spans="2:65" s="1" customFormat="1" ht="16.5" customHeight="1">
      <c r="B1107" s="32"/>
      <c r="C1107" s="133" t="s">
        <v>1756</v>
      </c>
      <c r="D1107" s="133" t="s">
        <v>135</v>
      </c>
      <c r="E1107" s="134" t="s">
        <v>508</v>
      </c>
      <c r="F1107" s="135" t="s">
        <v>509</v>
      </c>
      <c r="G1107" s="136" t="s">
        <v>415</v>
      </c>
      <c r="H1107" s="137">
        <v>10</v>
      </c>
      <c r="I1107" s="138"/>
      <c r="J1107" s="139">
        <f>ROUND(I1107*H1107,2)</f>
        <v>0</v>
      </c>
      <c r="K1107" s="140"/>
      <c r="L1107" s="32"/>
      <c r="M1107" s="141" t="s">
        <v>1</v>
      </c>
      <c r="N1107" s="142" t="s">
        <v>40</v>
      </c>
      <c r="P1107" s="143">
        <f>O1107*H1107</f>
        <v>0</v>
      </c>
      <c r="Q1107" s="143">
        <v>1.0189999999999999E-2</v>
      </c>
      <c r="R1107" s="143">
        <f>Q1107*H1107</f>
        <v>0.10189999999999999</v>
      </c>
      <c r="S1107" s="143">
        <v>0</v>
      </c>
      <c r="T1107" s="144">
        <f>S1107*H1107</f>
        <v>0</v>
      </c>
      <c r="AR1107" s="145" t="s">
        <v>139</v>
      </c>
      <c r="AT1107" s="145" t="s">
        <v>135</v>
      </c>
      <c r="AU1107" s="145" t="s">
        <v>85</v>
      </c>
      <c r="AY1107" s="17" t="s">
        <v>133</v>
      </c>
      <c r="BE1107" s="146">
        <f>IF(N1107="základní",J1107,0)</f>
        <v>0</v>
      </c>
      <c r="BF1107" s="146">
        <f>IF(N1107="snížená",J1107,0)</f>
        <v>0</v>
      </c>
      <c r="BG1107" s="146">
        <f>IF(N1107="zákl. přenesená",J1107,0)</f>
        <v>0</v>
      </c>
      <c r="BH1107" s="146">
        <f>IF(N1107="sníž. přenesená",J1107,0)</f>
        <v>0</v>
      </c>
      <c r="BI1107" s="146">
        <f>IF(N1107="nulová",J1107,0)</f>
        <v>0</v>
      </c>
      <c r="BJ1107" s="17" t="s">
        <v>83</v>
      </c>
      <c r="BK1107" s="146">
        <f>ROUND(I1107*H1107,2)</f>
        <v>0</v>
      </c>
      <c r="BL1107" s="17" t="s">
        <v>139</v>
      </c>
      <c r="BM1107" s="145" t="s">
        <v>1757</v>
      </c>
    </row>
    <row r="1108" spans="2:65" s="12" customFormat="1" ht="11.25">
      <c r="B1108" s="147"/>
      <c r="D1108" s="148" t="s">
        <v>141</v>
      </c>
      <c r="E1108" s="149" t="s">
        <v>1</v>
      </c>
      <c r="F1108" s="150" t="s">
        <v>1758</v>
      </c>
      <c r="H1108" s="149" t="s">
        <v>1</v>
      </c>
      <c r="I1108" s="151"/>
      <c r="L1108" s="147"/>
      <c r="M1108" s="152"/>
      <c r="T1108" s="153"/>
      <c r="AT1108" s="149" t="s">
        <v>141</v>
      </c>
      <c r="AU1108" s="149" t="s">
        <v>85</v>
      </c>
      <c r="AV1108" s="12" t="s">
        <v>83</v>
      </c>
      <c r="AW1108" s="12" t="s">
        <v>32</v>
      </c>
      <c r="AX1108" s="12" t="s">
        <v>75</v>
      </c>
      <c r="AY1108" s="149" t="s">
        <v>133</v>
      </c>
    </row>
    <row r="1109" spans="2:65" s="13" customFormat="1" ht="11.25">
      <c r="B1109" s="154"/>
      <c r="D1109" s="148" t="s">
        <v>141</v>
      </c>
      <c r="E1109" s="155" t="s">
        <v>1</v>
      </c>
      <c r="F1109" s="156" t="s">
        <v>1759</v>
      </c>
      <c r="H1109" s="157">
        <v>10</v>
      </c>
      <c r="I1109" s="158"/>
      <c r="L1109" s="154"/>
      <c r="M1109" s="159"/>
      <c r="T1109" s="160"/>
      <c r="AT1109" s="155" t="s">
        <v>141</v>
      </c>
      <c r="AU1109" s="155" t="s">
        <v>85</v>
      </c>
      <c r="AV1109" s="13" t="s">
        <v>85</v>
      </c>
      <c r="AW1109" s="13" t="s">
        <v>32</v>
      </c>
      <c r="AX1109" s="13" t="s">
        <v>83</v>
      </c>
      <c r="AY1109" s="155" t="s">
        <v>133</v>
      </c>
    </row>
    <row r="1110" spans="2:65" s="1" customFormat="1" ht="16.5" customHeight="1">
      <c r="B1110" s="32"/>
      <c r="C1110" s="175" t="s">
        <v>1760</v>
      </c>
      <c r="D1110" s="175" t="s">
        <v>284</v>
      </c>
      <c r="E1110" s="176" t="s">
        <v>512</v>
      </c>
      <c r="F1110" s="177" t="s">
        <v>513</v>
      </c>
      <c r="G1110" s="178" t="s">
        <v>415</v>
      </c>
      <c r="H1110" s="179">
        <v>10</v>
      </c>
      <c r="I1110" s="180"/>
      <c r="J1110" s="181">
        <f>ROUND(I1110*H1110,2)</f>
        <v>0</v>
      </c>
      <c r="K1110" s="182"/>
      <c r="L1110" s="183"/>
      <c r="M1110" s="184" t="s">
        <v>1</v>
      </c>
      <c r="N1110" s="185" t="s">
        <v>40</v>
      </c>
      <c r="P1110" s="143">
        <f>O1110*H1110</f>
        <v>0</v>
      </c>
      <c r="Q1110" s="143">
        <v>0.37</v>
      </c>
      <c r="R1110" s="143">
        <f>Q1110*H1110</f>
        <v>3.7</v>
      </c>
      <c r="S1110" s="143">
        <v>0</v>
      </c>
      <c r="T1110" s="144">
        <f>S1110*H1110</f>
        <v>0</v>
      </c>
      <c r="AR1110" s="145" t="s">
        <v>184</v>
      </c>
      <c r="AT1110" s="145" t="s">
        <v>284</v>
      </c>
      <c r="AU1110" s="145" t="s">
        <v>85</v>
      </c>
      <c r="AY1110" s="17" t="s">
        <v>133</v>
      </c>
      <c r="BE1110" s="146">
        <f>IF(N1110="základní",J1110,0)</f>
        <v>0</v>
      </c>
      <c r="BF1110" s="146">
        <f>IF(N1110="snížená",J1110,0)</f>
        <v>0</v>
      </c>
      <c r="BG1110" s="146">
        <f>IF(N1110="zákl. přenesená",J1110,0)</f>
        <v>0</v>
      </c>
      <c r="BH1110" s="146">
        <f>IF(N1110="sníž. přenesená",J1110,0)</f>
        <v>0</v>
      </c>
      <c r="BI1110" s="146">
        <f>IF(N1110="nulová",J1110,0)</f>
        <v>0</v>
      </c>
      <c r="BJ1110" s="17" t="s">
        <v>83</v>
      </c>
      <c r="BK1110" s="146">
        <f>ROUND(I1110*H1110,2)</f>
        <v>0</v>
      </c>
      <c r="BL1110" s="17" t="s">
        <v>139</v>
      </c>
      <c r="BM1110" s="145" t="s">
        <v>1761</v>
      </c>
    </row>
    <row r="1111" spans="2:65" s="13" customFormat="1" ht="11.25">
      <c r="B1111" s="154"/>
      <c r="D1111" s="148" t="s">
        <v>141</v>
      </c>
      <c r="E1111" s="155" t="s">
        <v>1</v>
      </c>
      <c r="F1111" s="156" t="s">
        <v>197</v>
      </c>
      <c r="H1111" s="157">
        <v>10</v>
      </c>
      <c r="I1111" s="158"/>
      <c r="L1111" s="154"/>
      <c r="M1111" s="159"/>
      <c r="T1111" s="160"/>
      <c r="AT1111" s="155" t="s">
        <v>141</v>
      </c>
      <c r="AU1111" s="155" t="s">
        <v>85</v>
      </c>
      <c r="AV1111" s="13" t="s">
        <v>85</v>
      </c>
      <c r="AW1111" s="13" t="s">
        <v>32</v>
      </c>
      <c r="AX1111" s="13" t="s">
        <v>83</v>
      </c>
      <c r="AY1111" s="155" t="s">
        <v>133</v>
      </c>
    </row>
    <row r="1112" spans="2:65" s="1" customFormat="1" ht="16.5" customHeight="1">
      <c r="B1112" s="32"/>
      <c r="C1112" s="133" t="s">
        <v>1762</v>
      </c>
      <c r="D1112" s="133" t="s">
        <v>135</v>
      </c>
      <c r="E1112" s="134" t="s">
        <v>516</v>
      </c>
      <c r="F1112" s="135" t="s">
        <v>517</v>
      </c>
      <c r="G1112" s="136" t="s">
        <v>415</v>
      </c>
      <c r="H1112" s="137">
        <v>92</v>
      </c>
      <c r="I1112" s="138"/>
      <c r="J1112" s="139">
        <f>ROUND(I1112*H1112,2)</f>
        <v>0</v>
      </c>
      <c r="K1112" s="140"/>
      <c r="L1112" s="32"/>
      <c r="M1112" s="141" t="s">
        <v>1</v>
      </c>
      <c r="N1112" s="142" t="s">
        <v>40</v>
      </c>
      <c r="P1112" s="143">
        <f>O1112*H1112</f>
        <v>0</v>
      </c>
      <c r="Q1112" s="143">
        <v>0.12303</v>
      </c>
      <c r="R1112" s="143">
        <f>Q1112*H1112</f>
        <v>11.318759999999999</v>
      </c>
      <c r="S1112" s="143">
        <v>0</v>
      </c>
      <c r="T1112" s="144">
        <f>S1112*H1112</f>
        <v>0</v>
      </c>
      <c r="AR1112" s="145" t="s">
        <v>139</v>
      </c>
      <c r="AT1112" s="145" t="s">
        <v>135</v>
      </c>
      <c r="AU1112" s="145" t="s">
        <v>85</v>
      </c>
      <c r="AY1112" s="17" t="s">
        <v>133</v>
      </c>
      <c r="BE1112" s="146">
        <f>IF(N1112="základní",J1112,0)</f>
        <v>0</v>
      </c>
      <c r="BF1112" s="146">
        <f>IF(N1112="snížená",J1112,0)</f>
        <v>0</v>
      </c>
      <c r="BG1112" s="146">
        <f>IF(N1112="zákl. přenesená",J1112,0)</f>
        <v>0</v>
      </c>
      <c r="BH1112" s="146">
        <f>IF(N1112="sníž. přenesená",J1112,0)</f>
        <v>0</v>
      </c>
      <c r="BI1112" s="146">
        <f>IF(N1112="nulová",J1112,0)</f>
        <v>0</v>
      </c>
      <c r="BJ1112" s="17" t="s">
        <v>83</v>
      </c>
      <c r="BK1112" s="146">
        <f>ROUND(I1112*H1112,2)</f>
        <v>0</v>
      </c>
      <c r="BL1112" s="17" t="s">
        <v>139</v>
      </c>
      <c r="BM1112" s="145" t="s">
        <v>1763</v>
      </c>
    </row>
    <row r="1113" spans="2:65" s="12" customFormat="1" ht="11.25">
      <c r="B1113" s="147"/>
      <c r="D1113" s="148" t="s">
        <v>141</v>
      </c>
      <c r="E1113" s="149" t="s">
        <v>1</v>
      </c>
      <c r="F1113" s="150" t="s">
        <v>1463</v>
      </c>
      <c r="H1113" s="149" t="s">
        <v>1</v>
      </c>
      <c r="I1113" s="151"/>
      <c r="L1113" s="147"/>
      <c r="M1113" s="152"/>
      <c r="T1113" s="153"/>
      <c r="AT1113" s="149" t="s">
        <v>141</v>
      </c>
      <c r="AU1113" s="149" t="s">
        <v>85</v>
      </c>
      <c r="AV1113" s="12" t="s">
        <v>83</v>
      </c>
      <c r="AW1113" s="12" t="s">
        <v>32</v>
      </c>
      <c r="AX1113" s="12" t="s">
        <v>75</v>
      </c>
      <c r="AY1113" s="149" t="s">
        <v>133</v>
      </c>
    </row>
    <row r="1114" spans="2:65" s="13" customFormat="1" ht="11.25">
      <c r="B1114" s="154"/>
      <c r="D1114" s="148" t="s">
        <v>141</v>
      </c>
      <c r="E1114" s="155" t="s">
        <v>1</v>
      </c>
      <c r="F1114" s="156" t="s">
        <v>1764</v>
      </c>
      <c r="H1114" s="157">
        <v>16</v>
      </c>
      <c r="I1114" s="158"/>
      <c r="L1114" s="154"/>
      <c r="M1114" s="159"/>
      <c r="T1114" s="160"/>
      <c r="AT1114" s="155" t="s">
        <v>141</v>
      </c>
      <c r="AU1114" s="155" t="s">
        <v>85</v>
      </c>
      <c r="AV1114" s="13" t="s">
        <v>85</v>
      </c>
      <c r="AW1114" s="13" t="s">
        <v>32</v>
      </c>
      <c r="AX1114" s="13" t="s">
        <v>75</v>
      </c>
      <c r="AY1114" s="155" t="s">
        <v>133</v>
      </c>
    </row>
    <row r="1115" spans="2:65" s="12" customFormat="1" ht="11.25">
      <c r="B1115" s="147"/>
      <c r="D1115" s="148" t="s">
        <v>141</v>
      </c>
      <c r="E1115" s="149" t="s">
        <v>1</v>
      </c>
      <c r="F1115" s="150" t="s">
        <v>1465</v>
      </c>
      <c r="H1115" s="149" t="s">
        <v>1</v>
      </c>
      <c r="I1115" s="151"/>
      <c r="L1115" s="147"/>
      <c r="M1115" s="152"/>
      <c r="T1115" s="153"/>
      <c r="AT1115" s="149" t="s">
        <v>141</v>
      </c>
      <c r="AU1115" s="149" t="s">
        <v>85</v>
      </c>
      <c r="AV1115" s="12" t="s">
        <v>83</v>
      </c>
      <c r="AW1115" s="12" t="s">
        <v>32</v>
      </c>
      <c r="AX1115" s="12" t="s">
        <v>75</v>
      </c>
      <c r="AY1115" s="149" t="s">
        <v>133</v>
      </c>
    </row>
    <row r="1116" spans="2:65" s="13" customFormat="1" ht="11.25">
      <c r="B1116" s="154"/>
      <c r="D1116" s="148" t="s">
        <v>141</v>
      </c>
      <c r="E1116" s="155" t="s">
        <v>1</v>
      </c>
      <c r="F1116" s="156" t="s">
        <v>1765</v>
      </c>
      <c r="H1116" s="157">
        <v>5</v>
      </c>
      <c r="I1116" s="158"/>
      <c r="L1116" s="154"/>
      <c r="M1116" s="159"/>
      <c r="T1116" s="160"/>
      <c r="AT1116" s="155" t="s">
        <v>141</v>
      </c>
      <c r="AU1116" s="155" t="s">
        <v>85</v>
      </c>
      <c r="AV1116" s="13" t="s">
        <v>85</v>
      </c>
      <c r="AW1116" s="13" t="s">
        <v>32</v>
      </c>
      <c r="AX1116" s="13" t="s">
        <v>75</v>
      </c>
      <c r="AY1116" s="155" t="s">
        <v>133</v>
      </c>
    </row>
    <row r="1117" spans="2:65" s="12" customFormat="1" ht="11.25">
      <c r="B1117" s="147"/>
      <c r="D1117" s="148" t="s">
        <v>141</v>
      </c>
      <c r="E1117" s="149" t="s">
        <v>1</v>
      </c>
      <c r="F1117" s="150" t="s">
        <v>1625</v>
      </c>
      <c r="H1117" s="149" t="s">
        <v>1</v>
      </c>
      <c r="I1117" s="151"/>
      <c r="L1117" s="147"/>
      <c r="M1117" s="152"/>
      <c r="T1117" s="153"/>
      <c r="AT1117" s="149" t="s">
        <v>141</v>
      </c>
      <c r="AU1117" s="149" t="s">
        <v>85</v>
      </c>
      <c r="AV1117" s="12" t="s">
        <v>83</v>
      </c>
      <c r="AW1117" s="12" t="s">
        <v>32</v>
      </c>
      <c r="AX1117" s="12" t="s">
        <v>75</v>
      </c>
      <c r="AY1117" s="149" t="s">
        <v>133</v>
      </c>
    </row>
    <row r="1118" spans="2:65" s="13" customFormat="1" ht="11.25">
      <c r="B1118" s="154"/>
      <c r="D1118" s="148" t="s">
        <v>141</v>
      </c>
      <c r="E1118" s="155" t="s">
        <v>1</v>
      </c>
      <c r="F1118" s="156" t="s">
        <v>85</v>
      </c>
      <c r="H1118" s="157">
        <v>2</v>
      </c>
      <c r="I1118" s="158"/>
      <c r="L1118" s="154"/>
      <c r="M1118" s="159"/>
      <c r="T1118" s="160"/>
      <c r="AT1118" s="155" t="s">
        <v>141</v>
      </c>
      <c r="AU1118" s="155" t="s">
        <v>85</v>
      </c>
      <c r="AV1118" s="13" t="s">
        <v>85</v>
      </c>
      <c r="AW1118" s="13" t="s">
        <v>32</v>
      </c>
      <c r="AX1118" s="13" t="s">
        <v>75</v>
      </c>
      <c r="AY1118" s="155" t="s">
        <v>133</v>
      </c>
    </row>
    <row r="1119" spans="2:65" s="12" customFormat="1" ht="11.25">
      <c r="B1119" s="147"/>
      <c r="D1119" s="148" t="s">
        <v>141</v>
      </c>
      <c r="E1119" s="149" t="s">
        <v>1</v>
      </c>
      <c r="F1119" s="150" t="s">
        <v>1467</v>
      </c>
      <c r="H1119" s="149" t="s">
        <v>1</v>
      </c>
      <c r="I1119" s="151"/>
      <c r="L1119" s="147"/>
      <c r="M1119" s="152"/>
      <c r="T1119" s="153"/>
      <c r="AT1119" s="149" t="s">
        <v>141</v>
      </c>
      <c r="AU1119" s="149" t="s">
        <v>85</v>
      </c>
      <c r="AV1119" s="12" t="s">
        <v>83</v>
      </c>
      <c r="AW1119" s="12" t="s">
        <v>32</v>
      </c>
      <c r="AX1119" s="12" t="s">
        <v>75</v>
      </c>
      <c r="AY1119" s="149" t="s">
        <v>133</v>
      </c>
    </row>
    <row r="1120" spans="2:65" s="13" customFormat="1" ht="11.25">
      <c r="B1120" s="154"/>
      <c r="D1120" s="148" t="s">
        <v>141</v>
      </c>
      <c r="E1120" s="155" t="s">
        <v>1</v>
      </c>
      <c r="F1120" s="156" t="s">
        <v>85</v>
      </c>
      <c r="H1120" s="157">
        <v>2</v>
      </c>
      <c r="I1120" s="158"/>
      <c r="L1120" s="154"/>
      <c r="M1120" s="159"/>
      <c r="T1120" s="160"/>
      <c r="AT1120" s="155" t="s">
        <v>141</v>
      </c>
      <c r="AU1120" s="155" t="s">
        <v>85</v>
      </c>
      <c r="AV1120" s="13" t="s">
        <v>85</v>
      </c>
      <c r="AW1120" s="13" t="s">
        <v>32</v>
      </c>
      <c r="AX1120" s="13" t="s">
        <v>75</v>
      </c>
      <c r="AY1120" s="155" t="s">
        <v>133</v>
      </c>
    </row>
    <row r="1121" spans="2:51" s="12" customFormat="1" ht="11.25">
      <c r="B1121" s="147"/>
      <c r="D1121" s="148" t="s">
        <v>141</v>
      </c>
      <c r="E1121" s="149" t="s">
        <v>1</v>
      </c>
      <c r="F1121" s="150" t="s">
        <v>1628</v>
      </c>
      <c r="H1121" s="149" t="s">
        <v>1</v>
      </c>
      <c r="I1121" s="151"/>
      <c r="L1121" s="147"/>
      <c r="M1121" s="152"/>
      <c r="T1121" s="153"/>
      <c r="AT1121" s="149" t="s">
        <v>141</v>
      </c>
      <c r="AU1121" s="149" t="s">
        <v>85</v>
      </c>
      <c r="AV1121" s="12" t="s">
        <v>83</v>
      </c>
      <c r="AW1121" s="12" t="s">
        <v>32</v>
      </c>
      <c r="AX1121" s="12" t="s">
        <v>75</v>
      </c>
      <c r="AY1121" s="149" t="s">
        <v>133</v>
      </c>
    </row>
    <row r="1122" spans="2:51" s="13" customFormat="1" ht="11.25">
      <c r="B1122" s="154"/>
      <c r="D1122" s="148" t="s">
        <v>141</v>
      </c>
      <c r="E1122" s="155" t="s">
        <v>1</v>
      </c>
      <c r="F1122" s="156" t="s">
        <v>85</v>
      </c>
      <c r="H1122" s="157">
        <v>2</v>
      </c>
      <c r="I1122" s="158"/>
      <c r="L1122" s="154"/>
      <c r="M1122" s="159"/>
      <c r="T1122" s="160"/>
      <c r="AT1122" s="155" t="s">
        <v>141</v>
      </c>
      <c r="AU1122" s="155" t="s">
        <v>85</v>
      </c>
      <c r="AV1122" s="13" t="s">
        <v>85</v>
      </c>
      <c r="AW1122" s="13" t="s">
        <v>32</v>
      </c>
      <c r="AX1122" s="13" t="s">
        <v>75</v>
      </c>
      <c r="AY1122" s="155" t="s">
        <v>133</v>
      </c>
    </row>
    <row r="1123" spans="2:51" s="12" customFormat="1" ht="11.25">
      <c r="B1123" s="147"/>
      <c r="D1123" s="148" t="s">
        <v>141</v>
      </c>
      <c r="E1123" s="149" t="s">
        <v>1</v>
      </c>
      <c r="F1123" s="150" t="s">
        <v>1468</v>
      </c>
      <c r="H1123" s="149" t="s">
        <v>1</v>
      </c>
      <c r="I1123" s="151"/>
      <c r="L1123" s="147"/>
      <c r="M1123" s="152"/>
      <c r="T1123" s="153"/>
      <c r="AT1123" s="149" t="s">
        <v>141</v>
      </c>
      <c r="AU1123" s="149" t="s">
        <v>85</v>
      </c>
      <c r="AV1123" s="12" t="s">
        <v>83</v>
      </c>
      <c r="AW1123" s="12" t="s">
        <v>32</v>
      </c>
      <c r="AX1123" s="12" t="s">
        <v>75</v>
      </c>
      <c r="AY1123" s="149" t="s">
        <v>133</v>
      </c>
    </row>
    <row r="1124" spans="2:51" s="13" customFormat="1" ht="11.25">
      <c r="B1124" s="154"/>
      <c r="D1124" s="148" t="s">
        <v>141</v>
      </c>
      <c r="E1124" s="155" t="s">
        <v>1</v>
      </c>
      <c r="F1124" s="156" t="s">
        <v>1766</v>
      </c>
      <c r="H1124" s="157">
        <v>8</v>
      </c>
      <c r="I1124" s="158"/>
      <c r="L1124" s="154"/>
      <c r="M1124" s="159"/>
      <c r="T1124" s="160"/>
      <c r="AT1124" s="155" t="s">
        <v>141</v>
      </c>
      <c r="AU1124" s="155" t="s">
        <v>85</v>
      </c>
      <c r="AV1124" s="13" t="s">
        <v>85</v>
      </c>
      <c r="AW1124" s="13" t="s">
        <v>32</v>
      </c>
      <c r="AX1124" s="13" t="s">
        <v>75</v>
      </c>
      <c r="AY1124" s="155" t="s">
        <v>133</v>
      </c>
    </row>
    <row r="1125" spans="2:51" s="12" customFormat="1" ht="11.25">
      <c r="B1125" s="147"/>
      <c r="D1125" s="148" t="s">
        <v>141</v>
      </c>
      <c r="E1125" s="149" t="s">
        <v>1</v>
      </c>
      <c r="F1125" s="150" t="s">
        <v>1630</v>
      </c>
      <c r="H1125" s="149" t="s">
        <v>1</v>
      </c>
      <c r="I1125" s="151"/>
      <c r="L1125" s="147"/>
      <c r="M1125" s="152"/>
      <c r="T1125" s="153"/>
      <c r="AT1125" s="149" t="s">
        <v>141</v>
      </c>
      <c r="AU1125" s="149" t="s">
        <v>85</v>
      </c>
      <c r="AV1125" s="12" t="s">
        <v>83</v>
      </c>
      <c r="AW1125" s="12" t="s">
        <v>32</v>
      </c>
      <c r="AX1125" s="12" t="s">
        <v>75</v>
      </c>
      <c r="AY1125" s="149" t="s">
        <v>133</v>
      </c>
    </row>
    <row r="1126" spans="2:51" s="13" customFormat="1" ht="11.25">
      <c r="B1126" s="154"/>
      <c r="D1126" s="148" t="s">
        <v>141</v>
      </c>
      <c r="E1126" s="155" t="s">
        <v>1</v>
      </c>
      <c r="F1126" s="156" t="s">
        <v>85</v>
      </c>
      <c r="H1126" s="157">
        <v>2</v>
      </c>
      <c r="I1126" s="158"/>
      <c r="L1126" s="154"/>
      <c r="M1126" s="159"/>
      <c r="T1126" s="160"/>
      <c r="AT1126" s="155" t="s">
        <v>141</v>
      </c>
      <c r="AU1126" s="155" t="s">
        <v>85</v>
      </c>
      <c r="AV1126" s="13" t="s">
        <v>85</v>
      </c>
      <c r="AW1126" s="13" t="s">
        <v>32</v>
      </c>
      <c r="AX1126" s="13" t="s">
        <v>75</v>
      </c>
      <c r="AY1126" s="155" t="s">
        <v>133</v>
      </c>
    </row>
    <row r="1127" spans="2:51" s="12" customFormat="1" ht="11.25">
      <c r="B1127" s="147"/>
      <c r="D1127" s="148" t="s">
        <v>141</v>
      </c>
      <c r="E1127" s="149" t="s">
        <v>1</v>
      </c>
      <c r="F1127" s="150" t="s">
        <v>1632</v>
      </c>
      <c r="H1127" s="149" t="s">
        <v>1</v>
      </c>
      <c r="I1127" s="151"/>
      <c r="L1127" s="147"/>
      <c r="M1127" s="152"/>
      <c r="T1127" s="153"/>
      <c r="AT1127" s="149" t="s">
        <v>141</v>
      </c>
      <c r="AU1127" s="149" t="s">
        <v>85</v>
      </c>
      <c r="AV1127" s="12" t="s">
        <v>83</v>
      </c>
      <c r="AW1127" s="12" t="s">
        <v>32</v>
      </c>
      <c r="AX1127" s="12" t="s">
        <v>75</v>
      </c>
      <c r="AY1127" s="149" t="s">
        <v>133</v>
      </c>
    </row>
    <row r="1128" spans="2:51" s="13" customFormat="1" ht="11.25">
      <c r="B1128" s="154"/>
      <c r="D1128" s="148" t="s">
        <v>141</v>
      </c>
      <c r="E1128" s="155" t="s">
        <v>1</v>
      </c>
      <c r="F1128" s="156" t="s">
        <v>85</v>
      </c>
      <c r="H1128" s="157">
        <v>2</v>
      </c>
      <c r="I1128" s="158"/>
      <c r="L1128" s="154"/>
      <c r="M1128" s="159"/>
      <c r="T1128" s="160"/>
      <c r="AT1128" s="155" t="s">
        <v>141</v>
      </c>
      <c r="AU1128" s="155" t="s">
        <v>85</v>
      </c>
      <c r="AV1128" s="13" t="s">
        <v>85</v>
      </c>
      <c r="AW1128" s="13" t="s">
        <v>32</v>
      </c>
      <c r="AX1128" s="13" t="s">
        <v>75</v>
      </c>
      <c r="AY1128" s="155" t="s">
        <v>133</v>
      </c>
    </row>
    <row r="1129" spans="2:51" s="12" customFormat="1" ht="11.25">
      <c r="B1129" s="147"/>
      <c r="D1129" s="148" t="s">
        <v>141</v>
      </c>
      <c r="E1129" s="149" t="s">
        <v>1</v>
      </c>
      <c r="F1129" s="150" t="s">
        <v>1469</v>
      </c>
      <c r="H1129" s="149" t="s">
        <v>1</v>
      </c>
      <c r="I1129" s="151"/>
      <c r="L1129" s="147"/>
      <c r="M1129" s="152"/>
      <c r="T1129" s="153"/>
      <c r="AT1129" s="149" t="s">
        <v>141</v>
      </c>
      <c r="AU1129" s="149" t="s">
        <v>85</v>
      </c>
      <c r="AV1129" s="12" t="s">
        <v>83</v>
      </c>
      <c r="AW1129" s="12" t="s">
        <v>32</v>
      </c>
      <c r="AX1129" s="12" t="s">
        <v>75</v>
      </c>
      <c r="AY1129" s="149" t="s">
        <v>133</v>
      </c>
    </row>
    <row r="1130" spans="2:51" s="13" customFormat="1" ht="11.25">
      <c r="B1130" s="154"/>
      <c r="D1130" s="148" t="s">
        <v>141</v>
      </c>
      <c r="E1130" s="155" t="s">
        <v>1</v>
      </c>
      <c r="F1130" s="156" t="s">
        <v>1767</v>
      </c>
      <c r="H1130" s="157">
        <v>12</v>
      </c>
      <c r="I1130" s="158"/>
      <c r="L1130" s="154"/>
      <c r="M1130" s="159"/>
      <c r="T1130" s="160"/>
      <c r="AT1130" s="155" t="s">
        <v>141</v>
      </c>
      <c r="AU1130" s="155" t="s">
        <v>85</v>
      </c>
      <c r="AV1130" s="13" t="s">
        <v>85</v>
      </c>
      <c r="AW1130" s="13" t="s">
        <v>32</v>
      </c>
      <c r="AX1130" s="13" t="s">
        <v>75</v>
      </c>
      <c r="AY1130" s="155" t="s">
        <v>133</v>
      </c>
    </row>
    <row r="1131" spans="2:51" s="12" customFormat="1" ht="11.25">
      <c r="B1131" s="147"/>
      <c r="D1131" s="148" t="s">
        <v>141</v>
      </c>
      <c r="E1131" s="149" t="s">
        <v>1</v>
      </c>
      <c r="F1131" s="150" t="s">
        <v>1471</v>
      </c>
      <c r="H1131" s="149" t="s">
        <v>1</v>
      </c>
      <c r="I1131" s="151"/>
      <c r="L1131" s="147"/>
      <c r="M1131" s="152"/>
      <c r="T1131" s="153"/>
      <c r="AT1131" s="149" t="s">
        <v>141</v>
      </c>
      <c r="AU1131" s="149" t="s">
        <v>85</v>
      </c>
      <c r="AV1131" s="12" t="s">
        <v>83</v>
      </c>
      <c r="AW1131" s="12" t="s">
        <v>32</v>
      </c>
      <c r="AX1131" s="12" t="s">
        <v>75</v>
      </c>
      <c r="AY1131" s="149" t="s">
        <v>133</v>
      </c>
    </row>
    <row r="1132" spans="2:51" s="13" customFormat="1" ht="11.25">
      <c r="B1132" s="154"/>
      <c r="D1132" s="148" t="s">
        <v>141</v>
      </c>
      <c r="E1132" s="155" t="s">
        <v>1</v>
      </c>
      <c r="F1132" s="156" t="s">
        <v>197</v>
      </c>
      <c r="H1132" s="157">
        <v>10</v>
      </c>
      <c r="I1132" s="158"/>
      <c r="L1132" s="154"/>
      <c r="M1132" s="159"/>
      <c r="T1132" s="160"/>
      <c r="AT1132" s="155" t="s">
        <v>141</v>
      </c>
      <c r="AU1132" s="155" t="s">
        <v>85</v>
      </c>
      <c r="AV1132" s="13" t="s">
        <v>85</v>
      </c>
      <c r="AW1132" s="13" t="s">
        <v>32</v>
      </c>
      <c r="AX1132" s="13" t="s">
        <v>75</v>
      </c>
      <c r="AY1132" s="155" t="s">
        <v>133</v>
      </c>
    </row>
    <row r="1133" spans="2:51" s="12" customFormat="1" ht="11.25">
      <c r="B1133" s="147"/>
      <c r="D1133" s="148" t="s">
        <v>141</v>
      </c>
      <c r="E1133" s="149" t="s">
        <v>1</v>
      </c>
      <c r="F1133" s="150" t="s">
        <v>1473</v>
      </c>
      <c r="H1133" s="149" t="s">
        <v>1</v>
      </c>
      <c r="I1133" s="151"/>
      <c r="L1133" s="147"/>
      <c r="M1133" s="152"/>
      <c r="T1133" s="153"/>
      <c r="AT1133" s="149" t="s">
        <v>141</v>
      </c>
      <c r="AU1133" s="149" t="s">
        <v>85</v>
      </c>
      <c r="AV1133" s="12" t="s">
        <v>83</v>
      </c>
      <c r="AW1133" s="12" t="s">
        <v>32</v>
      </c>
      <c r="AX1133" s="12" t="s">
        <v>75</v>
      </c>
      <c r="AY1133" s="149" t="s">
        <v>133</v>
      </c>
    </row>
    <row r="1134" spans="2:51" s="13" customFormat="1" ht="11.25">
      <c r="B1134" s="154"/>
      <c r="D1134" s="148" t="s">
        <v>141</v>
      </c>
      <c r="E1134" s="155" t="s">
        <v>1</v>
      </c>
      <c r="F1134" s="156" t="s">
        <v>83</v>
      </c>
      <c r="H1134" s="157">
        <v>1</v>
      </c>
      <c r="I1134" s="158"/>
      <c r="L1134" s="154"/>
      <c r="M1134" s="159"/>
      <c r="T1134" s="160"/>
      <c r="AT1134" s="155" t="s">
        <v>141</v>
      </c>
      <c r="AU1134" s="155" t="s">
        <v>85</v>
      </c>
      <c r="AV1134" s="13" t="s">
        <v>85</v>
      </c>
      <c r="AW1134" s="13" t="s">
        <v>32</v>
      </c>
      <c r="AX1134" s="13" t="s">
        <v>75</v>
      </c>
      <c r="AY1134" s="155" t="s">
        <v>133</v>
      </c>
    </row>
    <row r="1135" spans="2:51" s="12" customFormat="1" ht="11.25">
      <c r="B1135" s="147"/>
      <c r="D1135" s="148" t="s">
        <v>141</v>
      </c>
      <c r="E1135" s="149" t="s">
        <v>1</v>
      </c>
      <c r="F1135" s="150" t="s">
        <v>1474</v>
      </c>
      <c r="H1135" s="149" t="s">
        <v>1</v>
      </c>
      <c r="I1135" s="151"/>
      <c r="L1135" s="147"/>
      <c r="M1135" s="152"/>
      <c r="T1135" s="153"/>
      <c r="AT1135" s="149" t="s">
        <v>141</v>
      </c>
      <c r="AU1135" s="149" t="s">
        <v>85</v>
      </c>
      <c r="AV1135" s="12" t="s">
        <v>83</v>
      </c>
      <c r="AW1135" s="12" t="s">
        <v>32</v>
      </c>
      <c r="AX1135" s="12" t="s">
        <v>75</v>
      </c>
      <c r="AY1135" s="149" t="s">
        <v>133</v>
      </c>
    </row>
    <row r="1136" spans="2:51" s="13" customFormat="1" ht="11.25">
      <c r="B1136" s="154"/>
      <c r="D1136" s="148" t="s">
        <v>141</v>
      </c>
      <c r="E1136" s="155" t="s">
        <v>1</v>
      </c>
      <c r="F1136" s="156" t="s">
        <v>83</v>
      </c>
      <c r="H1136" s="157">
        <v>1</v>
      </c>
      <c r="I1136" s="158"/>
      <c r="L1136" s="154"/>
      <c r="M1136" s="159"/>
      <c r="T1136" s="160"/>
      <c r="AT1136" s="155" t="s">
        <v>141</v>
      </c>
      <c r="AU1136" s="155" t="s">
        <v>85</v>
      </c>
      <c r="AV1136" s="13" t="s">
        <v>85</v>
      </c>
      <c r="AW1136" s="13" t="s">
        <v>32</v>
      </c>
      <c r="AX1136" s="13" t="s">
        <v>75</v>
      </c>
      <c r="AY1136" s="155" t="s">
        <v>133</v>
      </c>
    </row>
    <row r="1137" spans="2:65" s="12" customFormat="1" ht="11.25">
      <c r="B1137" s="147"/>
      <c r="D1137" s="148" t="s">
        <v>141</v>
      </c>
      <c r="E1137" s="149" t="s">
        <v>1</v>
      </c>
      <c r="F1137" s="150" t="s">
        <v>1475</v>
      </c>
      <c r="H1137" s="149" t="s">
        <v>1</v>
      </c>
      <c r="I1137" s="151"/>
      <c r="L1137" s="147"/>
      <c r="M1137" s="152"/>
      <c r="T1137" s="153"/>
      <c r="AT1137" s="149" t="s">
        <v>141</v>
      </c>
      <c r="AU1137" s="149" t="s">
        <v>85</v>
      </c>
      <c r="AV1137" s="12" t="s">
        <v>83</v>
      </c>
      <c r="AW1137" s="12" t="s">
        <v>32</v>
      </c>
      <c r="AX1137" s="12" t="s">
        <v>75</v>
      </c>
      <c r="AY1137" s="149" t="s">
        <v>133</v>
      </c>
    </row>
    <row r="1138" spans="2:65" s="13" customFormat="1" ht="11.25">
      <c r="B1138" s="154"/>
      <c r="D1138" s="148" t="s">
        <v>141</v>
      </c>
      <c r="E1138" s="155" t="s">
        <v>1</v>
      </c>
      <c r="F1138" s="156" t="s">
        <v>85</v>
      </c>
      <c r="H1138" s="157">
        <v>2</v>
      </c>
      <c r="I1138" s="158"/>
      <c r="L1138" s="154"/>
      <c r="M1138" s="159"/>
      <c r="T1138" s="160"/>
      <c r="AT1138" s="155" t="s">
        <v>141</v>
      </c>
      <c r="AU1138" s="155" t="s">
        <v>85</v>
      </c>
      <c r="AV1138" s="13" t="s">
        <v>85</v>
      </c>
      <c r="AW1138" s="13" t="s">
        <v>32</v>
      </c>
      <c r="AX1138" s="13" t="s">
        <v>75</v>
      </c>
      <c r="AY1138" s="155" t="s">
        <v>133</v>
      </c>
    </row>
    <row r="1139" spans="2:65" s="12" customFormat="1" ht="11.25">
      <c r="B1139" s="147"/>
      <c r="D1139" s="148" t="s">
        <v>141</v>
      </c>
      <c r="E1139" s="149" t="s">
        <v>1</v>
      </c>
      <c r="F1139" s="150" t="s">
        <v>1476</v>
      </c>
      <c r="H1139" s="149" t="s">
        <v>1</v>
      </c>
      <c r="I1139" s="151"/>
      <c r="L1139" s="147"/>
      <c r="M1139" s="152"/>
      <c r="T1139" s="153"/>
      <c r="AT1139" s="149" t="s">
        <v>141</v>
      </c>
      <c r="AU1139" s="149" t="s">
        <v>85</v>
      </c>
      <c r="AV1139" s="12" t="s">
        <v>83</v>
      </c>
      <c r="AW1139" s="12" t="s">
        <v>32</v>
      </c>
      <c r="AX1139" s="12" t="s">
        <v>75</v>
      </c>
      <c r="AY1139" s="149" t="s">
        <v>133</v>
      </c>
    </row>
    <row r="1140" spans="2:65" s="13" customFormat="1" ht="11.25">
      <c r="B1140" s="154"/>
      <c r="D1140" s="148" t="s">
        <v>141</v>
      </c>
      <c r="E1140" s="155" t="s">
        <v>1</v>
      </c>
      <c r="F1140" s="156" t="s">
        <v>83</v>
      </c>
      <c r="H1140" s="157">
        <v>1</v>
      </c>
      <c r="I1140" s="158"/>
      <c r="L1140" s="154"/>
      <c r="M1140" s="159"/>
      <c r="T1140" s="160"/>
      <c r="AT1140" s="155" t="s">
        <v>141</v>
      </c>
      <c r="AU1140" s="155" t="s">
        <v>85</v>
      </c>
      <c r="AV1140" s="13" t="s">
        <v>85</v>
      </c>
      <c r="AW1140" s="13" t="s">
        <v>32</v>
      </c>
      <c r="AX1140" s="13" t="s">
        <v>75</v>
      </c>
      <c r="AY1140" s="155" t="s">
        <v>133</v>
      </c>
    </row>
    <row r="1141" spans="2:65" s="12" customFormat="1" ht="11.25">
      <c r="B1141" s="147"/>
      <c r="D1141" s="148" t="s">
        <v>141</v>
      </c>
      <c r="E1141" s="149" t="s">
        <v>1</v>
      </c>
      <c r="F1141" s="150" t="s">
        <v>1477</v>
      </c>
      <c r="H1141" s="149" t="s">
        <v>1</v>
      </c>
      <c r="I1141" s="151"/>
      <c r="L1141" s="147"/>
      <c r="M1141" s="152"/>
      <c r="T1141" s="153"/>
      <c r="AT1141" s="149" t="s">
        <v>141</v>
      </c>
      <c r="AU1141" s="149" t="s">
        <v>85</v>
      </c>
      <c r="AV1141" s="12" t="s">
        <v>83</v>
      </c>
      <c r="AW1141" s="12" t="s">
        <v>32</v>
      </c>
      <c r="AX1141" s="12" t="s">
        <v>75</v>
      </c>
      <c r="AY1141" s="149" t="s">
        <v>133</v>
      </c>
    </row>
    <row r="1142" spans="2:65" s="13" customFormat="1" ht="11.25">
      <c r="B1142" s="154"/>
      <c r="D1142" s="148" t="s">
        <v>141</v>
      </c>
      <c r="E1142" s="155" t="s">
        <v>1</v>
      </c>
      <c r="F1142" s="156" t="s">
        <v>178</v>
      </c>
      <c r="H1142" s="157">
        <v>7</v>
      </c>
      <c r="I1142" s="158"/>
      <c r="L1142" s="154"/>
      <c r="M1142" s="159"/>
      <c r="T1142" s="160"/>
      <c r="AT1142" s="155" t="s">
        <v>141</v>
      </c>
      <c r="AU1142" s="155" t="s">
        <v>85</v>
      </c>
      <c r="AV1142" s="13" t="s">
        <v>85</v>
      </c>
      <c r="AW1142" s="13" t="s">
        <v>32</v>
      </c>
      <c r="AX1142" s="13" t="s">
        <v>75</v>
      </c>
      <c r="AY1142" s="155" t="s">
        <v>133</v>
      </c>
    </row>
    <row r="1143" spans="2:65" s="12" customFormat="1" ht="11.25">
      <c r="B1143" s="147"/>
      <c r="D1143" s="148" t="s">
        <v>141</v>
      </c>
      <c r="E1143" s="149" t="s">
        <v>1</v>
      </c>
      <c r="F1143" s="150" t="s">
        <v>1478</v>
      </c>
      <c r="H1143" s="149" t="s">
        <v>1</v>
      </c>
      <c r="I1143" s="151"/>
      <c r="L1143" s="147"/>
      <c r="M1143" s="152"/>
      <c r="T1143" s="153"/>
      <c r="AT1143" s="149" t="s">
        <v>141</v>
      </c>
      <c r="AU1143" s="149" t="s">
        <v>85</v>
      </c>
      <c r="AV1143" s="12" t="s">
        <v>83</v>
      </c>
      <c r="AW1143" s="12" t="s">
        <v>32</v>
      </c>
      <c r="AX1143" s="12" t="s">
        <v>75</v>
      </c>
      <c r="AY1143" s="149" t="s">
        <v>133</v>
      </c>
    </row>
    <row r="1144" spans="2:65" s="13" customFormat="1" ht="11.25">
      <c r="B1144" s="154"/>
      <c r="D1144" s="148" t="s">
        <v>141</v>
      </c>
      <c r="E1144" s="155" t="s">
        <v>1</v>
      </c>
      <c r="F1144" s="156" t="s">
        <v>85</v>
      </c>
      <c r="H1144" s="157">
        <v>2</v>
      </c>
      <c r="I1144" s="158"/>
      <c r="L1144" s="154"/>
      <c r="M1144" s="159"/>
      <c r="T1144" s="160"/>
      <c r="AT1144" s="155" t="s">
        <v>141</v>
      </c>
      <c r="AU1144" s="155" t="s">
        <v>85</v>
      </c>
      <c r="AV1144" s="13" t="s">
        <v>85</v>
      </c>
      <c r="AW1144" s="13" t="s">
        <v>32</v>
      </c>
      <c r="AX1144" s="13" t="s">
        <v>75</v>
      </c>
      <c r="AY1144" s="155" t="s">
        <v>133</v>
      </c>
    </row>
    <row r="1145" spans="2:65" s="12" customFormat="1" ht="11.25">
      <c r="B1145" s="147"/>
      <c r="D1145" s="148" t="s">
        <v>141</v>
      </c>
      <c r="E1145" s="149" t="s">
        <v>1</v>
      </c>
      <c r="F1145" s="150" t="s">
        <v>1479</v>
      </c>
      <c r="H1145" s="149" t="s">
        <v>1</v>
      </c>
      <c r="I1145" s="151"/>
      <c r="L1145" s="147"/>
      <c r="M1145" s="152"/>
      <c r="T1145" s="153"/>
      <c r="AT1145" s="149" t="s">
        <v>141</v>
      </c>
      <c r="AU1145" s="149" t="s">
        <v>85</v>
      </c>
      <c r="AV1145" s="12" t="s">
        <v>83</v>
      </c>
      <c r="AW1145" s="12" t="s">
        <v>32</v>
      </c>
      <c r="AX1145" s="12" t="s">
        <v>75</v>
      </c>
      <c r="AY1145" s="149" t="s">
        <v>133</v>
      </c>
    </row>
    <row r="1146" spans="2:65" s="13" customFormat="1" ht="11.25">
      <c r="B1146" s="154"/>
      <c r="D1146" s="148" t="s">
        <v>141</v>
      </c>
      <c r="E1146" s="155" t="s">
        <v>1</v>
      </c>
      <c r="F1146" s="156" t="s">
        <v>197</v>
      </c>
      <c r="H1146" s="157">
        <v>10</v>
      </c>
      <c r="I1146" s="158"/>
      <c r="L1146" s="154"/>
      <c r="M1146" s="159"/>
      <c r="T1146" s="160"/>
      <c r="AT1146" s="155" t="s">
        <v>141</v>
      </c>
      <c r="AU1146" s="155" t="s">
        <v>85</v>
      </c>
      <c r="AV1146" s="13" t="s">
        <v>85</v>
      </c>
      <c r="AW1146" s="13" t="s">
        <v>32</v>
      </c>
      <c r="AX1146" s="13" t="s">
        <v>75</v>
      </c>
      <c r="AY1146" s="155" t="s">
        <v>133</v>
      </c>
    </row>
    <row r="1147" spans="2:65" s="12" customFormat="1" ht="11.25">
      <c r="B1147" s="147"/>
      <c r="D1147" s="148" t="s">
        <v>141</v>
      </c>
      <c r="E1147" s="149" t="s">
        <v>1</v>
      </c>
      <c r="F1147" s="150" t="s">
        <v>1480</v>
      </c>
      <c r="H1147" s="149" t="s">
        <v>1</v>
      </c>
      <c r="I1147" s="151"/>
      <c r="L1147" s="147"/>
      <c r="M1147" s="152"/>
      <c r="T1147" s="153"/>
      <c r="AT1147" s="149" t="s">
        <v>141</v>
      </c>
      <c r="AU1147" s="149" t="s">
        <v>85</v>
      </c>
      <c r="AV1147" s="12" t="s">
        <v>83</v>
      </c>
      <c r="AW1147" s="12" t="s">
        <v>32</v>
      </c>
      <c r="AX1147" s="12" t="s">
        <v>75</v>
      </c>
      <c r="AY1147" s="149" t="s">
        <v>133</v>
      </c>
    </row>
    <row r="1148" spans="2:65" s="13" customFormat="1" ht="11.25">
      <c r="B1148" s="154"/>
      <c r="D1148" s="148" t="s">
        <v>141</v>
      </c>
      <c r="E1148" s="155" t="s">
        <v>1</v>
      </c>
      <c r="F1148" s="156" t="s">
        <v>153</v>
      </c>
      <c r="H1148" s="157">
        <v>3</v>
      </c>
      <c r="I1148" s="158"/>
      <c r="L1148" s="154"/>
      <c r="M1148" s="159"/>
      <c r="T1148" s="160"/>
      <c r="AT1148" s="155" t="s">
        <v>141</v>
      </c>
      <c r="AU1148" s="155" t="s">
        <v>85</v>
      </c>
      <c r="AV1148" s="13" t="s">
        <v>85</v>
      </c>
      <c r="AW1148" s="13" t="s">
        <v>32</v>
      </c>
      <c r="AX1148" s="13" t="s">
        <v>75</v>
      </c>
      <c r="AY1148" s="155" t="s">
        <v>133</v>
      </c>
    </row>
    <row r="1149" spans="2:65" s="12" customFormat="1" ht="11.25">
      <c r="B1149" s="147"/>
      <c r="D1149" s="148" t="s">
        <v>141</v>
      </c>
      <c r="E1149" s="149" t="s">
        <v>1</v>
      </c>
      <c r="F1149" s="150" t="s">
        <v>1481</v>
      </c>
      <c r="H1149" s="149" t="s">
        <v>1</v>
      </c>
      <c r="I1149" s="151"/>
      <c r="L1149" s="147"/>
      <c r="M1149" s="152"/>
      <c r="T1149" s="153"/>
      <c r="AT1149" s="149" t="s">
        <v>141</v>
      </c>
      <c r="AU1149" s="149" t="s">
        <v>85</v>
      </c>
      <c r="AV1149" s="12" t="s">
        <v>83</v>
      </c>
      <c r="AW1149" s="12" t="s">
        <v>32</v>
      </c>
      <c r="AX1149" s="12" t="s">
        <v>75</v>
      </c>
      <c r="AY1149" s="149" t="s">
        <v>133</v>
      </c>
    </row>
    <row r="1150" spans="2:65" s="13" customFormat="1" ht="11.25">
      <c r="B1150" s="154"/>
      <c r="D1150" s="148" t="s">
        <v>141</v>
      </c>
      <c r="E1150" s="155" t="s">
        <v>1</v>
      </c>
      <c r="F1150" s="156" t="s">
        <v>139</v>
      </c>
      <c r="H1150" s="157">
        <v>4</v>
      </c>
      <c r="I1150" s="158"/>
      <c r="L1150" s="154"/>
      <c r="M1150" s="159"/>
      <c r="T1150" s="160"/>
      <c r="AT1150" s="155" t="s">
        <v>141</v>
      </c>
      <c r="AU1150" s="155" t="s">
        <v>85</v>
      </c>
      <c r="AV1150" s="13" t="s">
        <v>85</v>
      </c>
      <c r="AW1150" s="13" t="s">
        <v>32</v>
      </c>
      <c r="AX1150" s="13" t="s">
        <v>75</v>
      </c>
      <c r="AY1150" s="155" t="s">
        <v>133</v>
      </c>
    </row>
    <row r="1151" spans="2:65" s="14" customFormat="1" ht="11.25">
      <c r="B1151" s="161"/>
      <c r="D1151" s="148" t="s">
        <v>141</v>
      </c>
      <c r="E1151" s="162" t="s">
        <v>1</v>
      </c>
      <c r="F1151" s="163" t="s">
        <v>152</v>
      </c>
      <c r="H1151" s="164">
        <v>92</v>
      </c>
      <c r="I1151" s="165"/>
      <c r="L1151" s="161"/>
      <c r="M1151" s="166"/>
      <c r="T1151" s="167"/>
      <c r="AT1151" s="162" t="s">
        <v>141</v>
      </c>
      <c r="AU1151" s="162" t="s">
        <v>85</v>
      </c>
      <c r="AV1151" s="14" t="s">
        <v>139</v>
      </c>
      <c r="AW1151" s="14" t="s">
        <v>32</v>
      </c>
      <c r="AX1151" s="14" t="s">
        <v>83</v>
      </c>
      <c r="AY1151" s="162" t="s">
        <v>133</v>
      </c>
    </row>
    <row r="1152" spans="2:65" s="1" customFormat="1" ht="16.5" customHeight="1">
      <c r="B1152" s="32"/>
      <c r="C1152" s="175" t="s">
        <v>1768</v>
      </c>
      <c r="D1152" s="175" t="s">
        <v>284</v>
      </c>
      <c r="E1152" s="176" t="s">
        <v>1769</v>
      </c>
      <c r="F1152" s="177" t="s">
        <v>1770</v>
      </c>
      <c r="G1152" s="178" t="s">
        <v>415</v>
      </c>
      <c r="H1152" s="179">
        <v>16</v>
      </c>
      <c r="I1152" s="180"/>
      <c r="J1152" s="181">
        <f>ROUND(I1152*H1152,2)</f>
        <v>0</v>
      </c>
      <c r="K1152" s="182"/>
      <c r="L1152" s="183"/>
      <c r="M1152" s="184" t="s">
        <v>1</v>
      </c>
      <c r="N1152" s="185" t="s">
        <v>40</v>
      </c>
      <c r="P1152" s="143">
        <f>O1152*H1152</f>
        <v>0</v>
      </c>
      <c r="Q1152" s="143">
        <v>3.5000000000000001E-3</v>
      </c>
      <c r="R1152" s="143">
        <f>Q1152*H1152</f>
        <v>5.6000000000000001E-2</v>
      </c>
      <c r="S1152" s="143">
        <v>0</v>
      </c>
      <c r="T1152" s="144">
        <f>S1152*H1152</f>
        <v>0</v>
      </c>
      <c r="AR1152" s="145" t="s">
        <v>184</v>
      </c>
      <c r="AT1152" s="145" t="s">
        <v>284</v>
      </c>
      <c r="AU1152" s="145" t="s">
        <v>85</v>
      </c>
      <c r="AY1152" s="17" t="s">
        <v>133</v>
      </c>
      <c r="BE1152" s="146">
        <f>IF(N1152="základní",J1152,0)</f>
        <v>0</v>
      </c>
      <c r="BF1152" s="146">
        <f>IF(N1152="snížená",J1152,0)</f>
        <v>0</v>
      </c>
      <c r="BG1152" s="146">
        <f>IF(N1152="zákl. přenesená",J1152,0)</f>
        <v>0</v>
      </c>
      <c r="BH1152" s="146">
        <f>IF(N1152="sníž. přenesená",J1152,0)</f>
        <v>0</v>
      </c>
      <c r="BI1152" s="146">
        <f>IF(N1152="nulová",J1152,0)</f>
        <v>0</v>
      </c>
      <c r="BJ1152" s="17" t="s">
        <v>83</v>
      </c>
      <c r="BK1152" s="146">
        <f>ROUND(I1152*H1152,2)</f>
        <v>0</v>
      </c>
      <c r="BL1152" s="17" t="s">
        <v>139</v>
      </c>
      <c r="BM1152" s="145" t="s">
        <v>1771</v>
      </c>
    </row>
    <row r="1153" spans="2:65" s="13" customFormat="1" ht="11.25">
      <c r="B1153" s="154"/>
      <c r="D1153" s="148" t="s">
        <v>141</v>
      </c>
      <c r="E1153" s="155" t="s">
        <v>1</v>
      </c>
      <c r="F1153" s="156" t="s">
        <v>238</v>
      </c>
      <c r="H1153" s="157">
        <v>16</v>
      </c>
      <c r="I1153" s="158"/>
      <c r="L1153" s="154"/>
      <c r="M1153" s="159"/>
      <c r="T1153" s="160"/>
      <c r="AT1153" s="155" t="s">
        <v>141</v>
      </c>
      <c r="AU1153" s="155" t="s">
        <v>85</v>
      </c>
      <c r="AV1153" s="13" t="s">
        <v>85</v>
      </c>
      <c r="AW1153" s="13" t="s">
        <v>32</v>
      </c>
      <c r="AX1153" s="13" t="s">
        <v>83</v>
      </c>
      <c r="AY1153" s="155" t="s">
        <v>133</v>
      </c>
    </row>
    <row r="1154" spans="2:65" s="1" customFormat="1" ht="16.5" customHeight="1">
      <c r="B1154" s="32"/>
      <c r="C1154" s="175" t="s">
        <v>1772</v>
      </c>
      <c r="D1154" s="175" t="s">
        <v>284</v>
      </c>
      <c r="E1154" s="176" t="s">
        <v>1773</v>
      </c>
      <c r="F1154" s="177" t="s">
        <v>1774</v>
      </c>
      <c r="G1154" s="178" t="s">
        <v>415</v>
      </c>
      <c r="H1154" s="179">
        <v>56</v>
      </c>
      <c r="I1154" s="180"/>
      <c r="J1154" s="181">
        <f>ROUND(I1154*H1154,2)</f>
        <v>0</v>
      </c>
      <c r="K1154" s="182"/>
      <c r="L1154" s="183"/>
      <c r="M1154" s="184" t="s">
        <v>1</v>
      </c>
      <c r="N1154" s="185" t="s">
        <v>40</v>
      </c>
      <c r="P1154" s="143">
        <f>O1154*H1154</f>
        <v>0</v>
      </c>
      <c r="Q1154" s="143">
        <v>3.5000000000000001E-3</v>
      </c>
      <c r="R1154" s="143">
        <f>Q1154*H1154</f>
        <v>0.19600000000000001</v>
      </c>
      <c r="S1154" s="143">
        <v>0</v>
      </c>
      <c r="T1154" s="144">
        <f>S1154*H1154</f>
        <v>0</v>
      </c>
      <c r="AR1154" s="145" t="s">
        <v>184</v>
      </c>
      <c r="AT1154" s="145" t="s">
        <v>284</v>
      </c>
      <c r="AU1154" s="145" t="s">
        <v>85</v>
      </c>
      <c r="AY1154" s="17" t="s">
        <v>133</v>
      </c>
      <c r="BE1154" s="146">
        <f>IF(N1154="základní",J1154,0)</f>
        <v>0</v>
      </c>
      <c r="BF1154" s="146">
        <f>IF(N1154="snížená",J1154,0)</f>
        <v>0</v>
      </c>
      <c r="BG1154" s="146">
        <f>IF(N1154="zákl. přenesená",J1154,0)</f>
        <v>0</v>
      </c>
      <c r="BH1154" s="146">
        <f>IF(N1154="sníž. přenesená",J1154,0)</f>
        <v>0</v>
      </c>
      <c r="BI1154" s="146">
        <f>IF(N1154="nulová",J1154,0)</f>
        <v>0</v>
      </c>
      <c r="BJ1154" s="17" t="s">
        <v>83</v>
      </c>
      <c r="BK1154" s="146">
        <f>ROUND(I1154*H1154,2)</f>
        <v>0</v>
      </c>
      <c r="BL1154" s="17" t="s">
        <v>139</v>
      </c>
      <c r="BM1154" s="145" t="s">
        <v>1775</v>
      </c>
    </row>
    <row r="1155" spans="2:65" s="13" customFormat="1" ht="11.25">
      <c r="B1155" s="154"/>
      <c r="D1155" s="148" t="s">
        <v>141</v>
      </c>
      <c r="E1155" s="155" t="s">
        <v>1</v>
      </c>
      <c r="F1155" s="156" t="s">
        <v>458</v>
      </c>
      <c r="H1155" s="157">
        <v>56</v>
      </c>
      <c r="I1155" s="158"/>
      <c r="L1155" s="154"/>
      <c r="M1155" s="159"/>
      <c r="T1155" s="160"/>
      <c r="AT1155" s="155" t="s">
        <v>141</v>
      </c>
      <c r="AU1155" s="155" t="s">
        <v>85</v>
      </c>
      <c r="AV1155" s="13" t="s">
        <v>85</v>
      </c>
      <c r="AW1155" s="13" t="s">
        <v>32</v>
      </c>
      <c r="AX1155" s="13" t="s">
        <v>83</v>
      </c>
      <c r="AY1155" s="155" t="s">
        <v>133</v>
      </c>
    </row>
    <row r="1156" spans="2:65" s="1" customFormat="1" ht="16.5" customHeight="1">
      <c r="B1156" s="32"/>
      <c r="C1156" s="175" t="s">
        <v>1776</v>
      </c>
      <c r="D1156" s="175" t="s">
        <v>284</v>
      </c>
      <c r="E1156" s="176" t="s">
        <v>1777</v>
      </c>
      <c r="F1156" s="177" t="s">
        <v>1778</v>
      </c>
      <c r="G1156" s="178" t="s">
        <v>415</v>
      </c>
      <c r="H1156" s="179">
        <v>21</v>
      </c>
      <c r="I1156" s="180"/>
      <c r="J1156" s="181">
        <f>ROUND(I1156*H1156,2)</f>
        <v>0</v>
      </c>
      <c r="K1156" s="182"/>
      <c r="L1156" s="183"/>
      <c r="M1156" s="184" t="s">
        <v>1</v>
      </c>
      <c r="N1156" s="185" t="s">
        <v>40</v>
      </c>
      <c r="P1156" s="143">
        <f>O1156*H1156</f>
        <v>0</v>
      </c>
      <c r="Q1156" s="143">
        <v>4.0000000000000001E-3</v>
      </c>
      <c r="R1156" s="143">
        <f>Q1156*H1156</f>
        <v>8.4000000000000005E-2</v>
      </c>
      <c r="S1156" s="143">
        <v>0</v>
      </c>
      <c r="T1156" s="144">
        <f>S1156*H1156</f>
        <v>0</v>
      </c>
      <c r="AR1156" s="145" t="s">
        <v>184</v>
      </c>
      <c r="AT1156" s="145" t="s">
        <v>284</v>
      </c>
      <c r="AU1156" s="145" t="s">
        <v>85</v>
      </c>
      <c r="AY1156" s="17" t="s">
        <v>133</v>
      </c>
      <c r="BE1156" s="146">
        <f>IF(N1156="základní",J1156,0)</f>
        <v>0</v>
      </c>
      <c r="BF1156" s="146">
        <f>IF(N1156="snížená",J1156,0)</f>
        <v>0</v>
      </c>
      <c r="BG1156" s="146">
        <f>IF(N1156="zákl. přenesená",J1156,0)</f>
        <v>0</v>
      </c>
      <c r="BH1156" s="146">
        <f>IF(N1156="sníž. přenesená",J1156,0)</f>
        <v>0</v>
      </c>
      <c r="BI1156" s="146">
        <f>IF(N1156="nulová",J1156,0)</f>
        <v>0</v>
      </c>
      <c r="BJ1156" s="17" t="s">
        <v>83</v>
      </c>
      <c r="BK1156" s="146">
        <f>ROUND(I1156*H1156,2)</f>
        <v>0</v>
      </c>
      <c r="BL1156" s="17" t="s">
        <v>139</v>
      </c>
      <c r="BM1156" s="145" t="s">
        <v>1779</v>
      </c>
    </row>
    <row r="1157" spans="2:65" s="13" customFormat="1" ht="11.25">
      <c r="B1157" s="154"/>
      <c r="D1157" s="148" t="s">
        <v>141</v>
      </c>
      <c r="E1157" s="155" t="s">
        <v>1</v>
      </c>
      <c r="F1157" s="156" t="s">
        <v>7</v>
      </c>
      <c r="H1157" s="157">
        <v>21</v>
      </c>
      <c r="I1157" s="158"/>
      <c r="L1157" s="154"/>
      <c r="M1157" s="159"/>
      <c r="T1157" s="160"/>
      <c r="AT1157" s="155" t="s">
        <v>141</v>
      </c>
      <c r="AU1157" s="155" t="s">
        <v>85</v>
      </c>
      <c r="AV1157" s="13" t="s">
        <v>85</v>
      </c>
      <c r="AW1157" s="13" t="s">
        <v>32</v>
      </c>
      <c r="AX1157" s="13" t="s">
        <v>83</v>
      </c>
      <c r="AY1157" s="155" t="s">
        <v>133</v>
      </c>
    </row>
    <row r="1158" spans="2:65" s="1" customFormat="1" ht="16.5" customHeight="1">
      <c r="B1158" s="32"/>
      <c r="C1158" s="175" t="s">
        <v>1780</v>
      </c>
      <c r="D1158" s="175" t="s">
        <v>284</v>
      </c>
      <c r="E1158" s="176" t="s">
        <v>521</v>
      </c>
      <c r="F1158" s="177" t="s">
        <v>522</v>
      </c>
      <c r="G1158" s="178" t="s">
        <v>415</v>
      </c>
      <c r="H1158" s="179">
        <v>92</v>
      </c>
      <c r="I1158" s="180"/>
      <c r="J1158" s="181">
        <f>ROUND(I1158*H1158,2)</f>
        <v>0</v>
      </c>
      <c r="K1158" s="182"/>
      <c r="L1158" s="183"/>
      <c r="M1158" s="184" t="s">
        <v>1</v>
      </c>
      <c r="N1158" s="185" t="s">
        <v>40</v>
      </c>
      <c r="P1158" s="143">
        <f>O1158*H1158</f>
        <v>0</v>
      </c>
      <c r="Q1158" s="143">
        <v>1.3299999999999999E-2</v>
      </c>
      <c r="R1158" s="143">
        <f>Q1158*H1158</f>
        <v>1.2236</v>
      </c>
      <c r="S1158" s="143">
        <v>0</v>
      </c>
      <c r="T1158" s="144">
        <f>S1158*H1158</f>
        <v>0</v>
      </c>
      <c r="AR1158" s="145" t="s">
        <v>184</v>
      </c>
      <c r="AT1158" s="145" t="s">
        <v>284</v>
      </c>
      <c r="AU1158" s="145" t="s">
        <v>85</v>
      </c>
      <c r="AY1158" s="17" t="s">
        <v>133</v>
      </c>
      <c r="BE1158" s="146">
        <f>IF(N1158="základní",J1158,0)</f>
        <v>0</v>
      </c>
      <c r="BF1158" s="146">
        <f>IF(N1158="snížená",J1158,0)</f>
        <v>0</v>
      </c>
      <c r="BG1158" s="146">
        <f>IF(N1158="zákl. přenesená",J1158,0)</f>
        <v>0</v>
      </c>
      <c r="BH1158" s="146">
        <f>IF(N1158="sníž. přenesená",J1158,0)</f>
        <v>0</v>
      </c>
      <c r="BI1158" s="146">
        <f>IF(N1158="nulová",J1158,0)</f>
        <v>0</v>
      </c>
      <c r="BJ1158" s="17" t="s">
        <v>83</v>
      </c>
      <c r="BK1158" s="146">
        <f>ROUND(I1158*H1158,2)</f>
        <v>0</v>
      </c>
      <c r="BL1158" s="17" t="s">
        <v>139</v>
      </c>
      <c r="BM1158" s="145" t="s">
        <v>1781</v>
      </c>
    </row>
    <row r="1159" spans="2:65" s="13" customFormat="1" ht="11.25">
      <c r="B1159" s="154"/>
      <c r="D1159" s="148" t="s">
        <v>141</v>
      </c>
      <c r="E1159" s="155" t="s">
        <v>1</v>
      </c>
      <c r="F1159" s="156" t="s">
        <v>1578</v>
      </c>
      <c r="H1159" s="157">
        <v>92</v>
      </c>
      <c r="I1159" s="158"/>
      <c r="L1159" s="154"/>
      <c r="M1159" s="159"/>
      <c r="T1159" s="160"/>
      <c r="AT1159" s="155" t="s">
        <v>141</v>
      </c>
      <c r="AU1159" s="155" t="s">
        <v>85</v>
      </c>
      <c r="AV1159" s="13" t="s">
        <v>85</v>
      </c>
      <c r="AW1159" s="13" t="s">
        <v>32</v>
      </c>
      <c r="AX1159" s="13" t="s">
        <v>83</v>
      </c>
      <c r="AY1159" s="155" t="s">
        <v>133</v>
      </c>
    </row>
    <row r="1160" spans="2:65" s="1" customFormat="1" ht="16.5" customHeight="1">
      <c r="B1160" s="32"/>
      <c r="C1160" s="175" t="s">
        <v>1782</v>
      </c>
      <c r="D1160" s="175" t="s">
        <v>284</v>
      </c>
      <c r="E1160" s="176" t="s">
        <v>525</v>
      </c>
      <c r="F1160" s="177" t="s">
        <v>526</v>
      </c>
      <c r="G1160" s="178" t="s">
        <v>415</v>
      </c>
      <c r="H1160" s="179">
        <v>92</v>
      </c>
      <c r="I1160" s="180"/>
      <c r="J1160" s="181">
        <f>ROUND(I1160*H1160,2)</f>
        <v>0</v>
      </c>
      <c r="K1160" s="182"/>
      <c r="L1160" s="183"/>
      <c r="M1160" s="184" t="s">
        <v>1</v>
      </c>
      <c r="N1160" s="185" t="s">
        <v>40</v>
      </c>
      <c r="P1160" s="143">
        <f>O1160*H1160</f>
        <v>0</v>
      </c>
      <c r="Q1160" s="143">
        <v>8.9999999999999998E-4</v>
      </c>
      <c r="R1160" s="143">
        <f>Q1160*H1160</f>
        <v>8.2799999999999999E-2</v>
      </c>
      <c r="S1160" s="143">
        <v>0</v>
      </c>
      <c r="T1160" s="144">
        <f>S1160*H1160</f>
        <v>0</v>
      </c>
      <c r="AR1160" s="145" t="s">
        <v>184</v>
      </c>
      <c r="AT1160" s="145" t="s">
        <v>284</v>
      </c>
      <c r="AU1160" s="145" t="s">
        <v>85</v>
      </c>
      <c r="AY1160" s="17" t="s">
        <v>133</v>
      </c>
      <c r="BE1160" s="146">
        <f>IF(N1160="základní",J1160,0)</f>
        <v>0</v>
      </c>
      <c r="BF1160" s="146">
        <f>IF(N1160="snížená",J1160,0)</f>
        <v>0</v>
      </c>
      <c r="BG1160" s="146">
        <f>IF(N1160="zákl. přenesená",J1160,0)</f>
        <v>0</v>
      </c>
      <c r="BH1160" s="146">
        <f>IF(N1160="sníž. přenesená",J1160,0)</f>
        <v>0</v>
      </c>
      <c r="BI1160" s="146">
        <f>IF(N1160="nulová",J1160,0)</f>
        <v>0</v>
      </c>
      <c r="BJ1160" s="17" t="s">
        <v>83</v>
      </c>
      <c r="BK1160" s="146">
        <f>ROUND(I1160*H1160,2)</f>
        <v>0</v>
      </c>
      <c r="BL1160" s="17" t="s">
        <v>139</v>
      </c>
      <c r="BM1160" s="145" t="s">
        <v>1783</v>
      </c>
    </row>
    <row r="1161" spans="2:65" s="13" customFormat="1" ht="11.25">
      <c r="B1161" s="154"/>
      <c r="D1161" s="148" t="s">
        <v>141</v>
      </c>
      <c r="E1161" s="155" t="s">
        <v>1</v>
      </c>
      <c r="F1161" s="156" t="s">
        <v>1578</v>
      </c>
      <c r="H1161" s="157">
        <v>92</v>
      </c>
      <c r="I1161" s="158"/>
      <c r="L1161" s="154"/>
      <c r="M1161" s="159"/>
      <c r="T1161" s="160"/>
      <c r="AT1161" s="155" t="s">
        <v>141</v>
      </c>
      <c r="AU1161" s="155" t="s">
        <v>85</v>
      </c>
      <c r="AV1161" s="13" t="s">
        <v>85</v>
      </c>
      <c r="AW1161" s="13" t="s">
        <v>32</v>
      </c>
      <c r="AX1161" s="13" t="s">
        <v>83</v>
      </c>
      <c r="AY1161" s="155" t="s">
        <v>133</v>
      </c>
    </row>
    <row r="1162" spans="2:65" s="1" customFormat="1" ht="16.5" customHeight="1">
      <c r="B1162" s="32"/>
      <c r="C1162" s="133" t="s">
        <v>1784</v>
      </c>
      <c r="D1162" s="133" t="s">
        <v>135</v>
      </c>
      <c r="E1162" s="134" t="s">
        <v>529</v>
      </c>
      <c r="F1162" s="135" t="s">
        <v>530</v>
      </c>
      <c r="G1162" s="136" t="s">
        <v>415</v>
      </c>
      <c r="H1162" s="137">
        <v>43</v>
      </c>
      <c r="I1162" s="138"/>
      <c r="J1162" s="139">
        <f>ROUND(I1162*H1162,2)</f>
        <v>0</v>
      </c>
      <c r="K1162" s="140"/>
      <c r="L1162" s="32"/>
      <c r="M1162" s="141" t="s">
        <v>1</v>
      </c>
      <c r="N1162" s="142" t="s">
        <v>40</v>
      </c>
      <c r="P1162" s="143">
        <f>O1162*H1162</f>
        <v>0</v>
      </c>
      <c r="Q1162" s="143">
        <v>0.32906000000000002</v>
      </c>
      <c r="R1162" s="143">
        <f>Q1162*H1162</f>
        <v>14.14958</v>
      </c>
      <c r="S1162" s="143">
        <v>0</v>
      </c>
      <c r="T1162" s="144">
        <f>S1162*H1162</f>
        <v>0</v>
      </c>
      <c r="AR1162" s="145" t="s">
        <v>139</v>
      </c>
      <c r="AT1162" s="145" t="s">
        <v>135</v>
      </c>
      <c r="AU1162" s="145" t="s">
        <v>85</v>
      </c>
      <c r="AY1162" s="17" t="s">
        <v>133</v>
      </c>
      <c r="BE1162" s="146">
        <f>IF(N1162="základní",J1162,0)</f>
        <v>0</v>
      </c>
      <c r="BF1162" s="146">
        <f>IF(N1162="snížená",J1162,0)</f>
        <v>0</v>
      </c>
      <c r="BG1162" s="146">
        <f>IF(N1162="zákl. přenesená",J1162,0)</f>
        <v>0</v>
      </c>
      <c r="BH1162" s="146">
        <f>IF(N1162="sníž. přenesená",J1162,0)</f>
        <v>0</v>
      </c>
      <c r="BI1162" s="146">
        <f>IF(N1162="nulová",J1162,0)</f>
        <v>0</v>
      </c>
      <c r="BJ1162" s="17" t="s">
        <v>83</v>
      </c>
      <c r="BK1162" s="146">
        <f>ROUND(I1162*H1162,2)</f>
        <v>0</v>
      </c>
      <c r="BL1162" s="17" t="s">
        <v>139</v>
      </c>
      <c r="BM1162" s="145" t="s">
        <v>1785</v>
      </c>
    </row>
    <row r="1163" spans="2:65" s="12" customFormat="1" ht="11.25">
      <c r="B1163" s="147"/>
      <c r="D1163" s="148" t="s">
        <v>141</v>
      </c>
      <c r="E1163" s="149" t="s">
        <v>1</v>
      </c>
      <c r="F1163" s="150" t="s">
        <v>1463</v>
      </c>
      <c r="H1163" s="149" t="s">
        <v>1</v>
      </c>
      <c r="I1163" s="151"/>
      <c r="L1163" s="147"/>
      <c r="M1163" s="152"/>
      <c r="T1163" s="153"/>
      <c r="AT1163" s="149" t="s">
        <v>141</v>
      </c>
      <c r="AU1163" s="149" t="s">
        <v>85</v>
      </c>
      <c r="AV1163" s="12" t="s">
        <v>83</v>
      </c>
      <c r="AW1163" s="12" t="s">
        <v>32</v>
      </c>
      <c r="AX1163" s="12" t="s">
        <v>75</v>
      </c>
      <c r="AY1163" s="149" t="s">
        <v>133</v>
      </c>
    </row>
    <row r="1164" spans="2:65" s="13" customFormat="1" ht="11.25">
      <c r="B1164" s="154"/>
      <c r="D1164" s="148" t="s">
        <v>141</v>
      </c>
      <c r="E1164" s="155" t="s">
        <v>1</v>
      </c>
      <c r="F1164" s="156" t="s">
        <v>191</v>
      </c>
      <c r="H1164" s="157">
        <v>9</v>
      </c>
      <c r="I1164" s="158"/>
      <c r="L1164" s="154"/>
      <c r="M1164" s="159"/>
      <c r="T1164" s="160"/>
      <c r="AT1164" s="155" t="s">
        <v>141</v>
      </c>
      <c r="AU1164" s="155" t="s">
        <v>85</v>
      </c>
      <c r="AV1164" s="13" t="s">
        <v>85</v>
      </c>
      <c r="AW1164" s="13" t="s">
        <v>32</v>
      </c>
      <c r="AX1164" s="13" t="s">
        <v>75</v>
      </c>
      <c r="AY1164" s="155" t="s">
        <v>133</v>
      </c>
    </row>
    <row r="1165" spans="2:65" s="12" customFormat="1" ht="11.25">
      <c r="B1165" s="147"/>
      <c r="D1165" s="148" t="s">
        <v>141</v>
      </c>
      <c r="E1165" s="149" t="s">
        <v>1</v>
      </c>
      <c r="F1165" s="150" t="s">
        <v>1465</v>
      </c>
      <c r="H1165" s="149" t="s">
        <v>1</v>
      </c>
      <c r="I1165" s="151"/>
      <c r="L1165" s="147"/>
      <c r="M1165" s="152"/>
      <c r="T1165" s="153"/>
      <c r="AT1165" s="149" t="s">
        <v>141</v>
      </c>
      <c r="AU1165" s="149" t="s">
        <v>85</v>
      </c>
      <c r="AV1165" s="12" t="s">
        <v>83</v>
      </c>
      <c r="AW1165" s="12" t="s">
        <v>32</v>
      </c>
      <c r="AX1165" s="12" t="s">
        <v>75</v>
      </c>
      <c r="AY1165" s="149" t="s">
        <v>133</v>
      </c>
    </row>
    <row r="1166" spans="2:65" s="13" customFormat="1" ht="11.25">
      <c r="B1166" s="154"/>
      <c r="D1166" s="148" t="s">
        <v>141</v>
      </c>
      <c r="E1166" s="155" t="s">
        <v>1</v>
      </c>
      <c r="F1166" s="156" t="s">
        <v>85</v>
      </c>
      <c r="H1166" s="157">
        <v>2</v>
      </c>
      <c r="I1166" s="158"/>
      <c r="L1166" s="154"/>
      <c r="M1166" s="159"/>
      <c r="T1166" s="160"/>
      <c r="AT1166" s="155" t="s">
        <v>141</v>
      </c>
      <c r="AU1166" s="155" t="s">
        <v>85</v>
      </c>
      <c r="AV1166" s="13" t="s">
        <v>85</v>
      </c>
      <c r="AW1166" s="13" t="s">
        <v>32</v>
      </c>
      <c r="AX1166" s="13" t="s">
        <v>75</v>
      </c>
      <c r="AY1166" s="155" t="s">
        <v>133</v>
      </c>
    </row>
    <row r="1167" spans="2:65" s="12" customFormat="1" ht="11.25">
      <c r="B1167" s="147"/>
      <c r="D1167" s="148" t="s">
        <v>141</v>
      </c>
      <c r="E1167" s="149" t="s">
        <v>1</v>
      </c>
      <c r="F1167" s="150" t="s">
        <v>1625</v>
      </c>
      <c r="H1167" s="149" t="s">
        <v>1</v>
      </c>
      <c r="I1167" s="151"/>
      <c r="L1167" s="147"/>
      <c r="M1167" s="152"/>
      <c r="T1167" s="153"/>
      <c r="AT1167" s="149" t="s">
        <v>141</v>
      </c>
      <c r="AU1167" s="149" t="s">
        <v>85</v>
      </c>
      <c r="AV1167" s="12" t="s">
        <v>83</v>
      </c>
      <c r="AW1167" s="12" t="s">
        <v>32</v>
      </c>
      <c r="AX1167" s="12" t="s">
        <v>75</v>
      </c>
      <c r="AY1167" s="149" t="s">
        <v>133</v>
      </c>
    </row>
    <row r="1168" spans="2:65" s="13" customFormat="1" ht="11.25">
      <c r="B1168" s="154"/>
      <c r="D1168" s="148" t="s">
        <v>141</v>
      </c>
      <c r="E1168" s="155" t="s">
        <v>1</v>
      </c>
      <c r="F1168" s="156" t="s">
        <v>83</v>
      </c>
      <c r="H1168" s="157">
        <v>1</v>
      </c>
      <c r="I1168" s="158"/>
      <c r="L1168" s="154"/>
      <c r="M1168" s="159"/>
      <c r="T1168" s="160"/>
      <c r="AT1168" s="155" t="s">
        <v>141</v>
      </c>
      <c r="AU1168" s="155" t="s">
        <v>85</v>
      </c>
      <c r="AV1168" s="13" t="s">
        <v>85</v>
      </c>
      <c r="AW1168" s="13" t="s">
        <v>32</v>
      </c>
      <c r="AX1168" s="13" t="s">
        <v>75</v>
      </c>
      <c r="AY1168" s="155" t="s">
        <v>133</v>
      </c>
    </row>
    <row r="1169" spans="2:51" s="12" customFormat="1" ht="11.25">
      <c r="B1169" s="147"/>
      <c r="D1169" s="148" t="s">
        <v>141</v>
      </c>
      <c r="E1169" s="149" t="s">
        <v>1</v>
      </c>
      <c r="F1169" s="150" t="s">
        <v>1467</v>
      </c>
      <c r="H1169" s="149" t="s">
        <v>1</v>
      </c>
      <c r="I1169" s="151"/>
      <c r="L1169" s="147"/>
      <c r="M1169" s="152"/>
      <c r="T1169" s="153"/>
      <c r="AT1169" s="149" t="s">
        <v>141</v>
      </c>
      <c r="AU1169" s="149" t="s">
        <v>85</v>
      </c>
      <c r="AV1169" s="12" t="s">
        <v>83</v>
      </c>
      <c r="AW1169" s="12" t="s">
        <v>32</v>
      </c>
      <c r="AX1169" s="12" t="s">
        <v>75</v>
      </c>
      <c r="AY1169" s="149" t="s">
        <v>133</v>
      </c>
    </row>
    <row r="1170" spans="2:51" s="13" customFormat="1" ht="11.25">
      <c r="B1170" s="154"/>
      <c r="D1170" s="148" t="s">
        <v>141</v>
      </c>
      <c r="E1170" s="155" t="s">
        <v>1</v>
      </c>
      <c r="F1170" s="156" t="s">
        <v>83</v>
      </c>
      <c r="H1170" s="157">
        <v>1</v>
      </c>
      <c r="I1170" s="158"/>
      <c r="L1170" s="154"/>
      <c r="M1170" s="159"/>
      <c r="T1170" s="160"/>
      <c r="AT1170" s="155" t="s">
        <v>141</v>
      </c>
      <c r="AU1170" s="155" t="s">
        <v>85</v>
      </c>
      <c r="AV1170" s="13" t="s">
        <v>85</v>
      </c>
      <c r="AW1170" s="13" t="s">
        <v>32</v>
      </c>
      <c r="AX1170" s="13" t="s">
        <v>75</v>
      </c>
      <c r="AY1170" s="155" t="s">
        <v>133</v>
      </c>
    </row>
    <row r="1171" spans="2:51" s="12" customFormat="1" ht="11.25">
      <c r="B1171" s="147"/>
      <c r="D1171" s="148" t="s">
        <v>141</v>
      </c>
      <c r="E1171" s="149" t="s">
        <v>1</v>
      </c>
      <c r="F1171" s="150" t="s">
        <v>1628</v>
      </c>
      <c r="H1171" s="149" t="s">
        <v>1</v>
      </c>
      <c r="I1171" s="151"/>
      <c r="L1171" s="147"/>
      <c r="M1171" s="152"/>
      <c r="T1171" s="153"/>
      <c r="AT1171" s="149" t="s">
        <v>141</v>
      </c>
      <c r="AU1171" s="149" t="s">
        <v>85</v>
      </c>
      <c r="AV1171" s="12" t="s">
        <v>83</v>
      </c>
      <c r="AW1171" s="12" t="s">
        <v>32</v>
      </c>
      <c r="AX1171" s="12" t="s">
        <v>75</v>
      </c>
      <c r="AY1171" s="149" t="s">
        <v>133</v>
      </c>
    </row>
    <row r="1172" spans="2:51" s="13" customFormat="1" ht="11.25">
      <c r="B1172" s="154"/>
      <c r="D1172" s="148" t="s">
        <v>141</v>
      </c>
      <c r="E1172" s="155" t="s">
        <v>1</v>
      </c>
      <c r="F1172" s="156" t="s">
        <v>83</v>
      </c>
      <c r="H1172" s="157">
        <v>1</v>
      </c>
      <c r="I1172" s="158"/>
      <c r="L1172" s="154"/>
      <c r="M1172" s="159"/>
      <c r="T1172" s="160"/>
      <c r="AT1172" s="155" t="s">
        <v>141</v>
      </c>
      <c r="AU1172" s="155" t="s">
        <v>85</v>
      </c>
      <c r="AV1172" s="13" t="s">
        <v>85</v>
      </c>
      <c r="AW1172" s="13" t="s">
        <v>32</v>
      </c>
      <c r="AX1172" s="13" t="s">
        <v>75</v>
      </c>
      <c r="AY1172" s="155" t="s">
        <v>133</v>
      </c>
    </row>
    <row r="1173" spans="2:51" s="12" customFormat="1" ht="11.25">
      <c r="B1173" s="147"/>
      <c r="D1173" s="148" t="s">
        <v>141</v>
      </c>
      <c r="E1173" s="149" t="s">
        <v>1</v>
      </c>
      <c r="F1173" s="150" t="s">
        <v>1468</v>
      </c>
      <c r="H1173" s="149" t="s">
        <v>1</v>
      </c>
      <c r="I1173" s="151"/>
      <c r="L1173" s="147"/>
      <c r="M1173" s="152"/>
      <c r="T1173" s="153"/>
      <c r="AT1173" s="149" t="s">
        <v>141</v>
      </c>
      <c r="AU1173" s="149" t="s">
        <v>85</v>
      </c>
      <c r="AV1173" s="12" t="s">
        <v>83</v>
      </c>
      <c r="AW1173" s="12" t="s">
        <v>32</v>
      </c>
      <c r="AX1173" s="12" t="s">
        <v>75</v>
      </c>
      <c r="AY1173" s="149" t="s">
        <v>133</v>
      </c>
    </row>
    <row r="1174" spans="2:51" s="13" customFormat="1" ht="11.25">
      <c r="B1174" s="154"/>
      <c r="D1174" s="148" t="s">
        <v>141</v>
      </c>
      <c r="E1174" s="155" t="s">
        <v>1</v>
      </c>
      <c r="F1174" s="156" t="s">
        <v>85</v>
      </c>
      <c r="H1174" s="157">
        <v>2</v>
      </c>
      <c r="I1174" s="158"/>
      <c r="L1174" s="154"/>
      <c r="M1174" s="159"/>
      <c r="T1174" s="160"/>
      <c r="AT1174" s="155" t="s">
        <v>141</v>
      </c>
      <c r="AU1174" s="155" t="s">
        <v>85</v>
      </c>
      <c r="AV1174" s="13" t="s">
        <v>85</v>
      </c>
      <c r="AW1174" s="13" t="s">
        <v>32</v>
      </c>
      <c r="AX1174" s="13" t="s">
        <v>75</v>
      </c>
      <c r="AY1174" s="155" t="s">
        <v>133</v>
      </c>
    </row>
    <row r="1175" spans="2:51" s="12" customFormat="1" ht="11.25">
      <c r="B1175" s="147"/>
      <c r="D1175" s="148" t="s">
        <v>141</v>
      </c>
      <c r="E1175" s="149" t="s">
        <v>1</v>
      </c>
      <c r="F1175" s="150" t="s">
        <v>1630</v>
      </c>
      <c r="H1175" s="149" t="s">
        <v>1</v>
      </c>
      <c r="I1175" s="151"/>
      <c r="L1175" s="147"/>
      <c r="M1175" s="152"/>
      <c r="T1175" s="153"/>
      <c r="AT1175" s="149" t="s">
        <v>141</v>
      </c>
      <c r="AU1175" s="149" t="s">
        <v>85</v>
      </c>
      <c r="AV1175" s="12" t="s">
        <v>83</v>
      </c>
      <c r="AW1175" s="12" t="s">
        <v>32</v>
      </c>
      <c r="AX1175" s="12" t="s">
        <v>75</v>
      </c>
      <c r="AY1175" s="149" t="s">
        <v>133</v>
      </c>
    </row>
    <row r="1176" spans="2:51" s="13" customFormat="1" ht="11.25">
      <c r="B1176" s="154"/>
      <c r="D1176" s="148" t="s">
        <v>141</v>
      </c>
      <c r="E1176" s="155" t="s">
        <v>1</v>
      </c>
      <c r="F1176" s="156" t="s">
        <v>83</v>
      </c>
      <c r="H1176" s="157">
        <v>1</v>
      </c>
      <c r="I1176" s="158"/>
      <c r="L1176" s="154"/>
      <c r="M1176" s="159"/>
      <c r="T1176" s="160"/>
      <c r="AT1176" s="155" t="s">
        <v>141</v>
      </c>
      <c r="AU1176" s="155" t="s">
        <v>85</v>
      </c>
      <c r="AV1176" s="13" t="s">
        <v>85</v>
      </c>
      <c r="AW1176" s="13" t="s">
        <v>32</v>
      </c>
      <c r="AX1176" s="13" t="s">
        <v>75</v>
      </c>
      <c r="AY1176" s="155" t="s">
        <v>133</v>
      </c>
    </row>
    <row r="1177" spans="2:51" s="12" customFormat="1" ht="11.25">
      <c r="B1177" s="147"/>
      <c r="D1177" s="148" t="s">
        <v>141</v>
      </c>
      <c r="E1177" s="149" t="s">
        <v>1</v>
      </c>
      <c r="F1177" s="150" t="s">
        <v>1632</v>
      </c>
      <c r="H1177" s="149" t="s">
        <v>1</v>
      </c>
      <c r="I1177" s="151"/>
      <c r="L1177" s="147"/>
      <c r="M1177" s="152"/>
      <c r="T1177" s="153"/>
      <c r="AT1177" s="149" t="s">
        <v>141</v>
      </c>
      <c r="AU1177" s="149" t="s">
        <v>85</v>
      </c>
      <c r="AV1177" s="12" t="s">
        <v>83</v>
      </c>
      <c r="AW1177" s="12" t="s">
        <v>32</v>
      </c>
      <c r="AX1177" s="12" t="s">
        <v>75</v>
      </c>
      <c r="AY1177" s="149" t="s">
        <v>133</v>
      </c>
    </row>
    <row r="1178" spans="2:51" s="13" customFormat="1" ht="11.25">
      <c r="B1178" s="154"/>
      <c r="D1178" s="148" t="s">
        <v>141</v>
      </c>
      <c r="E1178" s="155" t="s">
        <v>1</v>
      </c>
      <c r="F1178" s="156" t="s">
        <v>83</v>
      </c>
      <c r="H1178" s="157">
        <v>1</v>
      </c>
      <c r="I1178" s="158"/>
      <c r="L1178" s="154"/>
      <c r="M1178" s="159"/>
      <c r="T1178" s="160"/>
      <c r="AT1178" s="155" t="s">
        <v>141</v>
      </c>
      <c r="AU1178" s="155" t="s">
        <v>85</v>
      </c>
      <c r="AV1178" s="13" t="s">
        <v>85</v>
      </c>
      <c r="AW1178" s="13" t="s">
        <v>32</v>
      </c>
      <c r="AX1178" s="13" t="s">
        <v>75</v>
      </c>
      <c r="AY1178" s="155" t="s">
        <v>133</v>
      </c>
    </row>
    <row r="1179" spans="2:51" s="12" customFormat="1" ht="11.25">
      <c r="B1179" s="147"/>
      <c r="D1179" s="148" t="s">
        <v>141</v>
      </c>
      <c r="E1179" s="149" t="s">
        <v>1</v>
      </c>
      <c r="F1179" s="150" t="s">
        <v>1469</v>
      </c>
      <c r="H1179" s="149" t="s">
        <v>1</v>
      </c>
      <c r="I1179" s="151"/>
      <c r="L1179" s="147"/>
      <c r="M1179" s="152"/>
      <c r="T1179" s="153"/>
      <c r="AT1179" s="149" t="s">
        <v>141</v>
      </c>
      <c r="AU1179" s="149" t="s">
        <v>85</v>
      </c>
      <c r="AV1179" s="12" t="s">
        <v>83</v>
      </c>
      <c r="AW1179" s="12" t="s">
        <v>32</v>
      </c>
      <c r="AX1179" s="12" t="s">
        <v>75</v>
      </c>
      <c r="AY1179" s="149" t="s">
        <v>133</v>
      </c>
    </row>
    <row r="1180" spans="2:51" s="13" customFormat="1" ht="11.25">
      <c r="B1180" s="154"/>
      <c r="D1180" s="148" t="s">
        <v>141</v>
      </c>
      <c r="E1180" s="155" t="s">
        <v>1</v>
      </c>
      <c r="F1180" s="156" t="s">
        <v>178</v>
      </c>
      <c r="H1180" s="157">
        <v>7</v>
      </c>
      <c r="I1180" s="158"/>
      <c r="L1180" s="154"/>
      <c r="M1180" s="159"/>
      <c r="T1180" s="160"/>
      <c r="AT1180" s="155" t="s">
        <v>141</v>
      </c>
      <c r="AU1180" s="155" t="s">
        <v>85</v>
      </c>
      <c r="AV1180" s="13" t="s">
        <v>85</v>
      </c>
      <c r="AW1180" s="13" t="s">
        <v>32</v>
      </c>
      <c r="AX1180" s="13" t="s">
        <v>75</v>
      </c>
      <c r="AY1180" s="155" t="s">
        <v>133</v>
      </c>
    </row>
    <row r="1181" spans="2:51" s="12" customFormat="1" ht="11.25">
      <c r="B1181" s="147"/>
      <c r="D1181" s="148" t="s">
        <v>141</v>
      </c>
      <c r="E1181" s="149" t="s">
        <v>1</v>
      </c>
      <c r="F1181" s="150" t="s">
        <v>1471</v>
      </c>
      <c r="H1181" s="149" t="s">
        <v>1</v>
      </c>
      <c r="I1181" s="151"/>
      <c r="L1181" s="147"/>
      <c r="M1181" s="152"/>
      <c r="T1181" s="153"/>
      <c r="AT1181" s="149" t="s">
        <v>141</v>
      </c>
      <c r="AU1181" s="149" t="s">
        <v>85</v>
      </c>
      <c r="AV1181" s="12" t="s">
        <v>83</v>
      </c>
      <c r="AW1181" s="12" t="s">
        <v>32</v>
      </c>
      <c r="AX1181" s="12" t="s">
        <v>75</v>
      </c>
      <c r="AY1181" s="149" t="s">
        <v>133</v>
      </c>
    </row>
    <row r="1182" spans="2:51" s="13" customFormat="1" ht="11.25">
      <c r="B1182" s="154"/>
      <c r="D1182" s="148" t="s">
        <v>141</v>
      </c>
      <c r="E1182" s="155" t="s">
        <v>1</v>
      </c>
      <c r="F1182" s="156" t="s">
        <v>139</v>
      </c>
      <c r="H1182" s="157">
        <v>4</v>
      </c>
      <c r="I1182" s="158"/>
      <c r="L1182" s="154"/>
      <c r="M1182" s="159"/>
      <c r="T1182" s="160"/>
      <c r="AT1182" s="155" t="s">
        <v>141</v>
      </c>
      <c r="AU1182" s="155" t="s">
        <v>85</v>
      </c>
      <c r="AV1182" s="13" t="s">
        <v>85</v>
      </c>
      <c r="AW1182" s="13" t="s">
        <v>32</v>
      </c>
      <c r="AX1182" s="13" t="s">
        <v>75</v>
      </c>
      <c r="AY1182" s="155" t="s">
        <v>133</v>
      </c>
    </row>
    <row r="1183" spans="2:51" s="12" customFormat="1" ht="11.25">
      <c r="B1183" s="147"/>
      <c r="D1183" s="148" t="s">
        <v>141</v>
      </c>
      <c r="E1183" s="149" t="s">
        <v>1</v>
      </c>
      <c r="F1183" s="150" t="s">
        <v>1473</v>
      </c>
      <c r="H1183" s="149" t="s">
        <v>1</v>
      </c>
      <c r="I1183" s="151"/>
      <c r="L1183" s="147"/>
      <c r="M1183" s="152"/>
      <c r="T1183" s="153"/>
      <c r="AT1183" s="149" t="s">
        <v>141</v>
      </c>
      <c r="AU1183" s="149" t="s">
        <v>85</v>
      </c>
      <c r="AV1183" s="12" t="s">
        <v>83</v>
      </c>
      <c r="AW1183" s="12" t="s">
        <v>32</v>
      </c>
      <c r="AX1183" s="12" t="s">
        <v>75</v>
      </c>
      <c r="AY1183" s="149" t="s">
        <v>133</v>
      </c>
    </row>
    <row r="1184" spans="2:51" s="13" customFormat="1" ht="11.25">
      <c r="B1184" s="154"/>
      <c r="D1184" s="148" t="s">
        <v>141</v>
      </c>
      <c r="E1184" s="155" t="s">
        <v>1</v>
      </c>
      <c r="F1184" s="156" t="s">
        <v>83</v>
      </c>
      <c r="H1184" s="157">
        <v>1</v>
      </c>
      <c r="I1184" s="158"/>
      <c r="L1184" s="154"/>
      <c r="M1184" s="159"/>
      <c r="T1184" s="160"/>
      <c r="AT1184" s="155" t="s">
        <v>141</v>
      </c>
      <c r="AU1184" s="155" t="s">
        <v>85</v>
      </c>
      <c r="AV1184" s="13" t="s">
        <v>85</v>
      </c>
      <c r="AW1184" s="13" t="s">
        <v>32</v>
      </c>
      <c r="AX1184" s="13" t="s">
        <v>75</v>
      </c>
      <c r="AY1184" s="155" t="s">
        <v>133</v>
      </c>
    </row>
    <row r="1185" spans="2:51" s="12" customFormat="1" ht="11.25">
      <c r="B1185" s="147"/>
      <c r="D1185" s="148" t="s">
        <v>141</v>
      </c>
      <c r="E1185" s="149" t="s">
        <v>1</v>
      </c>
      <c r="F1185" s="150" t="s">
        <v>1474</v>
      </c>
      <c r="H1185" s="149" t="s">
        <v>1</v>
      </c>
      <c r="I1185" s="151"/>
      <c r="L1185" s="147"/>
      <c r="M1185" s="152"/>
      <c r="T1185" s="153"/>
      <c r="AT1185" s="149" t="s">
        <v>141</v>
      </c>
      <c r="AU1185" s="149" t="s">
        <v>85</v>
      </c>
      <c r="AV1185" s="12" t="s">
        <v>83</v>
      </c>
      <c r="AW1185" s="12" t="s">
        <v>32</v>
      </c>
      <c r="AX1185" s="12" t="s">
        <v>75</v>
      </c>
      <c r="AY1185" s="149" t="s">
        <v>133</v>
      </c>
    </row>
    <row r="1186" spans="2:51" s="13" customFormat="1" ht="11.25">
      <c r="B1186" s="154"/>
      <c r="D1186" s="148" t="s">
        <v>141</v>
      </c>
      <c r="E1186" s="155" t="s">
        <v>1</v>
      </c>
      <c r="F1186" s="156" t="s">
        <v>83</v>
      </c>
      <c r="H1186" s="157">
        <v>1</v>
      </c>
      <c r="I1186" s="158"/>
      <c r="L1186" s="154"/>
      <c r="M1186" s="159"/>
      <c r="T1186" s="160"/>
      <c r="AT1186" s="155" t="s">
        <v>141</v>
      </c>
      <c r="AU1186" s="155" t="s">
        <v>85</v>
      </c>
      <c r="AV1186" s="13" t="s">
        <v>85</v>
      </c>
      <c r="AW1186" s="13" t="s">
        <v>32</v>
      </c>
      <c r="AX1186" s="13" t="s">
        <v>75</v>
      </c>
      <c r="AY1186" s="155" t="s">
        <v>133</v>
      </c>
    </row>
    <row r="1187" spans="2:51" s="12" customFormat="1" ht="11.25">
      <c r="B1187" s="147"/>
      <c r="D1187" s="148" t="s">
        <v>141</v>
      </c>
      <c r="E1187" s="149" t="s">
        <v>1</v>
      </c>
      <c r="F1187" s="150" t="s">
        <v>1475</v>
      </c>
      <c r="H1187" s="149" t="s">
        <v>1</v>
      </c>
      <c r="I1187" s="151"/>
      <c r="L1187" s="147"/>
      <c r="M1187" s="152"/>
      <c r="T1187" s="153"/>
      <c r="AT1187" s="149" t="s">
        <v>141</v>
      </c>
      <c r="AU1187" s="149" t="s">
        <v>85</v>
      </c>
      <c r="AV1187" s="12" t="s">
        <v>83</v>
      </c>
      <c r="AW1187" s="12" t="s">
        <v>32</v>
      </c>
      <c r="AX1187" s="12" t="s">
        <v>75</v>
      </c>
      <c r="AY1187" s="149" t="s">
        <v>133</v>
      </c>
    </row>
    <row r="1188" spans="2:51" s="13" customFormat="1" ht="11.25">
      <c r="B1188" s="154"/>
      <c r="D1188" s="148" t="s">
        <v>141</v>
      </c>
      <c r="E1188" s="155" t="s">
        <v>1</v>
      </c>
      <c r="F1188" s="156" t="s">
        <v>83</v>
      </c>
      <c r="H1188" s="157">
        <v>1</v>
      </c>
      <c r="I1188" s="158"/>
      <c r="L1188" s="154"/>
      <c r="M1188" s="159"/>
      <c r="T1188" s="160"/>
      <c r="AT1188" s="155" t="s">
        <v>141</v>
      </c>
      <c r="AU1188" s="155" t="s">
        <v>85</v>
      </c>
      <c r="AV1188" s="13" t="s">
        <v>85</v>
      </c>
      <c r="AW1188" s="13" t="s">
        <v>32</v>
      </c>
      <c r="AX1188" s="13" t="s">
        <v>75</v>
      </c>
      <c r="AY1188" s="155" t="s">
        <v>133</v>
      </c>
    </row>
    <row r="1189" spans="2:51" s="12" customFormat="1" ht="11.25">
      <c r="B1189" s="147"/>
      <c r="D1189" s="148" t="s">
        <v>141</v>
      </c>
      <c r="E1189" s="149" t="s">
        <v>1</v>
      </c>
      <c r="F1189" s="150" t="s">
        <v>1476</v>
      </c>
      <c r="H1189" s="149" t="s">
        <v>1</v>
      </c>
      <c r="I1189" s="151"/>
      <c r="L1189" s="147"/>
      <c r="M1189" s="152"/>
      <c r="T1189" s="153"/>
      <c r="AT1189" s="149" t="s">
        <v>141</v>
      </c>
      <c r="AU1189" s="149" t="s">
        <v>85</v>
      </c>
      <c r="AV1189" s="12" t="s">
        <v>83</v>
      </c>
      <c r="AW1189" s="12" t="s">
        <v>32</v>
      </c>
      <c r="AX1189" s="12" t="s">
        <v>75</v>
      </c>
      <c r="AY1189" s="149" t="s">
        <v>133</v>
      </c>
    </row>
    <row r="1190" spans="2:51" s="13" customFormat="1" ht="11.25">
      <c r="B1190" s="154"/>
      <c r="D1190" s="148" t="s">
        <v>141</v>
      </c>
      <c r="E1190" s="155" t="s">
        <v>1</v>
      </c>
      <c r="F1190" s="156" t="s">
        <v>83</v>
      </c>
      <c r="H1190" s="157">
        <v>1</v>
      </c>
      <c r="I1190" s="158"/>
      <c r="L1190" s="154"/>
      <c r="M1190" s="159"/>
      <c r="T1190" s="160"/>
      <c r="AT1190" s="155" t="s">
        <v>141</v>
      </c>
      <c r="AU1190" s="155" t="s">
        <v>85</v>
      </c>
      <c r="AV1190" s="13" t="s">
        <v>85</v>
      </c>
      <c r="AW1190" s="13" t="s">
        <v>32</v>
      </c>
      <c r="AX1190" s="13" t="s">
        <v>75</v>
      </c>
      <c r="AY1190" s="155" t="s">
        <v>133</v>
      </c>
    </row>
    <row r="1191" spans="2:51" s="12" customFormat="1" ht="11.25">
      <c r="B1191" s="147"/>
      <c r="D1191" s="148" t="s">
        <v>141</v>
      </c>
      <c r="E1191" s="149" t="s">
        <v>1</v>
      </c>
      <c r="F1191" s="150" t="s">
        <v>1477</v>
      </c>
      <c r="H1191" s="149" t="s">
        <v>1</v>
      </c>
      <c r="I1191" s="151"/>
      <c r="L1191" s="147"/>
      <c r="M1191" s="152"/>
      <c r="T1191" s="153"/>
      <c r="AT1191" s="149" t="s">
        <v>141</v>
      </c>
      <c r="AU1191" s="149" t="s">
        <v>85</v>
      </c>
      <c r="AV1191" s="12" t="s">
        <v>83</v>
      </c>
      <c r="AW1191" s="12" t="s">
        <v>32</v>
      </c>
      <c r="AX1191" s="12" t="s">
        <v>75</v>
      </c>
      <c r="AY1191" s="149" t="s">
        <v>133</v>
      </c>
    </row>
    <row r="1192" spans="2:51" s="13" customFormat="1" ht="11.25">
      <c r="B1192" s="154"/>
      <c r="D1192" s="148" t="s">
        <v>141</v>
      </c>
      <c r="E1192" s="155" t="s">
        <v>1</v>
      </c>
      <c r="F1192" s="156" t="s">
        <v>153</v>
      </c>
      <c r="H1192" s="157">
        <v>3</v>
      </c>
      <c r="I1192" s="158"/>
      <c r="L1192" s="154"/>
      <c r="M1192" s="159"/>
      <c r="T1192" s="160"/>
      <c r="AT1192" s="155" t="s">
        <v>141</v>
      </c>
      <c r="AU1192" s="155" t="s">
        <v>85</v>
      </c>
      <c r="AV1192" s="13" t="s">
        <v>85</v>
      </c>
      <c r="AW1192" s="13" t="s">
        <v>32</v>
      </c>
      <c r="AX1192" s="13" t="s">
        <v>75</v>
      </c>
      <c r="AY1192" s="155" t="s">
        <v>133</v>
      </c>
    </row>
    <row r="1193" spans="2:51" s="12" customFormat="1" ht="11.25">
      <c r="B1193" s="147"/>
      <c r="D1193" s="148" t="s">
        <v>141</v>
      </c>
      <c r="E1193" s="149" t="s">
        <v>1</v>
      </c>
      <c r="F1193" s="150" t="s">
        <v>1478</v>
      </c>
      <c r="H1193" s="149" t="s">
        <v>1</v>
      </c>
      <c r="I1193" s="151"/>
      <c r="L1193" s="147"/>
      <c r="M1193" s="152"/>
      <c r="T1193" s="153"/>
      <c r="AT1193" s="149" t="s">
        <v>141</v>
      </c>
      <c r="AU1193" s="149" t="s">
        <v>85</v>
      </c>
      <c r="AV1193" s="12" t="s">
        <v>83</v>
      </c>
      <c r="AW1193" s="12" t="s">
        <v>32</v>
      </c>
      <c r="AX1193" s="12" t="s">
        <v>75</v>
      </c>
      <c r="AY1193" s="149" t="s">
        <v>133</v>
      </c>
    </row>
    <row r="1194" spans="2:51" s="13" customFormat="1" ht="11.25">
      <c r="B1194" s="154"/>
      <c r="D1194" s="148" t="s">
        <v>141</v>
      </c>
      <c r="E1194" s="155" t="s">
        <v>1</v>
      </c>
      <c r="F1194" s="156" t="s">
        <v>85</v>
      </c>
      <c r="H1194" s="157">
        <v>2</v>
      </c>
      <c r="I1194" s="158"/>
      <c r="L1194" s="154"/>
      <c r="M1194" s="159"/>
      <c r="T1194" s="160"/>
      <c r="AT1194" s="155" t="s">
        <v>141</v>
      </c>
      <c r="AU1194" s="155" t="s">
        <v>85</v>
      </c>
      <c r="AV1194" s="13" t="s">
        <v>85</v>
      </c>
      <c r="AW1194" s="13" t="s">
        <v>32</v>
      </c>
      <c r="AX1194" s="13" t="s">
        <v>75</v>
      </c>
      <c r="AY1194" s="155" t="s">
        <v>133</v>
      </c>
    </row>
    <row r="1195" spans="2:51" s="12" customFormat="1" ht="11.25">
      <c r="B1195" s="147"/>
      <c r="D1195" s="148" t="s">
        <v>141</v>
      </c>
      <c r="E1195" s="149" t="s">
        <v>1</v>
      </c>
      <c r="F1195" s="150" t="s">
        <v>1479</v>
      </c>
      <c r="H1195" s="149" t="s">
        <v>1</v>
      </c>
      <c r="I1195" s="151"/>
      <c r="L1195" s="147"/>
      <c r="M1195" s="152"/>
      <c r="T1195" s="153"/>
      <c r="AT1195" s="149" t="s">
        <v>141</v>
      </c>
      <c r="AU1195" s="149" t="s">
        <v>85</v>
      </c>
      <c r="AV1195" s="12" t="s">
        <v>83</v>
      </c>
      <c r="AW1195" s="12" t="s">
        <v>32</v>
      </c>
      <c r="AX1195" s="12" t="s">
        <v>75</v>
      </c>
      <c r="AY1195" s="149" t="s">
        <v>133</v>
      </c>
    </row>
    <row r="1196" spans="2:51" s="13" customFormat="1" ht="11.25">
      <c r="B1196" s="154"/>
      <c r="D1196" s="148" t="s">
        <v>141</v>
      </c>
      <c r="E1196" s="155" t="s">
        <v>1</v>
      </c>
      <c r="F1196" s="156" t="s">
        <v>153</v>
      </c>
      <c r="H1196" s="157">
        <v>3</v>
      </c>
      <c r="I1196" s="158"/>
      <c r="L1196" s="154"/>
      <c r="M1196" s="159"/>
      <c r="T1196" s="160"/>
      <c r="AT1196" s="155" t="s">
        <v>141</v>
      </c>
      <c r="AU1196" s="155" t="s">
        <v>85</v>
      </c>
      <c r="AV1196" s="13" t="s">
        <v>85</v>
      </c>
      <c r="AW1196" s="13" t="s">
        <v>32</v>
      </c>
      <c r="AX1196" s="13" t="s">
        <v>75</v>
      </c>
      <c r="AY1196" s="155" t="s">
        <v>133</v>
      </c>
    </row>
    <row r="1197" spans="2:51" s="12" customFormat="1" ht="11.25">
      <c r="B1197" s="147"/>
      <c r="D1197" s="148" t="s">
        <v>141</v>
      </c>
      <c r="E1197" s="149" t="s">
        <v>1</v>
      </c>
      <c r="F1197" s="150" t="s">
        <v>1480</v>
      </c>
      <c r="H1197" s="149" t="s">
        <v>1</v>
      </c>
      <c r="I1197" s="151"/>
      <c r="L1197" s="147"/>
      <c r="M1197" s="152"/>
      <c r="T1197" s="153"/>
      <c r="AT1197" s="149" t="s">
        <v>141</v>
      </c>
      <c r="AU1197" s="149" t="s">
        <v>85</v>
      </c>
      <c r="AV1197" s="12" t="s">
        <v>83</v>
      </c>
      <c r="AW1197" s="12" t="s">
        <v>32</v>
      </c>
      <c r="AX1197" s="12" t="s">
        <v>75</v>
      </c>
      <c r="AY1197" s="149" t="s">
        <v>133</v>
      </c>
    </row>
    <row r="1198" spans="2:51" s="13" customFormat="1" ht="11.25">
      <c r="B1198" s="154"/>
      <c r="D1198" s="148" t="s">
        <v>141</v>
      </c>
      <c r="E1198" s="155" t="s">
        <v>1</v>
      </c>
      <c r="F1198" s="156" t="s">
        <v>83</v>
      </c>
      <c r="H1198" s="157">
        <v>1</v>
      </c>
      <c r="I1198" s="158"/>
      <c r="L1198" s="154"/>
      <c r="M1198" s="159"/>
      <c r="T1198" s="160"/>
      <c r="AT1198" s="155" t="s">
        <v>141</v>
      </c>
      <c r="AU1198" s="155" t="s">
        <v>85</v>
      </c>
      <c r="AV1198" s="13" t="s">
        <v>85</v>
      </c>
      <c r="AW1198" s="13" t="s">
        <v>32</v>
      </c>
      <c r="AX1198" s="13" t="s">
        <v>75</v>
      </c>
      <c r="AY1198" s="155" t="s">
        <v>133</v>
      </c>
    </row>
    <row r="1199" spans="2:51" s="12" customFormat="1" ht="11.25">
      <c r="B1199" s="147"/>
      <c r="D1199" s="148" t="s">
        <v>141</v>
      </c>
      <c r="E1199" s="149" t="s">
        <v>1</v>
      </c>
      <c r="F1199" s="150" t="s">
        <v>1481</v>
      </c>
      <c r="H1199" s="149" t="s">
        <v>1</v>
      </c>
      <c r="I1199" s="151"/>
      <c r="L1199" s="147"/>
      <c r="M1199" s="152"/>
      <c r="T1199" s="153"/>
      <c r="AT1199" s="149" t="s">
        <v>141</v>
      </c>
      <c r="AU1199" s="149" t="s">
        <v>85</v>
      </c>
      <c r="AV1199" s="12" t="s">
        <v>83</v>
      </c>
      <c r="AW1199" s="12" t="s">
        <v>32</v>
      </c>
      <c r="AX1199" s="12" t="s">
        <v>75</v>
      </c>
      <c r="AY1199" s="149" t="s">
        <v>133</v>
      </c>
    </row>
    <row r="1200" spans="2:51" s="13" customFormat="1" ht="11.25">
      <c r="B1200" s="154"/>
      <c r="D1200" s="148" t="s">
        <v>141</v>
      </c>
      <c r="E1200" s="155" t="s">
        <v>1</v>
      </c>
      <c r="F1200" s="156" t="s">
        <v>83</v>
      </c>
      <c r="H1200" s="157">
        <v>1</v>
      </c>
      <c r="I1200" s="158"/>
      <c r="L1200" s="154"/>
      <c r="M1200" s="159"/>
      <c r="T1200" s="160"/>
      <c r="AT1200" s="155" t="s">
        <v>141</v>
      </c>
      <c r="AU1200" s="155" t="s">
        <v>85</v>
      </c>
      <c r="AV1200" s="13" t="s">
        <v>85</v>
      </c>
      <c r="AW1200" s="13" t="s">
        <v>32</v>
      </c>
      <c r="AX1200" s="13" t="s">
        <v>75</v>
      </c>
      <c r="AY1200" s="155" t="s">
        <v>133</v>
      </c>
    </row>
    <row r="1201" spans="2:65" s="14" customFormat="1" ht="11.25">
      <c r="B1201" s="161"/>
      <c r="D1201" s="148" t="s">
        <v>141</v>
      </c>
      <c r="E1201" s="162" t="s">
        <v>1</v>
      </c>
      <c r="F1201" s="163" t="s">
        <v>152</v>
      </c>
      <c r="H1201" s="164">
        <v>43</v>
      </c>
      <c r="I1201" s="165"/>
      <c r="L1201" s="161"/>
      <c r="M1201" s="166"/>
      <c r="T1201" s="167"/>
      <c r="AT1201" s="162" t="s">
        <v>141</v>
      </c>
      <c r="AU1201" s="162" t="s">
        <v>85</v>
      </c>
      <c r="AV1201" s="14" t="s">
        <v>139</v>
      </c>
      <c r="AW1201" s="14" t="s">
        <v>32</v>
      </c>
      <c r="AX1201" s="14" t="s">
        <v>83</v>
      </c>
      <c r="AY1201" s="162" t="s">
        <v>133</v>
      </c>
    </row>
    <row r="1202" spans="2:65" s="1" customFormat="1" ht="16.5" customHeight="1">
      <c r="B1202" s="32"/>
      <c r="C1202" s="175" t="s">
        <v>1786</v>
      </c>
      <c r="D1202" s="175" t="s">
        <v>284</v>
      </c>
      <c r="E1202" s="176" t="s">
        <v>537</v>
      </c>
      <c r="F1202" s="177" t="s">
        <v>538</v>
      </c>
      <c r="G1202" s="178" t="s">
        <v>415</v>
      </c>
      <c r="H1202" s="179">
        <v>43</v>
      </c>
      <c r="I1202" s="180"/>
      <c r="J1202" s="181">
        <f>ROUND(I1202*H1202,2)</f>
        <v>0</v>
      </c>
      <c r="K1202" s="182"/>
      <c r="L1202" s="183"/>
      <c r="M1202" s="184" t="s">
        <v>1</v>
      </c>
      <c r="N1202" s="185" t="s">
        <v>40</v>
      </c>
      <c r="P1202" s="143">
        <f>O1202*H1202</f>
        <v>0</v>
      </c>
      <c r="Q1202" s="143">
        <v>2.5000000000000001E-3</v>
      </c>
      <c r="R1202" s="143">
        <f>Q1202*H1202</f>
        <v>0.1075</v>
      </c>
      <c r="S1202" s="143">
        <v>0</v>
      </c>
      <c r="T1202" s="144">
        <f>S1202*H1202</f>
        <v>0</v>
      </c>
      <c r="AR1202" s="145" t="s">
        <v>184</v>
      </c>
      <c r="AT1202" s="145" t="s">
        <v>284</v>
      </c>
      <c r="AU1202" s="145" t="s">
        <v>85</v>
      </c>
      <c r="AY1202" s="17" t="s">
        <v>133</v>
      </c>
      <c r="BE1202" s="146">
        <f>IF(N1202="základní",J1202,0)</f>
        <v>0</v>
      </c>
      <c r="BF1202" s="146">
        <f>IF(N1202="snížená",J1202,0)</f>
        <v>0</v>
      </c>
      <c r="BG1202" s="146">
        <f>IF(N1202="zákl. přenesená",J1202,0)</f>
        <v>0</v>
      </c>
      <c r="BH1202" s="146">
        <f>IF(N1202="sníž. přenesená",J1202,0)</f>
        <v>0</v>
      </c>
      <c r="BI1202" s="146">
        <f>IF(N1202="nulová",J1202,0)</f>
        <v>0</v>
      </c>
      <c r="BJ1202" s="17" t="s">
        <v>83</v>
      </c>
      <c r="BK1202" s="146">
        <f>ROUND(I1202*H1202,2)</f>
        <v>0</v>
      </c>
      <c r="BL1202" s="17" t="s">
        <v>139</v>
      </c>
      <c r="BM1202" s="145" t="s">
        <v>1787</v>
      </c>
    </row>
    <row r="1203" spans="2:65" s="13" customFormat="1" ht="11.25">
      <c r="B1203" s="154"/>
      <c r="D1203" s="148" t="s">
        <v>141</v>
      </c>
      <c r="E1203" s="155" t="s">
        <v>1</v>
      </c>
      <c r="F1203" s="156" t="s">
        <v>395</v>
      </c>
      <c r="H1203" s="157">
        <v>43</v>
      </c>
      <c r="I1203" s="158"/>
      <c r="L1203" s="154"/>
      <c r="M1203" s="159"/>
      <c r="T1203" s="160"/>
      <c r="AT1203" s="155" t="s">
        <v>141</v>
      </c>
      <c r="AU1203" s="155" t="s">
        <v>85</v>
      </c>
      <c r="AV1203" s="13" t="s">
        <v>85</v>
      </c>
      <c r="AW1203" s="13" t="s">
        <v>32</v>
      </c>
      <c r="AX1203" s="13" t="s">
        <v>83</v>
      </c>
      <c r="AY1203" s="155" t="s">
        <v>133</v>
      </c>
    </row>
    <row r="1204" spans="2:65" s="1" customFormat="1" ht="16.5" customHeight="1">
      <c r="B1204" s="32"/>
      <c r="C1204" s="175" t="s">
        <v>1788</v>
      </c>
      <c r="D1204" s="175" t="s">
        <v>284</v>
      </c>
      <c r="E1204" s="176" t="s">
        <v>533</v>
      </c>
      <c r="F1204" s="177" t="s">
        <v>534</v>
      </c>
      <c r="G1204" s="178" t="s">
        <v>415</v>
      </c>
      <c r="H1204" s="179">
        <v>43</v>
      </c>
      <c r="I1204" s="180"/>
      <c r="J1204" s="181">
        <f>ROUND(I1204*H1204,2)</f>
        <v>0</v>
      </c>
      <c r="K1204" s="182"/>
      <c r="L1204" s="183"/>
      <c r="M1204" s="184" t="s">
        <v>1</v>
      </c>
      <c r="N1204" s="185" t="s">
        <v>40</v>
      </c>
      <c r="P1204" s="143">
        <f>O1204*H1204</f>
        <v>0</v>
      </c>
      <c r="Q1204" s="143">
        <v>2.9499999999999998E-2</v>
      </c>
      <c r="R1204" s="143">
        <f>Q1204*H1204</f>
        <v>1.2685</v>
      </c>
      <c r="S1204" s="143">
        <v>0</v>
      </c>
      <c r="T1204" s="144">
        <f>S1204*H1204</f>
        <v>0</v>
      </c>
      <c r="AR1204" s="145" t="s">
        <v>184</v>
      </c>
      <c r="AT1204" s="145" t="s">
        <v>284</v>
      </c>
      <c r="AU1204" s="145" t="s">
        <v>85</v>
      </c>
      <c r="AY1204" s="17" t="s">
        <v>133</v>
      </c>
      <c r="BE1204" s="146">
        <f>IF(N1204="základní",J1204,0)</f>
        <v>0</v>
      </c>
      <c r="BF1204" s="146">
        <f>IF(N1204="snížená",J1204,0)</f>
        <v>0</v>
      </c>
      <c r="BG1204" s="146">
        <f>IF(N1204="zákl. přenesená",J1204,0)</f>
        <v>0</v>
      </c>
      <c r="BH1204" s="146">
        <f>IF(N1204="sníž. přenesená",J1204,0)</f>
        <v>0</v>
      </c>
      <c r="BI1204" s="146">
        <f>IF(N1204="nulová",J1204,0)</f>
        <v>0</v>
      </c>
      <c r="BJ1204" s="17" t="s">
        <v>83</v>
      </c>
      <c r="BK1204" s="146">
        <f>ROUND(I1204*H1204,2)</f>
        <v>0</v>
      </c>
      <c r="BL1204" s="17" t="s">
        <v>139</v>
      </c>
      <c r="BM1204" s="145" t="s">
        <v>1789</v>
      </c>
    </row>
    <row r="1205" spans="2:65" s="13" customFormat="1" ht="11.25">
      <c r="B1205" s="154"/>
      <c r="D1205" s="148" t="s">
        <v>141</v>
      </c>
      <c r="E1205" s="155" t="s">
        <v>1</v>
      </c>
      <c r="F1205" s="156" t="s">
        <v>1790</v>
      </c>
      <c r="H1205" s="157">
        <v>43</v>
      </c>
      <c r="I1205" s="158"/>
      <c r="L1205" s="154"/>
      <c r="M1205" s="159"/>
      <c r="T1205" s="160"/>
      <c r="AT1205" s="155" t="s">
        <v>141</v>
      </c>
      <c r="AU1205" s="155" t="s">
        <v>85</v>
      </c>
      <c r="AV1205" s="13" t="s">
        <v>85</v>
      </c>
      <c r="AW1205" s="13" t="s">
        <v>32</v>
      </c>
      <c r="AX1205" s="13" t="s">
        <v>83</v>
      </c>
      <c r="AY1205" s="155" t="s">
        <v>133</v>
      </c>
    </row>
    <row r="1206" spans="2:65" s="1" customFormat="1" ht="24.2" customHeight="1">
      <c r="B1206" s="32"/>
      <c r="C1206" s="133" t="s">
        <v>1791</v>
      </c>
      <c r="D1206" s="133" t="s">
        <v>135</v>
      </c>
      <c r="E1206" s="134" t="s">
        <v>541</v>
      </c>
      <c r="F1206" s="135" t="s">
        <v>542</v>
      </c>
      <c r="G1206" s="136" t="s">
        <v>991</v>
      </c>
      <c r="H1206" s="137">
        <v>24</v>
      </c>
      <c r="I1206" s="138"/>
      <c r="J1206" s="139">
        <f>ROUND(I1206*H1206,2)</f>
        <v>0</v>
      </c>
      <c r="K1206" s="140"/>
      <c r="L1206" s="32"/>
      <c r="M1206" s="141" t="s">
        <v>1</v>
      </c>
      <c r="N1206" s="142" t="s">
        <v>40</v>
      </c>
      <c r="P1206" s="143">
        <f>O1206*H1206</f>
        <v>0</v>
      </c>
      <c r="Q1206" s="143">
        <v>1.6000000000000001E-4</v>
      </c>
      <c r="R1206" s="143">
        <f>Q1206*H1206</f>
        <v>3.8400000000000005E-3</v>
      </c>
      <c r="S1206" s="143">
        <v>0</v>
      </c>
      <c r="T1206" s="144">
        <f>S1206*H1206</f>
        <v>0</v>
      </c>
      <c r="AR1206" s="145" t="s">
        <v>139</v>
      </c>
      <c r="AT1206" s="145" t="s">
        <v>135</v>
      </c>
      <c r="AU1206" s="145" t="s">
        <v>85</v>
      </c>
      <c r="AY1206" s="17" t="s">
        <v>133</v>
      </c>
      <c r="BE1206" s="146">
        <f>IF(N1206="základní",J1206,0)</f>
        <v>0</v>
      </c>
      <c r="BF1206" s="146">
        <f>IF(N1206="snížená",J1206,0)</f>
        <v>0</v>
      </c>
      <c r="BG1206" s="146">
        <f>IF(N1206="zákl. přenesená",J1206,0)</f>
        <v>0</v>
      </c>
      <c r="BH1206" s="146">
        <f>IF(N1206="sníž. přenesená",J1206,0)</f>
        <v>0</v>
      </c>
      <c r="BI1206" s="146">
        <f>IF(N1206="nulová",J1206,0)</f>
        <v>0</v>
      </c>
      <c r="BJ1206" s="17" t="s">
        <v>83</v>
      </c>
      <c r="BK1206" s="146">
        <f>ROUND(I1206*H1206,2)</f>
        <v>0</v>
      </c>
      <c r="BL1206" s="17" t="s">
        <v>139</v>
      </c>
      <c r="BM1206" s="145" t="s">
        <v>1792</v>
      </c>
    </row>
    <row r="1207" spans="2:65" s="13" customFormat="1" ht="11.25">
      <c r="B1207" s="154"/>
      <c r="D1207" s="148" t="s">
        <v>141</v>
      </c>
      <c r="E1207" s="155" t="s">
        <v>1</v>
      </c>
      <c r="F1207" s="156" t="s">
        <v>1793</v>
      </c>
      <c r="H1207" s="157">
        <v>24</v>
      </c>
      <c r="I1207" s="158"/>
      <c r="L1207" s="154"/>
      <c r="M1207" s="159"/>
      <c r="T1207" s="160"/>
      <c r="AT1207" s="155" t="s">
        <v>141</v>
      </c>
      <c r="AU1207" s="155" t="s">
        <v>85</v>
      </c>
      <c r="AV1207" s="13" t="s">
        <v>85</v>
      </c>
      <c r="AW1207" s="13" t="s">
        <v>32</v>
      </c>
      <c r="AX1207" s="13" t="s">
        <v>83</v>
      </c>
      <c r="AY1207" s="155" t="s">
        <v>133</v>
      </c>
    </row>
    <row r="1208" spans="2:65" s="1" customFormat="1" ht="16.5" customHeight="1">
      <c r="B1208" s="32"/>
      <c r="C1208" s="133" t="s">
        <v>1794</v>
      </c>
      <c r="D1208" s="133" t="s">
        <v>135</v>
      </c>
      <c r="E1208" s="134" t="s">
        <v>545</v>
      </c>
      <c r="F1208" s="135" t="s">
        <v>546</v>
      </c>
      <c r="G1208" s="136" t="s">
        <v>187</v>
      </c>
      <c r="H1208" s="137">
        <v>5981.69</v>
      </c>
      <c r="I1208" s="138"/>
      <c r="J1208" s="139">
        <f>ROUND(I1208*H1208,2)</f>
        <v>0</v>
      </c>
      <c r="K1208" s="140"/>
      <c r="L1208" s="32"/>
      <c r="M1208" s="141" t="s">
        <v>1</v>
      </c>
      <c r="N1208" s="142" t="s">
        <v>40</v>
      </c>
      <c r="P1208" s="143">
        <f>O1208*H1208</f>
        <v>0</v>
      </c>
      <c r="Q1208" s="143">
        <v>1.9000000000000001E-4</v>
      </c>
      <c r="R1208" s="143">
        <f>Q1208*H1208</f>
        <v>1.1365211</v>
      </c>
      <c r="S1208" s="143">
        <v>0</v>
      </c>
      <c r="T1208" s="144">
        <f>S1208*H1208</f>
        <v>0</v>
      </c>
      <c r="AR1208" s="145" t="s">
        <v>139</v>
      </c>
      <c r="AT1208" s="145" t="s">
        <v>135</v>
      </c>
      <c r="AU1208" s="145" t="s">
        <v>85</v>
      </c>
      <c r="AY1208" s="17" t="s">
        <v>133</v>
      </c>
      <c r="BE1208" s="146">
        <f>IF(N1208="základní",J1208,0)</f>
        <v>0</v>
      </c>
      <c r="BF1208" s="146">
        <f>IF(N1208="snížená",J1208,0)</f>
        <v>0</v>
      </c>
      <c r="BG1208" s="146">
        <f>IF(N1208="zákl. přenesená",J1208,0)</f>
        <v>0</v>
      </c>
      <c r="BH1208" s="146">
        <f>IF(N1208="sníž. přenesená",J1208,0)</f>
        <v>0</v>
      </c>
      <c r="BI1208" s="146">
        <f>IF(N1208="nulová",J1208,0)</f>
        <v>0</v>
      </c>
      <c r="BJ1208" s="17" t="s">
        <v>83</v>
      </c>
      <c r="BK1208" s="146">
        <f>ROUND(I1208*H1208,2)</f>
        <v>0</v>
      </c>
      <c r="BL1208" s="17" t="s">
        <v>139</v>
      </c>
      <c r="BM1208" s="145" t="s">
        <v>1795</v>
      </c>
    </row>
    <row r="1209" spans="2:65" s="12" customFormat="1" ht="11.25">
      <c r="B1209" s="147"/>
      <c r="D1209" s="148" t="s">
        <v>141</v>
      </c>
      <c r="E1209" s="149" t="s">
        <v>1</v>
      </c>
      <c r="F1209" s="150" t="s">
        <v>1796</v>
      </c>
      <c r="H1209" s="149" t="s">
        <v>1</v>
      </c>
      <c r="I1209" s="151"/>
      <c r="L1209" s="147"/>
      <c r="M1209" s="152"/>
      <c r="T1209" s="153"/>
      <c r="AT1209" s="149" t="s">
        <v>141</v>
      </c>
      <c r="AU1209" s="149" t="s">
        <v>85</v>
      </c>
      <c r="AV1209" s="12" t="s">
        <v>83</v>
      </c>
      <c r="AW1209" s="12" t="s">
        <v>32</v>
      </c>
      <c r="AX1209" s="12" t="s">
        <v>75</v>
      </c>
      <c r="AY1209" s="149" t="s">
        <v>133</v>
      </c>
    </row>
    <row r="1210" spans="2:65" s="13" customFormat="1" ht="11.25">
      <c r="B1210" s="154"/>
      <c r="D1210" s="148" t="s">
        <v>141</v>
      </c>
      <c r="E1210" s="155" t="s">
        <v>1</v>
      </c>
      <c r="F1210" s="156" t="s">
        <v>1797</v>
      </c>
      <c r="H1210" s="157">
        <v>5981.69</v>
      </c>
      <c r="I1210" s="158"/>
      <c r="L1210" s="154"/>
      <c r="M1210" s="159"/>
      <c r="T1210" s="160"/>
      <c r="AT1210" s="155" t="s">
        <v>141</v>
      </c>
      <c r="AU1210" s="155" t="s">
        <v>85</v>
      </c>
      <c r="AV1210" s="13" t="s">
        <v>85</v>
      </c>
      <c r="AW1210" s="13" t="s">
        <v>32</v>
      </c>
      <c r="AX1210" s="13" t="s">
        <v>83</v>
      </c>
      <c r="AY1210" s="155" t="s">
        <v>133</v>
      </c>
    </row>
    <row r="1211" spans="2:65" s="1" customFormat="1" ht="16.5" customHeight="1">
      <c r="B1211" s="32"/>
      <c r="C1211" s="133" t="s">
        <v>1798</v>
      </c>
      <c r="D1211" s="133" t="s">
        <v>135</v>
      </c>
      <c r="E1211" s="134" t="s">
        <v>549</v>
      </c>
      <c r="F1211" s="135" t="s">
        <v>550</v>
      </c>
      <c r="G1211" s="136" t="s">
        <v>187</v>
      </c>
      <c r="H1211" s="137">
        <v>5981.69</v>
      </c>
      <c r="I1211" s="138"/>
      <c r="J1211" s="139">
        <f>ROUND(I1211*H1211,2)</f>
        <v>0</v>
      </c>
      <c r="K1211" s="140"/>
      <c r="L1211" s="32"/>
      <c r="M1211" s="141" t="s">
        <v>1</v>
      </c>
      <c r="N1211" s="142" t="s">
        <v>40</v>
      </c>
      <c r="P1211" s="143">
        <f>O1211*H1211</f>
        <v>0</v>
      </c>
      <c r="Q1211" s="143">
        <v>6.0000000000000002E-5</v>
      </c>
      <c r="R1211" s="143">
        <f>Q1211*H1211</f>
        <v>0.35890139999999998</v>
      </c>
      <c r="S1211" s="143">
        <v>0</v>
      </c>
      <c r="T1211" s="144">
        <f>S1211*H1211</f>
        <v>0</v>
      </c>
      <c r="AR1211" s="145" t="s">
        <v>139</v>
      </c>
      <c r="AT1211" s="145" t="s">
        <v>135</v>
      </c>
      <c r="AU1211" s="145" t="s">
        <v>85</v>
      </c>
      <c r="AY1211" s="17" t="s">
        <v>133</v>
      </c>
      <c r="BE1211" s="146">
        <f>IF(N1211="základní",J1211,0)</f>
        <v>0</v>
      </c>
      <c r="BF1211" s="146">
        <f>IF(N1211="snížená",J1211,0)</f>
        <v>0</v>
      </c>
      <c r="BG1211" s="146">
        <f>IF(N1211="zákl. přenesená",J1211,0)</f>
        <v>0</v>
      </c>
      <c r="BH1211" s="146">
        <f>IF(N1211="sníž. přenesená",J1211,0)</f>
        <v>0</v>
      </c>
      <c r="BI1211" s="146">
        <f>IF(N1211="nulová",J1211,0)</f>
        <v>0</v>
      </c>
      <c r="BJ1211" s="17" t="s">
        <v>83</v>
      </c>
      <c r="BK1211" s="146">
        <f>ROUND(I1211*H1211,2)</f>
        <v>0</v>
      </c>
      <c r="BL1211" s="17" t="s">
        <v>139</v>
      </c>
      <c r="BM1211" s="145" t="s">
        <v>1799</v>
      </c>
    </row>
    <row r="1212" spans="2:65" s="12" customFormat="1" ht="11.25">
      <c r="B1212" s="147"/>
      <c r="D1212" s="148" t="s">
        <v>141</v>
      </c>
      <c r="E1212" s="149" t="s">
        <v>1</v>
      </c>
      <c r="F1212" s="150" t="s">
        <v>1796</v>
      </c>
      <c r="H1212" s="149" t="s">
        <v>1</v>
      </c>
      <c r="I1212" s="151"/>
      <c r="L1212" s="147"/>
      <c r="M1212" s="152"/>
      <c r="T1212" s="153"/>
      <c r="AT1212" s="149" t="s">
        <v>141</v>
      </c>
      <c r="AU1212" s="149" t="s">
        <v>85</v>
      </c>
      <c r="AV1212" s="12" t="s">
        <v>83</v>
      </c>
      <c r="AW1212" s="12" t="s">
        <v>32</v>
      </c>
      <c r="AX1212" s="12" t="s">
        <v>75</v>
      </c>
      <c r="AY1212" s="149" t="s">
        <v>133</v>
      </c>
    </row>
    <row r="1213" spans="2:65" s="13" customFormat="1" ht="11.25">
      <c r="B1213" s="154"/>
      <c r="D1213" s="148" t="s">
        <v>141</v>
      </c>
      <c r="E1213" s="155" t="s">
        <v>1</v>
      </c>
      <c r="F1213" s="156" t="s">
        <v>1797</v>
      </c>
      <c r="H1213" s="157">
        <v>5981.69</v>
      </c>
      <c r="I1213" s="158"/>
      <c r="L1213" s="154"/>
      <c r="M1213" s="159"/>
      <c r="T1213" s="160"/>
      <c r="AT1213" s="155" t="s">
        <v>141</v>
      </c>
      <c r="AU1213" s="155" t="s">
        <v>85</v>
      </c>
      <c r="AV1213" s="13" t="s">
        <v>85</v>
      </c>
      <c r="AW1213" s="13" t="s">
        <v>32</v>
      </c>
      <c r="AX1213" s="13" t="s">
        <v>83</v>
      </c>
      <c r="AY1213" s="155" t="s">
        <v>133</v>
      </c>
    </row>
    <row r="1214" spans="2:65" s="1" customFormat="1" ht="24.2" customHeight="1">
      <c r="B1214" s="32"/>
      <c r="C1214" s="133" t="s">
        <v>1800</v>
      </c>
      <c r="D1214" s="133" t="s">
        <v>135</v>
      </c>
      <c r="E1214" s="134" t="s">
        <v>1801</v>
      </c>
      <c r="F1214" s="135" t="s">
        <v>1802</v>
      </c>
      <c r="G1214" s="136" t="s">
        <v>415</v>
      </c>
      <c r="H1214" s="137">
        <v>20</v>
      </c>
      <c r="I1214" s="138"/>
      <c r="J1214" s="139">
        <f>ROUND(I1214*H1214,2)</f>
        <v>0</v>
      </c>
      <c r="K1214" s="140"/>
      <c r="L1214" s="32"/>
      <c r="M1214" s="141" t="s">
        <v>1</v>
      </c>
      <c r="N1214" s="142" t="s">
        <v>40</v>
      </c>
      <c r="P1214" s="143">
        <f>O1214*H1214</f>
        <v>0</v>
      </c>
      <c r="Q1214" s="143">
        <v>1E-4</v>
      </c>
      <c r="R1214" s="143">
        <f>Q1214*H1214</f>
        <v>2E-3</v>
      </c>
      <c r="S1214" s="143">
        <v>0</v>
      </c>
      <c r="T1214" s="144">
        <f>S1214*H1214</f>
        <v>0</v>
      </c>
      <c r="AR1214" s="145" t="s">
        <v>139</v>
      </c>
      <c r="AT1214" s="145" t="s">
        <v>135</v>
      </c>
      <c r="AU1214" s="145" t="s">
        <v>85</v>
      </c>
      <c r="AY1214" s="17" t="s">
        <v>133</v>
      </c>
      <c r="BE1214" s="146">
        <f>IF(N1214="základní",J1214,0)</f>
        <v>0</v>
      </c>
      <c r="BF1214" s="146">
        <f>IF(N1214="snížená",J1214,0)</f>
        <v>0</v>
      </c>
      <c r="BG1214" s="146">
        <f>IF(N1214="zákl. přenesená",J1214,0)</f>
        <v>0</v>
      </c>
      <c r="BH1214" s="146">
        <f>IF(N1214="sníž. přenesená",J1214,0)</f>
        <v>0</v>
      </c>
      <c r="BI1214" s="146">
        <f>IF(N1214="nulová",J1214,0)</f>
        <v>0</v>
      </c>
      <c r="BJ1214" s="17" t="s">
        <v>83</v>
      </c>
      <c r="BK1214" s="146">
        <f>ROUND(I1214*H1214,2)</f>
        <v>0</v>
      </c>
      <c r="BL1214" s="17" t="s">
        <v>139</v>
      </c>
      <c r="BM1214" s="145" t="s">
        <v>1803</v>
      </c>
    </row>
    <row r="1215" spans="2:65" s="13" customFormat="1" ht="11.25">
      <c r="B1215" s="154"/>
      <c r="D1215" s="148" t="s">
        <v>141</v>
      </c>
      <c r="E1215" s="155" t="s">
        <v>1</v>
      </c>
      <c r="F1215" s="156" t="s">
        <v>1804</v>
      </c>
      <c r="H1215" s="157">
        <v>20</v>
      </c>
      <c r="I1215" s="158"/>
      <c r="L1215" s="154"/>
      <c r="M1215" s="159"/>
      <c r="T1215" s="160"/>
      <c r="AT1215" s="155" t="s">
        <v>141</v>
      </c>
      <c r="AU1215" s="155" t="s">
        <v>85</v>
      </c>
      <c r="AV1215" s="13" t="s">
        <v>85</v>
      </c>
      <c r="AW1215" s="13" t="s">
        <v>32</v>
      </c>
      <c r="AX1215" s="13" t="s">
        <v>83</v>
      </c>
      <c r="AY1215" s="155" t="s">
        <v>133</v>
      </c>
    </row>
    <row r="1216" spans="2:65" s="1" customFormat="1" ht="24.2" customHeight="1">
      <c r="B1216" s="32"/>
      <c r="C1216" s="133" t="s">
        <v>1805</v>
      </c>
      <c r="D1216" s="133" t="s">
        <v>135</v>
      </c>
      <c r="E1216" s="134" t="s">
        <v>1806</v>
      </c>
      <c r="F1216" s="135" t="s">
        <v>1807</v>
      </c>
      <c r="G1216" s="136" t="s">
        <v>415</v>
      </c>
      <c r="H1216" s="137">
        <v>4</v>
      </c>
      <c r="I1216" s="138"/>
      <c r="J1216" s="139">
        <f>ROUND(I1216*H1216,2)</f>
        <v>0</v>
      </c>
      <c r="K1216" s="140"/>
      <c r="L1216" s="32"/>
      <c r="M1216" s="141" t="s">
        <v>1</v>
      </c>
      <c r="N1216" s="142" t="s">
        <v>40</v>
      </c>
      <c r="P1216" s="143">
        <f>O1216*H1216</f>
        <v>0</v>
      </c>
      <c r="Q1216" s="143">
        <v>2.5000000000000001E-4</v>
      </c>
      <c r="R1216" s="143">
        <f>Q1216*H1216</f>
        <v>1E-3</v>
      </c>
      <c r="S1216" s="143">
        <v>0</v>
      </c>
      <c r="T1216" s="144">
        <f>S1216*H1216</f>
        <v>0</v>
      </c>
      <c r="AR1216" s="145" t="s">
        <v>139</v>
      </c>
      <c r="AT1216" s="145" t="s">
        <v>135</v>
      </c>
      <c r="AU1216" s="145" t="s">
        <v>85</v>
      </c>
      <c r="AY1216" s="17" t="s">
        <v>133</v>
      </c>
      <c r="BE1216" s="146">
        <f>IF(N1216="základní",J1216,0)</f>
        <v>0</v>
      </c>
      <c r="BF1216" s="146">
        <f>IF(N1216="snížená",J1216,0)</f>
        <v>0</v>
      </c>
      <c r="BG1216" s="146">
        <f>IF(N1216="zákl. přenesená",J1216,0)</f>
        <v>0</v>
      </c>
      <c r="BH1216" s="146">
        <f>IF(N1216="sníž. přenesená",J1216,0)</f>
        <v>0</v>
      </c>
      <c r="BI1216" s="146">
        <f>IF(N1216="nulová",J1216,0)</f>
        <v>0</v>
      </c>
      <c r="BJ1216" s="17" t="s">
        <v>83</v>
      </c>
      <c r="BK1216" s="146">
        <f>ROUND(I1216*H1216,2)</f>
        <v>0</v>
      </c>
      <c r="BL1216" s="17" t="s">
        <v>139</v>
      </c>
      <c r="BM1216" s="145" t="s">
        <v>1808</v>
      </c>
    </row>
    <row r="1217" spans="2:65" s="13" customFormat="1" ht="11.25">
      <c r="B1217" s="154"/>
      <c r="D1217" s="148" t="s">
        <v>141</v>
      </c>
      <c r="E1217" s="155" t="s">
        <v>1</v>
      </c>
      <c r="F1217" s="156" t="s">
        <v>139</v>
      </c>
      <c r="H1217" s="157">
        <v>4</v>
      </c>
      <c r="I1217" s="158"/>
      <c r="L1217" s="154"/>
      <c r="M1217" s="159"/>
      <c r="T1217" s="160"/>
      <c r="AT1217" s="155" t="s">
        <v>141</v>
      </c>
      <c r="AU1217" s="155" t="s">
        <v>85</v>
      </c>
      <c r="AV1217" s="13" t="s">
        <v>85</v>
      </c>
      <c r="AW1217" s="13" t="s">
        <v>32</v>
      </c>
      <c r="AX1217" s="13" t="s">
        <v>83</v>
      </c>
      <c r="AY1217" s="155" t="s">
        <v>133</v>
      </c>
    </row>
    <row r="1218" spans="2:65" s="1" customFormat="1" ht="16.5" customHeight="1">
      <c r="B1218" s="32"/>
      <c r="C1218" s="133" t="s">
        <v>1809</v>
      </c>
      <c r="D1218" s="133" t="s">
        <v>135</v>
      </c>
      <c r="E1218" s="134" t="s">
        <v>1810</v>
      </c>
      <c r="F1218" s="135" t="s">
        <v>1811</v>
      </c>
      <c r="G1218" s="136" t="s">
        <v>415</v>
      </c>
      <c r="H1218" s="137">
        <v>2</v>
      </c>
      <c r="I1218" s="138"/>
      <c r="J1218" s="139">
        <f>ROUND(I1218*H1218,2)</f>
        <v>0</v>
      </c>
      <c r="K1218" s="140"/>
      <c r="L1218" s="32"/>
      <c r="M1218" s="141" t="s">
        <v>1</v>
      </c>
      <c r="N1218" s="142" t="s">
        <v>40</v>
      </c>
      <c r="P1218" s="143">
        <f>O1218*H1218</f>
        <v>0</v>
      </c>
      <c r="Q1218" s="143">
        <v>5.0000000000000001E-4</v>
      </c>
      <c r="R1218" s="143">
        <f>Q1218*H1218</f>
        <v>1E-3</v>
      </c>
      <c r="S1218" s="143">
        <v>0</v>
      </c>
      <c r="T1218" s="144">
        <f>S1218*H1218</f>
        <v>0</v>
      </c>
      <c r="AR1218" s="145" t="s">
        <v>139</v>
      </c>
      <c r="AT1218" s="145" t="s">
        <v>135</v>
      </c>
      <c r="AU1218" s="145" t="s">
        <v>85</v>
      </c>
      <c r="AY1218" s="17" t="s">
        <v>133</v>
      </c>
      <c r="BE1218" s="146">
        <f>IF(N1218="základní",J1218,0)</f>
        <v>0</v>
      </c>
      <c r="BF1218" s="146">
        <f>IF(N1218="snížená",J1218,0)</f>
        <v>0</v>
      </c>
      <c r="BG1218" s="146">
        <f>IF(N1218="zákl. přenesená",J1218,0)</f>
        <v>0</v>
      </c>
      <c r="BH1218" s="146">
        <f>IF(N1218="sníž. přenesená",J1218,0)</f>
        <v>0</v>
      </c>
      <c r="BI1218" s="146">
        <f>IF(N1218="nulová",J1218,0)</f>
        <v>0</v>
      </c>
      <c r="BJ1218" s="17" t="s">
        <v>83</v>
      </c>
      <c r="BK1218" s="146">
        <f>ROUND(I1218*H1218,2)</f>
        <v>0</v>
      </c>
      <c r="BL1218" s="17" t="s">
        <v>139</v>
      </c>
      <c r="BM1218" s="145" t="s">
        <v>1812</v>
      </c>
    </row>
    <row r="1219" spans="2:65" s="13" customFormat="1" ht="11.25">
      <c r="B1219" s="154"/>
      <c r="D1219" s="148" t="s">
        <v>141</v>
      </c>
      <c r="E1219" s="155" t="s">
        <v>1</v>
      </c>
      <c r="F1219" s="156" t="s">
        <v>85</v>
      </c>
      <c r="H1219" s="157">
        <v>2</v>
      </c>
      <c r="I1219" s="158"/>
      <c r="L1219" s="154"/>
      <c r="M1219" s="159"/>
      <c r="T1219" s="160"/>
      <c r="AT1219" s="155" t="s">
        <v>141</v>
      </c>
      <c r="AU1219" s="155" t="s">
        <v>85</v>
      </c>
      <c r="AV1219" s="13" t="s">
        <v>85</v>
      </c>
      <c r="AW1219" s="13" t="s">
        <v>32</v>
      </c>
      <c r="AX1219" s="13" t="s">
        <v>83</v>
      </c>
      <c r="AY1219" s="155" t="s">
        <v>133</v>
      </c>
    </row>
    <row r="1220" spans="2:65" s="1" customFormat="1" ht="16.5" customHeight="1">
      <c r="B1220" s="32"/>
      <c r="C1220" s="133" t="s">
        <v>1813</v>
      </c>
      <c r="D1220" s="133" t="s">
        <v>135</v>
      </c>
      <c r="E1220" s="134" t="s">
        <v>1814</v>
      </c>
      <c r="F1220" s="135" t="s">
        <v>1815</v>
      </c>
      <c r="G1220" s="136" t="s">
        <v>415</v>
      </c>
      <c r="H1220" s="137">
        <v>2</v>
      </c>
      <c r="I1220" s="138"/>
      <c r="J1220" s="139">
        <f>ROUND(I1220*H1220,2)</f>
        <v>0</v>
      </c>
      <c r="K1220" s="140"/>
      <c r="L1220" s="32"/>
      <c r="M1220" s="141" t="s">
        <v>1</v>
      </c>
      <c r="N1220" s="142" t="s">
        <v>40</v>
      </c>
      <c r="P1220" s="143">
        <f>O1220*H1220</f>
        <v>0</v>
      </c>
      <c r="Q1220" s="143">
        <v>6.6E-4</v>
      </c>
      <c r="R1220" s="143">
        <f>Q1220*H1220</f>
        <v>1.32E-3</v>
      </c>
      <c r="S1220" s="143">
        <v>0</v>
      </c>
      <c r="T1220" s="144">
        <f>S1220*H1220</f>
        <v>0</v>
      </c>
      <c r="AR1220" s="145" t="s">
        <v>139</v>
      </c>
      <c r="AT1220" s="145" t="s">
        <v>135</v>
      </c>
      <c r="AU1220" s="145" t="s">
        <v>85</v>
      </c>
      <c r="AY1220" s="17" t="s">
        <v>133</v>
      </c>
      <c r="BE1220" s="146">
        <f>IF(N1220="základní",J1220,0)</f>
        <v>0</v>
      </c>
      <c r="BF1220" s="146">
        <f>IF(N1220="snížená",J1220,0)</f>
        <v>0</v>
      </c>
      <c r="BG1220" s="146">
        <f>IF(N1220="zákl. přenesená",J1220,0)</f>
        <v>0</v>
      </c>
      <c r="BH1220" s="146">
        <f>IF(N1220="sníž. přenesená",J1220,0)</f>
        <v>0</v>
      </c>
      <c r="BI1220" s="146">
        <f>IF(N1220="nulová",J1220,0)</f>
        <v>0</v>
      </c>
      <c r="BJ1220" s="17" t="s">
        <v>83</v>
      </c>
      <c r="BK1220" s="146">
        <f>ROUND(I1220*H1220,2)</f>
        <v>0</v>
      </c>
      <c r="BL1220" s="17" t="s">
        <v>139</v>
      </c>
      <c r="BM1220" s="145" t="s">
        <v>1816</v>
      </c>
    </row>
    <row r="1221" spans="2:65" s="13" customFormat="1" ht="11.25">
      <c r="B1221" s="154"/>
      <c r="D1221" s="148" t="s">
        <v>141</v>
      </c>
      <c r="E1221" s="155" t="s">
        <v>1</v>
      </c>
      <c r="F1221" s="156" t="s">
        <v>85</v>
      </c>
      <c r="H1221" s="157">
        <v>2</v>
      </c>
      <c r="I1221" s="158"/>
      <c r="L1221" s="154"/>
      <c r="M1221" s="159"/>
      <c r="T1221" s="160"/>
      <c r="AT1221" s="155" t="s">
        <v>141</v>
      </c>
      <c r="AU1221" s="155" t="s">
        <v>85</v>
      </c>
      <c r="AV1221" s="13" t="s">
        <v>85</v>
      </c>
      <c r="AW1221" s="13" t="s">
        <v>32</v>
      </c>
      <c r="AX1221" s="13" t="s">
        <v>83</v>
      </c>
      <c r="AY1221" s="155" t="s">
        <v>133</v>
      </c>
    </row>
    <row r="1222" spans="2:65" s="1" customFormat="1" ht="16.5" customHeight="1">
      <c r="B1222" s="32"/>
      <c r="C1222" s="133" t="s">
        <v>1817</v>
      </c>
      <c r="D1222" s="133" t="s">
        <v>135</v>
      </c>
      <c r="E1222" s="134" t="s">
        <v>1818</v>
      </c>
      <c r="F1222" s="135" t="s">
        <v>1819</v>
      </c>
      <c r="G1222" s="136" t="s">
        <v>415</v>
      </c>
      <c r="H1222" s="137">
        <v>8</v>
      </c>
      <c r="I1222" s="138"/>
      <c r="J1222" s="139">
        <f>ROUND(I1222*H1222,2)</f>
        <v>0</v>
      </c>
      <c r="K1222" s="140"/>
      <c r="L1222" s="32"/>
      <c r="M1222" s="141" t="s">
        <v>1</v>
      </c>
      <c r="N1222" s="142" t="s">
        <v>40</v>
      </c>
      <c r="P1222" s="143">
        <f>O1222*H1222</f>
        <v>0</v>
      </c>
      <c r="Q1222" s="143">
        <v>7.3999999999999999E-4</v>
      </c>
      <c r="R1222" s="143">
        <f>Q1222*H1222</f>
        <v>5.9199999999999999E-3</v>
      </c>
      <c r="S1222" s="143">
        <v>0</v>
      </c>
      <c r="T1222" s="144">
        <f>S1222*H1222</f>
        <v>0</v>
      </c>
      <c r="AR1222" s="145" t="s">
        <v>139</v>
      </c>
      <c r="AT1222" s="145" t="s">
        <v>135</v>
      </c>
      <c r="AU1222" s="145" t="s">
        <v>85</v>
      </c>
      <c r="AY1222" s="17" t="s">
        <v>133</v>
      </c>
      <c r="BE1222" s="146">
        <f>IF(N1222="základní",J1222,0)</f>
        <v>0</v>
      </c>
      <c r="BF1222" s="146">
        <f>IF(N1222="snížená",J1222,0)</f>
        <v>0</v>
      </c>
      <c r="BG1222" s="146">
        <f>IF(N1222="zákl. přenesená",J1222,0)</f>
        <v>0</v>
      </c>
      <c r="BH1222" s="146">
        <f>IF(N1222="sníž. přenesená",J1222,0)</f>
        <v>0</v>
      </c>
      <c r="BI1222" s="146">
        <f>IF(N1222="nulová",J1222,0)</f>
        <v>0</v>
      </c>
      <c r="BJ1222" s="17" t="s">
        <v>83</v>
      </c>
      <c r="BK1222" s="146">
        <f>ROUND(I1222*H1222,2)</f>
        <v>0</v>
      </c>
      <c r="BL1222" s="17" t="s">
        <v>139</v>
      </c>
      <c r="BM1222" s="145" t="s">
        <v>1820</v>
      </c>
    </row>
    <row r="1223" spans="2:65" s="13" customFormat="1" ht="11.25">
      <c r="B1223" s="154"/>
      <c r="D1223" s="148" t="s">
        <v>141</v>
      </c>
      <c r="E1223" s="155" t="s">
        <v>1</v>
      </c>
      <c r="F1223" s="156" t="s">
        <v>1821</v>
      </c>
      <c r="H1223" s="157">
        <v>8</v>
      </c>
      <c r="I1223" s="158"/>
      <c r="L1223" s="154"/>
      <c r="M1223" s="159"/>
      <c r="T1223" s="160"/>
      <c r="AT1223" s="155" t="s">
        <v>141</v>
      </c>
      <c r="AU1223" s="155" t="s">
        <v>85</v>
      </c>
      <c r="AV1223" s="13" t="s">
        <v>85</v>
      </c>
      <c r="AW1223" s="13" t="s">
        <v>32</v>
      </c>
      <c r="AX1223" s="13" t="s">
        <v>83</v>
      </c>
      <c r="AY1223" s="155" t="s">
        <v>133</v>
      </c>
    </row>
    <row r="1224" spans="2:65" s="11" customFormat="1" ht="22.9" customHeight="1">
      <c r="B1224" s="121"/>
      <c r="D1224" s="122" t="s">
        <v>74</v>
      </c>
      <c r="E1224" s="131" t="s">
        <v>191</v>
      </c>
      <c r="F1224" s="131" t="s">
        <v>553</v>
      </c>
      <c r="I1224" s="124"/>
      <c r="J1224" s="132">
        <f>BK1224</f>
        <v>0</v>
      </c>
      <c r="L1224" s="121"/>
      <c r="M1224" s="126"/>
      <c r="P1224" s="127">
        <f>SUM(P1225:P1236)</f>
        <v>0</v>
      </c>
      <c r="R1224" s="127">
        <f>SUM(R1225:R1236)</f>
        <v>3.4290539999999998</v>
      </c>
      <c r="T1224" s="128">
        <f>SUM(T1225:T1236)</f>
        <v>0</v>
      </c>
      <c r="AR1224" s="122" t="s">
        <v>83</v>
      </c>
      <c r="AT1224" s="129" t="s">
        <v>74</v>
      </c>
      <c r="AU1224" s="129" t="s">
        <v>83</v>
      </c>
      <c r="AY1224" s="122" t="s">
        <v>133</v>
      </c>
      <c r="BK1224" s="130">
        <f>SUM(BK1225:BK1236)</f>
        <v>0</v>
      </c>
    </row>
    <row r="1225" spans="2:65" s="1" customFormat="1" ht="33" customHeight="1">
      <c r="B1225" s="32"/>
      <c r="C1225" s="133" t="s">
        <v>1822</v>
      </c>
      <c r="D1225" s="133" t="s">
        <v>135</v>
      </c>
      <c r="E1225" s="134" t="s">
        <v>555</v>
      </c>
      <c r="F1225" s="135" t="s">
        <v>556</v>
      </c>
      <c r="G1225" s="136" t="s">
        <v>187</v>
      </c>
      <c r="H1225" s="137">
        <v>5621.4</v>
      </c>
      <c r="I1225" s="138"/>
      <c r="J1225" s="139">
        <f>ROUND(I1225*H1225,2)</f>
        <v>0</v>
      </c>
      <c r="K1225" s="140"/>
      <c r="L1225" s="32"/>
      <c r="M1225" s="141" t="s">
        <v>1</v>
      </c>
      <c r="N1225" s="142" t="s">
        <v>40</v>
      </c>
      <c r="P1225" s="143">
        <f>O1225*H1225</f>
        <v>0</v>
      </c>
      <c r="Q1225" s="143">
        <v>6.0999999999999997E-4</v>
      </c>
      <c r="R1225" s="143">
        <f>Q1225*H1225</f>
        <v>3.4290539999999998</v>
      </c>
      <c r="S1225" s="143">
        <v>0</v>
      </c>
      <c r="T1225" s="144">
        <f>S1225*H1225</f>
        <v>0</v>
      </c>
      <c r="AR1225" s="145" t="s">
        <v>139</v>
      </c>
      <c r="AT1225" s="145" t="s">
        <v>135</v>
      </c>
      <c r="AU1225" s="145" t="s">
        <v>85</v>
      </c>
      <c r="AY1225" s="17" t="s">
        <v>133</v>
      </c>
      <c r="BE1225" s="146">
        <f>IF(N1225="základní",J1225,0)</f>
        <v>0</v>
      </c>
      <c r="BF1225" s="146">
        <f>IF(N1225="snížená",J1225,0)</f>
        <v>0</v>
      </c>
      <c r="BG1225" s="146">
        <f>IF(N1225="zákl. přenesená",J1225,0)</f>
        <v>0</v>
      </c>
      <c r="BH1225" s="146">
        <f>IF(N1225="sníž. přenesená",J1225,0)</f>
        <v>0</v>
      </c>
      <c r="BI1225" s="146">
        <f>IF(N1225="nulová",J1225,0)</f>
        <v>0</v>
      </c>
      <c r="BJ1225" s="17" t="s">
        <v>83</v>
      </c>
      <c r="BK1225" s="146">
        <f>ROUND(I1225*H1225,2)</f>
        <v>0</v>
      </c>
      <c r="BL1225" s="17" t="s">
        <v>139</v>
      </c>
      <c r="BM1225" s="145" t="s">
        <v>1823</v>
      </c>
    </row>
    <row r="1226" spans="2:65" s="12" customFormat="1" ht="11.25">
      <c r="B1226" s="147"/>
      <c r="D1226" s="148" t="s">
        <v>141</v>
      </c>
      <c r="E1226" s="149" t="s">
        <v>1</v>
      </c>
      <c r="F1226" s="150" t="s">
        <v>1824</v>
      </c>
      <c r="H1226" s="149" t="s">
        <v>1</v>
      </c>
      <c r="I1226" s="151"/>
      <c r="L1226" s="147"/>
      <c r="M1226" s="152"/>
      <c r="T1226" s="153"/>
      <c r="AT1226" s="149" t="s">
        <v>141</v>
      </c>
      <c r="AU1226" s="149" t="s">
        <v>85</v>
      </c>
      <c r="AV1226" s="12" t="s">
        <v>83</v>
      </c>
      <c r="AW1226" s="12" t="s">
        <v>32</v>
      </c>
      <c r="AX1226" s="12" t="s">
        <v>75</v>
      </c>
      <c r="AY1226" s="149" t="s">
        <v>133</v>
      </c>
    </row>
    <row r="1227" spans="2:65" s="13" customFormat="1" ht="11.25">
      <c r="B1227" s="154"/>
      <c r="D1227" s="148" t="s">
        <v>141</v>
      </c>
      <c r="E1227" s="155" t="s">
        <v>1</v>
      </c>
      <c r="F1227" s="156" t="s">
        <v>1825</v>
      </c>
      <c r="H1227" s="157">
        <v>2499</v>
      </c>
      <c r="I1227" s="158"/>
      <c r="L1227" s="154"/>
      <c r="M1227" s="159"/>
      <c r="T1227" s="160"/>
      <c r="AT1227" s="155" t="s">
        <v>141</v>
      </c>
      <c r="AU1227" s="155" t="s">
        <v>85</v>
      </c>
      <c r="AV1227" s="13" t="s">
        <v>85</v>
      </c>
      <c r="AW1227" s="13" t="s">
        <v>32</v>
      </c>
      <c r="AX1227" s="13" t="s">
        <v>75</v>
      </c>
      <c r="AY1227" s="155" t="s">
        <v>133</v>
      </c>
    </row>
    <row r="1228" spans="2:65" s="12" customFormat="1" ht="11.25">
      <c r="B1228" s="147"/>
      <c r="D1228" s="148" t="s">
        <v>141</v>
      </c>
      <c r="E1228" s="149" t="s">
        <v>1</v>
      </c>
      <c r="F1228" s="150" t="s">
        <v>1826</v>
      </c>
      <c r="H1228" s="149" t="s">
        <v>1</v>
      </c>
      <c r="I1228" s="151"/>
      <c r="L1228" s="147"/>
      <c r="M1228" s="152"/>
      <c r="T1228" s="153"/>
      <c r="AT1228" s="149" t="s">
        <v>141</v>
      </c>
      <c r="AU1228" s="149" t="s">
        <v>85</v>
      </c>
      <c r="AV1228" s="12" t="s">
        <v>83</v>
      </c>
      <c r="AW1228" s="12" t="s">
        <v>32</v>
      </c>
      <c r="AX1228" s="12" t="s">
        <v>75</v>
      </c>
      <c r="AY1228" s="149" t="s">
        <v>133</v>
      </c>
    </row>
    <row r="1229" spans="2:65" s="13" customFormat="1" ht="11.25">
      <c r="B1229" s="154"/>
      <c r="D1229" s="148" t="s">
        <v>141</v>
      </c>
      <c r="E1229" s="155" t="s">
        <v>1</v>
      </c>
      <c r="F1229" s="156" t="s">
        <v>1827</v>
      </c>
      <c r="H1229" s="157">
        <v>3122.4</v>
      </c>
      <c r="I1229" s="158"/>
      <c r="L1229" s="154"/>
      <c r="M1229" s="159"/>
      <c r="T1229" s="160"/>
      <c r="AT1229" s="155" t="s">
        <v>141</v>
      </c>
      <c r="AU1229" s="155" t="s">
        <v>85</v>
      </c>
      <c r="AV1229" s="13" t="s">
        <v>85</v>
      </c>
      <c r="AW1229" s="13" t="s">
        <v>32</v>
      </c>
      <c r="AX1229" s="13" t="s">
        <v>75</v>
      </c>
      <c r="AY1229" s="155" t="s">
        <v>133</v>
      </c>
    </row>
    <row r="1230" spans="2:65" s="14" customFormat="1" ht="11.25">
      <c r="B1230" s="161"/>
      <c r="D1230" s="148" t="s">
        <v>141</v>
      </c>
      <c r="E1230" s="162" t="s">
        <v>1</v>
      </c>
      <c r="F1230" s="163" t="s">
        <v>152</v>
      </c>
      <c r="H1230" s="164">
        <v>5621.4</v>
      </c>
      <c r="I1230" s="165"/>
      <c r="L1230" s="161"/>
      <c r="M1230" s="166"/>
      <c r="T1230" s="167"/>
      <c r="AT1230" s="162" t="s">
        <v>141</v>
      </c>
      <c r="AU1230" s="162" t="s">
        <v>85</v>
      </c>
      <c r="AV1230" s="14" t="s">
        <v>139</v>
      </c>
      <c r="AW1230" s="14" t="s">
        <v>32</v>
      </c>
      <c r="AX1230" s="14" t="s">
        <v>83</v>
      </c>
      <c r="AY1230" s="162" t="s">
        <v>133</v>
      </c>
    </row>
    <row r="1231" spans="2:65" s="1" customFormat="1" ht="16.5" customHeight="1">
      <c r="B1231" s="32"/>
      <c r="C1231" s="133" t="s">
        <v>1828</v>
      </c>
      <c r="D1231" s="133" t="s">
        <v>135</v>
      </c>
      <c r="E1231" s="134" t="s">
        <v>561</v>
      </c>
      <c r="F1231" s="135" t="s">
        <v>562</v>
      </c>
      <c r="G1231" s="136" t="s">
        <v>187</v>
      </c>
      <c r="H1231" s="137">
        <v>5621.4</v>
      </c>
      <c r="I1231" s="138"/>
      <c r="J1231" s="139">
        <f>ROUND(I1231*H1231,2)</f>
        <v>0</v>
      </c>
      <c r="K1231" s="140"/>
      <c r="L1231" s="32"/>
      <c r="M1231" s="141" t="s">
        <v>1</v>
      </c>
      <c r="N1231" s="142" t="s">
        <v>40</v>
      </c>
      <c r="P1231" s="143">
        <f>O1231*H1231</f>
        <v>0</v>
      </c>
      <c r="Q1231" s="143">
        <v>0</v>
      </c>
      <c r="R1231" s="143">
        <f>Q1231*H1231</f>
        <v>0</v>
      </c>
      <c r="S1231" s="143">
        <v>0</v>
      </c>
      <c r="T1231" s="144">
        <f>S1231*H1231</f>
        <v>0</v>
      </c>
      <c r="AR1231" s="145" t="s">
        <v>139</v>
      </c>
      <c r="AT1231" s="145" t="s">
        <v>135</v>
      </c>
      <c r="AU1231" s="145" t="s">
        <v>85</v>
      </c>
      <c r="AY1231" s="17" t="s">
        <v>133</v>
      </c>
      <c r="BE1231" s="146">
        <f>IF(N1231="základní",J1231,0)</f>
        <v>0</v>
      </c>
      <c r="BF1231" s="146">
        <f>IF(N1231="snížená",J1231,0)</f>
        <v>0</v>
      </c>
      <c r="BG1231" s="146">
        <f>IF(N1231="zákl. přenesená",J1231,0)</f>
        <v>0</v>
      </c>
      <c r="BH1231" s="146">
        <f>IF(N1231="sníž. přenesená",J1231,0)</f>
        <v>0</v>
      </c>
      <c r="BI1231" s="146">
        <f>IF(N1231="nulová",J1231,0)</f>
        <v>0</v>
      </c>
      <c r="BJ1231" s="17" t="s">
        <v>83</v>
      </c>
      <c r="BK1231" s="146">
        <f>ROUND(I1231*H1231,2)</f>
        <v>0</v>
      </c>
      <c r="BL1231" s="17" t="s">
        <v>139</v>
      </c>
      <c r="BM1231" s="145" t="s">
        <v>1829</v>
      </c>
    </row>
    <row r="1232" spans="2:65" s="12" customFormat="1" ht="11.25">
      <c r="B1232" s="147"/>
      <c r="D1232" s="148" t="s">
        <v>141</v>
      </c>
      <c r="E1232" s="149" t="s">
        <v>1</v>
      </c>
      <c r="F1232" s="150" t="s">
        <v>1824</v>
      </c>
      <c r="H1232" s="149" t="s">
        <v>1</v>
      </c>
      <c r="I1232" s="151"/>
      <c r="L1232" s="147"/>
      <c r="M1232" s="152"/>
      <c r="T1232" s="153"/>
      <c r="AT1232" s="149" t="s">
        <v>141</v>
      </c>
      <c r="AU1232" s="149" t="s">
        <v>85</v>
      </c>
      <c r="AV1232" s="12" t="s">
        <v>83</v>
      </c>
      <c r="AW1232" s="12" t="s">
        <v>32</v>
      </c>
      <c r="AX1232" s="12" t="s">
        <v>75</v>
      </c>
      <c r="AY1232" s="149" t="s">
        <v>133</v>
      </c>
    </row>
    <row r="1233" spans="2:65" s="13" customFormat="1" ht="11.25">
      <c r="B1233" s="154"/>
      <c r="D1233" s="148" t="s">
        <v>141</v>
      </c>
      <c r="E1233" s="155" t="s">
        <v>1</v>
      </c>
      <c r="F1233" s="156" t="s">
        <v>1825</v>
      </c>
      <c r="H1233" s="157">
        <v>2499</v>
      </c>
      <c r="I1233" s="158"/>
      <c r="L1233" s="154"/>
      <c r="M1233" s="159"/>
      <c r="T1233" s="160"/>
      <c r="AT1233" s="155" t="s">
        <v>141</v>
      </c>
      <c r="AU1233" s="155" t="s">
        <v>85</v>
      </c>
      <c r="AV1233" s="13" t="s">
        <v>85</v>
      </c>
      <c r="AW1233" s="13" t="s">
        <v>32</v>
      </c>
      <c r="AX1233" s="13" t="s">
        <v>75</v>
      </c>
      <c r="AY1233" s="155" t="s">
        <v>133</v>
      </c>
    </row>
    <row r="1234" spans="2:65" s="12" customFormat="1" ht="11.25">
      <c r="B1234" s="147"/>
      <c r="D1234" s="148" t="s">
        <v>141</v>
      </c>
      <c r="E1234" s="149" t="s">
        <v>1</v>
      </c>
      <c r="F1234" s="150" t="s">
        <v>1826</v>
      </c>
      <c r="H1234" s="149" t="s">
        <v>1</v>
      </c>
      <c r="I1234" s="151"/>
      <c r="L1234" s="147"/>
      <c r="M1234" s="152"/>
      <c r="T1234" s="153"/>
      <c r="AT1234" s="149" t="s">
        <v>141</v>
      </c>
      <c r="AU1234" s="149" t="s">
        <v>85</v>
      </c>
      <c r="AV1234" s="12" t="s">
        <v>83</v>
      </c>
      <c r="AW1234" s="12" t="s">
        <v>32</v>
      </c>
      <c r="AX1234" s="12" t="s">
        <v>75</v>
      </c>
      <c r="AY1234" s="149" t="s">
        <v>133</v>
      </c>
    </row>
    <row r="1235" spans="2:65" s="13" customFormat="1" ht="11.25">
      <c r="B1235" s="154"/>
      <c r="D1235" s="148" t="s">
        <v>141</v>
      </c>
      <c r="E1235" s="155" t="s">
        <v>1</v>
      </c>
      <c r="F1235" s="156" t="s">
        <v>1827</v>
      </c>
      <c r="H1235" s="157">
        <v>3122.4</v>
      </c>
      <c r="I1235" s="158"/>
      <c r="L1235" s="154"/>
      <c r="M1235" s="159"/>
      <c r="T1235" s="160"/>
      <c r="AT1235" s="155" t="s">
        <v>141</v>
      </c>
      <c r="AU1235" s="155" t="s">
        <v>85</v>
      </c>
      <c r="AV1235" s="13" t="s">
        <v>85</v>
      </c>
      <c r="AW1235" s="13" t="s">
        <v>32</v>
      </c>
      <c r="AX1235" s="13" t="s">
        <v>75</v>
      </c>
      <c r="AY1235" s="155" t="s">
        <v>133</v>
      </c>
    </row>
    <row r="1236" spans="2:65" s="14" customFormat="1" ht="11.25">
      <c r="B1236" s="161"/>
      <c r="D1236" s="148" t="s">
        <v>141</v>
      </c>
      <c r="E1236" s="162" t="s">
        <v>1</v>
      </c>
      <c r="F1236" s="163" t="s">
        <v>152</v>
      </c>
      <c r="H1236" s="164">
        <v>5621.4</v>
      </c>
      <c r="I1236" s="165"/>
      <c r="L1236" s="161"/>
      <c r="M1236" s="166"/>
      <c r="T1236" s="167"/>
      <c r="AT1236" s="162" t="s">
        <v>141</v>
      </c>
      <c r="AU1236" s="162" t="s">
        <v>85</v>
      </c>
      <c r="AV1236" s="14" t="s">
        <v>139</v>
      </c>
      <c r="AW1236" s="14" t="s">
        <v>32</v>
      </c>
      <c r="AX1236" s="14" t="s">
        <v>83</v>
      </c>
      <c r="AY1236" s="162" t="s">
        <v>133</v>
      </c>
    </row>
    <row r="1237" spans="2:65" s="11" customFormat="1" ht="22.9" customHeight="1">
      <c r="B1237" s="121"/>
      <c r="D1237" s="122" t="s">
        <v>74</v>
      </c>
      <c r="E1237" s="131" t="s">
        <v>565</v>
      </c>
      <c r="F1237" s="131" t="s">
        <v>566</v>
      </c>
      <c r="I1237" s="124"/>
      <c r="J1237" s="132">
        <f>BK1237</f>
        <v>0</v>
      </c>
      <c r="L1237" s="121"/>
      <c r="M1237" s="126"/>
      <c r="P1237" s="127">
        <f>SUM(P1238:P1269)</f>
        <v>0</v>
      </c>
      <c r="R1237" s="127">
        <f>SUM(R1238:R1269)</f>
        <v>0</v>
      </c>
      <c r="T1237" s="128">
        <f>SUM(T1238:T1269)</f>
        <v>0</v>
      </c>
      <c r="AR1237" s="122" t="s">
        <v>83</v>
      </c>
      <c r="AT1237" s="129" t="s">
        <v>74</v>
      </c>
      <c r="AU1237" s="129" t="s">
        <v>83</v>
      </c>
      <c r="AY1237" s="122" t="s">
        <v>133</v>
      </c>
      <c r="BK1237" s="130">
        <f>SUM(BK1238:BK1269)</f>
        <v>0</v>
      </c>
    </row>
    <row r="1238" spans="2:65" s="1" customFormat="1" ht="24.2" customHeight="1">
      <c r="B1238" s="32"/>
      <c r="C1238" s="133" t="s">
        <v>1830</v>
      </c>
      <c r="D1238" s="133" t="s">
        <v>135</v>
      </c>
      <c r="E1238" s="134" t="s">
        <v>568</v>
      </c>
      <c r="F1238" s="135" t="s">
        <v>569</v>
      </c>
      <c r="G1238" s="136" t="s">
        <v>273</v>
      </c>
      <c r="H1238" s="137">
        <v>4228.5709999999999</v>
      </c>
      <c r="I1238" s="138"/>
      <c r="J1238" s="139">
        <f>ROUND(I1238*H1238,2)</f>
        <v>0</v>
      </c>
      <c r="K1238" s="140"/>
      <c r="L1238" s="32"/>
      <c r="M1238" s="141" t="s">
        <v>1</v>
      </c>
      <c r="N1238" s="142" t="s">
        <v>40</v>
      </c>
      <c r="P1238" s="143">
        <f>O1238*H1238</f>
        <v>0</v>
      </c>
      <c r="Q1238" s="143">
        <v>0</v>
      </c>
      <c r="R1238" s="143">
        <f>Q1238*H1238</f>
        <v>0</v>
      </c>
      <c r="S1238" s="143">
        <v>0</v>
      </c>
      <c r="T1238" s="144">
        <f>S1238*H1238</f>
        <v>0</v>
      </c>
      <c r="AR1238" s="145" t="s">
        <v>139</v>
      </c>
      <c r="AT1238" s="145" t="s">
        <v>135</v>
      </c>
      <c r="AU1238" s="145" t="s">
        <v>85</v>
      </c>
      <c r="AY1238" s="17" t="s">
        <v>133</v>
      </c>
      <c r="BE1238" s="146">
        <f>IF(N1238="základní",J1238,0)</f>
        <v>0</v>
      </c>
      <c r="BF1238" s="146">
        <f>IF(N1238="snížená",J1238,0)</f>
        <v>0</v>
      </c>
      <c r="BG1238" s="146">
        <f>IF(N1238="zákl. přenesená",J1238,0)</f>
        <v>0</v>
      </c>
      <c r="BH1238" s="146">
        <f>IF(N1238="sníž. přenesená",J1238,0)</f>
        <v>0</v>
      </c>
      <c r="BI1238" s="146">
        <f>IF(N1238="nulová",J1238,0)</f>
        <v>0</v>
      </c>
      <c r="BJ1238" s="17" t="s">
        <v>83</v>
      </c>
      <c r="BK1238" s="146">
        <f>ROUND(I1238*H1238,2)</f>
        <v>0</v>
      </c>
      <c r="BL1238" s="17" t="s">
        <v>139</v>
      </c>
      <c r="BM1238" s="145" t="s">
        <v>1831</v>
      </c>
    </row>
    <row r="1239" spans="2:65" s="12" customFormat="1" ht="11.25">
      <c r="B1239" s="147"/>
      <c r="D1239" s="148" t="s">
        <v>141</v>
      </c>
      <c r="E1239" s="149" t="s">
        <v>1</v>
      </c>
      <c r="F1239" s="150" t="s">
        <v>1832</v>
      </c>
      <c r="H1239" s="149" t="s">
        <v>1</v>
      </c>
      <c r="I1239" s="151"/>
      <c r="L1239" s="147"/>
      <c r="M1239" s="152"/>
      <c r="T1239" s="153"/>
      <c r="AT1239" s="149" t="s">
        <v>141</v>
      </c>
      <c r="AU1239" s="149" t="s">
        <v>85</v>
      </c>
      <c r="AV1239" s="12" t="s">
        <v>83</v>
      </c>
      <c r="AW1239" s="12" t="s">
        <v>32</v>
      </c>
      <c r="AX1239" s="12" t="s">
        <v>75</v>
      </c>
      <c r="AY1239" s="149" t="s">
        <v>133</v>
      </c>
    </row>
    <row r="1240" spans="2:65" s="13" customFormat="1" ht="11.25">
      <c r="B1240" s="154"/>
      <c r="D1240" s="148" t="s">
        <v>141</v>
      </c>
      <c r="E1240" s="155" t="s">
        <v>1</v>
      </c>
      <c r="F1240" s="156" t="s">
        <v>1833</v>
      </c>
      <c r="H1240" s="157">
        <v>653.11400000000003</v>
      </c>
      <c r="I1240" s="158"/>
      <c r="L1240" s="154"/>
      <c r="M1240" s="159"/>
      <c r="T1240" s="160"/>
      <c r="AT1240" s="155" t="s">
        <v>141</v>
      </c>
      <c r="AU1240" s="155" t="s">
        <v>85</v>
      </c>
      <c r="AV1240" s="13" t="s">
        <v>85</v>
      </c>
      <c r="AW1240" s="13" t="s">
        <v>32</v>
      </c>
      <c r="AX1240" s="13" t="s">
        <v>75</v>
      </c>
      <c r="AY1240" s="155" t="s">
        <v>133</v>
      </c>
    </row>
    <row r="1241" spans="2:65" s="12" customFormat="1" ht="11.25">
      <c r="B1241" s="147"/>
      <c r="D1241" s="148" t="s">
        <v>141</v>
      </c>
      <c r="E1241" s="149" t="s">
        <v>1</v>
      </c>
      <c r="F1241" s="150" t="s">
        <v>1834</v>
      </c>
      <c r="H1241" s="149" t="s">
        <v>1</v>
      </c>
      <c r="I1241" s="151"/>
      <c r="L1241" s="147"/>
      <c r="M1241" s="152"/>
      <c r="T1241" s="153"/>
      <c r="AT1241" s="149" t="s">
        <v>141</v>
      </c>
      <c r="AU1241" s="149" t="s">
        <v>85</v>
      </c>
      <c r="AV1241" s="12" t="s">
        <v>83</v>
      </c>
      <c r="AW1241" s="12" t="s">
        <v>32</v>
      </c>
      <c r="AX1241" s="12" t="s">
        <v>75</v>
      </c>
      <c r="AY1241" s="149" t="s">
        <v>133</v>
      </c>
    </row>
    <row r="1242" spans="2:65" s="13" customFormat="1" ht="11.25">
      <c r="B1242" s="154"/>
      <c r="D1242" s="148" t="s">
        <v>141</v>
      </c>
      <c r="E1242" s="155" t="s">
        <v>1</v>
      </c>
      <c r="F1242" s="156" t="s">
        <v>1835</v>
      </c>
      <c r="H1242" s="157">
        <v>446.50299999999999</v>
      </c>
      <c r="I1242" s="158"/>
      <c r="L1242" s="154"/>
      <c r="M1242" s="159"/>
      <c r="T1242" s="160"/>
      <c r="AT1242" s="155" t="s">
        <v>141</v>
      </c>
      <c r="AU1242" s="155" t="s">
        <v>85</v>
      </c>
      <c r="AV1242" s="13" t="s">
        <v>85</v>
      </c>
      <c r="AW1242" s="13" t="s">
        <v>32</v>
      </c>
      <c r="AX1242" s="13" t="s">
        <v>75</v>
      </c>
      <c r="AY1242" s="155" t="s">
        <v>133</v>
      </c>
    </row>
    <row r="1243" spans="2:65" s="12" customFormat="1" ht="11.25">
      <c r="B1243" s="147"/>
      <c r="D1243" s="148" t="s">
        <v>141</v>
      </c>
      <c r="E1243" s="149" t="s">
        <v>1</v>
      </c>
      <c r="F1243" s="150" t="s">
        <v>575</v>
      </c>
      <c r="H1243" s="149" t="s">
        <v>1</v>
      </c>
      <c r="I1243" s="151"/>
      <c r="L1243" s="147"/>
      <c r="M1243" s="152"/>
      <c r="T1243" s="153"/>
      <c r="AT1243" s="149" t="s">
        <v>141</v>
      </c>
      <c r="AU1243" s="149" t="s">
        <v>85</v>
      </c>
      <c r="AV1243" s="12" t="s">
        <v>83</v>
      </c>
      <c r="AW1243" s="12" t="s">
        <v>32</v>
      </c>
      <c r="AX1243" s="12" t="s">
        <v>75</v>
      </c>
      <c r="AY1243" s="149" t="s">
        <v>133</v>
      </c>
    </row>
    <row r="1244" spans="2:65" s="13" customFormat="1" ht="11.25">
      <c r="B1244" s="154"/>
      <c r="D1244" s="148" t="s">
        <v>141</v>
      </c>
      <c r="E1244" s="155" t="s">
        <v>1</v>
      </c>
      <c r="F1244" s="156" t="s">
        <v>1836</v>
      </c>
      <c r="H1244" s="157">
        <v>1438.1020000000001</v>
      </c>
      <c r="I1244" s="158"/>
      <c r="L1244" s="154"/>
      <c r="M1244" s="159"/>
      <c r="T1244" s="160"/>
      <c r="AT1244" s="155" t="s">
        <v>141</v>
      </c>
      <c r="AU1244" s="155" t="s">
        <v>85</v>
      </c>
      <c r="AV1244" s="13" t="s">
        <v>85</v>
      </c>
      <c r="AW1244" s="13" t="s">
        <v>32</v>
      </c>
      <c r="AX1244" s="13" t="s">
        <v>75</v>
      </c>
      <c r="AY1244" s="155" t="s">
        <v>133</v>
      </c>
    </row>
    <row r="1245" spans="2:65" s="12" customFormat="1" ht="11.25">
      <c r="B1245" s="147"/>
      <c r="D1245" s="148" t="s">
        <v>141</v>
      </c>
      <c r="E1245" s="149" t="s">
        <v>1</v>
      </c>
      <c r="F1245" s="150" t="s">
        <v>599</v>
      </c>
      <c r="H1245" s="149" t="s">
        <v>1</v>
      </c>
      <c r="I1245" s="151"/>
      <c r="L1245" s="147"/>
      <c r="M1245" s="152"/>
      <c r="T1245" s="153"/>
      <c r="AT1245" s="149" t="s">
        <v>141</v>
      </c>
      <c r="AU1245" s="149" t="s">
        <v>85</v>
      </c>
      <c r="AV1245" s="12" t="s">
        <v>83</v>
      </c>
      <c r="AW1245" s="12" t="s">
        <v>32</v>
      </c>
      <c r="AX1245" s="12" t="s">
        <v>75</v>
      </c>
      <c r="AY1245" s="149" t="s">
        <v>133</v>
      </c>
    </row>
    <row r="1246" spans="2:65" s="13" customFormat="1" ht="11.25">
      <c r="B1246" s="154"/>
      <c r="D1246" s="148" t="s">
        <v>141</v>
      </c>
      <c r="E1246" s="155" t="s">
        <v>1</v>
      </c>
      <c r="F1246" s="156" t="s">
        <v>1837</v>
      </c>
      <c r="H1246" s="157">
        <v>1690.8520000000001</v>
      </c>
      <c r="I1246" s="158"/>
      <c r="L1246" s="154"/>
      <c r="M1246" s="159"/>
      <c r="T1246" s="160"/>
      <c r="AT1246" s="155" t="s">
        <v>141</v>
      </c>
      <c r="AU1246" s="155" t="s">
        <v>85</v>
      </c>
      <c r="AV1246" s="13" t="s">
        <v>85</v>
      </c>
      <c r="AW1246" s="13" t="s">
        <v>32</v>
      </c>
      <c r="AX1246" s="13" t="s">
        <v>75</v>
      </c>
      <c r="AY1246" s="155" t="s">
        <v>133</v>
      </c>
    </row>
    <row r="1247" spans="2:65" s="14" customFormat="1" ht="11.25">
      <c r="B1247" s="161"/>
      <c r="D1247" s="148" t="s">
        <v>141</v>
      </c>
      <c r="E1247" s="162" t="s">
        <v>1</v>
      </c>
      <c r="F1247" s="163" t="s">
        <v>152</v>
      </c>
      <c r="H1247" s="164">
        <v>4228.5709999999999</v>
      </c>
      <c r="I1247" s="165"/>
      <c r="L1247" s="161"/>
      <c r="M1247" s="166"/>
      <c r="T1247" s="167"/>
      <c r="AT1247" s="162" t="s">
        <v>141</v>
      </c>
      <c r="AU1247" s="162" t="s">
        <v>85</v>
      </c>
      <c r="AV1247" s="14" t="s">
        <v>139</v>
      </c>
      <c r="AW1247" s="14" t="s">
        <v>32</v>
      </c>
      <c r="AX1247" s="14" t="s">
        <v>83</v>
      </c>
      <c r="AY1247" s="162" t="s">
        <v>133</v>
      </c>
    </row>
    <row r="1248" spans="2:65" s="1" customFormat="1" ht="24.2" customHeight="1">
      <c r="B1248" s="32"/>
      <c r="C1248" s="133" t="s">
        <v>1838</v>
      </c>
      <c r="D1248" s="133" t="s">
        <v>135</v>
      </c>
      <c r="E1248" s="134" t="s">
        <v>580</v>
      </c>
      <c r="F1248" s="135" t="s">
        <v>581</v>
      </c>
      <c r="G1248" s="136" t="s">
        <v>273</v>
      </c>
      <c r="H1248" s="137">
        <v>56731.02</v>
      </c>
      <c r="I1248" s="138"/>
      <c r="J1248" s="139">
        <f>ROUND(I1248*H1248,2)</f>
        <v>0</v>
      </c>
      <c r="K1248" s="140"/>
      <c r="L1248" s="32"/>
      <c r="M1248" s="141" t="s">
        <v>1</v>
      </c>
      <c r="N1248" s="142" t="s">
        <v>40</v>
      </c>
      <c r="P1248" s="143">
        <f>O1248*H1248</f>
        <v>0</v>
      </c>
      <c r="Q1248" s="143">
        <v>0</v>
      </c>
      <c r="R1248" s="143">
        <f>Q1248*H1248</f>
        <v>0</v>
      </c>
      <c r="S1248" s="143">
        <v>0</v>
      </c>
      <c r="T1248" s="144">
        <f>S1248*H1248</f>
        <v>0</v>
      </c>
      <c r="AR1248" s="145" t="s">
        <v>139</v>
      </c>
      <c r="AT1248" s="145" t="s">
        <v>135</v>
      </c>
      <c r="AU1248" s="145" t="s">
        <v>85</v>
      </c>
      <c r="AY1248" s="17" t="s">
        <v>133</v>
      </c>
      <c r="BE1248" s="146">
        <f>IF(N1248="základní",J1248,0)</f>
        <v>0</v>
      </c>
      <c r="BF1248" s="146">
        <f>IF(N1248="snížená",J1248,0)</f>
        <v>0</v>
      </c>
      <c r="BG1248" s="146">
        <f>IF(N1248="zákl. přenesená",J1248,0)</f>
        <v>0</v>
      </c>
      <c r="BH1248" s="146">
        <f>IF(N1248="sníž. přenesená",J1248,0)</f>
        <v>0</v>
      </c>
      <c r="BI1248" s="146">
        <f>IF(N1248="nulová",J1248,0)</f>
        <v>0</v>
      </c>
      <c r="BJ1248" s="17" t="s">
        <v>83</v>
      </c>
      <c r="BK1248" s="146">
        <f>ROUND(I1248*H1248,2)</f>
        <v>0</v>
      </c>
      <c r="BL1248" s="17" t="s">
        <v>139</v>
      </c>
      <c r="BM1248" s="145" t="s">
        <v>1839</v>
      </c>
    </row>
    <row r="1249" spans="2:65" s="12" customFormat="1" ht="11.25">
      <c r="B1249" s="147"/>
      <c r="D1249" s="148" t="s">
        <v>141</v>
      </c>
      <c r="E1249" s="149" t="s">
        <v>1</v>
      </c>
      <c r="F1249" s="150" t="s">
        <v>1840</v>
      </c>
      <c r="H1249" s="149" t="s">
        <v>1</v>
      </c>
      <c r="I1249" s="151"/>
      <c r="L1249" s="147"/>
      <c r="M1249" s="152"/>
      <c r="T1249" s="153"/>
      <c r="AT1249" s="149" t="s">
        <v>141</v>
      </c>
      <c r="AU1249" s="149" t="s">
        <v>85</v>
      </c>
      <c r="AV1249" s="12" t="s">
        <v>83</v>
      </c>
      <c r="AW1249" s="12" t="s">
        <v>32</v>
      </c>
      <c r="AX1249" s="12" t="s">
        <v>75</v>
      </c>
      <c r="AY1249" s="149" t="s">
        <v>133</v>
      </c>
    </row>
    <row r="1250" spans="2:65" s="12" customFormat="1" ht="11.25">
      <c r="B1250" s="147"/>
      <c r="D1250" s="148" t="s">
        <v>141</v>
      </c>
      <c r="E1250" s="149" t="s">
        <v>1</v>
      </c>
      <c r="F1250" s="150" t="s">
        <v>1841</v>
      </c>
      <c r="H1250" s="149" t="s">
        <v>1</v>
      </c>
      <c r="I1250" s="151"/>
      <c r="L1250" s="147"/>
      <c r="M1250" s="152"/>
      <c r="T1250" s="153"/>
      <c r="AT1250" s="149" t="s">
        <v>141</v>
      </c>
      <c r="AU1250" s="149" t="s">
        <v>85</v>
      </c>
      <c r="AV1250" s="12" t="s">
        <v>83</v>
      </c>
      <c r="AW1250" s="12" t="s">
        <v>32</v>
      </c>
      <c r="AX1250" s="12" t="s">
        <v>75</v>
      </c>
      <c r="AY1250" s="149" t="s">
        <v>133</v>
      </c>
    </row>
    <row r="1251" spans="2:65" s="13" customFormat="1" ht="11.25">
      <c r="B1251" s="154"/>
      <c r="D1251" s="148" t="s">
        <v>141</v>
      </c>
      <c r="E1251" s="155" t="s">
        <v>1</v>
      </c>
      <c r="F1251" s="156" t="s">
        <v>1842</v>
      </c>
      <c r="H1251" s="157">
        <v>9796.7099999999991</v>
      </c>
      <c r="I1251" s="158"/>
      <c r="L1251" s="154"/>
      <c r="M1251" s="159"/>
      <c r="T1251" s="160"/>
      <c r="AT1251" s="155" t="s">
        <v>141</v>
      </c>
      <c r="AU1251" s="155" t="s">
        <v>85</v>
      </c>
      <c r="AV1251" s="13" t="s">
        <v>85</v>
      </c>
      <c r="AW1251" s="13" t="s">
        <v>32</v>
      </c>
      <c r="AX1251" s="13" t="s">
        <v>75</v>
      </c>
      <c r="AY1251" s="155" t="s">
        <v>133</v>
      </c>
    </row>
    <row r="1252" spans="2:65" s="12" customFormat="1" ht="11.25">
      <c r="B1252" s="147"/>
      <c r="D1252" s="148" t="s">
        <v>141</v>
      </c>
      <c r="E1252" s="149" t="s">
        <v>1</v>
      </c>
      <c r="F1252" s="150" t="s">
        <v>795</v>
      </c>
      <c r="H1252" s="149" t="s">
        <v>1</v>
      </c>
      <c r="I1252" s="151"/>
      <c r="L1252" s="147"/>
      <c r="M1252" s="152"/>
      <c r="T1252" s="153"/>
      <c r="AT1252" s="149" t="s">
        <v>141</v>
      </c>
      <c r="AU1252" s="149" t="s">
        <v>85</v>
      </c>
      <c r="AV1252" s="12" t="s">
        <v>83</v>
      </c>
      <c r="AW1252" s="12" t="s">
        <v>32</v>
      </c>
      <c r="AX1252" s="12" t="s">
        <v>75</v>
      </c>
      <c r="AY1252" s="149" t="s">
        <v>133</v>
      </c>
    </row>
    <row r="1253" spans="2:65" s="12" customFormat="1" ht="11.25">
      <c r="B1253" s="147"/>
      <c r="D1253" s="148" t="s">
        <v>141</v>
      </c>
      <c r="E1253" s="149" t="s">
        <v>1</v>
      </c>
      <c r="F1253" s="150" t="s">
        <v>1843</v>
      </c>
      <c r="H1253" s="149" t="s">
        <v>1</v>
      </c>
      <c r="I1253" s="151"/>
      <c r="L1253" s="147"/>
      <c r="M1253" s="152"/>
      <c r="T1253" s="153"/>
      <c r="AT1253" s="149" t="s">
        <v>141</v>
      </c>
      <c r="AU1253" s="149" t="s">
        <v>85</v>
      </c>
      <c r="AV1253" s="12" t="s">
        <v>83</v>
      </c>
      <c r="AW1253" s="12" t="s">
        <v>32</v>
      </c>
      <c r="AX1253" s="12" t="s">
        <v>75</v>
      </c>
      <c r="AY1253" s="149" t="s">
        <v>133</v>
      </c>
    </row>
    <row r="1254" spans="2:65" s="12" customFormat="1" ht="11.25">
      <c r="B1254" s="147"/>
      <c r="D1254" s="148" t="s">
        <v>141</v>
      </c>
      <c r="E1254" s="149" t="s">
        <v>1</v>
      </c>
      <c r="F1254" s="150" t="s">
        <v>1844</v>
      </c>
      <c r="H1254" s="149" t="s">
        <v>1</v>
      </c>
      <c r="I1254" s="151"/>
      <c r="L1254" s="147"/>
      <c r="M1254" s="152"/>
      <c r="T1254" s="153"/>
      <c r="AT1254" s="149" t="s">
        <v>141</v>
      </c>
      <c r="AU1254" s="149" t="s">
        <v>85</v>
      </c>
      <c r="AV1254" s="12" t="s">
        <v>83</v>
      </c>
      <c r="AW1254" s="12" t="s">
        <v>32</v>
      </c>
      <c r="AX1254" s="12" t="s">
        <v>75</v>
      </c>
      <c r="AY1254" s="149" t="s">
        <v>133</v>
      </c>
    </row>
    <row r="1255" spans="2:65" s="13" customFormat="1" ht="11.25">
      <c r="B1255" s="154"/>
      <c r="D1255" s="148" t="s">
        <v>141</v>
      </c>
      <c r="E1255" s="155" t="s">
        <v>1</v>
      </c>
      <c r="F1255" s="156" t="s">
        <v>1845</v>
      </c>
      <c r="H1255" s="157">
        <v>25362.78</v>
      </c>
      <c r="I1255" s="158"/>
      <c r="L1255" s="154"/>
      <c r="M1255" s="159"/>
      <c r="T1255" s="160"/>
      <c r="AT1255" s="155" t="s">
        <v>141</v>
      </c>
      <c r="AU1255" s="155" t="s">
        <v>85</v>
      </c>
      <c r="AV1255" s="13" t="s">
        <v>85</v>
      </c>
      <c r="AW1255" s="13" t="s">
        <v>32</v>
      </c>
      <c r="AX1255" s="13" t="s">
        <v>75</v>
      </c>
      <c r="AY1255" s="155" t="s">
        <v>133</v>
      </c>
    </row>
    <row r="1256" spans="2:65" s="12" customFormat="1" ht="11.25">
      <c r="B1256" s="147"/>
      <c r="D1256" s="148" t="s">
        <v>141</v>
      </c>
      <c r="E1256" s="149" t="s">
        <v>1</v>
      </c>
      <c r="F1256" s="150" t="s">
        <v>1846</v>
      </c>
      <c r="H1256" s="149" t="s">
        <v>1</v>
      </c>
      <c r="I1256" s="151"/>
      <c r="L1256" s="147"/>
      <c r="M1256" s="152"/>
      <c r="T1256" s="153"/>
      <c r="AT1256" s="149" t="s">
        <v>141</v>
      </c>
      <c r="AU1256" s="149" t="s">
        <v>85</v>
      </c>
      <c r="AV1256" s="12" t="s">
        <v>83</v>
      </c>
      <c r="AW1256" s="12" t="s">
        <v>32</v>
      </c>
      <c r="AX1256" s="12" t="s">
        <v>75</v>
      </c>
      <c r="AY1256" s="149" t="s">
        <v>133</v>
      </c>
    </row>
    <row r="1257" spans="2:65" s="13" customFormat="1" ht="11.25">
      <c r="B1257" s="154"/>
      <c r="D1257" s="148" t="s">
        <v>141</v>
      </c>
      <c r="E1257" s="155" t="s">
        <v>1</v>
      </c>
      <c r="F1257" s="156" t="s">
        <v>1847</v>
      </c>
      <c r="H1257" s="157">
        <v>21571.53</v>
      </c>
      <c r="I1257" s="158"/>
      <c r="L1257" s="154"/>
      <c r="M1257" s="159"/>
      <c r="T1257" s="160"/>
      <c r="AT1257" s="155" t="s">
        <v>141</v>
      </c>
      <c r="AU1257" s="155" t="s">
        <v>85</v>
      </c>
      <c r="AV1257" s="13" t="s">
        <v>85</v>
      </c>
      <c r="AW1257" s="13" t="s">
        <v>32</v>
      </c>
      <c r="AX1257" s="13" t="s">
        <v>75</v>
      </c>
      <c r="AY1257" s="155" t="s">
        <v>133</v>
      </c>
    </row>
    <row r="1258" spans="2:65" s="14" customFormat="1" ht="11.25">
      <c r="B1258" s="161"/>
      <c r="D1258" s="148" t="s">
        <v>141</v>
      </c>
      <c r="E1258" s="162" t="s">
        <v>1</v>
      </c>
      <c r="F1258" s="163" t="s">
        <v>152</v>
      </c>
      <c r="H1258" s="164">
        <v>56731.02</v>
      </c>
      <c r="I1258" s="165"/>
      <c r="L1258" s="161"/>
      <c r="M1258" s="166"/>
      <c r="T1258" s="167"/>
      <c r="AT1258" s="162" t="s">
        <v>141</v>
      </c>
      <c r="AU1258" s="162" t="s">
        <v>85</v>
      </c>
      <c r="AV1258" s="14" t="s">
        <v>139</v>
      </c>
      <c r="AW1258" s="14" t="s">
        <v>32</v>
      </c>
      <c r="AX1258" s="14" t="s">
        <v>83</v>
      </c>
      <c r="AY1258" s="162" t="s">
        <v>133</v>
      </c>
    </row>
    <row r="1259" spans="2:65" s="1" customFormat="1" ht="16.5" customHeight="1">
      <c r="B1259" s="32"/>
      <c r="C1259" s="133" t="s">
        <v>1848</v>
      </c>
      <c r="D1259" s="133" t="s">
        <v>135</v>
      </c>
      <c r="E1259" s="134" t="s">
        <v>593</v>
      </c>
      <c r="F1259" s="135" t="s">
        <v>594</v>
      </c>
      <c r="G1259" s="136" t="s">
        <v>273</v>
      </c>
      <c r="H1259" s="137">
        <v>6571.1220000000003</v>
      </c>
      <c r="I1259" s="138"/>
      <c r="J1259" s="139">
        <f>ROUND(I1259*H1259,2)</f>
        <v>0</v>
      </c>
      <c r="K1259" s="140"/>
      <c r="L1259" s="32"/>
      <c r="M1259" s="141" t="s">
        <v>1</v>
      </c>
      <c r="N1259" s="142" t="s">
        <v>40</v>
      </c>
      <c r="P1259" s="143">
        <f>O1259*H1259</f>
        <v>0</v>
      </c>
      <c r="Q1259" s="143">
        <v>0</v>
      </c>
      <c r="R1259" s="143">
        <f>Q1259*H1259</f>
        <v>0</v>
      </c>
      <c r="S1259" s="143">
        <v>0</v>
      </c>
      <c r="T1259" s="144">
        <f>S1259*H1259</f>
        <v>0</v>
      </c>
      <c r="AR1259" s="145" t="s">
        <v>139</v>
      </c>
      <c r="AT1259" s="145" t="s">
        <v>135</v>
      </c>
      <c r="AU1259" s="145" t="s">
        <v>85</v>
      </c>
      <c r="AY1259" s="17" t="s">
        <v>133</v>
      </c>
      <c r="BE1259" s="146">
        <f>IF(N1259="základní",J1259,0)</f>
        <v>0</v>
      </c>
      <c r="BF1259" s="146">
        <f>IF(N1259="snížená",J1259,0)</f>
        <v>0</v>
      </c>
      <c r="BG1259" s="146">
        <f>IF(N1259="zákl. přenesená",J1259,0)</f>
        <v>0</v>
      </c>
      <c r="BH1259" s="146">
        <f>IF(N1259="sníž. přenesená",J1259,0)</f>
        <v>0</v>
      </c>
      <c r="BI1259" s="146">
        <f>IF(N1259="nulová",J1259,0)</f>
        <v>0</v>
      </c>
      <c r="BJ1259" s="17" t="s">
        <v>83</v>
      </c>
      <c r="BK1259" s="146">
        <f>ROUND(I1259*H1259,2)</f>
        <v>0</v>
      </c>
      <c r="BL1259" s="17" t="s">
        <v>139</v>
      </c>
      <c r="BM1259" s="145" t="s">
        <v>1849</v>
      </c>
    </row>
    <row r="1260" spans="2:65" s="12" customFormat="1" ht="11.25">
      <c r="B1260" s="147"/>
      <c r="D1260" s="148" t="s">
        <v>141</v>
      </c>
      <c r="E1260" s="149" t="s">
        <v>1</v>
      </c>
      <c r="F1260" s="150" t="s">
        <v>596</v>
      </c>
      <c r="H1260" s="149" t="s">
        <v>1</v>
      </c>
      <c r="I1260" s="151"/>
      <c r="L1260" s="147"/>
      <c r="M1260" s="152"/>
      <c r="T1260" s="153"/>
      <c r="AT1260" s="149" t="s">
        <v>141</v>
      </c>
      <c r="AU1260" s="149" t="s">
        <v>85</v>
      </c>
      <c r="AV1260" s="12" t="s">
        <v>83</v>
      </c>
      <c r="AW1260" s="12" t="s">
        <v>32</v>
      </c>
      <c r="AX1260" s="12" t="s">
        <v>75</v>
      </c>
      <c r="AY1260" s="149" t="s">
        <v>133</v>
      </c>
    </row>
    <row r="1261" spans="2:65" s="13" customFormat="1" ht="11.25">
      <c r="B1261" s="154"/>
      <c r="D1261" s="148" t="s">
        <v>141</v>
      </c>
      <c r="E1261" s="155" t="s">
        <v>1</v>
      </c>
      <c r="F1261" s="156" t="s">
        <v>1850</v>
      </c>
      <c r="H1261" s="157">
        <v>1099.617</v>
      </c>
      <c r="I1261" s="158"/>
      <c r="L1261" s="154"/>
      <c r="M1261" s="159"/>
      <c r="T1261" s="160"/>
      <c r="AT1261" s="155" t="s">
        <v>141</v>
      </c>
      <c r="AU1261" s="155" t="s">
        <v>85</v>
      </c>
      <c r="AV1261" s="13" t="s">
        <v>85</v>
      </c>
      <c r="AW1261" s="13" t="s">
        <v>32</v>
      </c>
      <c r="AX1261" s="13" t="s">
        <v>75</v>
      </c>
      <c r="AY1261" s="155" t="s">
        <v>133</v>
      </c>
    </row>
    <row r="1262" spans="2:65" s="12" customFormat="1" ht="11.25">
      <c r="B1262" s="147"/>
      <c r="D1262" s="148" t="s">
        <v>141</v>
      </c>
      <c r="E1262" s="149" t="s">
        <v>1</v>
      </c>
      <c r="F1262" s="150" t="s">
        <v>575</v>
      </c>
      <c r="H1262" s="149" t="s">
        <v>1</v>
      </c>
      <c r="I1262" s="151"/>
      <c r="L1262" s="147"/>
      <c r="M1262" s="152"/>
      <c r="T1262" s="153"/>
      <c r="AT1262" s="149" t="s">
        <v>141</v>
      </c>
      <c r="AU1262" s="149" t="s">
        <v>85</v>
      </c>
      <c r="AV1262" s="12" t="s">
        <v>83</v>
      </c>
      <c r="AW1262" s="12" t="s">
        <v>32</v>
      </c>
      <c r="AX1262" s="12" t="s">
        <v>75</v>
      </c>
      <c r="AY1262" s="149" t="s">
        <v>133</v>
      </c>
    </row>
    <row r="1263" spans="2:65" s="13" customFormat="1" ht="11.25">
      <c r="B1263" s="154"/>
      <c r="D1263" s="148" t="s">
        <v>141</v>
      </c>
      <c r="E1263" s="155" t="s">
        <v>1</v>
      </c>
      <c r="F1263" s="156" t="s">
        <v>1851</v>
      </c>
      <c r="H1263" s="157">
        <v>3780.6529999999998</v>
      </c>
      <c r="I1263" s="158"/>
      <c r="L1263" s="154"/>
      <c r="M1263" s="159"/>
      <c r="T1263" s="160"/>
      <c r="AT1263" s="155" t="s">
        <v>141</v>
      </c>
      <c r="AU1263" s="155" t="s">
        <v>85</v>
      </c>
      <c r="AV1263" s="13" t="s">
        <v>85</v>
      </c>
      <c r="AW1263" s="13" t="s">
        <v>32</v>
      </c>
      <c r="AX1263" s="13" t="s">
        <v>75</v>
      </c>
      <c r="AY1263" s="155" t="s">
        <v>133</v>
      </c>
    </row>
    <row r="1264" spans="2:65" s="12" customFormat="1" ht="11.25">
      <c r="B1264" s="147"/>
      <c r="D1264" s="148" t="s">
        <v>141</v>
      </c>
      <c r="E1264" s="149" t="s">
        <v>1</v>
      </c>
      <c r="F1264" s="150" t="s">
        <v>599</v>
      </c>
      <c r="H1264" s="149" t="s">
        <v>1</v>
      </c>
      <c r="I1264" s="151"/>
      <c r="L1264" s="147"/>
      <c r="M1264" s="152"/>
      <c r="T1264" s="153"/>
      <c r="AT1264" s="149" t="s">
        <v>141</v>
      </c>
      <c r="AU1264" s="149" t="s">
        <v>85</v>
      </c>
      <c r="AV1264" s="12" t="s">
        <v>83</v>
      </c>
      <c r="AW1264" s="12" t="s">
        <v>32</v>
      </c>
      <c r="AX1264" s="12" t="s">
        <v>75</v>
      </c>
      <c r="AY1264" s="149" t="s">
        <v>133</v>
      </c>
    </row>
    <row r="1265" spans="2:65" s="13" customFormat="1" ht="11.25">
      <c r="B1265" s="154"/>
      <c r="D1265" s="148" t="s">
        <v>141</v>
      </c>
      <c r="E1265" s="155" t="s">
        <v>1</v>
      </c>
      <c r="F1265" s="156" t="s">
        <v>1852</v>
      </c>
      <c r="H1265" s="157">
        <v>1690.8520000000001</v>
      </c>
      <c r="I1265" s="158"/>
      <c r="L1265" s="154"/>
      <c r="M1265" s="159"/>
      <c r="T1265" s="160"/>
      <c r="AT1265" s="155" t="s">
        <v>141</v>
      </c>
      <c r="AU1265" s="155" t="s">
        <v>85</v>
      </c>
      <c r="AV1265" s="13" t="s">
        <v>85</v>
      </c>
      <c r="AW1265" s="13" t="s">
        <v>32</v>
      </c>
      <c r="AX1265" s="13" t="s">
        <v>75</v>
      </c>
      <c r="AY1265" s="155" t="s">
        <v>133</v>
      </c>
    </row>
    <row r="1266" spans="2:65" s="14" customFormat="1" ht="11.25">
      <c r="B1266" s="161"/>
      <c r="D1266" s="148" t="s">
        <v>141</v>
      </c>
      <c r="E1266" s="162" t="s">
        <v>1</v>
      </c>
      <c r="F1266" s="163" t="s">
        <v>152</v>
      </c>
      <c r="H1266" s="164">
        <v>6571.1219999999994</v>
      </c>
      <c r="I1266" s="165"/>
      <c r="L1266" s="161"/>
      <c r="M1266" s="166"/>
      <c r="T1266" s="167"/>
      <c r="AT1266" s="162" t="s">
        <v>141</v>
      </c>
      <c r="AU1266" s="162" t="s">
        <v>85</v>
      </c>
      <c r="AV1266" s="14" t="s">
        <v>139</v>
      </c>
      <c r="AW1266" s="14" t="s">
        <v>32</v>
      </c>
      <c r="AX1266" s="14" t="s">
        <v>83</v>
      </c>
      <c r="AY1266" s="162" t="s">
        <v>133</v>
      </c>
    </row>
    <row r="1267" spans="2:65" s="1" customFormat="1" ht="24.2" customHeight="1">
      <c r="B1267" s="32"/>
      <c r="C1267" s="133" t="s">
        <v>1853</v>
      </c>
      <c r="D1267" s="133" t="s">
        <v>135</v>
      </c>
      <c r="E1267" s="134" t="s">
        <v>602</v>
      </c>
      <c r="F1267" s="135" t="s">
        <v>603</v>
      </c>
      <c r="G1267" s="136" t="s">
        <v>273</v>
      </c>
      <c r="H1267" s="137">
        <v>3128.9540000000002</v>
      </c>
      <c r="I1267" s="138"/>
      <c r="J1267" s="139">
        <f>ROUND(I1267*H1267,2)</f>
        <v>0</v>
      </c>
      <c r="K1267" s="140"/>
      <c r="L1267" s="32"/>
      <c r="M1267" s="141" t="s">
        <v>1</v>
      </c>
      <c r="N1267" s="142" t="s">
        <v>40</v>
      </c>
      <c r="P1267" s="143">
        <f>O1267*H1267</f>
        <v>0</v>
      </c>
      <c r="Q1267" s="143">
        <v>0</v>
      </c>
      <c r="R1267" s="143">
        <f>Q1267*H1267</f>
        <v>0</v>
      </c>
      <c r="S1267" s="143">
        <v>0</v>
      </c>
      <c r="T1267" s="144">
        <f>S1267*H1267</f>
        <v>0</v>
      </c>
      <c r="AR1267" s="145" t="s">
        <v>139</v>
      </c>
      <c r="AT1267" s="145" t="s">
        <v>135</v>
      </c>
      <c r="AU1267" s="145" t="s">
        <v>85</v>
      </c>
      <c r="AY1267" s="17" t="s">
        <v>133</v>
      </c>
      <c r="BE1267" s="146">
        <f>IF(N1267="základní",J1267,0)</f>
        <v>0</v>
      </c>
      <c r="BF1267" s="146">
        <f>IF(N1267="snížená",J1267,0)</f>
        <v>0</v>
      </c>
      <c r="BG1267" s="146">
        <f>IF(N1267="zákl. přenesená",J1267,0)</f>
        <v>0</v>
      </c>
      <c r="BH1267" s="146">
        <f>IF(N1267="sníž. přenesená",J1267,0)</f>
        <v>0</v>
      </c>
      <c r="BI1267" s="146">
        <f>IF(N1267="nulová",J1267,0)</f>
        <v>0</v>
      </c>
      <c r="BJ1267" s="17" t="s">
        <v>83</v>
      </c>
      <c r="BK1267" s="146">
        <f>ROUND(I1267*H1267,2)</f>
        <v>0</v>
      </c>
      <c r="BL1267" s="17" t="s">
        <v>139</v>
      </c>
      <c r="BM1267" s="145" t="s">
        <v>1854</v>
      </c>
    </row>
    <row r="1268" spans="2:65" s="12" customFormat="1" ht="11.25">
      <c r="B1268" s="147"/>
      <c r="D1268" s="148" t="s">
        <v>141</v>
      </c>
      <c r="E1268" s="149" t="s">
        <v>1</v>
      </c>
      <c r="F1268" s="150" t="s">
        <v>575</v>
      </c>
      <c r="H1268" s="149" t="s">
        <v>1</v>
      </c>
      <c r="I1268" s="151"/>
      <c r="L1268" s="147"/>
      <c r="M1268" s="152"/>
      <c r="T1268" s="153"/>
      <c r="AT1268" s="149" t="s">
        <v>141</v>
      </c>
      <c r="AU1268" s="149" t="s">
        <v>85</v>
      </c>
      <c r="AV1268" s="12" t="s">
        <v>83</v>
      </c>
      <c r="AW1268" s="12" t="s">
        <v>32</v>
      </c>
      <c r="AX1268" s="12" t="s">
        <v>75</v>
      </c>
      <c r="AY1268" s="149" t="s">
        <v>133</v>
      </c>
    </row>
    <row r="1269" spans="2:65" s="13" customFormat="1" ht="11.25">
      <c r="B1269" s="154"/>
      <c r="D1269" s="148" t="s">
        <v>141</v>
      </c>
      <c r="E1269" s="155" t="s">
        <v>1</v>
      </c>
      <c r="F1269" s="156" t="s">
        <v>1855</v>
      </c>
      <c r="H1269" s="157">
        <v>3128.9540000000002</v>
      </c>
      <c r="I1269" s="158"/>
      <c r="L1269" s="154"/>
      <c r="M1269" s="159"/>
      <c r="T1269" s="160"/>
      <c r="AT1269" s="155" t="s">
        <v>141</v>
      </c>
      <c r="AU1269" s="155" t="s">
        <v>85</v>
      </c>
      <c r="AV1269" s="13" t="s">
        <v>85</v>
      </c>
      <c r="AW1269" s="13" t="s">
        <v>32</v>
      </c>
      <c r="AX1269" s="13" t="s">
        <v>83</v>
      </c>
      <c r="AY1269" s="155" t="s">
        <v>133</v>
      </c>
    </row>
    <row r="1270" spans="2:65" s="11" customFormat="1" ht="22.9" customHeight="1">
      <c r="B1270" s="121"/>
      <c r="D1270" s="122" t="s">
        <v>74</v>
      </c>
      <c r="E1270" s="131" t="s">
        <v>607</v>
      </c>
      <c r="F1270" s="131" t="s">
        <v>608</v>
      </c>
      <c r="I1270" s="124"/>
      <c r="J1270" s="132">
        <f>BK1270</f>
        <v>0</v>
      </c>
      <c r="L1270" s="121"/>
      <c r="M1270" s="126"/>
      <c r="P1270" s="127">
        <f>SUM(P1271:P1274)</f>
        <v>0</v>
      </c>
      <c r="R1270" s="127">
        <f>SUM(R1271:R1274)</f>
        <v>0</v>
      </c>
      <c r="T1270" s="128">
        <f>SUM(T1271:T1274)</f>
        <v>0</v>
      </c>
      <c r="AR1270" s="122" t="s">
        <v>83</v>
      </c>
      <c r="AT1270" s="129" t="s">
        <v>74</v>
      </c>
      <c r="AU1270" s="129" t="s">
        <v>83</v>
      </c>
      <c r="AY1270" s="122" t="s">
        <v>133</v>
      </c>
      <c r="BK1270" s="130">
        <f>SUM(BK1271:BK1274)</f>
        <v>0</v>
      </c>
    </row>
    <row r="1271" spans="2:65" s="1" customFormat="1" ht="24.2" customHeight="1">
      <c r="B1271" s="32"/>
      <c r="C1271" s="133" t="s">
        <v>1856</v>
      </c>
      <c r="D1271" s="133" t="s">
        <v>135</v>
      </c>
      <c r="E1271" s="134" t="s">
        <v>610</v>
      </c>
      <c r="F1271" s="135" t="s">
        <v>611</v>
      </c>
      <c r="G1271" s="136" t="s">
        <v>273</v>
      </c>
      <c r="H1271" s="137">
        <v>6583.7179999999998</v>
      </c>
      <c r="I1271" s="138"/>
      <c r="J1271" s="139">
        <f>ROUND(I1271*H1271,2)</f>
        <v>0</v>
      </c>
      <c r="K1271" s="140"/>
      <c r="L1271" s="32"/>
      <c r="M1271" s="141" t="s">
        <v>1</v>
      </c>
      <c r="N1271" s="142" t="s">
        <v>40</v>
      </c>
      <c r="P1271" s="143">
        <f>O1271*H1271</f>
        <v>0</v>
      </c>
      <c r="Q1271" s="143">
        <v>0</v>
      </c>
      <c r="R1271" s="143">
        <f>Q1271*H1271</f>
        <v>0</v>
      </c>
      <c r="S1271" s="143">
        <v>0</v>
      </c>
      <c r="T1271" s="144">
        <f>S1271*H1271</f>
        <v>0</v>
      </c>
      <c r="AR1271" s="145" t="s">
        <v>139</v>
      </c>
      <c r="AT1271" s="145" t="s">
        <v>135</v>
      </c>
      <c r="AU1271" s="145" t="s">
        <v>85</v>
      </c>
      <c r="AY1271" s="17" t="s">
        <v>133</v>
      </c>
      <c r="BE1271" s="146">
        <f>IF(N1271="základní",J1271,0)</f>
        <v>0</v>
      </c>
      <c r="BF1271" s="146">
        <f>IF(N1271="snížená",J1271,0)</f>
        <v>0</v>
      </c>
      <c r="BG1271" s="146">
        <f>IF(N1271="zákl. přenesená",J1271,0)</f>
        <v>0</v>
      </c>
      <c r="BH1271" s="146">
        <f>IF(N1271="sníž. přenesená",J1271,0)</f>
        <v>0</v>
      </c>
      <c r="BI1271" s="146">
        <f>IF(N1271="nulová",J1271,0)</f>
        <v>0</v>
      </c>
      <c r="BJ1271" s="17" t="s">
        <v>83</v>
      </c>
      <c r="BK1271" s="146">
        <f>ROUND(I1271*H1271,2)</f>
        <v>0</v>
      </c>
      <c r="BL1271" s="17" t="s">
        <v>139</v>
      </c>
      <c r="BM1271" s="145" t="s">
        <v>1857</v>
      </c>
    </row>
    <row r="1272" spans="2:65" s="13" customFormat="1" ht="11.25">
      <c r="B1272" s="154"/>
      <c r="D1272" s="148" t="s">
        <v>141</v>
      </c>
      <c r="E1272" s="155" t="s">
        <v>1</v>
      </c>
      <c r="F1272" s="156" t="s">
        <v>1858</v>
      </c>
      <c r="H1272" s="157">
        <v>6583.7179999999998</v>
      </c>
      <c r="I1272" s="158"/>
      <c r="L1272" s="154"/>
      <c r="M1272" s="159"/>
      <c r="T1272" s="160"/>
      <c r="AT1272" s="155" t="s">
        <v>141</v>
      </c>
      <c r="AU1272" s="155" t="s">
        <v>85</v>
      </c>
      <c r="AV1272" s="13" t="s">
        <v>85</v>
      </c>
      <c r="AW1272" s="13" t="s">
        <v>32</v>
      </c>
      <c r="AX1272" s="13" t="s">
        <v>83</v>
      </c>
      <c r="AY1272" s="155" t="s">
        <v>133</v>
      </c>
    </row>
    <row r="1273" spans="2:65" s="1" customFormat="1" ht="24.2" customHeight="1">
      <c r="B1273" s="32"/>
      <c r="C1273" s="133" t="s">
        <v>1859</v>
      </c>
      <c r="D1273" s="133" t="s">
        <v>135</v>
      </c>
      <c r="E1273" s="134" t="s">
        <v>615</v>
      </c>
      <c r="F1273" s="135" t="s">
        <v>616</v>
      </c>
      <c r="G1273" s="136" t="s">
        <v>273</v>
      </c>
      <c r="H1273" s="137">
        <v>878.83900000000006</v>
      </c>
      <c r="I1273" s="138"/>
      <c r="J1273" s="139">
        <f>ROUND(I1273*H1273,2)</f>
        <v>0</v>
      </c>
      <c r="K1273" s="140"/>
      <c r="L1273" s="32"/>
      <c r="M1273" s="141" t="s">
        <v>1</v>
      </c>
      <c r="N1273" s="142" t="s">
        <v>40</v>
      </c>
      <c r="P1273" s="143">
        <f>O1273*H1273</f>
        <v>0</v>
      </c>
      <c r="Q1273" s="143">
        <v>0</v>
      </c>
      <c r="R1273" s="143">
        <f>Q1273*H1273</f>
        <v>0</v>
      </c>
      <c r="S1273" s="143">
        <v>0</v>
      </c>
      <c r="T1273" s="144">
        <f>S1273*H1273</f>
        <v>0</v>
      </c>
      <c r="AR1273" s="145" t="s">
        <v>139</v>
      </c>
      <c r="AT1273" s="145" t="s">
        <v>135</v>
      </c>
      <c r="AU1273" s="145" t="s">
        <v>85</v>
      </c>
      <c r="AY1273" s="17" t="s">
        <v>133</v>
      </c>
      <c r="BE1273" s="146">
        <f>IF(N1273="základní",J1273,0)</f>
        <v>0</v>
      </c>
      <c r="BF1273" s="146">
        <f>IF(N1273="snížená",J1273,0)</f>
        <v>0</v>
      </c>
      <c r="BG1273" s="146">
        <f>IF(N1273="zákl. přenesená",J1273,0)</f>
        <v>0</v>
      </c>
      <c r="BH1273" s="146">
        <f>IF(N1273="sníž. přenesená",J1273,0)</f>
        <v>0</v>
      </c>
      <c r="BI1273" s="146">
        <f>IF(N1273="nulová",J1273,0)</f>
        <v>0</v>
      </c>
      <c r="BJ1273" s="17" t="s">
        <v>83</v>
      </c>
      <c r="BK1273" s="146">
        <f>ROUND(I1273*H1273,2)</f>
        <v>0</v>
      </c>
      <c r="BL1273" s="17" t="s">
        <v>139</v>
      </c>
      <c r="BM1273" s="145" t="s">
        <v>1860</v>
      </c>
    </row>
    <row r="1274" spans="2:65" s="13" customFormat="1" ht="11.25">
      <c r="B1274" s="154"/>
      <c r="D1274" s="148" t="s">
        <v>141</v>
      </c>
      <c r="E1274" s="155" t="s">
        <v>1</v>
      </c>
      <c r="F1274" s="156" t="s">
        <v>1861</v>
      </c>
      <c r="H1274" s="157">
        <v>878.83900000000006</v>
      </c>
      <c r="I1274" s="158"/>
      <c r="L1274" s="154"/>
      <c r="M1274" s="186"/>
      <c r="N1274" s="187"/>
      <c r="O1274" s="187"/>
      <c r="P1274" s="187"/>
      <c r="Q1274" s="187"/>
      <c r="R1274" s="187"/>
      <c r="S1274" s="187"/>
      <c r="T1274" s="188"/>
      <c r="AT1274" s="155" t="s">
        <v>141</v>
      </c>
      <c r="AU1274" s="155" t="s">
        <v>85</v>
      </c>
      <c r="AV1274" s="13" t="s">
        <v>85</v>
      </c>
      <c r="AW1274" s="13" t="s">
        <v>32</v>
      </c>
      <c r="AX1274" s="13" t="s">
        <v>83</v>
      </c>
      <c r="AY1274" s="155" t="s">
        <v>133</v>
      </c>
    </row>
    <row r="1275" spans="2:65" s="1" customFormat="1" ht="6.95" customHeight="1">
      <c r="B1275" s="44"/>
      <c r="C1275" s="45"/>
      <c r="D1275" s="45"/>
      <c r="E1275" s="45"/>
      <c r="F1275" s="45"/>
      <c r="G1275" s="45"/>
      <c r="H1275" s="45"/>
      <c r="I1275" s="45"/>
      <c r="J1275" s="45"/>
      <c r="K1275" s="45"/>
      <c r="L1275" s="32"/>
    </row>
  </sheetData>
  <sheetProtection algorithmName="SHA-512" hashValue="lFRC6lqjl671gpRcj97d6CfIswEFqisrY74NxEaw0f5nyn/YDTFY0NqfG4SvBfGHJn7jyDZF2FSqWT5IjPw9kA==" saltValue="TsaO+zq3dLI7iqKLvN2R5VVWr2bgwCYQXLtP1PiCGwOY9EYI2rXQtmz/qF5/EAILVjQ1wv4S8TsLhczc6xBzpw==" spinCount="100000" sheet="1" objects="1" scenarios="1" formatColumns="0" formatRows="0" autoFilter="0"/>
  <autoFilter ref="C123:K1274" xr:uid="{00000000-0009-0000-0000-000004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97</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1862</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ROUND((SUM(BE124:BE424)),  2)</f>
        <v>0</v>
      </c>
      <c r="I33" s="92">
        <v>0.21</v>
      </c>
      <c r="J33" s="91">
        <f>ROUND(((SUM(BE124:BE424))*I33),  2)</f>
        <v>0</v>
      </c>
      <c r="L33" s="32"/>
    </row>
    <row r="34" spans="2:12" s="1" customFormat="1" ht="14.45" customHeight="1">
      <c r="B34" s="32"/>
      <c r="E34" s="27" t="s">
        <v>41</v>
      </c>
      <c r="F34" s="91">
        <f>ROUND((SUM(BF124:BF424)),  2)</f>
        <v>0</v>
      </c>
      <c r="I34" s="92">
        <v>0.12</v>
      </c>
      <c r="J34" s="91">
        <f>ROUND(((SUM(BF124:BF424))*I34),  2)</f>
        <v>0</v>
      </c>
      <c r="L34" s="32"/>
    </row>
    <row r="35" spans="2:12" s="1" customFormat="1" ht="14.45" hidden="1" customHeight="1">
      <c r="B35" s="32"/>
      <c r="E35" s="27" t="s">
        <v>42</v>
      </c>
      <c r="F35" s="91">
        <f>ROUND((SUM(BG124:BG424)),  2)</f>
        <v>0</v>
      </c>
      <c r="I35" s="92">
        <v>0.21</v>
      </c>
      <c r="J35" s="91">
        <f>0</f>
        <v>0</v>
      </c>
      <c r="L35" s="32"/>
    </row>
    <row r="36" spans="2:12" s="1" customFormat="1" ht="14.45" hidden="1" customHeight="1">
      <c r="B36" s="32"/>
      <c r="E36" s="27" t="s">
        <v>43</v>
      </c>
      <c r="F36" s="91">
        <f>ROUND((SUM(BH124:BH424)),  2)</f>
        <v>0</v>
      </c>
      <c r="I36" s="92">
        <v>0.12</v>
      </c>
      <c r="J36" s="91">
        <f>0</f>
        <v>0</v>
      </c>
      <c r="L36" s="32"/>
    </row>
    <row r="37" spans="2:12" s="1" customFormat="1" ht="14.45" hidden="1" customHeight="1">
      <c r="B37" s="32"/>
      <c r="E37" s="27" t="s">
        <v>44</v>
      </c>
      <c r="F37" s="91">
        <f>ROUND((SUM(BI124:BI424)),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05 - Otradov, vodovodní přípojky</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J124</f>
        <v>0</v>
      </c>
      <c r="L96" s="32"/>
      <c r="AU96" s="17" t="s">
        <v>109</v>
      </c>
    </row>
    <row r="97" spans="2:12" s="8" customFormat="1" ht="24.95" customHeight="1">
      <c r="B97" s="104"/>
      <c r="D97" s="105" t="s">
        <v>110</v>
      </c>
      <c r="E97" s="106"/>
      <c r="F97" s="106"/>
      <c r="G97" s="106"/>
      <c r="H97" s="106"/>
      <c r="I97" s="106"/>
      <c r="J97" s="107">
        <f>J125</f>
        <v>0</v>
      </c>
      <c r="L97" s="104"/>
    </row>
    <row r="98" spans="2:12" s="9" customFormat="1" ht="19.899999999999999" customHeight="1">
      <c r="B98" s="108"/>
      <c r="D98" s="109" t="s">
        <v>111</v>
      </c>
      <c r="E98" s="110"/>
      <c r="F98" s="110"/>
      <c r="G98" s="110"/>
      <c r="H98" s="110"/>
      <c r="I98" s="110"/>
      <c r="J98" s="111">
        <f>J126</f>
        <v>0</v>
      </c>
      <c r="L98" s="108"/>
    </row>
    <row r="99" spans="2:12" s="9" customFormat="1" ht="19.899999999999999" customHeight="1">
      <c r="B99" s="108"/>
      <c r="D99" s="109" t="s">
        <v>112</v>
      </c>
      <c r="E99" s="110"/>
      <c r="F99" s="110"/>
      <c r="G99" s="110"/>
      <c r="H99" s="110"/>
      <c r="I99" s="110"/>
      <c r="J99" s="111">
        <f>J278</f>
        <v>0</v>
      </c>
      <c r="L99" s="108"/>
    </row>
    <row r="100" spans="2:12" s="9" customFormat="1" ht="19.899999999999999" customHeight="1">
      <c r="B100" s="108"/>
      <c r="D100" s="109" t="s">
        <v>113</v>
      </c>
      <c r="E100" s="110"/>
      <c r="F100" s="110"/>
      <c r="G100" s="110"/>
      <c r="H100" s="110"/>
      <c r="I100" s="110"/>
      <c r="J100" s="111">
        <f>J282</f>
        <v>0</v>
      </c>
      <c r="L100" s="108"/>
    </row>
    <row r="101" spans="2:12" s="9" customFormat="1" ht="19.899999999999999" customHeight="1">
      <c r="B101" s="108"/>
      <c r="D101" s="109" t="s">
        <v>114</v>
      </c>
      <c r="E101" s="110"/>
      <c r="F101" s="110"/>
      <c r="G101" s="110"/>
      <c r="H101" s="110"/>
      <c r="I101" s="110"/>
      <c r="J101" s="111">
        <f>J338</f>
        <v>0</v>
      </c>
      <c r="L101" s="108"/>
    </row>
    <row r="102" spans="2:12" s="9" customFormat="1" ht="19.899999999999999" customHeight="1">
      <c r="B102" s="108"/>
      <c r="D102" s="109" t="s">
        <v>115</v>
      </c>
      <c r="E102" s="110"/>
      <c r="F102" s="110"/>
      <c r="G102" s="110"/>
      <c r="H102" s="110"/>
      <c r="I102" s="110"/>
      <c r="J102" s="111">
        <f>J380</f>
        <v>0</v>
      </c>
      <c r="L102" s="108"/>
    </row>
    <row r="103" spans="2:12" s="9" customFormat="1" ht="19.899999999999999" customHeight="1">
      <c r="B103" s="108"/>
      <c r="D103" s="109" t="s">
        <v>116</v>
      </c>
      <c r="E103" s="110"/>
      <c r="F103" s="110"/>
      <c r="G103" s="110"/>
      <c r="H103" s="110"/>
      <c r="I103" s="110"/>
      <c r="J103" s="111">
        <f>J395</f>
        <v>0</v>
      </c>
      <c r="L103" s="108"/>
    </row>
    <row r="104" spans="2:12" s="9" customFormat="1" ht="19.899999999999999" customHeight="1">
      <c r="B104" s="108"/>
      <c r="D104" s="109" t="s">
        <v>117</v>
      </c>
      <c r="E104" s="110"/>
      <c r="F104" s="110"/>
      <c r="G104" s="110"/>
      <c r="H104" s="110"/>
      <c r="I104" s="110"/>
      <c r="J104" s="111">
        <f>J420</f>
        <v>0</v>
      </c>
      <c r="L104" s="108"/>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118</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30" t="str">
        <f>E7</f>
        <v>Vodovod Otradov</v>
      </c>
      <c r="F114" s="231"/>
      <c r="G114" s="231"/>
      <c r="H114" s="231"/>
      <c r="L114" s="32"/>
    </row>
    <row r="115" spans="2:65" s="1" customFormat="1" ht="12" customHeight="1">
      <c r="B115" s="32"/>
      <c r="C115" s="27" t="s">
        <v>103</v>
      </c>
      <c r="L115" s="32"/>
    </row>
    <row r="116" spans="2:65" s="1" customFormat="1" ht="16.5" customHeight="1">
      <c r="B116" s="32"/>
      <c r="E116" s="192" t="str">
        <f>E9</f>
        <v>05 - Otradov, vodovodní přípojky</v>
      </c>
      <c r="F116" s="232"/>
      <c r="G116" s="232"/>
      <c r="H116" s="232"/>
      <c r="L116" s="32"/>
    </row>
    <row r="117" spans="2:65" s="1" customFormat="1" ht="6.95" customHeight="1">
      <c r="B117" s="32"/>
      <c r="L117" s="32"/>
    </row>
    <row r="118" spans="2:65" s="1" customFormat="1" ht="12" customHeight="1">
      <c r="B118" s="32"/>
      <c r="C118" s="27" t="s">
        <v>20</v>
      </c>
      <c r="F118" s="25" t="str">
        <f>F12</f>
        <v>Otradov</v>
      </c>
      <c r="I118" s="27" t="s">
        <v>22</v>
      </c>
      <c r="J118" s="52" t="str">
        <f>IF(J12="","",J12)</f>
        <v>30. 8. 2024</v>
      </c>
      <c r="L118" s="32"/>
    </row>
    <row r="119" spans="2:65" s="1" customFormat="1" ht="6.95" customHeight="1">
      <c r="B119" s="32"/>
      <c r="L119" s="32"/>
    </row>
    <row r="120" spans="2:65" s="1" customFormat="1" ht="40.15" customHeight="1">
      <c r="B120" s="32"/>
      <c r="C120" s="27" t="s">
        <v>24</v>
      </c>
      <c r="F120" s="25" t="str">
        <f>E15</f>
        <v xml:space="preserve"> </v>
      </c>
      <c r="I120" s="27" t="s">
        <v>30</v>
      </c>
      <c r="J120" s="30" t="str">
        <f>E21</f>
        <v>VS Chrudim, a.s., Novoměstská 625, 53701 Chrudim</v>
      </c>
      <c r="L120" s="32"/>
    </row>
    <row r="121" spans="2:65" s="1" customFormat="1" ht="15.2" customHeight="1">
      <c r="B121" s="32"/>
      <c r="C121" s="27" t="s">
        <v>28</v>
      </c>
      <c r="F121" s="25" t="str">
        <f>IF(E18="","",E18)</f>
        <v>Vyplň údaj</v>
      </c>
      <c r="I121" s="27" t="s">
        <v>33</v>
      </c>
      <c r="J121" s="30" t="str">
        <f>E24</f>
        <v xml:space="preserve"> </v>
      </c>
      <c r="L121" s="32"/>
    </row>
    <row r="122" spans="2:65" s="1" customFormat="1" ht="10.35" customHeight="1">
      <c r="B122" s="32"/>
      <c r="L122" s="32"/>
    </row>
    <row r="123" spans="2:65" s="10" customFormat="1" ht="29.25" customHeight="1">
      <c r="B123" s="112"/>
      <c r="C123" s="113" t="s">
        <v>119</v>
      </c>
      <c r="D123" s="114" t="s">
        <v>60</v>
      </c>
      <c r="E123" s="114" t="s">
        <v>56</v>
      </c>
      <c r="F123" s="114" t="s">
        <v>57</v>
      </c>
      <c r="G123" s="114" t="s">
        <v>120</v>
      </c>
      <c r="H123" s="114" t="s">
        <v>121</v>
      </c>
      <c r="I123" s="114" t="s">
        <v>122</v>
      </c>
      <c r="J123" s="115" t="s">
        <v>107</v>
      </c>
      <c r="K123" s="116" t="s">
        <v>123</v>
      </c>
      <c r="L123" s="112"/>
      <c r="M123" s="59" t="s">
        <v>1</v>
      </c>
      <c r="N123" s="60" t="s">
        <v>39</v>
      </c>
      <c r="O123" s="60" t="s">
        <v>124</v>
      </c>
      <c r="P123" s="60" t="s">
        <v>125</v>
      </c>
      <c r="Q123" s="60" t="s">
        <v>126</v>
      </c>
      <c r="R123" s="60" t="s">
        <v>127</v>
      </c>
      <c r="S123" s="60" t="s">
        <v>128</v>
      </c>
      <c r="T123" s="61" t="s">
        <v>129</v>
      </c>
    </row>
    <row r="124" spans="2:65" s="1" customFormat="1" ht="22.9" customHeight="1">
      <c r="B124" s="32"/>
      <c r="C124" s="64" t="s">
        <v>130</v>
      </c>
      <c r="J124" s="117">
        <f>BK124</f>
        <v>0</v>
      </c>
      <c r="L124" s="32"/>
      <c r="M124" s="62"/>
      <c r="N124" s="53"/>
      <c r="O124" s="53"/>
      <c r="P124" s="118">
        <f>P125</f>
        <v>0</v>
      </c>
      <c r="Q124" s="53"/>
      <c r="R124" s="118">
        <f>R125</f>
        <v>1005.14485198</v>
      </c>
      <c r="S124" s="53"/>
      <c r="T124" s="119">
        <f>T125</f>
        <v>233.15269999999998</v>
      </c>
      <c r="AT124" s="17" t="s">
        <v>74</v>
      </c>
      <c r="AU124" s="17" t="s">
        <v>109</v>
      </c>
      <c r="BK124" s="120">
        <f>BK125</f>
        <v>0</v>
      </c>
    </row>
    <row r="125" spans="2:65" s="11" customFormat="1" ht="25.9" customHeight="1">
      <c r="B125" s="121"/>
      <c r="D125" s="122" t="s">
        <v>74</v>
      </c>
      <c r="E125" s="123" t="s">
        <v>131</v>
      </c>
      <c r="F125" s="123" t="s">
        <v>132</v>
      </c>
      <c r="I125" s="124"/>
      <c r="J125" s="125">
        <f>BK125</f>
        <v>0</v>
      </c>
      <c r="L125" s="121"/>
      <c r="M125" s="126"/>
      <c r="P125" s="127">
        <f>P126+P278+P282+P338+P380+P395+P420</f>
        <v>0</v>
      </c>
      <c r="R125" s="127">
        <f>R126+R278+R282+R338+R380+R395+R420</f>
        <v>1005.14485198</v>
      </c>
      <c r="T125" s="128">
        <f>T126+T278+T282+T338+T380+T395+T420</f>
        <v>233.15269999999998</v>
      </c>
      <c r="AR125" s="122" t="s">
        <v>83</v>
      </c>
      <c r="AT125" s="129" t="s">
        <v>74</v>
      </c>
      <c r="AU125" s="129" t="s">
        <v>75</v>
      </c>
      <c r="AY125" s="122" t="s">
        <v>133</v>
      </c>
      <c r="BK125" s="130">
        <f>BK126+BK278+BK282+BK338+BK380+BK395+BK420</f>
        <v>0</v>
      </c>
    </row>
    <row r="126" spans="2:65" s="11" customFormat="1" ht="22.9" customHeight="1">
      <c r="B126" s="121"/>
      <c r="D126" s="122" t="s">
        <v>74</v>
      </c>
      <c r="E126" s="131" t="s">
        <v>83</v>
      </c>
      <c r="F126" s="131" t="s">
        <v>134</v>
      </c>
      <c r="I126" s="124"/>
      <c r="J126" s="132">
        <f>BK126</f>
        <v>0</v>
      </c>
      <c r="L126" s="121"/>
      <c r="M126" s="126"/>
      <c r="P126" s="127">
        <f>SUM(P127:P277)</f>
        <v>0</v>
      </c>
      <c r="R126" s="127">
        <f>SUM(R127:R277)</f>
        <v>645.20941999999991</v>
      </c>
      <c r="T126" s="128">
        <f>SUM(T127:T277)</f>
        <v>233.15269999999998</v>
      </c>
      <c r="AR126" s="122" t="s">
        <v>83</v>
      </c>
      <c r="AT126" s="129" t="s">
        <v>74</v>
      </c>
      <c r="AU126" s="129" t="s">
        <v>83</v>
      </c>
      <c r="AY126" s="122" t="s">
        <v>133</v>
      </c>
      <c r="BK126" s="130">
        <f>SUM(BK127:BK277)</f>
        <v>0</v>
      </c>
    </row>
    <row r="127" spans="2:65" s="1" customFormat="1" ht="37.9" customHeight="1">
      <c r="B127" s="32"/>
      <c r="C127" s="133" t="s">
        <v>83</v>
      </c>
      <c r="D127" s="133" t="s">
        <v>135</v>
      </c>
      <c r="E127" s="134" t="s">
        <v>1863</v>
      </c>
      <c r="F127" s="135" t="s">
        <v>1864</v>
      </c>
      <c r="G127" s="136" t="s">
        <v>138</v>
      </c>
      <c r="H127" s="137">
        <v>2.4</v>
      </c>
      <c r="I127" s="138"/>
      <c r="J127" s="139">
        <f>ROUND(I127*H127,2)</f>
        <v>0</v>
      </c>
      <c r="K127" s="140"/>
      <c r="L127" s="32"/>
      <c r="M127" s="141" t="s">
        <v>1</v>
      </c>
      <c r="N127" s="142" t="s">
        <v>40</v>
      </c>
      <c r="P127" s="143">
        <f>O127*H127</f>
        <v>0</v>
      </c>
      <c r="Q127" s="143">
        <v>0</v>
      </c>
      <c r="R127" s="143">
        <f>Q127*H127</f>
        <v>0</v>
      </c>
      <c r="S127" s="143">
        <v>0.26</v>
      </c>
      <c r="T127" s="144">
        <f>S127*H127</f>
        <v>0.624</v>
      </c>
      <c r="AR127" s="145" t="s">
        <v>139</v>
      </c>
      <c r="AT127" s="145" t="s">
        <v>135</v>
      </c>
      <c r="AU127" s="145" t="s">
        <v>85</v>
      </c>
      <c r="AY127" s="17" t="s">
        <v>133</v>
      </c>
      <c r="BE127" s="146">
        <f>IF(N127="základní",J127,0)</f>
        <v>0</v>
      </c>
      <c r="BF127" s="146">
        <f>IF(N127="snížená",J127,0)</f>
        <v>0</v>
      </c>
      <c r="BG127" s="146">
        <f>IF(N127="zákl. přenesená",J127,0)</f>
        <v>0</v>
      </c>
      <c r="BH127" s="146">
        <f>IF(N127="sníž. přenesená",J127,0)</f>
        <v>0</v>
      </c>
      <c r="BI127" s="146">
        <f>IF(N127="nulová",J127,0)</f>
        <v>0</v>
      </c>
      <c r="BJ127" s="17" t="s">
        <v>83</v>
      </c>
      <c r="BK127" s="146">
        <f>ROUND(I127*H127,2)</f>
        <v>0</v>
      </c>
      <c r="BL127" s="17" t="s">
        <v>139</v>
      </c>
      <c r="BM127" s="145" t="s">
        <v>1865</v>
      </c>
    </row>
    <row r="128" spans="2:65" s="12" customFormat="1" ht="11.25">
      <c r="B128" s="147"/>
      <c r="D128" s="148" t="s">
        <v>141</v>
      </c>
      <c r="E128" s="149" t="s">
        <v>1</v>
      </c>
      <c r="F128" s="150" t="s">
        <v>1866</v>
      </c>
      <c r="H128" s="149" t="s">
        <v>1</v>
      </c>
      <c r="I128" s="151"/>
      <c r="L128" s="147"/>
      <c r="M128" s="152"/>
      <c r="T128" s="153"/>
      <c r="AT128" s="149" t="s">
        <v>141</v>
      </c>
      <c r="AU128" s="149" t="s">
        <v>85</v>
      </c>
      <c r="AV128" s="12" t="s">
        <v>83</v>
      </c>
      <c r="AW128" s="12" t="s">
        <v>32</v>
      </c>
      <c r="AX128" s="12" t="s">
        <v>75</v>
      </c>
      <c r="AY128" s="149" t="s">
        <v>133</v>
      </c>
    </row>
    <row r="129" spans="2:65" s="13" customFormat="1" ht="11.25">
      <c r="B129" s="154"/>
      <c r="D129" s="148" t="s">
        <v>141</v>
      </c>
      <c r="E129" s="155" t="s">
        <v>1</v>
      </c>
      <c r="F129" s="156" t="s">
        <v>1867</v>
      </c>
      <c r="H129" s="157">
        <v>2.4</v>
      </c>
      <c r="I129" s="158"/>
      <c r="L129" s="154"/>
      <c r="M129" s="159"/>
      <c r="T129" s="160"/>
      <c r="AT129" s="155" t="s">
        <v>141</v>
      </c>
      <c r="AU129" s="155" t="s">
        <v>85</v>
      </c>
      <c r="AV129" s="13" t="s">
        <v>85</v>
      </c>
      <c r="AW129" s="13" t="s">
        <v>32</v>
      </c>
      <c r="AX129" s="13" t="s">
        <v>83</v>
      </c>
      <c r="AY129" s="155" t="s">
        <v>133</v>
      </c>
    </row>
    <row r="130" spans="2:65" s="1" customFormat="1" ht="33" customHeight="1">
      <c r="B130" s="32"/>
      <c r="C130" s="133" t="s">
        <v>85</v>
      </c>
      <c r="D130" s="133" t="s">
        <v>135</v>
      </c>
      <c r="E130" s="134" t="s">
        <v>136</v>
      </c>
      <c r="F130" s="135" t="s">
        <v>137</v>
      </c>
      <c r="G130" s="136" t="s">
        <v>138</v>
      </c>
      <c r="H130" s="137">
        <v>294.89999999999998</v>
      </c>
      <c r="I130" s="138"/>
      <c r="J130" s="139">
        <f>ROUND(I130*H130,2)</f>
        <v>0</v>
      </c>
      <c r="K130" s="140"/>
      <c r="L130" s="32"/>
      <c r="M130" s="141" t="s">
        <v>1</v>
      </c>
      <c r="N130" s="142" t="s">
        <v>40</v>
      </c>
      <c r="P130" s="143">
        <f>O130*H130</f>
        <v>0</v>
      </c>
      <c r="Q130" s="143">
        <v>0</v>
      </c>
      <c r="R130" s="143">
        <f>Q130*H130</f>
        <v>0</v>
      </c>
      <c r="S130" s="143">
        <v>0.18</v>
      </c>
      <c r="T130" s="144">
        <f>S130*H130</f>
        <v>53.081999999999994</v>
      </c>
      <c r="AR130" s="145" t="s">
        <v>139</v>
      </c>
      <c r="AT130" s="145" t="s">
        <v>135</v>
      </c>
      <c r="AU130" s="145" t="s">
        <v>85</v>
      </c>
      <c r="AY130" s="17" t="s">
        <v>133</v>
      </c>
      <c r="BE130" s="146">
        <f>IF(N130="základní",J130,0)</f>
        <v>0</v>
      </c>
      <c r="BF130" s="146">
        <f>IF(N130="snížená",J130,0)</f>
        <v>0</v>
      </c>
      <c r="BG130" s="146">
        <f>IF(N130="zákl. přenesená",J130,0)</f>
        <v>0</v>
      </c>
      <c r="BH130" s="146">
        <f>IF(N130="sníž. přenesená",J130,0)</f>
        <v>0</v>
      </c>
      <c r="BI130" s="146">
        <f>IF(N130="nulová",J130,0)</f>
        <v>0</v>
      </c>
      <c r="BJ130" s="17" t="s">
        <v>83</v>
      </c>
      <c r="BK130" s="146">
        <f>ROUND(I130*H130,2)</f>
        <v>0</v>
      </c>
      <c r="BL130" s="17" t="s">
        <v>139</v>
      </c>
      <c r="BM130" s="145" t="s">
        <v>1868</v>
      </c>
    </row>
    <row r="131" spans="2:65" s="12" customFormat="1" ht="11.25">
      <c r="B131" s="147"/>
      <c r="D131" s="148" t="s">
        <v>141</v>
      </c>
      <c r="E131" s="149" t="s">
        <v>1</v>
      </c>
      <c r="F131" s="150" t="s">
        <v>1053</v>
      </c>
      <c r="H131" s="149" t="s">
        <v>1</v>
      </c>
      <c r="I131" s="151"/>
      <c r="L131" s="147"/>
      <c r="M131" s="152"/>
      <c r="T131" s="153"/>
      <c r="AT131" s="149" t="s">
        <v>141</v>
      </c>
      <c r="AU131" s="149" t="s">
        <v>85</v>
      </c>
      <c r="AV131" s="12" t="s">
        <v>83</v>
      </c>
      <c r="AW131" s="12" t="s">
        <v>32</v>
      </c>
      <c r="AX131" s="12" t="s">
        <v>75</v>
      </c>
      <c r="AY131" s="149" t="s">
        <v>133</v>
      </c>
    </row>
    <row r="132" spans="2:65" s="12" customFormat="1" ht="11.25">
      <c r="B132" s="147"/>
      <c r="D132" s="148" t="s">
        <v>141</v>
      </c>
      <c r="E132" s="149" t="s">
        <v>1</v>
      </c>
      <c r="F132" s="150" t="s">
        <v>1869</v>
      </c>
      <c r="H132" s="149" t="s">
        <v>1</v>
      </c>
      <c r="I132" s="151"/>
      <c r="L132" s="147"/>
      <c r="M132" s="152"/>
      <c r="T132" s="153"/>
      <c r="AT132" s="149" t="s">
        <v>141</v>
      </c>
      <c r="AU132" s="149" t="s">
        <v>85</v>
      </c>
      <c r="AV132" s="12" t="s">
        <v>83</v>
      </c>
      <c r="AW132" s="12" t="s">
        <v>32</v>
      </c>
      <c r="AX132" s="12" t="s">
        <v>75</v>
      </c>
      <c r="AY132" s="149" t="s">
        <v>133</v>
      </c>
    </row>
    <row r="133" spans="2:65" s="13" customFormat="1" ht="11.25">
      <c r="B133" s="154"/>
      <c r="D133" s="148" t="s">
        <v>141</v>
      </c>
      <c r="E133" s="155" t="s">
        <v>1</v>
      </c>
      <c r="F133" s="156" t="s">
        <v>1870</v>
      </c>
      <c r="H133" s="157">
        <v>120</v>
      </c>
      <c r="I133" s="158"/>
      <c r="L133" s="154"/>
      <c r="M133" s="159"/>
      <c r="T133" s="160"/>
      <c r="AT133" s="155" t="s">
        <v>141</v>
      </c>
      <c r="AU133" s="155" t="s">
        <v>85</v>
      </c>
      <c r="AV133" s="13" t="s">
        <v>85</v>
      </c>
      <c r="AW133" s="13" t="s">
        <v>32</v>
      </c>
      <c r="AX133" s="13" t="s">
        <v>75</v>
      </c>
      <c r="AY133" s="155" t="s">
        <v>133</v>
      </c>
    </row>
    <row r="134" spans="2:65" s="12" customFormat="1" ht="11.25">
      <c r="B134" s="147"/>
      <c r="D134" s="148" t="s">
        <v>141</v>
      </c>
      <c r="E134" s="149" t="s">
        <v>1</v>
      </c>
      <c r="F134" s="150" t="s">
        <v>1871</v>
      </c>
      <c r="H134" s="149" t="s">
        <v>1</v>
      </c>
      <c r="I134" s="151"/>
      <c r="L134" s="147"/>
      <c r="M134" s="152"/>
      <c r="T134" s="153"/>
      <c r="AT134" s="149" t="s">
        <v>141</v>
      </c>
      <c r="AU134" s="149" t="s">
        <v>85</v>
      </c>
      <c r="AV134" s="12" t="s">
        <v>83</v>
      </c>
      <c r="AW134" s="12" t="s">
        <v>32</v>
      </c>
      <c r="AX134" s="12" t="s">
        <v>75</v>
      </c>
      <c r="AY134" s="149" t="s">
        <v>133</v>
      </c>
    </row>
    <row r="135" spans="2:65" s="13" customFormat="1" ht="11.25">
      <c r="B135" s="154"/>
      <c r="D135" s="148" t="s">
        <v>141</v>
      </c>
      <c r="E135" s="155" t="s">
        <v>1</v>
      </c>
      <c r="F135" s="156" t="s">
        <v>1872</v>
      </c>
      <c r="H135" s="157">
        <v>174.9</v>
      </c>
      <c r="I135" s="158"/>
      <c r="L135" s="154"/>
      <c r="M135" s="159"/>
      <c r="T135" s="160"/>
      <c r="AT135" s="155" t="s">
        <v>141</v>
      </c>
      <c r="AU135" s="155" t="s">
        <v>85</v>
      </c>
      <c r="AV135" s="13" t="s">
        <v>85</v>
      </c>
      <c r="AW135" s="13" t="s">
        <v>32</v>
      </c>
      <c r="AX135" s="13" t="s">
        <v>75</v>
      </c>
      <c r="AY135" s="155" t="s">
        <v>133</v>
      </c>
    </row>
    <row r="136" spans="2:65" s="14" customFormat="1" ht="11.25">
      <c r="B136" s="161"/>
      <c r="D136" s="148" t="s">
        <v>141</v>
      </c>
      <c r="E136" s="162" t="s">
        <v>1</v>
      </c>
      <c r="F136" s="163" t="s">
        <v>152</v>
      </c>
      <c r="H136" s="164">
        <v>294.89999999999998</v>
      </c>
      <c r="I136" s="165"/>
      <c r="L136" s="161"/>
      <c r="M136" s="166"/>
      <c r="T136" s="167"/>
      <c r="AT136" s="162" t="s">
        <v>141</v>
      </c>
      <c r="AU136" s="162" t="s">
        <v>85</v>
      </c>
      <c r="AV136" s="14" t="s">
        <v>139</v>
      </c>
      <c r="AW136" s="14" t="s">
        <v>32</v>
      </c>
      <c r="AX136" s="14" t="s">
        <v>83</v>
      </c>
      <c r="AY136" s="162" t="s">
        <v>133</v>
      </c>
    </row>
    <row r="137" spans="2:65" s="1" customFormat="1" ht="37.9" customHeight="1">
      <c r="B137" s="32"/>
      <c r="C137" s="133" t="s">
        <v>153</v>
      </c>
      <c r="D137" s="133" t="s">
        <v>135</v>
      </c>
      <c r="E137" s="134" t="s">
        <v>833</v>
      </c>
      <c r="F137" s="135" t="s">
        <v>834</v>
      </c>
      <c r="G137" s="136" t="s">
        <v>138</v>
      </c>
      <c r="H137" s="137">
        <v>40</v>
      </c>
      <c r="I137" s="138"/>
      <c r="J137" s="139">
        <f>ROUND(I137*H137,2)</f>
        <v>0</v>
      </c>
      <c r="K137" s="140"/>
      <c r="L137" s="32"/>
      <c r="M137" s="141" t="s">
        <v>1</v>
      </c>
      <c r="N137" s="142" t="s">
        <v>40</v>
      </c>
      <c r="P137" s="143">
        <f>O137*H137</f>
        <v>0</v>
      </c>
      <c r="Q137" s="143">
        <v>0</v>
      </c>
      <c r="R137" s="143">
        <f>Q137*H137</f>
        <v>0</v>
      </c>
      <c r="S137" s="143">
        <v>0.28999999999999998</v>
      </c>
      <c r="T137" s="144">
        <f>S137*H137</f>
        <v>11.6</v>
      </c>
      <c r="AR137" s="145" t="s">
        <v>139</v>
      </c>
      <c r="AT137" s="145" t="s">
        <v>135</v>
      </c>
      <c r="AU137" s="145" t="s">
        <v>85</v>
      </c>
      <c r="AY137" s="17" t="s">
        <v>133</v>
      </c>
      <c r="BE137" s="146">
        <f>IF(N137="základní",J137,0)</f>
        <v>0</v>
      </c>
      <c r="BF137" s="146">
        <f>IF(N137="snížená",J137,0)</f>
        <v>0</v>
      </c>
      <c r="BG137" s="146">
        <f>IF(N137="zákl. přenesená",J137,0)</f>
        <v>0</v>
      </c>
      <c r="BH137" s="146">
        <f>IF(N137="sníž. přenesená",J137,0)</f>
        <v>0</v>
      </c>
      <c r="BI137" s="146">
        <f>IF(N137="nulová",J137,0)</f>
        <v>0</v>
      </c>
      <c r="BJ137" s="17" t="s">
        <v>83</v>
      </c>
      <c r="BK137" s="146">
        <f>ROUND(I137*H137,2)</f>
        <v>0</v>
      </c>
      <c r="BL137" s="17" t="s">
        <v>139</v>
      </c>
      <c r="BM137" s="145" t="s">
        <v>1873</v>
      </c>
    </row>
    <row r="138" spans="2:65" s="12" customFormat="1" ht="11.25">
      <c r="B138" s="147"/>
      <c r="D138" s="148" t="s">
        <v>141</v>
      </c>
      <c r="E138" s="149" t="s">
        <v>1</v>
      </c>
      <c r="F138" s="150" t="s">
        <v>1874</v>
      </c>
      <c r="H138" s="149" t="s">
        <v>1</v>
      </c>
      <c r="I138" s="151"/>
      <c r="L138" s="147"/>
      <c r="M138" s="152"/>
      <c r="T138" s="153"/>
      <c r="AT138" s="149" t="s">
        <v>141</v>
      </c>
      <c r="AU138" s="149" t="s">
        <v>85</v>
      </c>
      <c r="AV138" s="12" t="s">
        <v>83</v>
      </c>
      <c r="AW138" s="12" t="s">
        <v>32</v>
      </c>
      <c r="AX138" s="12" t="s">
        <v>75</v>
      </c>
      <c r="AY138" s="149" t="s">
        <v>133</v>
      </c>
    </row>
    <row r="139" spans="2:65" s="13" customFormat="1" ht="11.25">
      <c r="B139" s="154"/>
      <c r="D139" s="148" t="s">
        <v>141</v>
      </c>
      <c r="E139" s="155" t="s">
        <v>1</v>
      </c>
      <c r="F139" s="156" t="s">
        <v>379</v>
      </c>
      <c r="H139" s="157">
        <v>40</v>
      </c>
      <c r="I139" s="158"/>
      <c r="L139" s="154"/>
      <c r="M139" s="159"/>
      <c r="T139" s="160"/>
      <c r="AT139" s="155" t="s">
        <v>141</v>
      </c>
      <c r="AU139" s="155" t="s">
        <v>85</v>
      </c>
      <c r="AV139" s="13" t="s">
        <v>85</v>
      </c>
      <c r="AW139" s="13" t="s">
        <v>32</v>
      </c>
      <c r="AX139" s="13" t="s">
        <v>83</v>
      </c>
      <c r="AY139" s="155" t="s">
        <v>133</v>
      </c>
    </row>
    <row r="140" spans="2:65" s="1" customFormat="1" ht="37.9" customHeight="1">
      <c r="B140" s="32"/>
      <c r="C140" s="133" t="s">
        <v>139</v>
      </c>
      <c r="D140" s="133" t="s">
        <v>135</v>
      </c>
      <c r="E140" s="134" t="s">
        <v>833</v>
      </c>
      <c r="F140" s="135" t="s">
        <v>834</v>
      </c>
      <c r="G140" s="136" t="s">
        <v>138</v>
      </c>
      <c r="H140" s="137">
        <v>138</v>
      </c>
      <c r="I140" s="138"/>
      <c r="J140" s="139">
        <f>ROUND(I140*H140,2)</f>
        <v>0</v>
      </c>
      <c r="K140" s="140"/>
      <c r="L140" s="32"/>
      <c r="M140" s="141" t="s">
        <v>1</v>
      </c>
      <c r="N140" s="142" t="s">
        <v>40</v>
      </c>
      <c r="P140" s="143">
        <f>O140*H140</f>
        <v>0</v>
      </c>
      <c r="Q140" s="143">
        <v>0</v>
      </c>
      <c r="R140" s="143">
        <f>Q140*H140</f>
        <v>0</v>
      </c>
      <c r="S140" s="143">
        <v>0.28999999999999998</v>
      </c>
      <c r="T140" s="144">
        <f>S140*H140</f>
        <v>40.019999999999996</v>
      </c>
      <c r="AR140" s="145" t="s">
        <v>139</v>
      </c>
      <c r="AT140" s="145" t="s">
        <v>135</v>
      </c>
      <c r="AU140" s="145" t="s">
        <v>85</v>
      </c>
      <c r="AY140" s="17" t="s">
        <v>133</v>
      </c>
      <c r="BE140" s="146">
        <f>IF(N140="základní",J140,0)</f>
        <v>0</v>
      </c>
      <c r="BF140" s="146">
        <f>IF(N140="snížená",J140,0)</f>
        <v>0</v>
      </c>
      <c r="BG140" s="146">
        <f>IF(N140="zákl. přenesená",J140,0)</f>
        <v>0</v>
      </c>
      <c r="BH140" s="146">
        <f>IF(N140="sníž. přenesená",J140,0)</f>
        <v>0</v>
      </c>
      <c r="BI140" s="146">
        <f>IF(N140="nulová",J140,0)</f>
        <v>0</v>
      </c>
      <c r="BJ140" s="17" t="s">
        <v>83</v>
      </c>
      <c r="BK140" s="146">
        <f>ROUND(I140*H140,2)</f>
        <v>0</v>
      </c>
      <c r="BL140" s="17" t="s">
        <v>139</v>
      </c>
      <c r="BM140" s="145" t="s">
        <v>1875</v>
      </c>
    </row>
    <row r="141" spans="2:65" s="12" customFormat="1" ht="11.25">
      <c r="B141" s="147"/>
      <c r="D141" s="148" t="s">
        <v>141</v>
      </c>
      <c r="E141" s="149" t="s">
        <v>1</v>
      </c>
      <c r="F141" s="150" t="s">
        <v>1876</v>
      </c>
      <c r="H141" s="149" t="s">
        <v>1</v>
      </c>
      <c r="I141" s="151"/>
      <c r="L141" s="147"/>
      <c r="M141" s="152"/>
      <c r="T141" s="153"/>
      <c r="AT141" s="149" t="s">
        <v>141</v>
      </c>
      <c r="AU141" s="149" t="s">
        <v>85</v>
      </c>
      <c r="AV141" s="12" t="s">
        <v>83</v>
      </c>
      <c r="AW141" s="12" t="s">
        <v>32</v>
      </c>
      <c r="AX141" s="12" t="s">
        <v>75</v>
      </c>
      <c r="AY141" s="149" t="s">
        <v>133</v>
      </c>
    </row>
    <row r="142" spans="2:65" s="12" customFormat="1" ht="11.25">
      <c r="B142" s="147"/>
      <c r="D142" s="148" t="s">
        <v>141</v>
      </c>
      <c r="E142" s="149" t="s">
        <v>1</v>
      </c>
      <c r="F142" s="150" t="s">
        <v>1877</v>
      </c>
      <c r="H142" s="149" t="s">
        <v>1</v>
      </c>
      <c r="I142" s="151"/>
      <c r="L142" s="147"/>
      <c r="M142" s="152"/>
      <c r="T142" s="153"/>
      <c r="AT142" s="149" t="s">
        <v>141</v>
      </c>
      <c r="AU142" s="149" t="s">
        <v>85</v>
      </c>
      <c r="AV142" s="12" t="s">
        <v>83</v>
      </c>
      <c r="AW142" s="12" t="s">
        <v>32</v>
      </c>
      <c r="AX142" s="12" t="s">
        <v>75</v>
      </c>
      <c r="AY142" s="149" t="s">
        <v>133</v>
      </c>
    </row>
    <row r="143" spans="2:65" s="13" customFormat="1" ht="11.25">
      <c r="B143" s="154"/>
      <c r="D143" s="148" t="s">
        <v>141</v>
      </c>
      <c r="E143" s="155" t="s">
        <v>1</v>
      </c>
      <c r="F143" s="156" t="s">
        <v>425</v>
      </c>
      <c r="H143" s="157">
        <v>49</v>
      </c>
      <c r="I143" s="158"/>
      <c r="L143" s="154"/>
      <c r="M143" s="159"/>
      <c r="T143" s="160"/>
      <c r="AT143" s="155" t="s">
        <v>141</v>
      </c>
      <c r="AU143" s="155" t="s">
        <v>85</v>
      </c>
      <c r="AV143" s="13" t="s">
        <v>85</v>
      </c>
      <c r="AW143" s="13" t="s">
        <v>32</v>
      </c>
      <c r="AX143" s="13" t="s">
        <v>75</v>
      </c>
      <c r="AY143" s="155" t="s">
        <v>133</v>
      </c>
    </row>
    <row r="144" spans="2:65" s="12" customFormat="1" ht="11.25">
      <c r="B144" s="147"/>
      <c r="D144" s="148" t="s">
        <v>141</v>
      </c>
      <c r="E144" s="149" t="s">
        <v>1</v>
      </c>
      <c r="F144" s="150" t="s">
        <v>1878</v>
      </c>
      <c r="H144" s="149" t="s">
        <v>1</v>
      </c>
      <c r="I144" s="151"/>
      <c r="L144" s="147"/>
      <c r="M144" s="152"/>
      <c r="T144" s="153"/>
      <c r="AT144" s="149" t="s">
        <v>141</v>
      </c>
      <c r="AU144" s="149" t="s">
        <v>85</v>
      </c>
      <c r="AV144" s="12" t="s">
        <v>83</v>
      </c>
      <c r="AW144" s="12" t="s">
        <v>32</v>
      </c>
      <c r="AX144" s="12" t="s">
        <v>75</v>
      </c>
      <c r="AY144" s="149" t="s">
        <v>133</v>
      </c>
    </row>
    <row r="145" spans="2:65" s="13" customFormat="1" ht="11.25">
      <c r="B145" s="154"/>
      <c r="D145" s="148" t="s">
        <v>141</v>
      </c>
      <c r="E145" s="155" t="s">
        <v>1</v>
      </c>
      <c r="F145" s="156" t="s">
        <v>379</v>
      </c>
      <c r="H145" s="157">
        <v>40</v>
      </c>
      <c r="I145" s="158"/>
      <c r="L145" s="154"/>
      <c r="M145" s="159"/>
      <c r="T145" s="160"/>
      <c r="AT145" s="155" t="s">
        <v>141</v>
      </c>
      <c r="AU145" s="155" t="s">
        <v>85</v>
      </c>
      <c r="AV145" s="13" t="s">
        <v>85</v>
      </c>
      <c r="AW145" s="13" t="s">
        <v>32</v>
      </c>
      <c r="AX145" s="13" t="s">
        <v>75</v>
      </c>
      <c r="AY145" s="155" t="s">
        <v>133</v>
      </c>
    </row>
    <row r="146" spans="2:65" s="12" customFormat="1" ht="11.25">
      <c r="B146" s="147"/>
      <c r="D146" s="148" t="s">
        <v>141</v>
      </c>
      <c r="E146" s="149" t="s">
        <v>1</v>
      </c>
      <c r="F146" s="150" t="s">
        <v>1879</v>
      </c>
      <c r="H146" s="149" t="s">
        <v>1</v>
      </c>
      <c r="I146" s="151"/>
      <c r="L146" s="147"/>
      <c r="M146" s="152"/>
      <c r="T146" s="153"/>
      <c r="AT146" s="149" t="s">
        <v>141</v>
      </c>
      <c r="AU146" s="149" t="s">
        <v>85</v>
      </c>
      <c r="AV146" s="12" t="s">
        <v>83</v>
      </c>
      <c r="AW146" s="12" t="s">
        <v>32</v>
      </c>
      <c r="AX146" s="12" t="s">
        <v>75</v>
      </c>
      <c r="AY146" s="149" t="s">
        <v>133</v>
      </c>
    </row>
    <row r="147" spans="2:65" s="13" customFormat="1" ht="11.25">
      <c r="B147" s="154"/>
      <c r="D147" s="148" t="s">
        <v>141</v>
      </c>
      <c r="E147" s="155" t="s">
        <v>1</v>
      </c>
      <c r="F147" s="156" t="s">
        <v>425</v>
      </c>
      <c r="H147" s="157">
        <v>49</v>
      </c>
      <c r="I147" s="158"/>
      <c r="L147" s="154"/>
      <c r="M147" s="159"/>
      <c r="T147" s="160"/>
      <c r="AT147" s="155" t="s">
        <v>141</v>
      </c>
      <c r="AU147" s="155" t="s">
        <v>85</v>
      </c>
      <c r="AV147" s="13" t="s">
        <v>85</v>
      </c>
      <c r="AW147" s="13" t="s">
        <v>32</v>
      </c>
      <c r="AX147" s="13" t="s">
        <v>75</v>
      </c>
      <c r="AY147" s="155" t="s">
        <v>133</v>
      </c>
    </row>
    <row r="148" spans="2:65" s="14" customFormat="1" ht="11.25">
      <c r="B148" s="161"/>
      <c r="D148" s="148" t="s">
        <v>141</v>
      </c>
      <c r="E148" s="162" t="s">
        <v>1</v>
      </c>
      <c r="F148" s="163" t="s">
        <v>152</v>
      </c>
      <c r="H148" s="164">
        <v>138</v>
      </c>
      <c r="I148" s="165"/>
      <c r="L148" s="161"/>
      <c r="M148" s="166"/>
      <c r="T148" s="167"/>
      <c r="AT148" s="162" t="s">
        <v>141</v>
      </c>
      <c r="AU148" s="162" t="s">
        <v>85</v>
      </c>
      <c r="AV148" s="14" t="s">
        <v>139</v>
      </c>
      <c r="AW148" s="14" t="s">
        <v>32</v>
      </c>
      <c r="AX148" s="14" t="s">
        <v>83</v>
      </c>
      <c r="AY148" s="162" t="s">
        <v>133</v>
      </c>
    </row>
    <row r="149" spans="2:65" s="1" customFormat="1" ht="37.9" customHeight="1">
      <c r="B149" s="32"/>
      <c r="C149" s="133" t="s">
        <v>164</v>
      </c>
      <c r="D149" s="133" t="s">
        <v>135</v>
      </c>
      <c r="E149" s="134" t="s">
        <v>159</v>
      </c>
      <c r="F149" s="135" t="s">
        <v>160</v>
      </c>
      <c r="G149" s="136" t="s">
        <v>138</v>
      </c>
      <c r="H149" s="137">
        <v>152.63999999999999</v>
      </c>
      <c r="I149" s="138"/>
      <c r="J149" s="139">
        <f>ROUND(I149*H149,2)</f>
        <v>0</v>
      </c>
      <c r="K149" s="140"/>
      <c r="L149" s="32"/>
      <c r="M149" s="141" t="s">
        <v>1</v>
      </c>
      <c r="N149" s="142" t="s">
        <v>40</v>
      </c>
      <c r="P149" s="143">
        <f>O149*H149</f>
        <v>0</v>
      </c>
      <c r="Q149" s="143">
        <v>0</v>
      </c>
      <c r="R149" s="143">
        <f>Q149*H149</f>
        <v>0</v>
      </c>
      <c r="S149" s="143">
        <v>0.57999999999999996</v>
      </c>
      <c r="T149" s="144">
        <f>S149*H149</f>
        <v>88.531199999999984</v>
      </c>
      <c r="AR149" s="145" t="s">
        <v>139</v>
      </c>
      <c r="AT149" s="145" t="s">
        <v>135</v>
      </c>
      <c r="AU149" s="145" t="s">
        <v>85</v>
      </c>
      <c r="AY149" s="17" t="s">
        <v>133</v>
      </c>
      <c r="BE149" s="146">
        <f>IF(N149="základní",J149,0)</f>
        <v>0</v>
      </c>
      <c r="BF149" s="146">
        <f>IF(N149="snížená",J149,0)</f>
        <v>0</v>
      </c>
      <c r="BG149" s="146">
        <f>IF(N149="zákl. přenesená",J149,0)</f>
        <v>0</v>
      </c>
      <c r="BH149" s="146">
        <f>IF(N149="sníž. přenesená",J149,0)</f>
        <v>0</v>
      </c>
      <c r="BI149" s="146">
        <f>IF(N149="nulová",J149,0)</f>
        <v>0</v>
      </c>
      <c r="BJ149" s="17" t="s">
        <v>83</v>
      </c>
      <c r="BK149" s="146">
        <f>ROUND(I149*H149,2)</f>
        <v>0</v>
      </c>
      <c r="BL149" s="17" t="s">
        <v>139</v>
      </c>
      <c r="BM149" s="145" t="s">
        <v>1880</v>
      </c>
    </row>
    <row r="150" spans="2:65" s="12" customFormat="1" ht="11.25">
      <c r="B150" s="147"/>
      <c r="D150" s="148" t="s">
        <v>141</v>
      </c>
      <c r="E150" s="149" t="s">
        <v>1</v>
      </c>
      <c r="F150" s="150" t="s">
        <v>1876</v>
      </c>
      <c r="H150" s="149" t="s">
        <v>1</v>
      </c>
      <c r="I150" s="151"/>
      <c r="L150" s="147"/>
      <c r="M150" s="152"/>
      <c r="T150" s="153"/>
      <c r="AT150" s="149" t="s">
        <v>141</v>
      </c>
      <c r="AU150" s="149" t="s">
        <v>85</v>
      </c>
      <c r="AV150" s="12" t="s">
        <v>83</v>
      </c>
      <c r="AW150" s="12" t="s">
        <v>32</v>
      </c>
      <c r="AX150" s="12" t="s">
        <v>75</v>
      </c>
      <c r="AY150" s="149" t="s">
        <v>133</v>
      </c>
    </row>
    <row r="151" spans="2:65" s="12" customFormat="1" ht="11.25">
      <c r="B151" s="147"/>
      <c r="D151" s="148" t="s">
        <v>141</v>
      </c>
      <c r="E151" s="149" t="s">
        <v>1</v>
      </c>
      <c r="F151" s="150" t="s">
        <v>1881</v>
      </c>
      <c r="H151" s="149" t="s">
        <v>1</v>
      </c>
      <c r="I151" s="151"/>
      <c r="L151" s="147"/>
      <c r="M151" s="152"/>
      <c r="T151" s="153"/>
      <c r="AT151" s="149" t="s">
        <v>141</v>
      </c>
      <c r="AU151" s="149" t="s">
        <v>85</v>
      </c>
      <c r="AV151" s="12" t="s">
        <v>83</v>
      </c>
      <c r="AW151" s="12" t="s">
        <v>32</v>
      </c>
      <c r="AX151" s="12" t="s">
        <v>75</v>
      </c>
      <c r="AY151" s="149" t="s">
        <v>133</v>
      </c>
    </row>
    <row r="152" spans="2:65" s="13" customFormat="1" ht="11.25">
      <c r="B152" s="154"/>
      <c r="D152" s="148" t="s">
        <v>141</v>
      </c>
      <c r="E152" s="155" t="s">
        <v>1</v>
      </c>
      <c r="F152" s="156" t="s">
        <v>1882</v>
      </c>
      <c r="H152" s="157">
        <v>95.4</v>
      </c>
      <c r="I152" s="158"/>
      <c r="L152" s="154"/>
      <c r="M152" s="159"/>
      <c r="T152" s="160"/>
      <c r="AT152" s="155" t="s">
        <v>141</v>
      </c>
      <c r="AU152" s="155" t="s">
        <v>85</v>
      </c>
      <c r="AV152" s="13" t="s">
        <v>85</v>
      </c>
      <c r="AW152" s="13" t="s">
        <v>32</v>
      </c>
      <c r="AX152" s="13" t="s">
        <v>75</v>
      </c>
      <c r="AY152" s="155" t="s">
        <v>133</v>
      </c>
    </row>
    <row r="153" spans="2:65" s="12" customFormat="1" ht="11.25">
      <c r="B153" s="147"/>
      <c r="D153" s="148" t="s">
        <v>141</v>
      </c>
      <c r="E153" s="149" t="s">
        <v>1</v>
      </c>
      <c r="F153" s="150" t="s">
        <v>1883</v>
      </c>
      <c r="H153" s="149" t="s">
        <v>1</v>
      </c>
      <c r="I153" s="151"/>
      <c r="L153" s="147"/>
      <c r="M153" s="152"/>
      <c r="T153" s="153"/>
      <c r="AT153" s="149" t="s">
        <v>141</v>
      </c>
      <c r="AU153" s="149" t="s">
        <v>85</v>
      </c>
      <c r="AV153" s="12" t="s">
        <v>83</v>
      </c>
      <c r="AW153" s="12" t="s">
        <v>32</v>
      </c>
      <c r="AX153" s="12" t="s">
        <v>75</v>
      </c>
      <c r="AY153" s="149" t="s">
        <v>133</v>
      </c>
    </row>
    <row r="154" spans="2:65" s="13" customFormat="1" ht="11.25">
      <c r="B154" s="154"/>
      <c r="D154" s="148" t="s">
        <v>141</v>
      </c>
      <c r="E154" s="155" t="s">
        <v>1</v>
      </c>
      <c r="F154" s="156" t="s">
        <v>1884</v>
      </c>
      <c r="H154" s="157">
        <v>57.24</v>
      </c>
      <c r="I154" s="158"/>
      <c r="L154" s="154"/>
      <c r="M154" s="159"/>
      <c r="T154" s="160"/>
      <c r="AT154" s="155" t="s">
        <v>141</v>
      </c>
      <c r="AU154" s="155" t="s">
        <v>85</v>
      </c>
      <c r="AV154" s="13" t="s">
        <v>85</v>
      </c>
      <c r="AW154" s="13" t="s">
        <v>32</v>
      </c>
      <c r="AX154" s="13" t="s">
        <v>75</v>
      </c>
      <c r="AY154" s="155" t="s">
        <v>133</v>
      </c>
    </row>
    <row r="155" spans="2:65" s="14" customFormat="1" ht="11.25">
      <c r="B155" s="161"/>
      <c r="D155" s="148" t="s">
        <v>141</v>
      </c>
      <c r="E155" s="162" t="s">
        <v>1</v>
      </c>
      <c r="F155" s="163" t="s">
        <v>152</v>
      </c>
      <c r="H155" s="164">
        <v>152.64000000000001</v>
      </c>
      <c r="I155" s="165"/>
      <c r="L155" s="161"/>
      <c r="M155" s="166"/>
      <c r="T155" s="167"/>
      <c r="AT155" s="162" t="s">
        <v>141</v>
      </c>
      <c r="AU155" s="162" t="s">
        <v>85</v>
      </c>
      <c r="AV155" s="14" t="s">
        <v>139</v>
      </c>
      <c r="AW155" s="14" t="s">
        <v>32</v>
      </c>
      <c r="AX155" s="14" t="s">
        <v>83</v>
      </c>
      <c r="AY155" s="162" t="s">
        <v>133</v>
      </c>
    </row>
    <row r="156" spans="2:65" s="1" customFormat="1" ht="24.2" customHeight="1">
      <c r="B156" s="32"/>
      <c r="C156" s="133" t="s">
        <v>170</v>
      </c>
      <c r="D156" s="133" t="s">
        <v>135</v>
      </c>
      <c r="E156" s="134" t="s">
        <v>840</v>
      </c>
      <c r="F156" s="135" t="s">
        <v>841</v>
      </c>
      <c r="G156" s="136" t="s">
        <v>138</v>
      </c>
      <c r="H156" s="137">
        <v>61</v>
      </c>
      <c r="I156" s="138"/>
      <c r="J156" s="139">
        <f>ROUND(I156*H156,2)</f>
        <v>0</v>
      </c>
      <c r="K156" s="140"/>
      <c r="L156" s="32"/>
      <c r="M156" s="141" t="s">
        <v>1</v>
      </c>
      <c r="N156" s="142" t="s">
        <v>40</v>
      </c>
      <c r="P156" s="143">
        <f>O156*H156</f>
        <v>0</v>
      </c>
      <c r="Q156" s="143">
        <v>6.0000000000000002E-5</v>
      </c>
      <c r="R156" s="143">
        <f>Q156*H156</f>
        <v>3.6600000000000001E-3</v>
      </c>
      <c r="S156" s="143">
        <v>9.1999999999999998E-2</v>
      </c>
      <c r="T156" s="144">
        <f>S156*H156</f>
        <v>5.6120000000000001</v>
      </c>
      <c r="AR156" s="145" t="s">
        <v>139</v>
      </c>
      <c r="AT156" s="145" t="s">
        <v>135</v>
      </c>
      <c r="AU156" s="145" t="s">
        <v>85</v>
      </c>
      <c r="AY156" s="17" t="s">
        <v>133</v>
      </c>
      <c r="BE156" s="146">
        <f>IF(N156="základní",J156,0)</f>
        <v>0</v>
      </c>
      <c r="BF156" s="146">
        <f>IF(N156="snížená",J156,0)</f>
        <v>0</v>
      </c>
      <c r="BG156" s="146">
        <f>IF(N156="zákl. přenesená",J156,0)</f>
        <v>0</v>
      </c>
      <c r="BH156" s="146">
        <f>IF(N156="sníž. přenesená",J156,0)</f>
        <v>0</v>
      </c>
      <c r="BI156" s="146">
        <f>IF(N156="nulová",J156,0)</f>
        <v>0</v>
      </c>
      <c r="BJ156" s="17" t="s">
        <v>83</v>
      </c>
      <c r="BK156" s="146">
        <f>ROUND(I156*H156,2)</f>
        <v>0</v>
      </c>
      <c r="BL156" s="17" t="s">
        <v>139</v>
      </c>
      <c r="BM156" s="145" t="s">
        <v>1885</v>
      </c>
    </row>
    <row r="157" spans="2:65" s="12" customFormat="1" ht="11.25">
      <c r="B157" s="147"/>
      <c r="D157" s="148" t="s">
        <v>141</v>
      </c>
      <c r="E157" s="149" t="s">
        <v>1</v>
      </c>
      <c r="F157" s="150" t="s">
        <v>1886</v>
      </c>
      <c r="H157" s="149" t="s">
        <v>1</v>
      </c>
      <c r="I157" s="151"/>
      <c r="L157" s="147"/>
      <c r="M157" s="152"/>
      <c r="T157" s="153"/>
      <c r="AT157" s="149" t="s">
        <v>141</v>
      </c>
      <c r="AU157" s="149" t="s">
        <v>85</v>
      </c>
      <c r="AV157" s="12" t="s">
        <v>83</v>
      </c>
      <c r="AW157" s="12" t="s">
        <v>32</v>
      </c>
      <c r="AX157" s="12" t="s">
        <v>75</v>
      </c>
      <c r="AY157" s="149" t="s">
        <v>133</v>
      </c>
    </row>
    <row r="158" spans="2:65" s="13" customFormat="1" ht="11.25">
      <c r="B158" s="154"/>
      <c r="D158" s="148" t="s">
        <v>141</v>
      </c>
      <c r="E158" s="155" t="s">
        <v>1</v>
      </c>
      <c r="F158" s="156" t="s">
        <v>479</v>
      </c>
      <c r="H158" s="157">
        <v>61</v>
      </c>
      <c r="I158" s="158"/>
      <c r="L158" s="154"/>
      <c r="M158" s="159"/>
      <c r="T158" s="160"/>
      <c r="AT158" s="155" t="s">
        <v>141</v>
      </c>
      <c r="AU158" s="155" t="s">
        <v>85</v>
      </c>
      <c r="AV158" s="13" t="s">
        <v>85</v>
      </c>
      <c r="AW158" s="13" t="s">
        <v>32</v>
      </c>
      <c r="AX158" s="13" t="s">
        <v>83</v>
      </c>
      <c r="AY158" s="155" t="s">
        <v>133</v>
      </c>
    </row>
    <row r="159" spans="2:65" s="1" customFormat="1" ht="24.2" customHeight="1">
      <c r="B159" s="32"/>
      <c r="C159" s="133" t="s">
        <v>178</v>
      </c>
      <c r="D159" s="133" t="s">
        <v>135</v>
      </c>
      <c r="E159" s="134" t="s">
        <v>171</v>
      </c>
      <c r="F159" s="135" t="s">
        <v>172</v>
      </c>
      <c r="G159" s="136" t="s">
        <v>138</v>
      </c>
      <c r="H159" s="137">
        <v>174.9</v>
      </c>
      <c r="I159" s="138"/>
      <c r="J159" s="139">
        <f>ROUND(I159*H159,2)</f>
        <v>0</v>
      </c>
      <c r="K159" s="140"/>
      <c r="L159" s="32"/>
      <c r="M159" s="141" t="s">
        <v>1</v>
      </c>
      <c r="N159" s="142" t="s">
        <v>40</v>
      </c>
      <c r="P159" s="143">
        <f>O159*H159</f>
        <v>0</v>
      </c>
      <c r="Q159" s="143">
        <v>6.9999999999999994E-5</v>
      </c>
      <c r="R159" s="143">
        <f>Q159*H159</f>
        <v>1.2242999999999999E-2</v>
      </c>
      <c r="S159" s="143">
        <v>0.115</v>
      </c>
      <c r="T159" s="144">
        <f>S159*H159</f>
        <v>20.113500000000002</v>
      </c>
      <c r="AR159" s="145" t="s">
        <v>139</v>
      </c>
      <c r="AT159" s="145" t="s">
        <v>135</v>
      </c>
      <c r="AU159" s="145" t="s">
        <v>85</v>
      </c>
      <c r="AY159" s="17" t="s">
        <v>133</v>
      </c>
      <c r="BE159" s="146">
        <f>IF(N159="základní",J159,0)</f>
        <v>0</v>
      </c>
      <c r="BF159" s="146">
        <f>IF(N159="snížená",J159,0)</f>
        <v>0</v>
      </c>
      <c r="BG159" s="146">
        <f>IF(N159="zákl. přenesená",J159,0)</f>
        <v>0</v>
      </c>
      <c r="BH159" s="146">
        <f>IF(N159="sníž. přenesená",J159,0)</f>
        <v>0</v>
      </c>
      <c r="BI159" s="146">
        <f>IF(N159="nulová",J159,0)</f>
        <v>0</v>
      </c>
      <c r="BJ159" s="17" t="s">
        <v>83</v>
      </c>
      <c r="BK159" s="146">
        <f>ROUND(I159*H159,2)</f>
        <v>0</v>
      </c>
      <c r="BL159" s="17" t="s">
        <v>139</v>
      </c>
      <c r="BM159" s="145" t="s">
        <v>1887</v>
      </c>
    </row>
    <row r="160" spans="2:65" s="12" customFormat="1" ht="11.25">
      <c r="B160" s="147"/>
      <c r="D160" s="148" t="s">
        <v>141</v>
      </c>
      <c r="E160" s="149" t="s">
        <v>1</v>
      </c>
      <c r="F160" s="150" t="s">
        <v>1888</v>
      </c>
      <c r="H160" s="149" t="s">
        <v>1</v>
      </c>
      <c r="I160" s="151"/>
      <c r="L160" s="147"/>
      <c r="M160" s="152"/>
      <c r="T160" s="153"/>
      <c r="AT160" s="149" t="s">
        <v>141</v>
      </c>
      <c r="AU160" s="149" t="s">
        <v>85</v>
      </c>
      <c r="AV160" s="12" t="s">
        <v>83</v>
      </c>
      <c r="AW160" s="12" t="s">
        <v>32</v>
      </c>
      <c r="AX160" s="12" t="s">
        <v>75</v>
      </c>
      <c r="AY160" s="149" t="s">
        <v>133</v>
      </c>
    </row>
    <row r="161" spans="2:65" s="13" customFormat="1" ht="11.25">
      <c r="B161" s="154"/>
      <c r="D161" s="148" t="s">
        <v>141</v>
      </c>
      <c r="E161" s="155" t="s">
        <v>1</v>
      </c>
      <c r="F161" s="156" t="s">
        <v>1872</v>
      </c>
      <c r="H161" s="157">
        <v>174.9</v>
      </c>
      <c r="I161" s="158"/>
      <c r="L161" s="154"/>
      <c r="M161" s="159"/>
      <c r="T161" s="160"/>
      <c r="AT161" s="155" t="s">
        <v>141</v>
      </c>
      <c r="AU161" s="155" t="s">
        <v>85</v>
      </c>
      <c r="AV161" s="13" t="s">
        <v>85</v>
      </c>
      <c r="AW161" s="13" t="s">
        <v>32</v>
      </c>
      <c r="AX161" s="13" t="s">
        <v>83</v>
      </c>
      <c r="AY161" s="155" t="s">
        <v>133</v>
      </c>
    </row>
    <row r="162" spans="2:65" s="1" customFormat="1" ht="24.2" customHeight="1">
      <c r="B162" s="32"/>
      <c r="C162" s="133" t="s">
        <v>184</v>
      </c>
      <c r="D162" s="133" t="s">
        <v>135</v>
      </c>
      <c r="E162" s="134" t="s">
        <v>179</v>
      </c>
      <c r="F162" s="135" t="s">
        <v>180</v>
      </c>
      <c r="G162" s="136" t="s">
        <v>138</v>
      </c>
      <c r="H162" s="137">
        <v>59</v>
      </c>
      <c r="I162" s="138"/>
      <c r="J162" s="139">
        <f>ROUND(I162*H162,2)</f>
        <v>0</v>
      </c>
      <c r="K162" s="140"/>
      <c r="L162" s="32"/>
      <c r="M162" s="141" t="s">
        <v>1</v>
      </c>
      <c r="N162" s="142" t="s">
        <v>40</v>
      </c>
      <c r="P162" s="143">
        <f>O162*H162</f>
        <v>0</v>
      </c>
      <c r="Q162" s="143">
        <v>1.2999999999999999E-4</v>
      </c>
      <c r="R162" s="143">
        <f>Q162*H162</f>
        <v>7.6699999999999997E-3</v>
      </c>
      <c r="S162" s="143">
        <v>0.23</v>
      </c>
      <c r="T162" s="144">
        <f>S162*H162</f>
        <v>13.57</v>
      </c>
      <c r="AR162" s="145" t="s">
        <v>139</v>
      </c>
      <c r="AT162" s="145" t="s">
        <v>135</v>
      </c>
      <c r="AU162" s="145" t="s">
        <v>85</v>
      </c>
      <c r="AY162" s="17" t="s">
        <v>133</v>
      </c>
      <c r="BE162" s="146">
        <f>IF(N162="základní",J162,0)</f>
        <v>0</v>
      </c>
      <c r="BF162" s="146">
        <f>IF(N162="snížená",J162,0)</f>
        <v>0</v>
      </c>
      <c r="BG162" s="146">
        <f>IF(N162="zákl. přenesená",J162,0)</f>
        <v>0</v>
      </c>
      <c r="BH162" s="146">
        <f>IF(N162="sníž. přenesená",J162,0)</f>
        <v>0</v>
      </c>
      <c r="BI162" s="146">
        <f>IF(N162="nulová",J162,0)</f>
        <v>0</v>
      </c>
      <c r="BJ162" s="17" t="s">
        <v>83</v>
      </c>
      <c r="BK162" s="146">
        <f>ROUND(I162*H162,2)</f>
        <v>0</v>
      </c>
      <c r="BL162" s="17" t="s">
        <v>139</v>
      </c>
      <c r="BM162" s="145" t="s">
        <v>1889</v>
      </c>
    </row>
    <row r="163" spans="2:65" s="12" customFormat="1" ht="11.25">
      <c r="B163" s="147"/>
      <c r="D163" s="148" t="s">
        <v>141</v>
      </c>
      <c r="E163" s="149" t="s">
        <v>1</v>
      </c>
      <c r="F163" s="150" t="s">
        <v>1890</v>
      </c>
      <c r="H163" s="149" t="s">
        <v>1</v>
      </c>
      <c r="I163" s="151"/>
      <c r="L163" s="147"/>
      <c r="M163" s="152"/>
      <c r="T163" s="153"/>
      <c r="AT163" s="149" t="s">
        <v>141</v>
      </c>
      <c r="AU163" s="149" t="s">
        <v>85</v>
      </c>
      <c r="AV163" s="12" t="s">
        <v>83</v>
      </c>
      <c r="AW163" s="12" t="s">
        <v>32</v>
      </c>
      <c r="AX163" s="12" t="s">
        <v>75</v>
      </c>
      <c r="AY163" s="149" t="s">
        <v>133</v>
      </c>
    </row>
    <row r="164" spans="2:65" s="13" customFormat="1" ht="11.25">
      <c r="B164" s="154"/>
      <c r="D164" s="148" t="s">
        <v>141</v>
      </c>
      <c r="E164" s="155" t="s">
        <v>1</v>
      </c>
      <c r="F164" s="156" t="s">
        <v>470</v>
      </c>
      <c r="H164" s="157">
        <v>59</v>
      </c>
      <c r="I164" s="158"/>
      <c r="L164" s="154"/>
      <c r="M164" s="159"/>
      <c r="T164" s="160"/>
      <c r="AT164" s="155" t="s">
        <v>141</v>
      </c>
      <c r="AU164" s="155" t="s">
        <v>85</v>
      </c>
      <c r="AV164" s="13" t="s">
        <v>85</v>
      </c>
      <c r="AW164" s="13" t="s">
        <v>32</v>
      </c>
      <c r="AX164" s="13" t="s">
        <v>83</v>
      </c>
      <c r="AY164" s="155" t="s">
        <v>133</v>
      </c>
    </row>
    <row r="165" spans="2:65" s="1" customFormat="1" ht="49.15" customHeight="1">
      <c r="B165" s="32"/>
      <c r="C165" s="133" t="s">
        <v>191</v>
      </c>
      <c r="D165" s="133" t="s">
        <v>135</v>
      </c>
      <c r="E165" s="134" t="s">
        <v>185</v>
      </c>
      <c r="F165" s="135" t="s">
        <v>186</v>
      </c>
      <c r="G165" s="136" t="s">
        <v>187</v>
      </c>
      <c r="H165" s="137">
        <v>40.799999999999997</v>
      </c>
      <c r="I165" s="138"/>
      <c r="J165" s="139">
        <f>ROUND(I165*H165,2)</f>
        <v>0</v>
      </c>
      <c r="K165" s="140"/>
      <c r="L165" s="32"/>
      <c r="M165" s="141" t="s">
        <v>1</v>
      </c>
      <c r="N165" s="142" t="s">
        <v>40</v>
      </c>
      <c r="P165" s="143">
        <f>O165*H165</f>
        <v>0</v>
      </c>
      <c r="Q165" s="143">
        <v>8.6800000000000002E-3</v>
      </c>
      <c r="R165" s="143">
        <f>Q165*H165</f>
        <v>0.35414399999999996</v>
      </c>
      <c r="S165" s="143">
        <v>0</v>
      </c>
      <c r="T165" s="144">
        <f>S165*H165</f>
        <v>0</v>
      </c>
      <c r="AR165" s="145" t="s">
        <v>139</v>
      </c>
      <c r="AT165" s="145" t="s">
        <v>135</v>
      </c>
      <c r="AU165" s="145" t="s">
        <v>85</v>
      </c>
      <c r="AY165" s="17" t="s">
        <v>133</v>
      </c>
      <c r="BE165" s="146">
        <f>IF(N165="základní",J165,0)</f>
        <v>0</v>
      </c>
      <c r="BF165" s="146">
        <f>IF(N165="snížená",J165,0)</f>
        <v>0</v>
      </c>
      <c r="BG165" s="146">
        <f>IF(N165="zákl. přenesená",J165,0)</f>
        <v>0</v>
      </c>
      <c r="BH165" s="146">
        <f>IF(N165="sníž. přenesená",J165,0)</f>
        <v>0</v>
      </c>
      <c r="BI165" s="146">
        <f>IF(N165="nulová",J165,0)</f>
        <v>0</v>
      </c>
      <c r="BJ165" s="17" t="s">
        <v>83</v>
      </c>
      <c r="BK165" s="146">
        <f>ROUND(I165*H165,2)</f>
        <v>0</v>
      </c>
      <c r="BL165" s="17" t="s">
        <v>139</v>
      </c>
      <c r="BM165" s="145" t="s">
        <v>1891</v>
      </c>
    </row>
    <row r="166" spans="2:65" s="12" customFormat="1" ht="11.25">
      <c r="B166" s="147"/>
      <c r="D166" s="148" t="s">
        <v>141</v>
      </c>
      <c r="E166" s="149" t="s">
        <v>1</v>
      </c>
      <c r="F166" s="150" t="s">
        <v>1892</v>
      </c>
      <c r="H166" s="149" t="s">
        <v>1</v>
      </c>
      <c r="I166" s="151"/>
      <c r="L166" s="147"/>
      <c r="M166" s="152"/>
      <c r="T166" s="153"/>
      <c r="AT166" s="149" t="s">
        <v>141</v>
      </c>
      <c r="AU166" s="149" t="s">
        <v>85</v>
      </c>
      <c r="AV166" s="12" t="s">
        <v>83</v>
      </c>
      <c r="AW166" s="12" t="s">
        <v>32</v>
      </c>
      <c r="AX166" s="12" t="s">
        <v>75</v>
      </c>
      <c r="AY166" s="149" t="s">
        <v>133</v>
      </c>
    </row>
    <row r="167" spans="2:65" s="13" customFormat="1" ht="11.25">
      <c r="B167" s="154"/>
      <c r="D167" s="148" t="s">
        <v>141</v>
      </c>
      <c r="E167" s="155" t="s">
        <v>1</v>
      </c>
      <c r="F167" s="156" t="s">
        <v>1893</v>
      </c>
      <c r="H167" s="157">
        <v>40.799999999999997</v>
      </c>
      <c r="I167" s="158"/>
      <c r="L167" s="154"/>
      <c r="M167" s="159"/>
      <c r="T167" s="160"/>
      <c r="AT167" s="155" t="s">
        <v>141</v>
      </c>
      <c r="AU167" s="155" t="s">
        <v>85</v>
      </c>
      <c r="AV167" s="13" t="s">
        <v>85</v>
      </c>
      <c r="AW167" s="13" t="s">
        <v>32</v>
      </c>
      <c r="AX167" s="13" t="s">
        <v>83</v>
      </c>
      <c r="AY167" s="155" t="s">
        <v>133</v>
      </c>
    </row>
    <row r="168" spans="2:65" s="1" customFormat="1" ht="49.15" customHeight="1">
      <c r="B168" s="32"/>
      <c r="C168" s="133" t="s">
        <v>197</v>
      </c>
      <c r="D168" s="133" t="s">
        <v>135</v>
      </c>
      <c r="E168" s="134" t="s">
        <v>192</v>
      </c>
      <c r="F168" s="135" t="s">
        <v>193</v>
      </c>
      <c r="G168" s="136" t="s">
        <v>187</v>
      </c>
      <c r="H168" s="137">
        <v>52.2</v>
      </c>
      <c r="I168" s="138"/>
      <c r="J168" s="139">
        <f>ROUND(I168*H168,2)</f>
        <v>0</v>
      </c>
      <c r="K168" s="140"/>
      <c r="L168" s="32"/>
      <c r="M168" s="141" t="s">
        <v>1</v>
      </c>
      <c r="N168" s="142" t="s">
        <v>40</v>
      </c>
      <c r="P168" s="143">
        <f>O168*H168</f>
        <v>0</v>
      </c>
      <c r="Q168" s="143">
        <v>3.6900000000000002E-2</v>
      </c>
      <c r="R168" s="143">
        <f>Q168*H168</f>
        <v>1.9261800000000002</v>
      </c>
      <c r="S168" s="143">
        <v>0</v>
      </c>
      <c r="T168" s="144">
        <f>S168*H168</f>
        <v>0</v>
      </c>
      <c r="AR168" s="145" t="s">
        <v>139</v>
      </c>
      <c r="AT168" s="145" t="s">
        <v>135</v>
      </c>
      <c r="AU168" s="145" t="s">
        <v>85</v>
      </c>
      <c r="AY168" s="17" t="s">
        <v>133</v>
      </c>
      <c r="BE168" s="146">
        <f>IF(N168="základní",J168,0)</f>
        <v>0</v>
      </c>
      <c r="BF168" s="146">
        <f>IF(N168="snížená",J168,0)</f>
        <v>0</v>
      </c>
      <c r="BG168" s="146">
        <f>IF(N168="zákl. přenesená",J168,0)</f>
        <v>0</v>
      </c>
      <c r="BH168" s="146">
        <f>IF(N168="sníž. přenesená",J168,0)</f>
        <v>0</v>
      </c>
      <c r="BI168" s="146">
        <f>IF(N168="nulová",J168,0)</f>
        <v>0</v>
      </c>
      <c r="BJ168" s="17" t="s">
        <v>83</v>
      </c>
      <c r="BK168" s="146">
        <f>ROUND(I168*H168,2)</f>
        <v>0</v>
      </c>
      <c r="BL168" s="17" t="s">
        <v>139</v>
      </c>
      <c r="BM168" s="145" t="s">
        <v>1894</v>
      </c>
    </row>
    <row r="169" spans="2:65" s="12" customFormat="1" ht="11.25">
      <c r="B169" s="147"/>
      <c r="D169" s="148" t="s">
        <v>141</v>
      </c>
      <c r="E169" s="149" t="s">
        <v>1</v>
      </c>
      <c r="F169" s="150" t="s">
        <v>853</v>
      </c>
      <c r="H169" s="149" t="s">
        <v>1</v>
      </c>
      <c r="I169" s="151"/>
      <c r="L169" s="147"/>
      <c r="M169" s="152"/>
      <c r="T169" s="153"/>
      <c r="AT169" s="149" t="s">
        <v>141</v>
      </c>
      <c r="AU169" s="149" t="s">
        <v>85</v>
      </c>
      <c r="AV169" s="12" t="s">
        <v>83</v>
      </c>
      <c r="AW169" s="12" t="s">
        <v>32</v>
      </c>
      <c r="AX169" s="12" t="s">
        <v>75</v>
      </c>
      <c r="AY169" s="149" t="s">
        <v>133</v>
      </c>
    </row>
    <row r="170" spans="2:65" s="13" customFormat="1" ht="11.25">
      <c r="B170" s="154"/>
      <c r="D170" s="148" t="s">
        <v>141</v>
      </c>
      <c r="E170" s="155" t="s">
        <v>1</v>
      </c>
      <c r="F170" s="156" t="s">
        <v>1895</v>
      </c>
      <c r="H170" s="157">
        <v>52.2</v>
      </c>
      <c r="I170" s="158"/>
      <c r="L170" s="154"/>
      <c r="M170" s="159"/>
      <c r="T170" s="160"/>
      <c r="AT170" s="155" t="s">
        <v>141</v>
      </c>
      <c r="AU170" s="155" t="s">
        <v>85</v>
      </c>
      <c r="AV170" s="13" t="s">
        <v>85</v>
      </c>
      <c r="AW170" s="13" t="s">
        <v>32</v>
      </c>
      <c r="AX170" s="13" t="s">
        <v>83</v>
      </c>
      <c r="AY170" s="155" t="s">
        <v>133</v>
      </c>
    </row>
    <row r="171" spans="2:65" s="1" customFormat="1" ht="16.5" customHeight="1">
      <c r="B171" s="32"/>
      <c r="C171" s="133" t="s">
        <v>203</v>
      </c>
      <c r="D171" s="133" t="s">
        <v>135</v>
      </c>
      <c r="E171" s="134" t="s">
        <v>855</v>
      </c>
      <c r="F171" s="135" t="s">
        <v>856</v>
      </c>
      <c r="G171" s="136" t="s">
        <v>200</v>
      </c>
      <c r="H171" s="137">
        <v>42.558</v>
      </c>
      <c r="I171" s="138"/>
      <c r="J171" s="139">
        <f>ROUND(I171*H171,2)</f>
        <v>0</v>
      </c>
      <c r="K171" s="140"/>
      <c r="L171" s="32"/>
      <c r="M171" s="141" t="s">
        <v>1</v>
      </c>
      <c r="N171" s="142" t="s">
        <v>40</v>
      </c>
      <c r="P171" s="143">
        <f>O171*H171</f>
        <v>0</v>
      </c>
      <c r="Q171" s="143">
        <v>0</v>
      </c>
      <c r="R171" s="143">
        <f>Q171*H171</f>
        <v>0</v>
      </c>
      <c r="S171" s="143">
        <v>0</v>
      </c>
      <c r="T171" s="144">
        <f>S171*H171</f>
        <v>0</v>
      </c>
      <c r="AR171" s="145" t="s">
        <v>139</v>
      </c>
      <c r="AT171" s="145" t="s">
        <v>135</v>
      </c>
      <c r="AU171" s="145" t="s">
        <v>85</v>
      </c>
      <c r="AY171" s="17" t="s">
        <v>133</v>
      </c>
      <c r="BE171" s="146">
        <f>IF(N171="základní",J171,0)</f>
        <v>0</v>
      </c>
      <c r="BF171" s="146">
        <f>IF(N171="snížená",J171,0)</f>
        <v>0</v>
      </c>
      <c r="BG171" s="146">
        <f>IF(N171="zákl. přenesená",J171,0)</f>
        <v>0</v>
      </c>
      <c r="BH171" s="146">
        <f>IF(N171="sníž. přenesená",J171,0)</f>
        <v>0</v>
      </c>
      <c r="BI171" s="146">
        <f>IF(N171="nulová",J171,0)</f>
        <v>0</v>
      </c>
      <c r="BJ171" s="17" t="s">
        <v>83</v>
      </c>
      <c r="BK171" s="146">
        <f>ROUND(I171*H171,2)</f>
        <v>0</v>
      </c>
      <c r="BL171" s="17" t="s">
        <v>139</v>
      </c>
      <c r="BM171" s="145" t="s">
        <v>1896</v>
      </c>
    </row>
    <row r="172" spans="2:65" s="12" customFormat="1" ht="11.25">
      <c r="B172" s="147"/>
      <c r="D172" s="148" t="s">
        <v>141</v>
      </c>
      <c r="E172" s="149" t="s">
        <v>1</v>
      </c>
      <c r="F172" s="150" t="s">
        <v>1897</v>
      </c>
      <c r="H172" s="149" t="s">
        <v>1</v>
      </c>
      <c r="I172" s="151"/>
      <c r="L172" s="147"/>
      <c r="M172" s="152"/>
      <c r="T172" s="153"/>
      <c r="AT172" s="149" t="s">
        <v>141</v>
      </c>
      <c r="AU172" s="149" t="s">
        <v>85</v>
      </c>
      <c r="AV172" s="12" t="s">
        <v>83</v>
      </c>
      <c r="AW172" s="12" t="s">
        <v>32</v>
      </c>
      <c r="AX172" s="12" t="s">
        <v>75</v>
      </c>
      <c r="AY172" s="149" t="s">
        <v>133</v>
      </c>
    </row>
    <row r="173" spans="2:65" s="13" customFormat="1" ht="11.25">
      <c r="B173" s="154"/>
      <c r="D173" s="148" t="s">
        <v>141</v>
      </c>
      <c r="E173" s="155" t="s">
        <v>1</v>
      </c>
      <c r="F173" s="156" t="s">
        <v>1898</v>
      </c>
      <c r="H173" s="157">
        <v>42.558</v>
      </c>
      <c r="I173" s="158"/>
      <c r="L173" s="154"/>
      <c r="M173" s="159"/>
      <c r="T173" s="160"/>
      <c r="AT173" s="155" t="s">
        <v>141</v>
      </c>
      <c r="AU173" s="155" t="s">
        <v>85</v>
      </c>
      <c r="AV173" s="13" t="s">
        <v>85</v>
      </c>
      <c r="AW173" s="13" t="s">
        <v>32</v>
      </c>
      <c r="AX173" s="13" t="s">
        <v>83</v>
      </c>
      <c r="AY173" s="155" t="s">
        <v>133</v>
      </c>
    </row>
    <row r="174" spans="2:65" s="1" customFormat="1" ht="24.2" customHeight="1">
      <c r="B174" s="32"/>
      <c r="C174" s="133" t="s">
        <v>8</v>
      </c>
      <c r="D174" s="133" t="s">
        <v>135</v>
      </c>
      <c r="E174" s="134" t="s">
        <v>198</v>
      </c>
      <c r="F174" s="135" t="s">
        <v>199</v>
      </c>
      <c r="G174" s="136" t="s">
        <v>200</v>
      </c>
      <c r="H174" s="137">
        <v>139.5</v>
      </c>
      <c r="I174" s="138"/>
      <c r="J174" s="139">
        <f>ROUND(I174*H174,2)</f>
        <v>0</v>
      </c>
      <c r="K174" s="140"/>
      <c r="L174" s="32"/>
      <c r="M174" s="141" t="s">
        <v>1</v>
      </c>
      <c r="N174" s="142" t="s">
        <v>40</v>
      </c>
      <c r="P174" s="143">
        <f>O174*H174</f>
        <v>0</v>
      </c>
      <c r="Q174" s="143">
        <v>0</v>
      </c>
      <c r="R174" s="143">
        <f>Q174*H174</f>
        <v>0</v>
      </c>
      <c r="S174" s="143">
        <v>0</v>
      </c>
      <c r="T174" s="144">
        <f>S174*H174</f>
        <v>0</v>
      </c>
      <c r="AR174" s="145" t="s">
        <v>139</v>
      </c>
      <c r="AT174" s="145" t="s">
        <v>135</v>
      </c>
      <c r="AU174" s="145" t="s">
        <v>85</v>
      </c>
      <c r="AY174" s="17" t="s">
        <v>133</v>
      </c>
      <c r="BE174" s="146">
        <f>IF(N174="základní",J174,0)</f>
        <v>0</v>
      </c>
      <c r="BF174" s="146">
        <f>IF(N174="snížená",J174,0)</f>
        <v>0</v>
      </c>
      <c r="BG174" s="146">
        <f>IF(N174="zákl. přenesená",J174,0)</f>
        <v>0</v>
      </c>
      <c r="BH174" s="146">
        <f>IF(N174="sníž. přenesená",J174,0)</f>
        <v>0</v>
      </c>
      <c r="BI174" s="146">
        <f>IF(N174="nulová",J174,0)</f>
        <v>0</v>
      </c>
      <c r="BJ174" s="17" t="s">
        <v>83</v>
      </c>
      <c r="BK174" s="146">
        <f>ROUND(I174*H174,2)</f>
        <v>0</v>
      </c>
      <c r="BL174" s="17" t="s">
        <v>139</v>
      </c>
      <c r="BM174" s="145" t="s">
        <v>1899</v>
      </c>
    </row>
    <row r="175" spans="2:65" s="12" customFormat="1" ht="11.25">
      <c r="B175" s="147"/>
      <c r="D175" s="148" t="s">
        <v>141</v>
      </c>
      <c r="E175" s="149" t="s">
        <v>1</v>
      </c>
      <c r="F175" s="150" t="s">
        <v>861</v>
      </c>
      <c r="H175" s="149" t="s">
        <v>1</v>
      </c>
      <c r="I175" s="151"/>
      <c r="L175" s="147"/>
      <c r="M175" s="152"/>
      <c r="T175" s="153"/>
      <c r="AT175" s="149" t="s">
        <v>141</v>
      </c>
      <c r="AU175" s="149" t="s">
        <v>85</v>
      </c>
      <c r="AV175" s="12" t="s">
        <v>83</v>
      </c>
      <c r="AW175" s="12" t="s">
        <v>32</v>
      </c>
      <c r="AX175" s="12" t="s">
        <v>75</v>
      </c>
      <c r="AY175" s="149" t="s">
        <v>133</v>
      </c>
    </row>
    <row r="176" spans="2:65" s="13" customFormat="1" ht="11.25">
      <c r="B176" s="154"/>
      <c r="D176" s="148" t="s">
        <v>141</v>
      </c>
      <c r="E176" s="155" t="s">
        <v>1</v>
      </c>
      <c r="F176" s="156" t="s">
        <v>1900</v>
      </c>
      <c r="H176" s="157">
        <v>139.5</v>
      </c>
      <c r="I176" s="158"/>
      <c r="L176" s="154"/>
      <c r="M176" s="159"/>
      <c r="T176" s="160"/>
      <c r="AT176" s="155" t="s">
        <v>141</v>
      </c>
      <c r="AU176" s="155" t="s">
        <v>85</v>
      </c>
      <c r="AV176" s="13" t="s">
        <v>85</v>
      </c>
      <c r="AW176" s="13" t="s">
        <v>32</v>
      </c>
      <c r="AX176" s="13" t="s">
        <v>83</v>
      </c>
      <c r="AY176" s="155" t="s">
        <v>133</v>
      </c>
    </row>
    <row r="177" spans="2:65" s="1" customFormat="1" ht="24.2" customHeight="1">
      <c r="B177" s="32"/>
      <c r="C177" s="133" t="s">
        <v>219</v>
      </c>
      <c r="D177" s="133" t="s">
        <v>135</v>
      </c>
      <c r="E177" s="134" t="s">
        <v>204</v>
      </c>
      <c r="F177" s="135" t="s">
        <v>205</v>
      </c>
      <c r="G177" s="136" t="s">
        <v>200</v>
      </c>
      <c r="H177" s="137">
        <v>121.884</v>
      </c>
      <c r="I177" s="138"/>
      <c r="J177" s="139">
        <f>ROUND(I177*H177,2)</f>
        <v>0</v>
      </c>
      <c r="K177" s="140"/>
      <c r="L177" s="32"/>
      <c r="M177" s="141" t="s">
        <v>1</v>
      </c>
      <c r="N177" s="142" t="s">
        <v>40</v>
      </c>
      <c r="P177" s="143">
        <f>O177*H177</f>
        <v>0</v>
      </c>
      <c r="Q177" s="143">
        <v>0</v>
      </c>
      <c r="R177" s="143">
        <f>Q177*H177</f>
        <v>0</v>
      </c>
      <c r="S177" s="143">
        <v>0</v>
      </c>
      <c r="T177" s="144">
        <f>S177*H177</f>
        <v>0</v>
      </c>
      <c r="AR177" s="145" t="s">
        <v>139</v>
      </c>
      <c r="AT177" s="145" t="s">
        <v>135</v>
      </c>
      <c r="AU177" s="145" t="s">
        <v>85</v>
      </c>
      <c r="AY177" s="17" t="s">
        <v>133</v>
      </c>
      <c r="BE177" s="146">
        <f>IF(N177="základní",J177,0)</f>
        <v>0</v>
      </c>
      <c r="BF177" s="146">
        <f>IF(N177="snížená",J177,0)</f>
        <v>0</v>
      </c>
      <c r="BG177" s="146">
        <f>IF(N177="zákl. přenesená",J177,0)</f>
        <v>0</v>
      </c>
      <c r="BH177" s="146">
        <f>IF(N177="sníž. přenesená",J177,0)</f>
        <v>0</v>
      </c>
      <c r="BI177" s="146">
        <f>IF(N177="nulová",J177,0)</f>
        <v>0</v>
      </c>
      <c r="BJ177" s="17" t="s">
        <v>83</v>
      </c>
      <c r="BK177" s="146">
        <f>ROUND(I177*H177,2)</f>
        <v>0</v>
      </c>
      <c r="BL177" s="17" t="s">
        <v>139</v>
      </c>
      <c r="BM177" s="145" t="s">
        <v>1901</v>
      </c>
    </row>
    <row r="178" spans="2:65" s="12" customFormat="1" ht="11.25">
      <c r="B178" s="147"/>
      <c r="D178" s="148" t="s">
        <v>141</v>
      </c>
      <c r="E178" s="149" t="s">
        <v>1</v>
      </c>
      <c r="F178" s="150" t="s">
        <v>1902</v>
      </c>
      <c r="H178" s="149" t="s">
        <v>1</v>
      </c>
      <c r="I178" s="151"/>
      <c r="L178" s="147"/>
      <c r="M178" s="152"/>
      <c r="T178" s="153"/>
      <c r="AT178" s="149" t="s">
        <v>141</v>
      </c>
      <c r="AU178" s="149" t="s">
        <v>85</v>
      </c>
      <c r="AV178" s="12" t="s">
        <v>83</v>
      </c>
      <c r="AW178" s="12" t="s">
        <v>32</v>
      </c>
      <c r="AX178" s="12" t="s">
        <v>75</v>
      </c>
      <c r="AY178" s="149" t="s">
        <v>133</v>
      </c>
    </row>
    <row r="179" spans="2:65" s="13" customFormat="1" ht="11.25">
      <c r="B179" s="154"/>
      <c r="D179" s="148" t="s">
        <v>141</v>
      </c>
      <c r="E179" s="155" t="s">
        <v>1</v>
      </c>
      <c r="F179" s="156" t="s">
        <v>1903</v>
      </c>
      <c r="H179" s="157">
        <v>927.81</v>
      </c>
      <c r="I179" s="158"/>
      <c r="L179" s="154"/>
      <c r="M179" s="159"/>
      <c r="T179" s="160"/>
      <c r="AT179" s="155" t="s">
        <v>141</v>
      </c>
      <c r="AU179" s="155" t="s">
        <v>85</v>
      </c>
      <c r="AV179" s="13" t="s">
        <v>85</v>
      </c>
      <c r="AW179" s="13" t="s">
        <v>32</v>
      </c>
      <c r="AX179" s="13" t="s">
        <v>75</v>
      </c>
      <c r="AY179" s="155" t="s">
        <v>133</v>
      </c>
    </row>
    <row r="180" spans="2:65" s="12" customFormat="1" ht="11.25">
      <c r="B180" s="147"/>
      <c r="D180" s="148" t="s">
        <v>141</v>
      </c>
      <c r="E180" s="149" t="s">
        <v>1</v>
      </c>
      <c r="F180" s="150" t="s">
        <v>866</v>
      </c>
      <c r="H180" s="149" t="s">
        <v>1</v>
      </c>
      <c r="I180" s="151"/>
      <c r="L180" s="147"/>
      <c r="M180" s="152"/>
      <c r="T180" s="153"/>
      <c r="AT180" s="149" t="s">
        <v>141</v>
      </c>
      <c r="AU180" s="149" t="s">
        <v>85</v>
      </c>
      <c r="AV180" s="12" t="s">
        <v>83</v>
      </c>
      <c r="AW180" s="12" t="s">
        <v>32</v>
      </c>
      <c r="AX180" s="12" t="s">
        <v>75</v>
      </c>
      <c r="AY180" s="149" t="s">
        <v>133</v>
      </c>
    </row>
    <row r="181" spans="2:65" s="13" customFormat="1" ht="11.25">
      <c r="B181" s="154"/>
      <c r="D181" s="148" t="s">
        <v>141</v>
      </c>
      <c r="E181" s="155" t="s">
        <v>1</v>
      </c>
      <c r="F181" s="156" t="s">
        <v>1904</v>
      </c>
      <c r="H181" s="157">
        <v>-115.247</v>
      </c>
      <c r="I181" s="158"/>
      <c r="L181" s="154"/>
      <c r="M181" s="159"/>
      <c r="T181" s="160"/>
      <c r="AT181" s="155" t="s">
        <v>141</v>
      </c>
      <c r="AU181" s="155" t="s">
        <v>85</v>
      </c>
      <c r="AV181" s="13" t="s">
        <v>85</v>
      </c>
      <c r="AW181" s="13" t="s">
        <v>32</v>
      </c>
      <c r="AX181" s="13" t="s">
        <v>75</v>
      </c>
      <c r="AY181" s="155" t="s">
        <v>133</v>
      </c>
    </row>
    <row r="182" spans="2:65" s="15" customFormat="1" ht="11.25">
      <c r="B182" s="168"/>
      <c r="D182" s="148" t="s">
        <v>141</v>
      </c>
      <c r="E182" s="169" t="s">
        <v>1</v>
      </c>
      <c r="F182" s="170" t="s">
        <v>211</v>
      </c>
      <c r="H182" s="171">
        <v>812.56299999999999</v>
      </c>
      <c r="I182" s="172"/>
      <c r="L182" s="168"/>
      <c r="M182" s="173"/>
      <c r="T182" s="174"/>
      <c r="AT182" s="169" t="s">
        <v>141</v>
      </c>
      <c r="AU182" s="169" t="s">
        <v>85</v>
      </c>
      <c r="AV182" s="15" t="s">
        <v>153</v>
      </c>
      <c r="AW182" s="15" t="s">
        <v>32</v>
      </c>
      <c r="AX182" s="15" t="s">
        <v>75</v>
      </c>
      <c r="AY182" s="169" t="s">
        <v>133</v>
      </c>
    </row>
    <row r="183" spans="2:65" s="12" customFormat="1" ht="11.25">
      <c r="B183" s="147"/>
      <c r="D183" s="148" t="s">
        <v>141</v>
      </c>
      <c r="E183" s="149" t="s">
        <v>1</v>
      </c>
      <c r="F183" s="150" t="s">
        <v>1905</v>
      </c>
      <c r="H183" s="149" t="s">
        <v>1</v>
      </c>
      <c r="I183" s="151"/>
      <c r="L183" s="147"/>
      <c r="M183" s="152"/>
      <c r="T183" s="153"/>
      <c r="AT183" s="149" t="s">
        <v>141</v>
      </c>
      <c r="AU183" s="149" t="s">
        <v>85</v>
      </c>
      <c r="AV183" s="12" t="s">
        <v>83</v>
      </c>
      <c r="AW183" s="12" t="s">
        <v>32</v>
      </c>
      <c r="AX183" s="12" t="s">
        <v>75</v>
      </c>
      <c r="AY183" s="149" t="s">
        <v>133</v>
      </c>
    </row>
    <row r="184" spans="2:65" s="12" customFormat="1" ht="11.25">
      <c r="B184" s="147"/>
      <c r="D184" s="148" t="s">
        <v>141</v>
      </c>
      <c r="E184" s="149" t="s">
        <v>1</v>
      </c>
      <c r="F184" s="150" t="s">
        <v>1906</v>
      </c>
      <c r="H184" s="149" t="s">
        <v>1</v>
      </c>
      <c r="I184" s="151"/>
      <c r="L184" s="147"/>
      <c r="M184" s="152"/>
      <c r="T184" s="153"/>
      <c r="AT184" s="149" t="s">
        <v>141</v>
      </c>
      <c r="AU184" s="149" t="s">
        <v>85</v>
      </c>
      <c r="AV184" s="12" t="s">
        <v>83</v>
      </c>
      <c r="AW184" s="12" t="s">
        <v>32</v>
      </c>
      <c r="AX184" s="12" t="s">
        <v>75</v>
      </c>
      <c r="AY184" s="149" t="s">
        <v>133</v>
      </c>
    </row>
    <row r="185" spans="2:65" s="13" customFormat="1" ht="11.25">
      <c r="B185" s="154"/>
      <c r="D185" s="148" t="s">
        <v>141</v>
      </c>
      <c r="E185" s="155" t="s">
        <v>1</v>
      </c>
      <c r="F185" s="156" t="s">
        <v>1907</v>
      </c>
      <c r="H185" s="157">
        <v>121.884</v>
      </c>
      <c r="I185" s="158"/>
      <c r="L185" s="154"/>
      <c r="M185" s="159"/>
      <c r="T185" s="160"/>
      <c r="AT185" s="155" t="s">
        <v>141</v>
      </c>
      <c r="AU185" s="155" t="s">
        <v>85</v>
      </c>
      <c r="AV185" s="13" t="s">
        <v>85</v>
      </c>
      <c r="AW185" s="13" t="s">
        <v>32</v>
      </c>
      <c r="AX185" s="13" t="s">
        <v>83</v>
      </c>
      <c r="AY185" s="155" t="s">
        <v>133</v>
      </c>
    </row>
    <row r="186" spans="2:65" s="1" customFormat="1" ht="24.2" customHeight="1">
      <c r="B186" s="32"/>
      <c r="C186" s="133" t="s">
        <v>225</v>
      </c>
      <c r="D186" s="133" t="s">
        <v>135</v>
      </c>
      <c r="E186" s="134" t="s">
        <v>214</v>
      </c>
      <c r="F186" s="135" t="s">
        <v>215</v>
      </c>
      <c r="G186" s="136" t="s">
        <v>200</v>
      </c>
      <c r="H186" s="137">
        <v>243.76900000000001</v>
      </c>
      <c r="I186" s="138"/>
      <c r="J186" s="139">
        <f>ROUND(I186*H186,2)</f>
        <v>0</v>
      </c>
      <c r="K186" s="140"/>
      <c r="L186" s="32"/>
      <c r="M186" s="141" t="s">
        <v>1</v>
      </c>
      <c r="N186" s="142" t="s">
        <v>40</v>
      </c>
      <c r="P186" s="143">
        <f>O186*H186</f>
        <v>0</v>
      </c>
      <c r="Q186" s="143">
        <v>0</v>
      </c>
      <c r="R186" s="143">
        <f>Q186*H186</f>
        <v>0</v>
      </c>
      <c r="S186" s="143">
        <v>0</v>
      </c>
      <c r="T186" s="144">
        <f>S186*H186</f>
        <v>0</v>
      </c>
      <c r="AR186" s="145" t="s">
        <v>139</v>
      </c>
      <c r="AT186" s="145" t="s">
        <v>135</v>
      </c>
      <c r="AU186" s="145" t="s">
        <v>85</v>
      </c>
      <c r="AY186" s="17" t="s">
        <v>133</v>
      </c>
      <c r="BE186" s="146">
        <f>IF(N186="základní",J186,0)</f>
        <v>0</v>
      </c>
      <c r="BF186" s="146">
        <f>IF(N186="snížená",J186,0)</f>
        <v>0</v>
      </c>
      <c r="BG186" s="146">
        <f>IF(N186="zákl. přenesená",J186,0)</f>
        <v>0</v>
      </c>
      <c r="BH186" s="146">
        <f>IF(N186="sníž. přenesená",J186,0)</f>
        <v>0</v>
      </c>
      <c r="BI186" s="146">
        <f>IF(N186="nulová",J186,0)</f>
        <v>0</v>
      </c>
      <c r="BJ186" s="17" t="s">
        <v>83</v>
      </c>
      <c r="BK186" s="146">
        <f>ROUND(I186*H186,2)</f>
        <v>0</v>
      </c>
      <c r="BL186" s="17" t="s">
        <v>139</v>
      </c>
      <c r="BM186" s="145" t="s">
        <v>1908</v>
      </c>
    </row>
    <row r="187" spans="2:65" s="12" customFormat="1" ht="11.25">
      <c r="B187" s="147"/>
      <c r="D187" s="148" t="s">
        <v>141</v>
      </c>
      <c r="E187" s="149" t="s">
        <v>1</v>
      </c>
      <c r="F187" s="150" t="s">
        <v>1902</v>
      </c>
      <c r="H187" s="149" t="s">
        <v>1</v>
      </c>
      <c r="I187" s="151"/>
      <c r="L187" s="147"/>
      <c r="M187" s="152"/>
      <c r="T187" s="153"/>
      <c r="AT187" s="149" t="s">
        <v>141</v>
      </c>
      <c r="AU187" s="149" t="s">
        <v>85</v>
      </c>
      <c r="AV187" s="12" t="s">
        <v>83</v>
      </c>
      <c r="AW187" s="12" t="s">
        <v>32</v>
      </c>
      <c r="AX187" s="12" t="s">
        <v>75</v>
      </c>
      <c r="AY187" s="149" t="s">
        <v>133</v>
      </c>
    </row>
    <row r="188" spans="2:65" s="13" customFormat="1" ht="11.25">
      <c r="B188" s="154"/>
      <c r="D188" s="148" t="s">
        <v>141</v>
      </c>
      <c r="E188" s="155" t="s">
        <v>1</v>
      </c>
      <c r="F188" s="156" t="s">
        <v>1903</v>
      </c>
      <c r="H188" s="157">
        <v>927.81</v>
      </c>
      <c r="I188" s="158"/>
      <c r="L188" s="154"/>
      <c r="M188" s="159"/>
      <c r="T188" s="160"/>
      <c r="AT188" s="155" t="s">
        <v>141</v>
      </c>
      <c r="AU188" s="155" t="s">
        <v>85</v>
      </c>
      <c r="AV188" s="13" t="s">
        <v>85</v>
      </c>
      <c r="AW188" s="13" t="s">
        <v>32</v>
      </c>
      <c r="AX188" s="13" t="s">
        <v>75</v>
      </c>
      <c r="AY188" s="155" t="s">
        <v>133</v>
      </c>
    </row>
    <row r="189" spans="2:65" s="12" customFormat="1" ht="11.25">
      <c r="B189" s="147"/>
      <c r="D189" s="148" t="s">
        <v>141</v>
      </c>
      <c r="E189" s="149" t="s">
        <v>1</v>
      </c>
      <c r="F189" s="150" t="s">
        <v>866</v>
      </c>
      <c r="H189" s="149" t="s">
        <v>1</v>
      </c>
      <c r="I189" s="151"/>
      <c r="L189" s="147"/>
      <c r="M189" s="152"/>
      <c r="T189" s="153"/>
      <c r="AT189" s="149" t="s">
        <v>141</v>
      </c>
      <c r="AU189" s="149" t="s">
        <v>85</v>
      </c>
      <c r="AV189" s="12" t="s">
        <v>83</v>
      </c>
      <c r="AW189" s="12" t="s">
        <v>32</v>
      </c>
      <c r="AX189" s="12" t="s">
        <v>75</v>
      </c>
      <c r="AY189" s="149" t="s">
        <v>133</v>
      </c>
    </row>
    <row r="190" spans="2:65" s="13" customFormat="1" ht="11.25">
      <c r="B190" s="154"/>
      <c r="D190" s="148" t="s">
        <v>141</v>
      </c>
      <c r="E190" s="155" t="s">
        <v>1</v>
      </c>
      <c r="F190" s="156" t="s">
        <v>1904</v>
      </c>
      <c r="H190" s="157">
        <v>-115.247</v>
      </c>
      <c r="I190" s="158"/>
      <c r="L190" s="154"/>
      <c r="M190" s="159"/>
      <c r="T190" s="160"/>
      <c r="AT190" s="155" t="s">
        <v>141</v>
      </c>
      <c r="AU190" s="155" t="s">
        <v>85</v>
      </c>
      <c r="AV190" s="13" t="s">
        <v>85</v>
      </c>
      <c r="AW190" s="13" t="s">
        <v>32</v>
      </c>
      <c r="AX190" s="13" t="s">
        <v>75</v>
      </c>
      <c r="AY190" s="155" t="s">
        <v>133</v>
      </c>
    </row>
    <row r="191" spans="2:65" s="15" customFormat="1" ht="11.25">
      <c r="B191" s="168"/>
      <c r="D191" s="148" t="s">
        <v>141</v>
      </c>
      <c r="E191" s="169" t="s">
        <v>1</v>
      </c>
      <c r="F191" s="170" t="s">
        <v>211</v>
      </c>
      <c r="H191" s="171">
        <v>812.56299999999999</v>
      </c>
      <c r="I191" s="172"/>
      <c r="L191" s="168"/>
      <c r="M191" s="173"/>
      <c r="T191" s="174"/>
      <c r="AT191" s="169" t="s">
        <v>141</v>
      </c>
      <c r="AU191" s="169" t="s">
        <v>85</v>
      </c>
      <c r="AV191" s="15" t="s">
        <v>153</v>
      </c>
      <c r="AW191" s="15" t="s">
        <v>32</v>
      </c>
      <c r="AX191" s="15" t="s">
        <v>75</v>
      </c>
      <c r="AY191" s="169" t="s">
        <v>133</v>
      </c>
    </row>
    <row r="192" spans="2:65" s="12" customFormat="1" ht="11.25">
      <c r="B192" s="147"/>
      <c r="D192" s="148" t="s">
        <v>141</v>
      </c>
      <c r="E192" s="149" t="s">
        <v>1</v>
      </c>
      <c r="F192" s="150" t="s">
        <v>1905</v>
      </c>
      <c r="H192" s="149" t="s">
        <v>1</v>
      </c>
      <c r="I192" s="151"/>
      <c r="L192" s="147"/>
      <c r="M192" s="152"/>
      <c r="T192" s="153"/>
      <c r="AT192" s="149" t="s">
        <v>141</v>
      </c>
      <c r="AU192" s="149" t="s">
        <v>85</v>
      </c>
      <c r="AV192" s="12" t="s">
        <v>83</v>
      </c>
      <c r="AW192" s="12" t="s">
        <v>32</v>
      </c>
      <c r="AX192" s="12" t="s">
        <v>75</v>
      </c>
      <c r="AY192" s="149" t="s">
        <v>133</v>
      </c>
    </row>
    <row r="193" spans="2:65" s="12" customFormat="1" ht="11.25">
      <c r="B193" s="147"/>
      <c r="D193" s="148" t="s">
        <v>141</v>
      </c>
      <c r="E193" s="149" t="s">
        <v>1</v>
      </c>
      <c r="F193" s="150" t="s">
        <v>1909</v>
      </c>
      <c r="H193" s="149" t="s">
        <v>1</v>
      </c>
      <c r="I193" s="151"/>
      <c r="L193" s="147"/>
      <c r="M193" s="152"/>
      <c r="T193" s="153"/>
      <c r="AT193" s="149" t="s">
        <v>141</v>
      </c>
      <c r="AU193" s="149" t="s">
        <v>85</v>
      </c>
      <c r="AV193" s="12" t="s">
        <v>83</v>
      </c>
      <c r="AW193" s="12" t="s">
        <v>32</v>
      </c>
      <c r="AX193" s="12" t="s">
        <v>75</v>
      </c>
      <c r="AY193" s="149" t="s">
        <v>133</v>
      </c>
    </row>
    <row r="194" spans="2:65" s="13" customFormat="1" ht="11.25">
      <c r="B194" s="154"/>
      <c r="D194" s="148" t="s">
        <v>141</v>
      </c>
      <c r="E194" s="155" t="s">
        <v>1</v>
      </c>
      <c r="F194" s="156" t="s">
        <v>1910</v>
      </c>
      <c r="H194" s="157">
        <v>243.76900000000001</v>
      </c>
      <c r="I194" s="158"/>
      <c r="L194" s="154"/>
      <c r="M194" s="159"/>
      <c r="T194" s="160"/>
      <c r="AT194" s="155" t="s">
        <v>141</v>
      </c>
      <c r="AU194" s="155" t="s">
        <v>85</v>
      </c>
      <c r="AV194" s="13" t="s">
        <v>85</v>
      </c>
      <c r="AW194" s="13" t="s">
        <v>32</v>
      </c>
      <c r="AX194" s="13" t="s">
        <v>83</v>
      </c>
      <c r="AY194" s="155" t="s">
        <v>133</v>
      </c>
    </row>
    <row r="195" spans="2:65" s="1" customFormat="1" ht="24.2" customHeight="1">
      <c r="B195" s="32"/>
      <c r="C195" s="133" t="s">
        <v>231</v>
      </c>
      <c r="D195" s="133" t="s">
        <v>135</v>
      </c>
      <c r="E195" s="134" t="s">
        <v>220</v>
      </c>
      <c r="F195" s="135" t="s">
        <v>221</v>
      </c>
      <c r="G195" s="136" t="s">
        <v>200</v>
      </c>
      <c r="H195" s="137">
        <v>203.14099999999999</v>
      </c>
      <c r="I195" s="138"/>
      <c r="J195" s="139">
        <f>ROUND(I195*H195,2)</f>
        <v>0</v>
      </c>
      <c r="K195" s="140"/>
      <c r="L195" s="32"/>
      <c r="M195" s="141" t="s">
        <v>1</v>
      </c>
      <c r="N195" s="142" t="s">
        <v>40</v>
      </c>
      <c r="P195" s="143">
        <f>O195*H195</f>
        <v>0</v>
      </c>
      <c r="Q195" s="143">
        <v>0</v>
      </c>
      <c r="R195" s="143">
        <f>Q195*H195</f>
        <v>0</v>
      </c>
      <c r="S195" s="143">
        <v>0</v>
      </c>
      <c r="T195" s="144">
        <f>S195*H195</f>
        <v>0</v>
      </c>
      <c r="AR195" s="145" t="s">
        <v>139</v>
      </c>
      <c r="AT195" s="145" t="s">
        <v>135</v>
      </c>
      <c r="AU195" s="145" t="s">
        <v>85</v>
      </c>
      <c r="AY195" s="17" t="s">
        <v>133</v>
      </c>
      <c r="BE195" s="146">
        <f>IF(N195="základní",J195,0)</f>
        <v>0</v>
      </c>
      <c r="BF195" s="146">
        <f>IF(N195="snížená",J195,0)</f>
        <v>0</v>
      </c>
      <c r="BG195" s="146">
        <f>IF(N195="zákl. přenesená",J195,0)</f>
        <v>0</v>
      </c>
      <c r="BH195" s="146">
        <f>IF(N195="sníž. přenesená",J195,0)</f>
        <v>0</v>
      </c>
      <c r="BI195" s="146">
        <f>IF(N195="nulová",J195,0)</f>
        <v>0</v>
      </c>
      <c r="BJ195" s="17" t="s">
        <v>83</v>
      </c>
      <c r="BK195" s="146">
        <f>ROUND(I195*H195,2)</f>
        <v>0</v>
      </c>
      <c r="BL195" s="17" t="s">
        <v>139</v>
      </c>
      <c r="BM195" s="145" t="s">
        <v>1911</v>
      </c>
    </row>
    <row r="196" spans="2:65" s="12" customFormat="1" ht="11.25">
      <c r="B196" s="147"/>
      <c r="D196" s="148" t="s">
        <v>141</v>
      </c>
      <c r="E196" s="149" t="s">
        <v>1</v>
      </c>
      <c r="F196" s="150" t="s">
        <v>1902</v>
      </c>
      <c r="H196" s="149" t="s">
        <v>1</v>
      </c>
      <c r="I196" s="151"/>
      <c r="L196" s="147"/>
      <c r="M196" s="152"/>
      <c r="T196" s="153"/>
      <c r="AT196" s="149" t="s">
        <v>141</v>
      </c>
      <c r="AU196" s="149" t="s">
        <v>85</v>
      </c>
      <c r="AV196" s="12" t="s">
        <v>83</v>
      </c>
      <c r="AW196" s="12" t="s">
        <v>32</v>
      </c>
      <c r="AX196" s="12" t="s">
        <v>75</v>
      </c>
      <c r="AY196" s="149" t="s">
        <v>133</v>
      </c>
    </row>
    <row r="197" spans="2:65" s="13" customFormat="1" ht="11.25">
      <c r="B197" s="154"/>
      <c r="D197" s="148" t="s">
        <v>141</v>
      </c>
      <c r="E197" s="155" t="s">
        <v>1</v>
      </c>
      <c r="F197" s="156" t="s">
        <v>1903</v>
      </c>
      <c r="H197" s="157">
        <v>927.81</v>
      </c>
      <c r="I197" s="158"/>
      <c r="L197" s="154"/>
      <c r="M197" s="159"/>
      <c r="T197" s="160"/>
      <c r="AT197" s="155" t="s">
        <v>141</v>
      </c>
      <c r="AU197" s="155" t="s">
        <v>85</v>
      </c>
      <c r="AV197" s="13" t="s">
        <v>85</v>
      </c>
      <c r="AW197" s="13" t="s">
        <v>32</v>
      </c>
      <c r="AX197" s="13" t="s">
        <v>75</v>
      </c>
      <c r="AY197" s="155" t="s">
        <v>133</v>
      </c>
    </row>
    <row r="198" spans="2:65" s="12" customFormat="1" ht="11.25">
      <c r="B198" s="147"/>
      <c r="D198" s="148" t="s">
        <v>141</v>
      </c>
      <c r="E198" s="149" t="s">
        <v>1</v>
      </c>
      <c r="F198" s="150" t="s">
        <v>866</v>
      </c>
      <c r="H198" s="149" t="s">
        <v>1</v>
      </c>
      <c r="I198" s="151"/>
      <c r="L198" s="147"/>
      <c r="M198" s="152"/>
      <c r="T198" s="153"/>
      <c r="AT198" s="149" t="s">
        <v>141</v>
      </c>
      <c r="AU198" s="149" t="s">
        <v>85</v>
      </c>
      <c r="AV198" s="12" t="s">
        <v>83</v>
      </c>
      <c r="AW198" s="12" t="s">
        <v>32</v>
      </c>
      <c r="AX198" s="12" t="s">
        <v>75</v>
      </c>
      <c r="AY198" s="149" t="s">
        <v>133</v>
      </c>
    </row>
    <row r="199" spans="2:65" s="13" customFormat="1" ht="11.25">
      <c r="B199" s="154"/>
      <c r="D199" s="148" t="s">
        <v>141</v>
      </c>
      <c r="E199" s="155" t="s">
        <v>1</v>
      </c>
      <c r="F199" s="156" t="s">
        <v>1904</v>
      </c>
      <c r="H199" s="157">
        <v>-115.247</v>
      </c>
      <c r="I199" s="158"/>
      <c r="L199" s="154"/>
      <c r="M199" s="159"/>
      <c r="T199" s="160"/>
      <c r="AT199" s="155" t="s">
        <v>141</v>
      </c>
      <c r="AU199" s="155" t="s">
        <v>85</v>
      </c>
      <c r="AV199" s="13" t="s">
        <v>85</v>
      </c>
      <c r="AW199" s="13" t="s">
        <v>32</v>
      </c>
      <c r="AX199" s="13" t="s">
        <v>75</v>
      </c>
      <c r="AY199" s="155" t="s">
        <v>133</v>
      </c>
    </row>
    <row r="200" spans="2:65" s="15" customFormat="1" ht="11.25">
      <c r="B200" s="168"/>
      <c r="D200" s="148" t="s">
        <v>141</v>
      </c>
      <c r="E200" s="169" t="s">
        <v>1</v>
      </c>
      <c r="F200" s="170" t="s">
        <v>211</v>
      </c>
      <c r="H200" s="171">
        <v>812.56299999999999</v>
      </c>
      <c r="I200" s="172"/>
      <c r="L200" s="168"/>
      <c r="M200" s="173"/>
      <c r="T200" s="174"/>
      <c r="AT200" s="169" t="s">
        <v>141</v>
      </c>
      <c r="AU200" s="169" t="s">
        <v>85</v>
      </c>
      <c r="AV200" s="15" t="s">
        <v>153</v>
      </c>
      <c r="AW200" s="15" t="s">
        <v>32</v>
      </c>
      <c r="AX200" s="15" t="s">
        <v>75</v>
      </c>
      <c r="AY200" s="169" t="s">
        <v>133</v>
      </c>
    </row>
    <row r="201" spans="2:65" s="12" customFormat="1" ht="11.25">
      <c r="B201" s="147"/>
      <c r="D201" s="148" t="s">
        <v>141</v>
      </c>
      <c r="E201" s="149" t="s">
        <v>1</v>
      </c>
      <c r="F201" s="150" t="s">
        <v>1905</v>
      </c>
      <c r="H201" s="149" t="s">
        <v>1</v>
      </c>
      <c r="I201" s="151"/>
      <c r="L201" s="147"/>
      <c r="M201" s="152"/>
      <c r="T201" s="153"/>
      <c r="AT201" s="149" t="s">
        <v>141</v>
      </c>
      <c r="AU201" s="149" t="s">
        <v>85</v>
      </c>
      <c r="AV201" s="12" t="s">
        <v>83</v>
      </c>
      <c r="AW201" s="12" t="s">
        <v>32</v>
      </c>
      <c r="AX201" s="12" t="s">
        <v>75</v>
      </c>
      <c r="AY201" s="149" t="s">
        <v>133</v>
      </c>
    </row>
    <row r="202" spans="2:65" s="12" customFormat="1" ht="11.25">
      <c r="B202" s="147"/>
      <c r="D202" s="148" t="s">
        <v>141</v>
      </c>
      <c r="E202" s="149" t="s">
        <v>1</v>
      </c>
      <c r="F202" s="150" t="s">
        <v>1912</v>
      </c>
      <c r="H202" s="149" t="s">
        <v>1</v>
      </c>
      <c r="I202" s="151"/>
      <c r="L202" s="147"/>
      <c r="M202" s="152"/>
      <c r="T202" s="153"/>
      <c r="AT202" s="149" t="s">
        <v>141</v>
      </c>
      <c r="AU202" s="149" t="s">
        <v>85</v>
      </c>
      <c r="AV202" s="12" t="s">
        <v>83</v>
      </c>
      <c r="AW202" s="12" t="s">
        <v>32</v>
      </c>
      <c r="AX202" s="12" t="s">
        <v>75</v>
      </c>
      <c r="AY202" s="149" t="s">
        <v>133</v>
      </c>
    </row>
    <row r="203" spans="2:65" s="13" customFormat="1" ht="11.25">
      <c r="B203" s="154"/>
      <c r="D203" s="148" t="s">
        <v>141</v>
      </c>
      <c r="E203" s="155" t="s">
        <v>1</v>
      </c>
      <c r="F203" s="156" t="s">
        <v>1913</v>
      </c>
      <c r="H203" s="157">
        <v>203.14099999999999</v>
      </c>
      <c r="I203" s="158"/>
      <c r="L203" s="154"/>
      <c r="M203" s="159"/>
      <c r="T203" s="160"/>
      <c r="AT203" s="155" t="s">
        <v>141</v>
      </c>
      <c r="AU203" s="155" t="s">
        <v>85</v>
      </c>
      <c r="AV203" s="13" t="s">
        <v>85</v>
      </c>
      <c r="AW203" s="13" t="s">
        <v>32</v>
      </c>
      <c r="AX203" s="13" t="s">
        <v>83</v>
      </c>
      <c r="AY203" s="155" t="s">
        <v>133</v>
      </c>
    </row>
    <row r="204" spans="2:65" s="1" customFormat="1" ht="24.2" customHeight="1">
      <c r="B204" s="32"/>
      <c r="C204" s="133" t="s">
        <v>238</v>
      </c>
      <c r="D204" s="133" t="s">
        <v>135</v>
      </c>
      <c r="E204" s="134" t="s">
        <v>226</v>
      </c>
      <c r="F204" s="135" t="s">
        <v>227</v>
      </c>
      <c r="G204" s="136" t="s">
        <v>200</v>
      </c>
      <c r="H204" s="137">
        <v>121.884</v>
      </c>
      <c r="I204" s="138"/>
      <c r="J204" s="139">
        <f>ROUND(I204*H204,2)</f>
        <v>0</v>
      </c>
      <c r="K204" s="140"/>
      <c r="L204" s="32"/>
      <c r="M204" s="141" t="s">
        <v>1</v>
      </c>
      <c r="N204" s="142" t="s">
        <v>40</v>
      </c>
      <c r="P204" s="143">
        <f>O204*H204</f>
        <v>0</v>
      </c>
      <c r="Q204" s="143">
        <v>0</v>
      </c>
      <c r="R204" s="143">
        <f>Q204*H204</f>
        <v>0</v>
      </c>
      <c r="S204" s="143">
        <v>0</v>
      </c>
      <c r="T204" s="144">
        <f>S204*H204</f>
        <v>0</v>
      </c>
      <c r="AR204" s="145" t="s">
        <v>139</v>
      </c>
      <c r="AT204" s="145" t="s">
        <v>135</v>
      </c>
      <c r="AU204" s="145" t="s">
        <v>85</v>
      </c>
      <c r="AY204" s="17" t="s">
        <v>133</v>
      </c>
      <c r="BE204" s="146">
        <f>IF(N204="základní",J204,0)</f>
        <v>0</v>
      </c>
      <c r="BF204" s="146">
        <f>IF(N204="snížená",J204,0)</f>
        <v>0</v>
      </c>
      <c r="BG204" s="146">
        <f>IF(N204="zákl. přenesená",J204,0)</f>
        <v>0</v>
      </c>
      <c r="BH204" s="146">
        <f>IF(N204="sníž. přenesená",J204,0)</f>
        <v>0</v>
      </c>
      <c r="BI204" s="146">
        <f>IF(N204="nulová",J204,0)</f>
        <v>0</v>
      </c>
      <c r="BJ204" s="17" t="s">
        <v>83</v>
      </c>
      <c r="BK204" s="146">
        <f>ROUND(I204*H204,2)</f>
        <v>0</v>
      </c>
      <c r="BL204" s="17" t="s">
        <v>139</v>
      </c>
      <c r="BM204" s="145" t="s">
        <v>1914</v>
      </c>
    </row>
    <row r="205" spans="2:65" s="12" customFormat="1" ht="11.25">
      <c r="B205" s="147"/>
      <c r="D205" s="148" t="s">
        <v>141</v>
      </c>
      <c r="E205" s="149" t="s">
        <v>1</v>
      </c>
      <c r="F205" s="150" t="s">
        <v>1902</v>
      </c>
      <c r="H205" s="149" t="s">
        <v>1</v>
      </c>
      <c r="I205" s="151"/>
      <c r="L205" s="147"/>
      <c r="M205" s="152"/>
      <c r="T205" s="153"/>
      <c r="AT205" s="149" t="s">
        <v>141</v>
      </c>
      <c r="AU205" s="149" t="s">
        <v>85</v>
      </c>
      <c r="AV205" s="12" t="s">
        <v>83</v>
      </c>
      <c r="AW205" s="12" t="s">
        <v>32</v>
      </c>
      <c r="AX205" s="12" t="s">
        <v>75</v>
      </c>
      <c r="AY205" s="149" t="s">
        <v>133</v>
      </c>
    </row>
    <row r="206" spans="2:65" s="13" customFormat="1" ht="11.25">
      <c r="B206" s="154"/>
      <c r="D206" s="148" t="s">
        <v>141</v>
      </c>
      <c r="E206" s="155" t="s">
        <v>1</v>
      </c>
      <c r="F206" s="156" t="s">
        <v>1903</v>
      </c>
      <c r="H206" s="157">
        <v>927.81</v>
      </c>
      <c r="I206" s="158"/>
      <c r="L206" s="154"/>
      <c r="M206" s="159"/>
      <c r="T206" s="160"/>
      <c r="AT206" s="155" t="s">
        <v>141</v>
      </c>
      <c r="AU206" s="155" t="s">
        <v>85</v>
      </c>
      <c r="AV206" s="13" t="s">
        <v>85</v>
      </c>
      <c r="AW206" s="13" t="s">
        <v>32</v>
      </c>
      <c r="AX206" s="13" t="s">
        <v>75</v>
      </c>
      <c r="AY206" s="155" t="s">
        <v>133</v>
      </c>
    </row>
    <row r="207" spans="2:65" s="12" customFormat="1" ht="11.25">
      <c r="B207" s="147"/>
      <c r="D207" s="148" t="s">
        <v>141</v>
      </c>
      <c r="E207" s="149" t="s">
        <v>1</v>
      </c>
      <c r="F207" s="150" t="s">
        <v>866</v>
      </c>
      <c r="H207" s="149" t="s">
        <v>1</v>
      </c>
      <c r="I207" s="151"/>
      <c r="L207" s="147"/>
      <c r="M207" s="152"/>
      <c r="T207" s="153"/>
      <c r="AT207" s="149" t="s">
        <v>141</v>
      </c>
      <c r="AU207" s="149" t="s">
        <v>85</v>
      </c>
      <c r="AV207" s="12" t="s">
        <v>83</v>
      </c>
      <c r="AW207" s="12" t="s">
        <v>32</v>
      </c>
      <c r="AX207" s="12" t="s">
        <v>75</v>
      </c>
      <c r="AY207" s="149" t="s">
        <v>133</v>
      </c>
    </row>
    <row r="208" spans="2:65" s="13" customFormat="1" ht="11.25">
      <c r="B208" s="154"/>
      <c r="D208" s="148" t="s">
        <v>141</v>
      </c>
      <c r="E208" s="155" t="s">
        <v>1</v>
      </c>
      <c r="F208" s="156" t="s">
        <v>1904</v>
      </c>
      <c r="H208" s="157">
        <v>-115.247</v>
      </c>
      <c r="I208" s="158"/>
      <c r="L208" s="154"/>
      <c r="M208" s="159"/>
      <c r="T208" s="160"/>
      <c r="AT208" s="155" t="s">
        <v>141</v>
      </c>
      <c r="AU208" s="155" t="s">
        <v>85</v>
      </c>
      <c r="AV208" s="13" t="s">
        <v>85</v>
      </c>
      <c r="AW208" s="13" t="s">
        <v>32</v>
      </c>
      <c r="AX208" s="13" t="s">
        <v>75</v>
      </c>
      <c r="AY208" s="155" t="s">
        <v>133</v>
      </c>
    </row>
    <row r="209" spans="2:65" s="15" customFormat="1" ht="11.25">
      <c r="B209" s="168"/>
      <c r="D209" s="148" t="s">
        <v>141</v>
      </c>
      <c r="E209" s="169" t="s">
        <v>1</v>
      </c>
      <c r="F209" s="170" t="s">
        <v>211</v>
      </c>
      <c r="H209" s="171">
        <v>812.56299999999999</v>
      </c>
      <c r="I209" s="172"/>
      <c r="L209" s="168"/>
      <c r="M209" s="173"/>
      <c r="T209" s="174"/>
      <c r="AT209" s="169" t="s">
        <v>141</v>
      </c>
      <c r="AU209" s="169" t="s">
        <v>85</v>
      </c>
      <c r="AV209" s="15" t="s">
        <v>153</v>
      </c>
      <c r="AW209" s="15" t="s">
        <v>32</v>
      </c>
      <c r="AX209" s="15" t="s">
        <v>75</v>
      </c>
      <c r="AY209" s="169" t="s">
        <v>133</v>
      </c>
    </row>
    <row r="210" spans="2:65" s="12" customFormat="1" ht="11.25">
      <c r="B210" s="147"/>
      <c r="D210" s="148" t="s">
        <v>141</v>
      </c>
      <c r="E210" s="149" t="s">
        <v>1</v>
      </c>
      <c r="F210" s="150" t="s">
        <v>1905</v>
      </c>
      <c r="H210" s="149" t="s">
        <v>1</v>
      </c>
      <c r="I210" s="151"/>
      <c r="L210" s="147"/>
      <c r="M210" s="152"/>
      <c r="T210" s="153"/>
      <c r="AT210" s="149" t="s">
        <v>141</v>
      </c>
      <c r="AU210" s="149" t="s">
        <v>85</v>
      </c>
      <c r="AV210" s="12" t="s">
        <v>83</v>
      </c>
      <c r="AW210" s="12" t="s">
        <v>32</v>
      </c>
      <c r="AX210" s="12" t="s">
        <v>75</v>
      </c>
      <c r="AY210" s="149" t="s">
        <v>133</v>
      </c>
    </row>
    <row r="211" spans="2:65" s="12" customFormat="1" ht="11.25">
      <c r="B211" s="147"/>
      <c r="D211" s="148" t="s">
        <v>141</v>
      </c>
      <c r="E211" s="149" t="s">
        <v>1</v>
      </c>
      <c r="F211" s="150" t="s">
        <v>1915</v>
      </c>
      <c r="H211" s="149" t="s">
        <v>1</v>
      </c>
      <c r="I211" s="151"/>
      <c r="L211" s="147"/>
      <c r="M211" s="152"/>
      <c r="T211" s="153"/>
      <c r="AT211" s="149" t="s">
        <v>141</v>
      </c>
      <c r="AU211" s="149" t="s">
        <v>85</v>
      </c>
      <c r="AV211" s="12" t="s">
        <v>83</v>
      </c>
      <c r="AW211" s="12" t="s">
        <v>32</v>
      </c>
      <c r="AX211" s="12" t="s">
        <v>75</v>
      </c>
      <c r="AY211" s="149" t="s">
        <v>133</v>
      </c>
    </row>
    <row r="212" spans="2:65" s="13" customFormat="1" ht="11.25">
      <c r="B212" s="154"/>
      <c r="D212" s="148" t="s">
        <v>141</v>
      </c>
      <c r="E212" s="155" t="s">
        <v>1</v>
      </c>
      <c r="F212" s="156" t="s">
        <v>1907</v>
      </c>
      <c r="H212" s="157">
        <v>121.884</v>
      </c>
      <c r="I212" s="158"/>
      <c r="L212" s="154"/>
      <c r="M212" s="159"/>
      <c r="T212" s="160"/>
      <c r="AT212" s="155" t="s">
        <v>141</v>
      </c>
      <c r="AU212" s="155" t="s">
        <v>85</v>
      </c>
      <c r="AV212" s="13" t="s">
        <v>85</v>
      </c>
      <c r="AW212" s="13" t="s">
        <v>32</v>
      </c>
      <c r="AX212" s="13" t="s">
        <v>83</v>
      </c>
      <c r="AY212" s="155" t="s">
        <v>133</v>
      </c>
    </row>
    <row r="213" spans="2:65" s="1" customFormat="1" ht="24.2" customHeight="1">
      <c r="B213" s="32"/>
      <c r="C213" s="133" t="s">
        <v>243</v>
      </c>
      <c r="D213" s="133" t="s">
        <v>135</v>
      </c>
      <c r="E213" s="134" t="s">
        <v>1275</v>
      </c>
      <c r="F213" s="135" t="s">
        <v>1276</v>
      </c>
      <c r="G213" s="136" t="s">
        <v>200</v>
      </c>
      <c r="H213" s="137">
        <v>121.884</v>
      </c>
      <c r="I213" s="138"/>
      <c r="J213" s="139">
        <f>ROUND(I213*H213,2)</f>
        <v>0</v>
      </c>
      <c r="K213" s="140"/>
      <c r="L213" s="32"/>
      <c r="M213" s="141" t="s">
        <v>1</v>
      </c>
      <c r="N213" s="142" t="s">
        <v>40</v>
      </c>
      <c r="P213" s="143">
        <f>O213*H213</f>
        <v>0</v>
      </c>
      <c r="Q213" s="143">
        <v>0</v>
      </c>
      <c r="R213" s="143">
        <f>Q213*H213</f>
        <v>0</v>
      </c>
      <c r="S213" s="143">
        <v>0</v>
      </c>
      <c r="T213" s="144">
        <f>S213*H213</f>
        <v>0</v>
      </c>
      <c r="AR213" s="145" t="s">
        <v>139</v>
      </c>
      <c r="AT213" s="145" t="s">
        <v>135</v>
      </c>
      <c r="AU213" s="145" t="s">
        <v>85</v>
      </c>
      <c r="AY213" s="17" t="s">
        <v>133</v>
      </c>
      <c r="BE213" s="146">
        <f>IF(N213="základní",J213,0)</f>
        <v>0</v>
      </c>
      <c r="BF213" s="146">
        <f>IF(N213="snížená",J213,0)</f>
        <v>0</v>
      </c>
      <c r="BG213" s="146">
        <f>IF(N213="zákl. přenesená",J213,0)</f>
        <v>0</v>
      </c>
      <c r="BH213" s="146">
        <f>IF(N213="sníž. přenesená",J213,0)</f>
        <v>0</v>
      </c>
      <c r="BI213" s="146">
        <f>IF(N213="nulová",J213,0)</f>
        <v>0</v>
      </c>
      <c r="BJ213" s="17" t="s">
        <v>83</v>
      </c>
      <c r="BK213" s="146">
        <f>ROUND(I213*H213,2)</f>
        <v>0</v>
      </c>
      <c r="BL213" s="17" t="s">
        <v>139</v>
      </c>
      <c r="BM213" s="145" t="s">
        <v>1916</v>
      </c>
    </row>
    <row r="214" spans="2:65" s="12" customFormat="1" ht="11.25">
      <c r="B214" s="147"/>
      <c r="D214" s="148" t="s">
        <v>141</v>
      </c>
      <c r="E214" s="149" t="s">
        <v>1</v>
      </c>
      <c r="F214" s="150" t="s">
        <v>1902</v>
      </c>
      <c r="H214" s="149" t="s">
        <v>1</v>
      </c>
      <c r="I214" s="151"/>
      <c r="L214" s="147"/>
      <c r="M214" s="152"/>
      <c r="T214" s="153"/>
      <c r="AT214" s="149" t="s">
        <v>141</v>
      </c>
      <c r="AU214" s="149" t="s">
        <v>85</v>
      </c>
      <c r="AV214" s="12" t="s">
        <v>83</v>
      </c>
      <c r="AW214" s="12" t="s">
        <v>32</v>
      </c>
      <c r="AX214" s="12" t="s">
        <v>75</v>
      </c>
      <c r="AY214" s="149" t="s">
        <v>133</v>
      </c>
    </row>
    <row r="215" spans="2:65" s="13" customFormat="1" ht="11.25">
      <c r="B215" s="154"/>
      <c r="D215" s="148" t="s">
        <v>141</v>
      </c>
      <c r="E215" s="155" t="s">
        <v>1</v>
      </c>
      <c r="F215" s="156" t="s">
        <v>1903</v>
      </c>
      <c r="H215" s="157">
        <v>927.81</v>
      </c>
      <c r="I215" s="158"/>
      <c r="L215" s="154"/>
      <c r="M215" s="159"/>
      <c r="T215" s="160"/>
      <c r="AT215" s="155" t="s">
        <v>141</v>
      </c>
      <c r="AU215" s="155" t="s">
        <v>85</v>
      </c>
      <c r="AV215" s="13" t="s">
        <v>85</v>
      </c>
      <c r="AW215" s="13" t="s">
        <v>32</v>
      </c>
      <c r="AX215" s="13" t="s">
        <v>75</v>
      </c>
      <c r="AY215" s="155" t="s">
        <v>133</v>
      </c>
    </row>
    <row r="216" spans="2:65" s="12" customFormat="1" ht="11.25">
      <c r="B216" s="147"/>
      <c r="D216" s="148" t="s">
        <v>141</v>
      </c>
      <c r="E216" s="149" t="s">
        <v>1</v>
      </c>
      <c r="F216" s="150" t="s">
        <v>866</v>
      </c>
      <c r="H216" s="149" t="s">
        <v>1</v>
      </c>
      <c r="I216" s="151"/>
      <c r="L216" s="147"/>
      <c r="M216" s="152"/>
      <c r="T216" s="153"/>
      <c r="AT216" s="149" t="s">
        <v>141</v>
      </c>
      <c r="AU216" s="149" t="s">
        <v>85</v>
      </c>
      <c r="AV216" s="12" t="s">
        <v>83</v>
      </c>
      <c r="AW216" s="12" t="s">
        <v>32</v>
      </c>
      <c r="AX216" s="12" t="s">
        <v>75</v>
      </c>
      <c r="AY216" s="149" t="s">
        <v>133</v>
      </c>
    </row>
    <row r="217" spans="2:65" s="13" customFormat="1" ht="11.25">
      <c r="B217" s="154"/>
      <c r="D217" s="148" t="s">
        <v>141</v>
      </c>
      <c r="E217" s="155" t="s">
        <v>1</v>
      </c>
      <c r="F217" s="156" t="s">
        <v>1904</v>
      </c>
      <c r="H217" s="157">
        <v>-115.247</v>
      </c>
      <c r="I217" s="158"/>
      <c r="L217" s="154"/>
      <c r="M217" s="159"/>
      <c r="T217" s="160"/>
      <c r="AT217" s="155" t="s">
        <v>141</v>
      </c>
      <c r="AU217" s="155" t="s">
        <v>85</v>
      </c>
      <c r="AV217" s="13" t="s">
        <v>85</v>
      </c>
      <c r="AW217" s="13" t="s">
        <v>32</v>
      </c>
      <c r="AX217" s="13" t="s">
        <v>75</v>
      </c>
      <c r="AY217" s="155" t="s">
        <v>133</v>
      </c>
    </row>
    <row r="218" spans="2:65" s="15" customFormat="1" ht="11.25">
      <c r="B218" s="168"/>
      <c r="D218" s="148" t="s">
        <v>141</v>
      </c>
      <c r="E218" s="169" t="s">
        <v>1</v>
      </c>
      <c r="F218" s="170" t="s">
        <v>211</v>
      </c>
      <c r="H218" s="171">
        <v>812.56299999999999</v>
      </c>
      <c r="I218" s="172"/>
      <c r="L218" s="168"/>
      <c r="M218" s="173"/>
      <c r="T218" s="174"/>
      <c r="AT218" s="169" t="s">
        <v>141</v>
      </c>
      <c r="AU218" s="169" t="s">
        <v>85</v>
      </c>
      <c r="AV218" s="15" t="s">
        <v>153</v>
      </c>
      <c r="AW218" s="15" t="s">
        <v>32</v>
      </c>
      <c r="AX218" s="15" t="s">
        <v>75</v>
      </c>
      <c r="AY218" s="169" t="s">
        <v>133</v>
      </c>
    </row>
    <row r="219" spans="2:65" s="12" customFormat="1" ht="11.25">
      <c r="B219" s="147"/>
      <c r="D219" s="148" t="s">
        <v>141</v>
      </c>
      <c r="E219" s="149" t="s">
        <v>1</v>
      </c>
      <c r="F219" s="150" t="s">
        <v>1905</v>
      </c>
      <c r="H219" s="149" t="s">
        <v>1</v>
      </c>
      <c r="I219" s="151"/>
      <c r="L219" s="147"/>
      <c r="M219" s="152"/>
      <c r="T219" s="153"/>
      <c r="AT219" s="149" t="s">
        <v>141</v>
      </c>
      <c r="AU219" s="149" t="s">
        <v>85</v>
      </c>
      <c r="AV219" s="12" t="s">
        <v>83</v>
      </c>
      <c r="AW219" s="12" t="s">
        <v>32</v>
      </c>
      <c r="AX219" s="12" t="s">
        <v>75</v>
      </c>
      <c r="AY219" s="149" t="s">
        <v>133</v>
      </c>
    </row>
    <row r="220" spans="2:65" s="12" customFormat="1" ht="11.25">
      <c r="B220" s="147"/>
      <c r="D220" s="148" t="s">
        <v>141</v>
      </c>
      <c r="E220" s="149" t="s">
        <v>1</v>
      </c>
      <c r="F220" s="150" t="s">
        <v>1917</v>
      </c>
      <c r="H220" s="149" t="s">
        <v>1</v>
      </c>
      <c r="I220" s="151"/>
      <c r="L220" s="147"/>
      <c r="M220" s="152"/>
      <c r="T220" s="153"/>
      <c r="AT220" s="149" t="s">
        <v>141</v>
      </c>
      <c r="AU220" s="149" t="s">
        <v>85</v>
      </c>
      <c r="AV220" s="12" t="s">
        <v>83</v>
      </c>
      <c r="AW220" s="12" t="s">
        <v>32</v>
      </c>
      <c r="AX220" s="12" t="s">
        <v>75</v>
      </c>
      <c r="AY220" s="149" t="s">
        <v>133</v>
      </c>
    </row>
    <row r="221" spans="2:65" s="13" customFormat="1" ht="11.25">
      <c r="B221" s="154"/>
      <c r="D221" s="148" t="s">
        <v>141</v>
      </c>
      <c r="E221" s="155" t="s">
        <v>1</v>
      </c>
      <c r="F221" s="156" t="s">
        <v>1907</v>
      </c>
      <c r="H221" s="157">
        <v>121.884</v>
      </c>
      <c r="I221" s="158"/>
      <c r="L221" s="154"/>
      <c r="M221" s="159"/>
      <c r="T221" s="160"/>
      <c r="AT221" s="155" t="s">
        <v>141</v>
      </c>
      <c r="AU221" s="155" t="s">
        <v>85</v>
      </c>
      <c r="AV221" s="13" t="s">
        <v>85</v>
      </c>
      <c r="AW221" s="13" t="s">
        <v>32</v>
      </c>
      <c r="AX221" s="13" t="s">
        <v>83</v>
      </c>
      <c r="AY221" s="155" t="s">
        <v>133</v>
      </c>
    </row>
    <row r="222" spans="2:65" s="1" customFormat="1" ht="24.2" customHeight="1">
      <c r="B222" s="32"/>
      <c r="C222" s="133" t="s">
        <v>249</v>
      </c>
      <c r="D222" s="133" t="s">
        <v>135</v>
      </c>
      <c r="E222" s="134" t="s">
        <v>232</v>
      </c>
      <c r="F222" s="135" t="s">
        <v>233</v>
      </c>
      <c r="G222" s="136" t="s">
        <v>138</v>
      </c>
      <c r="H222" s="137">
        <v>1546.35</v>
      </c>
      <c r="I222" s="138"/>
      <c r="J222" s="139">
        <f>ROUND(I222*H222,2)</f>
        <v>0</v>
      </c>
      <c r="K222" s="140"/>
      <c r="L222" s="32"/>
      <c r="M222" s="141" t="s">
        <v>1</v>
      </c>
      <c r="N222" s="142" t="s">
        <v>40</v>
      </c>
      <c r="P222" s="143">
        <f>O222*H222</f>
        <v>0</v>
      </c>
      <c r="Q222" s="143">
        <v>5.8E-4</v>
      </c>
      <c r="R222" s="143">
        <f>Q222*H222</f>
        <v>0.89688299999999999</v>
      </c>
      <c r="S222" s="143">
        <v>0</v>
      </c>
      <c r="T222" s="144">
        <f>S222*H222</f>
        <v>0</v>
      </c>
      <c r="AR222" s="145" t="s">
        <v>139</v>
      </c>
      <c r="AT222" s="145" t="s">
        <v>135</v>
      </c>
      <c r="AU222" s="145" t="s">
        <v>85</v>
      </c>
      <c r="AY222" s="17" t="s">
        <v>133</v>
      </c>
      <c r="BE222" s="146">
        <f>IF(N222="základní",J222,0)</f>
        <v>0</v>
      </c>
      <c r="BF222" s="146">
        <f>IF(N222="snížená",J222,0)</f>
        <v>0</v>
      </c>
      <c r="BG222" s="146">
        <f>IF(N222="zákl. přenesená",J222,0)</f>
        <v>0</v>
      </c>
      <c r="BH222" s="146">
        <f>IF(N222="sníž. přenesená",J222,0)</f>
        <v>0</v>
      </c>
      <c r="BI222" s="146">
        <f>IF(N222="nulová",J222,0)</f>
        <v>0</v>
      </c>
      <c r="BJ222" s="17" t="s">
        <v>83</v>
      </c>
      <c r="BK222" s="146">
        <f>ROUND(I222*H222,2)</f>
        <v>0</v>
      </c>
      <c r="BL222" s="17" t="s">
        <v>139</v>
      </c>
      <c r="BM222" s="145" t="s">
        <v>1918</v>
      </c>
    </row>
    <row r="223" spans="2:65" s="13" customFormat="1" ht="11.25">
      <c r="B223" s="154"/>
      <c r="D223" s="148" t="s">
        <v>141</v>
      </c>
      <c r="E223" s="155" t="s">
        <v>1</v>
      </c>
      <c r="F223" s="156" t="s">
        <v>1919</v>
      </c>
      <c r="H223" s="157">
        <v>1546.35</v>
      </c>
      <c r="I223" s="158"/>
      <c r="L223" s="154"/>
      <c r="M223" s="159"/>
      <c r="T223" s="160"/>
      <c r="AT223" s="155" t="s">
        <v>141</v>
      </c>
      <c r="AU223" s="155" t="s">
        <v>85</v>
      </c>
      <c r="AV223" s="13" t="s">
        <v>85</v>
      </c>
      <c r="AW223" s="13" t="s">
        <v>32</v>
      </c>
      <c r="AX223" s="13" t="s">
        <v>83</v>
      </c>
      <c r="AY223" s="155" t="s">
        <v>133</v>
      </c>
    </row>
    <row r="224" spans="2:65" s="1" customFormat="1" ht="24.2" customHeight="1">
      <c r="B224" s="32"/>
      <c r="C224" s="133" t="s">
        <v>255</v>
      </c>
      <c r="D224" s="133" t="s">
        <v>135</v>
      </c>
      <c r="E224" s="134" t="s">
        <v>239</v>
      </c>
      <c r="F224" s="135" t="s">
        <v>240</v>
      </c>
      <c r="G224" s="136" t="s">
        <v>138</v>
      </c>
      <c r="H224" s="137">
        <v>1546.35</v>
      </c>
      <c r="I224" s="138"/>
      <c r="J224" s="139">
        <f>ROUND(I224*H224,2)</f>
        <v>0</v>
      </c>
      <c r="K224" s="140"/>
      <c r="L224" s="32"/>
      <c r="M224" s="141" t="s">
        <v>1</v>
      </c>
      <c r="N224" s="142" t="s">
        <v>40</v>
      </c>
      <c r="P224" s="143">
        <f>O224*H224</f>
        <v>0</v>
      </c>
      <c r="Q224" s="143">
        <v>0</v>
      </c>
      <c r="R224" s="143">
        <f>Q224*H224</f>
        <v>0</v>
      </c>
      <c r="S224" s="143">
        <v>0</v>
      </c>
      <c r="T224" s="144">
        <f>S224*H224</f>
        <v>0</v>
      </c>
      <c r="AR224" s="145" t="s">
        <v>139</v>
      </c>
      <c r="AT224" s="145" t="s">
        <v>135</v>
      </c>
      <c r="AU224" s="145" t="s">
        <v>85</v>
      </c>
      <c r="AY224" s="17" t="s">
        <v>133</v>
      </c>
      <c r="BE224" s="146">
        <f>IF(N224="základní",J224,0)</f>
        <v>0</v>
      </c>
      <c r="BF224" s="146">
        <f>IF(N224="snížená",J224,0)</f>
        <v>0</v>
      </c>
      <c r="BG224" s="146">
        <f>IF(N224="zákl. přenesená",J224,0)</f>
        <v>0</v>
      </c>
      <c r="BH224" s="146">
        <f>IF(N224="sníž. přenesená",J224,0)</f>
        <v>0</v>
      </c>
      <c r="BI224" s="146">
        <f>IF(N224="nulová",J224,0)</f>
        <v>0</v>
      </c>
      <c r="BJ224" s="17" t="s">
        <v>83</v>
      </c>
      <c r="BK224" s="146">
        <f>ROUND(I224*H224,2)</f>
        <v>0</v>
      </c>
      <c r="BL224" s="17" t="s">
        <v>139</v>
      </c>
      <c r="BM224" s="145" t="s">
        <v>1920</v>
      </c>
    </row>
    <row r="225" spans="2:65" s="13" customFormat="1" ht="11.25">
      <c r="B225" s="154"/>
      <c r="D225" s="148" t="s">
        <v>141</v>
      </c>
      <c r="E225" s="155" t="s">
        <v>1</v>
      </c>
      <c r="F225" s="156" t="s">
        <v>1921</v>
      </c>
      <c r="H225" s="157">
        <v>1546.35</v>
      </c>
      <c r="I225" s="158"/>
      <c r="L225" s="154"/>
      <c r="M225" s="159"/>
      <c r="T225" s="160"/>
      <c r="AT225" s="155" t="s">
        <v>141</v>
      </c>
      <c r="AU225" s="155" t="s">
        <v>85</v>
      </c>
      <c r="AV225" s="13" t="s">
        <v>85</v>
      </c>
      <c r="AW225" s="13" t="s">
        <v>32</v>
      </c>
      <c r="AX225" s="13" t="s">
        <v>83</v>
      </c>
      <c r="AY225" s="155" t="s">
        <v>133</v>
      </c>
    </row>
    <row r="226" spans="2:65" s="1" customFormat="1" ht="37.9" customHeight="1">
      <c r="B226" s="32"/>
      <c r="C226" s="133" t="s">
        <v>260</v>
      </c>
      <c r="D226" s="133" t="s">
        <v>135</v>
      </c>
      <c r="E226" s="134" t="s">
        <v>883</v>
      </c>
      <c r="F226" s="135" t="s">
        <v>884</v>
      </c>
      <c r="G226" s="136" t="s">
        <v>200</v>
      </c>
      <c r="H226" s="137">
        <v>365.65300000000002</v>
      </c>
      <c r="I226" s="138"/>
      <c r="J226" s="139">
        <f>ROUND(I226*H226,2)</f>
        <v>0</v>
      </c>
      <c r="K226" s="140"/>
      <c r="L226" s="32"/>
      <c r="M226" s="141" t="s">
        <v>1</v>
      </c>
      <c r="N226" s="142" t="s">
        <v>40</v>
      </c>
      <c r="P226" s="143">
        <f>O226*H226</f>
        <v>0</v>
      </c>
      <c r="Q226" s="143">
        <v>0</v>
      </c>
      <c r="R226" s="143">
        <f>Q226*H226</f>
        <v>0</v>
      </c>
      <c r="S226" s="143">
        <v>0</v>
      </c>
      <c r="T226" s="144">
        <f>S226*H226</f>
        <v>0</v>
      </c>
      <c r="AR226" s="145" t="s">
        <v>139</v>
      </c>
      <c r="AT226" s="145" t="s">
        <v>135</v>
      </c>
      <c r="AU226" s="145" t="s">
        <v>85</v>
      </c>
      <c r="AY226" s="17" t="s">
        <v>133</v>
      </c>
      <c r="BE226" s="146">
        <f>IF(N226="základní",J226,0)</f>
        <v>0</v>
      </c>
      <c r="BF226" s="146">
        <f>IF(N226="snížená",J226,0)</f>
        <v>0</v>
      </c>
      <c r="BG226" s="146">
        <f>IF(N226="zákl. přenesená",J226,0)</f>
        <v>0</v>
      </c>
      <c r="BH226" s="146">
        <f>IF(N226="sníž. přenesená",J226,0)</f>
        <v>0</v>
      </c>
      <c r="BI226" s="146">
        <f>IF(N226="nulová",J226,0)</f>
        <v>0</v>
      </c>
      <c r="BJ226" s="17" t="s">
        <v>83</v>
      </c>
      <c r="BK226" s="146">
        <f>ROUND(I226*H226,2)</f>
        <v>0</v>
      </c>
      <c r="BL226" s="17" t="s">
        <v>139</v>
      </c>
      <c r="BM226" s="145" t="s">
        <v>1922</v>
      </c>
    </row>
    <row r="227" spans="2:65" s="12" customFormat="1" ht="11.25">
      <c r="B227" s="147"/>
      <c r="D227" s="148" t="s">
        <v>141</v>
      </c>
      <c r="E227" s="149" t="s">
        <v>1</v>
      </c>
      <c r="F227" s="150" t="s">
        <v>1359</v>
      </c>
      <c r="H227" s="149" t="s">
        <v>1</v>
      </c>
      <c r="I227" s="151"/>
      <c r="L227" s="147"/>
      <c r="M227" s="152"/>
      <c r="T227" s="153"/>
      <c r="AT227" s="149" t="s">
        <v>141</v>
      </c>
      <c r="AU227" s="149" t="s">
        <v>85</v>
      </c>
      <c r="AV227" s="12" t="s">
        <v>83</v>
      </c>
      <c r="AW227" s="12" t="s">
        <v>32</v>
      </c>
      <c r="AX227" s="12" t="s">
        <v>75</v>
      </c>
      <c r="AY227" s="149" t="s">
        <v>133</v>
      </c>
    </row>
    <row r="228" spans="2:65" s="13" customFormat="1" ht="11.25">
      <c r="B228" s="154"/>
      <c r="D228" s="148" t="s">
        <v>141</v>
      </c>
      <c r="E228" s="155" t="s">
        <v>1</v>
      </c>
      <c r="F228" s="156" t="s">
        <v>1923</v>
      </c>
      <c r="H228" s="157">
        <v>365.65300000000002</v>
      </c>
      <c r="I228" s="158"/>
      <c r="L228" s="154"/>
      <c r="M228" s="159"/>
      <c r="T228" s="160"/>
      <c r="AT228" s="155" t="s">
        <v>141</v>
      </c>
      <c r="AU228" s="155" t="s">
        <v>85</v>
      </c>
      <c r="AV228" s="13" t="s">
        <v>85</v>
      </c>
      <c r="AW228" s="13" t="s">
        <v>32</v>
      </c>
      <c r="AX228" s="13" t="s">
        <v>83</v>
      </c>
      <c r="AY228" s="155" t="s">
        <v>133</v>
      </c>
    </row>
    <row r="229" spans="2:65" s="1" customFormat="1" ht="37.9" customHeight="1">
      <c r="B229" s="32"/>
      <c r="C229" s="133" t="s">
        <v>7</v>
      </c>
      <c r="D229" s="133" t="s">
        <v>135</v>
      </c>
      <c r="E229" s="134" t="s">
        <v>1924</v>
      </c>
      <c r="F229" s="135" t="s">
        <v>1925</v>
      </c>
      <c r="G229" s="136" t="s">
        <v>200</v>
      </c>
      <c r="H229" s="137">
        <v>47</v>
      </c>
      <c r="I229" s="138"/>
      <c r="J229" s="139">
        <f>ROUND(I229*H229,2)</f>
        <v>0</v>
      </c>
      <c r="K229" s="140"/>
      <c r="L229" s="32"/>
      <c r="M229" s="141" t="s">
        <v>1</v>
      </c>
      <c r="N229" s="142" t="s">
        <v>40</v>
      </c>
      <c r="P229" s="143">
        <f>O229*H229</f>
        <v>0</v>
      </c>
      <c r="Q229" s="143">
        <v>0</v>
      </c>
      <c r="R229" s="143">
        <f>Q229*H229</f>
        <v>0</v>
      </c>
      <c r="S229" s="143">
        <v>0</v>
      </c>
      <c r="T229" s="144">
        <f>S229*H229</f>
        <v>0</v>
      </c>
      <c r="AR229" s="145" t="s">
        <v>139</v>
      </c>
      <c r="AT229" s="145" t="s">
        <v>135</v>
      </c>
      <c r="AU229" s="145" t="s">
        <v>85</v>
      </c>
      <c r="AY229" s="17" t="s">
        <v>133</v>
      </c>
      <c r="BE229" s="146">
        <f>IF(N229="základní",J229,0)</f>
        <v>0</v>
      </c>
      <c r="BF229" s="146">
        <f>IF(N229="snížená",J229,0)</f>
        <v>0</v>
      </c>
      <c r="BG229" s="146">
        <f>IF(N229="zákl. přenesená",J229,0)</f>
        <v>0</v>
      </c>
      <c r="BH229" s="146">
        <f>IF(N229="sníž. přenesená",J229,0)</f>
        <v>0</v>
      </c>
      <c r="BI229" s="146">
        <f>IF(N229="nulová",J229,0)</f>
        <v>0</v>
      </c>
      <c r="BJ229" s="17" t="s">
        <v>83</v>
      </c>
      <c r="BK229" s="146">
        <f>ROUND(I229*H229,2)</f>
        <v>0</v>
      </c>
      <c r="BL229" s="17" t="s">
        <v>139</v>
      </c>
      <c r="BM229" s="145" t="s">
        <v>1926</v>
      </c>
    </row>
    <row r="230" spans="2:65" s="12" customFormat="1" ht="11.25">
      <c r="B230" s="147"/>
      <c r="D230" s="148" t="s">
        <v>141</v>
      </c>
      <c r="E230" s="149" t="s">
        <v>1</v>
      </c>
      <c r="F230" s="150" t="s">
        <v>1359</v>
      </c>
      <c r="H230" s="149" t="s">
        <v>1</v>
      </c>
      <c r="I230" s="151"/>
      <c r="L230" s="147"/>
      <c r="M230" s="152"/>
      <c r="T230" s="153"/>
      <c r="AT230" s="149" t="s">
        <v>141</v>
      </c>
      <c r="AU230" s="149" t="s">
        <v>85</v>
      </c>
      <c r="AV230" s="12" t="s">
        <v>83</v>
      </c>
      <c r="AW230" s="12" t="s">
        <v>32</v>
      </c>
      <c r="AX230" s="12" t="s">
        <v>75</v>
      </c>
      <c r="AY230" s="149" t="s">
        <v>133</v>
      </c>
    </row>
    <row r="231" spans="2:65" s="13" customFormat="1" ht="11.25">
      <c r="B231" s="154"/>
      <c r="D231" s="148" t="s">
        <v>141</v>
      </c>
      <c r="E231" s="155" t="s">
        <v>1</v>
      </c>
      <c r="F231" s="156" t="s">
        <v>417</v>
      </c>
      <c r="H231" s="157">
        <v>47</v>
      </c>
      <c r="I231" s="158"/>
      <c r="L231" s="154"/>
      <c r="M231" s="159"/>
      <c r="T231" s="160"/>
      <c r="AT231" s="155" t="s">
        <v>141</v>
      </c>
      <c r="AU231" s="155" t="s">
        <v>85</v>
      </c>
      <c r="AV231" s="13" t="s">
        <v>85</v>
      </c>
      <c r="AW231" s="13" t="s">
        <v>32</v>
      </c>
      <c r="AX231" s="13" t="s">
        <v>83</v>
      </c>
      <c r="AY231" s="155" t="s">
        <v>133</v>
      </c>
    </row>
    <row r="232" spans="2:65" s="1" customFormat="1" ht="37.9" customHeight="1">
      <c r="B232" s="32"/>
      <c r="C232" s="133" t="s">
        <v>270</v>
      </c>
      <c r="D232" s="133" t="s">
        <v>135</v>
      </c>
      <c r="E232" s="134" t="s">
        <v>1927</v>
      </c>
      <c r="F232" s="135" t="s">
        <v>1928</v>
      </c>
      <c r="G232" s="136" t="s">
        <v>200</v>
      </c>
      <c r="H232" s="137">
        <v>121.884</v>
      </c>
      <c r="I232" s="138"/>
      <c r="J232" s="139">
        <f>ROUND(I232*H232,2)</f>
        <v>0</v>
      </c>
      <c r="K232" s="140"/>
      <c r="L232" s="32"/>
      <c r="M232" s="141" t="s">
        <v>1</v>
      </c>
      <c r="N232" s="142" t="s">
        <v>40</v>
      </c>
      <c r="P232" s="143">
        <f>O232*H232</f>
        <v>0</v>
      </c>
      <c r="Q232" s="143">
        <v>0</v>
      </c>
      <c r="R232" s="143">
        <f>Q232*H232</f>
        <v>0</v>
      </c>
      <c r="S232" s="143">
        <v>0</v>
      </c>
      <c r="T232" s="144">
        <f>S232*H232</f>
        <v>0</v>
      </c>
      <c r="AR232" s="145" t="s">
        <v>139</v>
      </c>
      <c r="AT232" s="145" t="s">
        <v>135</v>
      </c>
      <c r="AU232" s="145" t="s">
        <v>85</v>
      </c>
      <c r="AY232" s="17" t="s">
        <v>133</v>
      </c>
      <c r="BE232" s="146">
        <f>IF(N232="základní",J232,0)</f>
        <v>0</v>
      </c>
      <c r="BF232" s="146">
        <f>IF(N232="snížená",J232,0)</f>
        <v>0</v>
      </c>
      <c r="BG232" s="146">
        <f>IF(N232="zákl. přenesená",J232,0)</f>
        <v>0</v>
      </c>
      <c r="BH232" s="146">
        <f>IF(N232="sníž. přenesená",J232,0)</f>
        <v>0</v>
      </c>
      <c r="BI232" s="146">
        <f>IF(N232="nulová",J232,0)</f>
        <v>0</v>
      </c>
      <c r="BJ232" s="17" t="s">
        <v>83</v>
      </c>
      <c r="BK232" s="146">
        <f>ROUND(I232*H232,2)</f>
        <v>0</v>
      </c>
      <c r="BL232" s="17" t="s">
        <v>139</v>
      </c>
      <c r="BM232" s="145" t="s">
        <v>1929</v>
      </c>
    </row>
    <row r="233" spans="2:65" s="13" customFormat="1" ht="11.25">
      <c r="B233" s="154"/>
      <c r="D233" s="148" t="s">
        <v>141</v>
      </c>
      <c r="E233" s="155" t="s">
        <v>1</v>
      </c>
      <c r="F233" s="156" t="s">
        <v>1930</v>
      </c>
      <c r="H233" s="157">
        <v>121.884</v>
      </c>
      <c r="I233" s="158"/>
      <c r="L233" s="154"/>
      <c r="M233" s="159"/>
      <c r="T233" s="160"/>
      <c r="AT233" s="155" t="s">
        <v>141</v>
      </c>
      <c r="AU233" s="155" t="s">
        <v>85</v>
      </c>
      <c r="AV233" s="13" t="s">
        <v>85</v>
      </c>
      <c r="AW233" s="13" t="s">
        <v>32</v>
      </c>
      <c r="AX233" s="13" t="s">
        <v>83</v>
      </c>
      <c r="AY233" s="155" t="s">
        <v>133</v>
      </c>
    </row>
    <row r="234" spans="2:65" s="1" customFormat="1" ht="37.9" customHeight="1">
      <c r="B234" s="32"/>
      <c r="C234" s="133" t="s">
        <v>277</v>
      </c>
      <c r="D234" s="133" t="s">
        <v>135</v>
      </c>
      <c r="E234" s="134" t="s">
        <v>256</v>
      </c>
      <c r="F234" s="135" t="s">
        <v>257</v>
      </c>
      <c r="G234" s="136" t="s">
        <v>200</v>
      </c>
      <c r="H234" s="137">
        <v>278.02499999999998</v>
      </c>
      <c r="I234" s="138"/>
      <c r="J234" s="139">
        <f>ROUND(I234*H234,2)</f>
        <v>0</v>
      </c>
      <c r="K234" s="140"/>
      <c r="L234" s="32"/>
      <c r="M234" s="141" t="s">
        <v>1</v>
      </c>
      <c r="N234" s="142" t="s">
        <v>40</v>
      </c>
      <c r="P234" s="143">
        <f>O234*H234</f>
        <v>0</v>
      </c>
      <c r="Q234" s="143">
        <v>0</v>
      </c>
      <c r="R234" s="143">
        <f>Q234*H234</f>
        <v>0</v>
      </c>
      <c r="S234" s="143">
        <v>0</v>
      </c>
      <c r="T234" s="144">
        <f>S234*H234</f>
        <v>0</v>
      </c>
      <c r="AR234" s="145" t="s">
        <v>139</v>
      </c>
      <c r="AT234" s="145" t="s">
        <v>135</v>
      </c>
      <c r="AU234" s="145" t="s">
        <v>85</v>
      </c>
      <c r="AY234" s="17" t="s">
        <v>133</v>
      </c>
      <c r="BE234" s="146">
        <f>IF(N234="základní",J234,0)</f>
        <v>0</v>
      </c>
      <c r="BF234" s="146">
        <f>IF(N234="snížená",J234,0)</f>
        <v>0</v>
      </c>
      <c r="BG234" s="146">
        <f>IF(N234="zákl. přenesená",J234,0)</f>
        <v>0</v>
      </c>
      <c r="BH234" s="146">
        <f>IF(N234="sníž. přenesená",J234,0)</f>
        <v>0</v>
      </c>
      <c r="BI234" s="146">
        <f>IF(N234="nulová",J234,0)</f>
        <v>0</v>
      </c>
      <c r="BJ234" s="17" t="s">
        <v>83</v>
      </c>
      <c r="BK234" s="146">
        <f>ROUND(I234*H234,2)</f>
        <v>0</v>
      </c>
      <c r="BL234" s="17" t="s">
        <v>139</v>
      </c>
      <c r="BM234" s="145" t="s">
        <v>1931</v>
      </c>
    </row>
    <row r="235" spans="2:65" s="12" customFormat="1" ht="11.25">
      <c r="B235" s="147"/>
      <c r="D235" s="148" t="s">
        <v>141</v>
      </c>
      <c r="E235" s="149" t="s">
        <v>1</v>
      </c>
      <c r="F235" s="150" t="s">
        <v>896</v>
      </c>
      <c r="H235" s="149" t="s">
        <v>1</v>
      </c>
      <c r="I235" s="151"/>
      <c r="L235" s="147"/>
      <c r="M235" s="152"/>
      <c r="T235" s="153"/>
      <c r="AT235" s="149" t="s">
        <v>141</v>
      </c>
      <c r="AU235" s="149" t="s">
        <v>85</v>
      </c>
      <c r="AV235" s="12" t="s">
        <v>83</v>
      </c>
      <c r="AW235" s="12" t="s">
        <v>32</v>
      </c>
      <c r="AX235" s="12" t="s">
        <v>75</v>
      </c>
      <c r="AY235" s="149" t="s">
        <v>133</v>
      </c>
    </row>
    <row r="236" spans="2:65" s="13" customFormat="1" ht="11.25">
      <c r="B236" s="154"/>
      <c r="D236" s="148" t="s">
        <v>141</v>
      </c>
      <c r="E236" s="155" t="s">
        <v>1</v>
      </c>
      <c r="F236" s="156" t="s">
        <v>1932</v>
      </c>
      <c r="H236" s="157">
        <v>278.02499999999998</v>
      </c>
      <c r="I236" s="158"/>
      <c r="L236" s="154"/>
      <c r="M236" s="159"/>
      <c r="T236" s="160"/>
      <c r="AT236" s="155" t="s">
        <v>141</v>
      </c>
      <c r="AU236" s="155" t="s">
        <v>85</v>
      </c>
      <c r="AV236" s="13" t="s">
        <v>85</v>
      </c>
      <c r="AW236" s="13" t="s">
        <v>32</v>
      </c>
      <c r="AX236" s="13" t="s">
        <v>83</v>
      </c>
      <c r="AY236" s="155" t="s">
        <v>133</v>
      </c>
    </row>
    <row r="237" spans="2:65" s="1" customFormat="1" ht="37.9" customHeight="1">
      <c r="B237" s="32"/>
      <c r="C237" s="133" t="s">
        <v>283</v>
      </c>
      <c r="D237" s="133" t="s">
        <v>135</v>
      </c>
      <c r="E237" s="134" t="s">
        <v>261</v>
      </c>
      <c r="F237" s="135" t="s">
        <v>262</v>
      </c>
      <c r="G237" s="136" t="s">
        <v>200</v>
      </c>
      <c r="H237" s="137">
        <v>1390.125</v>
      </c>
      <c r="I237" s="138"/>
      <c r="J237" s="139">
        <f>ROUND(I237*H237,2)</f>
        <v>0</v>
      </c>
      <c r="K237" s="140"/>
      <c r="L237" s="32"/>
      <c r="M237" s="141" t="s">
        <v>1</v>
      </c>
      <c r="N237" s="142" t="s">
        <v>40</v>
      </c>
      <c r="P237" s="143">
        <f>O237*H237</f>
        <v>0</v>
      </c>
      <c r="Q237" s="143">
        <v>0</v>
      </c>
      <c r="R237" s="143">
        <f>Q237*H237</f>
        <v>0</v>
      </c>
      <c r="S237" s="143">
        <v>0</v>
      </c>
      <c r="T237" s="144">
        <f>S237*H237</f>
        <v>0</v>
      </c>
      <c r="AR237" s="145" t="s">
        <v>139</v>
      </c>
      <c r="AT237" s="145" t="s">
        <v>135</v>
      </c>
      <c r="AU237" s="145" t="s">
        <v>85</v>
      </c>
      <c r="AY237" s="17" t="s">
        <v>133</v>
      </c>
      <c r="BE237" s="146">
        <f>IF(N237="základní",J237,0)</f>
        <v>0</v>
      </c>
      <c r="BF237" s="146">
        <f>IF(N237="snížená",J237,0)</f>
        <v>0</v>
      </c>
      <c r="BG237" s="146">
        <f>IF(N237="zákl. přenesená",J237,0)</f>
        <v>0</v>
      </c>
      <c r="BH237" s="146">
        <f>IF(N237="sníž. přenesená",J237,0)</f>
        <v>0</v>
      </c>
      <c r="BI237" s="146">
        <f>IF(N237="nulová",J237,0)</f>
        <v>0</v>
      </c>
      <c r="BJ237" s="17" t="s">
        <v>83</v>
      </c>
      <c r="BK237" s="146">
        <f>ROUND(I237*H237,2)</f>
        <v>0</v>
      </c>
      <c r="BL237" s="17" t="s">
        <v>139</v>
      </c>
      <c r="BM237" s="145" t="s">
        <v>1933</v>
      </c>
    </row>
    <row r="238" spans="2:65" s="12" customFormat="1" ht="11.25">
      <c r="B238" s="147"/>
      <c r="D238" s="148" t="s">
        <v>141</v>
      </c>
      <c r="E238" s="149" t="s">
        <v>1</v>
      </c>
      <c r="F238" s="150" t="s">
        <v>896</v>
      </c>
      <c r="H238" s="149" t="s">
        <v>1</v>
      </c>
      <c r="I238" s="151"/>
      <c r="L238" s="147"/>
      <c r="M238" s="152"/>
      <c r="T238" s="153"/>
      <c r="AT238" s="149" t="s">
        <v>141</v>
      </c>
      <c r="AU238" s="149" t="s">
        <v>85</v>
      </c>
      <c r="AV238" s="12" t="s">
        <v>83</v>
      </c>
      <c r="AW238" s="12" t="s">
        <v>32</v>
      </c>
      <c r="AX238" s="12" t="s">
        <v>75</v>
      </c>
      <c r="AY238" s="149" t="s">
        <v>133</v>
      </c>
    </row>
    <row r="239" spans="2:65" s="13" customFormat="1" ht="11.25">
      <c r="B239" s="154"/>
      <c r="D239" s="148" t="s">
        <v>141</v>
      </c>
      <c r="E239" s="155" t="s">
        <v>1</v>
      </c>
      <c r="F239" s="156" t="s">
        <v>1934</v>
      </c>
      <c r="H239" s="157">
        <v>1390.125</v>
      </c>
      <c r="I239" s="158"/>
      <c r="L239" s="154"/>
      <c r="M239" s="159"/>
      <c r="T239" s="160"/>
      <c r="AT239" s="155" t="s">
        <v>141</v>
      </c>
      <c r="AU239" s="155" t="s">
        <v>85</v>
      </c>
      <c r="AV239" s="13" t="s">
        <v>85</v>
      </c>
      <c r="AW239" s="13" t="s">
        <v>32</v>
      </c>
      <c r="AX239" s="13" t="s">
        <v>83</v>
      </c>
      <c r="AY239" s="155" t="s">
        <v>133</v>
      </c>
    </row>
    <row r="240" spans="2:65" s="1" customFormat="1" ht="37.9" customHeight="1">
      <c r="B240" s="32"/>
      <c r="C240" s="133" t="s">
        <v>290</v>
      </c>
      <c r="D240" s="133" t="s">
        <v>135</v>
      </c>
      <c r="E240" s="134" t="s">
        <v>1371</v>
      </c>
      <c r="F240" s="135" t="s">
        <v>1372</v>
      </c>
      <c r="G240" s="136" t="s">
        <v>200</v>
      </c>
      <c r="H240" s="137">
        <v>121.884</v>
      </c>
      <c r="I240" s="138"/>
      <c r="J240" s="139">
        <f>ROUND(I240*H240,2)</f>
        <v>0</v>
      </c>
      <c r="K240" s="140"/>
      <c r="L240" s="32"/>
      <c r="M240" s="141" t="s">
        <v>1</v>
      </c>
      <c r="N240" s="142" t="s">
        <v>40</v>
      </c>
      <c r="P240" s="143">
        <f>O240*H240</f>
        <v>0</v>
      </c>
      <c r="Q240" s="143">
        <v>0</v>
      </c>
      <c r="R240" s="143">
        <f>Q240*H240</f>
        <v>0</v>
      </c>
      <c r="S240" s="143">
        <v>0</v>
      </c>
      <c r="T240" s="144">
        <f>S240*H240</f>
        <v>0</v>
      </c>
      <c r="AR240" s="145" t="s">
        <v>139</v>
      </c>
      <c r="AT240" s="145" t="s">
        <v>135</v>
      </c>
      <c r="AU240" s="145" t="s">
        <v>85</v>
      </c>
      <c r="AY240" s="17" t="s">
        <v>133</v>
      </c>
      <c r="BE240" s="146">
        <f>IF(N240="základní",J240,0)</f>
        <v>0</v>
      </c>
      <c r="BF240" s="146">
        <f>IF(N240="snížená",J240,0)</f>
        <v>0</v>
      </c>
      <c r="BG240" s="146">
        <f>IF(N240="zákl. přenesená",J240,0)</f>
        <v>0</v>
      </c>
      <c r="BH240" s="146">
        <f>IF(N240="sníž. přenesená",J240,0)</f>
        <v>0</v>
      </c>
      <c r="BI240" s="146">
        <f>IF(N240="nulová",J240,0)</f>
        <v>0</v>
      </c>
      <c r="BJ240" s="17" t="s">
        <v>83</v>
      </c>
      <c r="BK240" s="146">
        <f>ROUND(I240*H240,2)</f>
        <v>0</v>
      </c>
      <c r="BL240" s="17" t="s">
        <v>139</v>
      </c>
      <c r="BM240" s="145" t="s">
        <v>1935</v>
      </c>
    </row>
    <row r="241" spans="2:65" s="12" customFormat="1" ht="11.25">
      <c r="B241" s="147"/>
      <c r="D241" s="148" t="s">
        <v>141</v>
      </c>
      <c r="E241" s="149" t="s">
        <v>1</v>
      </c>
      <c r="F241" s="150" t="s">
        <v>896</v>
      </c>
      <c r="H241" s="149" t="s">
        <v>1</v>
      </c>
      <c r="I241" s="151"/>
      <c r="L241" s="147"/>
      <c r="M241" s="152"/>
      <c r="T241" s="153"/>
      <c r="AT241" s="149" t="s">
        <v>141</v>
      </c>
      <c r="AU241" s="149" t="s">
        <v>85</v>
      </c>
      <c r="AV241" s="12" t="s">
        <v>83</v>
      </c>
      <c r="AW241" s="12" t="s">
        <v>32</v>
      </c>
      <c r="AX241" s="12" t="s">
        <v>75</v>
      </c>
      <c r="AY241" s="149" t="s">
        <v>133</v>
      </c>
    </row>
    <row r="242" spans="2:65" s="13" customFormat="1" ht="11.25">
      <c r="B242" s="154"/>
      <c r="D242" s="148" t="s">
        <v>141</v>
      </c>
      <c r="E242" s="155" t="s">
        <v>1</v>
      </c>
      <c r="F242" s="156" t="s">
        <v>1930</v>
      </c>
      <c r="H242" s="157">
        <v>121.884</v>
      </c>
      <c r="I242" s="158"/>
      <c r="L242" s="154"/>
      <c r="M242" s="159"/>
      <c r="T242" s="160"/>
      <c r="AT242" s="155" t="s">
        <v>141</v>
      </c>
      <c r="AU242" s="155" t="s">
        <v>85</v>
      </c>
      <c r="AV242" s="13" t="s">
        <v>85</v>
      </c>
      <c r="AW242" s="13" t="s">
        <v>32</v>
      </c>
      <c r="AX242" s="13" t="s">
        <v>83</v>
      </c>
      <c r="AY242" s="155" t="s">
        <v>133</v>
      </c>
    </row>
    <row r="243" spans="2:65" s="1" customFormat="1" ht="37.9" customHeight="1">
      <c r="B243" s="32"/>
      <c r="C243" s="133" t="s">
        <v>297</v>
      </c>
      <c r="D243" s="133" t="s">
        <v>135</v>
      </c>
      <c r="E243" s="134" t="s">
        <v>1375</v>
      </c>
      <c r="F243" s="135" t="s">
        <v>1376</v>
      </c>
      <c r="G243" s="136" t="s">
        <v>200</v>
      </c>
      <c r="H243" s="137">
        <v>609.41999999999996</v>
      </c>
      <c r="I243" s="138"/>
      <c r="J243" s="139">
        <f>ROUND(I243*H243,2)</f>
        <v>0</v>
      </c>
      <c r="K243" s="140"/>
      <c r="L243" s="32"/>
      <c r="M243" s="141" t="s">
        <v>1</v>
      </c>
      <c r="N243" s="142" t="s">
        <v>40</v>
      </c>
      <c r="P243" s="143">
        <f>O243*H243</f>
        <v>0</v>
      </c>
      <c r="Q243" s="143">
        <v>0</v>
      </c>
      <c r="R243" s="143">
        <f>Q243*H243</f>
        <v>0</v>
      </c>
      <c r="S243" s="143">
        <v>0</v>
      </c>
      <c r="T243" s="144">
        <f>S243*H243</f>
        <v>0</v>
      </c>
      <c r="AR243" s="145" t="s">
        <v>139</v>
      </c>
      <c r="AT243" s="145" t="s">
        <v>135</v>
      </c>
      <c r="AU243" s="145" t="s">
        <v>85</v>
      </c>
      <c r="AY243" s="17" t="s">
        <v>133</v>
      </c>
      <c r="BE243" s="146">
        <f>IF(N243="základní",J243,0)</f>
        <v>0</v>
      </c>
      <c r="BF243" s="146">
        <f>IF(N243="snížená",J243,0)</f>
        <v>0</v>
      </c>
      <c r="BG243" s="146">
        <f>IF(N243="zákl. přenesená",J243,0)</f>
        <v>0</v>
      </c>
      <c r="BH243" s="146">
        <f>IF(N243="sníž. přenesená",J243,0)</f>
        <v>0</v>
      </c>
      <c r="BI243" s="146">
        <f>IF(N243="nulová",J243,0)</f>
        <v>0</v>
      </c>
      <c r="BJ243" s="17" t="s">
        <v>83</v>
      </c>
      <c r="BK243" s="146">
        <f>ROUND(I243*H243,2)</f>
        <v>0</v>
      </c>
      <c r="BL243" s="17" t="s">
        <v>139</v>
      </c>
      <c r="BM243" s="145" t="s">
        <v>1936</v>
      </c>
    </row>
    <row r="244" spans="2:65" s="12" customFormat="1" ht="11.25">
      <c r="B244" s="147"/>
      <c r="D244" s="148" t="s">
        <v>141</v>
      </c>
      <c r="E244" s="149" t="s">
        <v>1</v>
      </c>
      <c r="F244" s="150" t="s">
        <v>896</v>
      </c>
      <c r="H244" s="149" t="s">
        <v>1</v>
      </c>
      <c r="I244" s="151"/>
      <c r="L244" s="147"/>
      <c r="M244" s="152"/>
      <c r="T244" s="153"/>
      <c r="AT244" s="149" t="s">
        <v>141</v>
      </c>
      <c r="AU244" s="149" t="s">
        <v>85</v>
      </c>
      <c r="AV244" s="12" t="s">
        <v>83</v>
      </c>
      <c r="AW244" s="12" t="s">
        <v>32</v>
      </c>
      <c r="AX244" s="12" t="s">
        <v>75</v>
      </c>
      <c r="AY244" s="149" t="s">
        <v>133</v>
      </c>
    </row>
    <row r="245" spans="2:65" s="13" customFormat="1" ht="11.25">
      <c r="B245" s="154"/>
      <c r="D245" s="148" t="s">
        <v>141</v>
      </c>
      <c r="E245" s="155" t="s">
        <v>1</v>
      </c>
      <c r="F245" s="156" t="s">
        <v>1937</v>
      </c>
      <c r="H245" s="157">
        <v>609.41999999999996</v>
      </c>
      <c r="I245" s="158"/>
      <c r="L245" s="154"/>
      <c r="M245" s="159"/>
      <c r="T245" s="160"/>
      <c r="AT245" s="155" t="s">
        <v>141</v>
      </c>
      <c r="AU245" s="155" t="s">
        <v>85</v>
      </c>
      <c r="AV245" s="13" t="s">
        <v>85</v>
      </c>
      <c r="AW245" s="13" t="s">
        <v>32</v>
      </c>
      <c r="AX245" s="13" t="s">
        <v>83</v>
      </c>
      <c r="AY245" s="155" t="s">
        <v>133</v>
      </c>
    </row>
    <row r="246" spans="2:65" s="1" customFormat="1" ht="24.2" customHeight="1">
      <c r="B246" s="32"/>
      <c r="C246" s="133" t="s">
        <v>303</v>
      </c>
      <c r="D246" s="133" t="s">
        <v>135</v>
      </c>
      <c r="E246" s="134" t="s">
        <v>898</v>
      </c>
      <c r="F246" s="135" t="s">
        <v>899</v>
      </c>
      <c r="G246" s="136" t="s">
        <v>200</v>
      </c>
      <c r="H246" s="137">
        <v>365.65300000000002</v>
      </c>
      <c r="I246" s="138"/>
      <c r="J246" s="139">
        <f>ROUND(I246*H246,2)</f>
        <v>0</v>
      </c>
      <c r="K246" s="140"/>
      <c r="L246" s="32"/>
      <c r="M246" s="141" t="s">
        <v>1</v>
      </c>
      <c r="N246" s="142" t="s">
        <v>40</v>
      </c>
      <c r="P246" s="143">
        <f>O246*H246</f>
        <v>0</v>
      </c>
      <c r="Q246" s="143">
        <v>0</v>
      </c>
      <c r="R246" s="143">
        <f>Q246*H246</f>
        <v>0</v>
      </c>
      <c r="S246" s="143">
        <v>0</v>
      </c>
      <c r="T246" s="144">
        <f>S246*H246</f>
        <v>0</v>
      </c>
      <c r="AR246" s="145" t="s">
        <v>139</v>
      </c>
      <c r="AT246" s="145" t="s">
        <v>135</v>
      </c>
      <c r="AU246" s="145" t="s">
        <v>85</v>
      </c>
      <c r="AY246" s="17" t="s">
        <v>133</v>
      </c>
      <c r="BE246" s="146">
        <f>IF(N246="základní",J246,0)</f>
        <v>0</v>
      </c>
      <c r="BF246" s="146">
        <f>IF(N246="snížená",J246,0)</f>
        <v>0</v>
      </c>
      <c r="BG246" s="146">
        <f>IF(N246="zákl. přenesená",J246,0)</f>
        <v>0</v>
      </c>
      <c r="BH246" s="146">
        <f>IF(N246="sníž. přenesená",J246,0)</f>
        <v>0</v>
      </c>
      <c r="BI246" s="146">
        <f>IF(N246="nulová",J246,0)</f>
        <v>0</v>
      </c>
      <c r="BJ246" s="17" t="s">
        <v>83</v>
      </c>
      <c r="BK246" s="146">
        <f>ROUND(I246*H246,2)</f>
        <v>0</v>
      </c>
      <c r="BL246" s="17" t="s">
        <v>139</v>
      </c>
      <c r="BM246" s="145" t="s">
        <v>1938</v>
      </c>
    </row>
    <row r="247" spans="2:65" s="12" customFormat="1" ht="11.25">
      <c r="B247" s="147"/>
      <c r="D247" s="148" t="s">
        <v>141</v>
      </c>
      <c r="E247" s="149" t="s">
        <v>1</v>
      </c>
      <c r="F247" s="150" t="s">
        <v>886</v>
      </c>
      <c r="H247" s="149" t="s">
        <v>1</v>
      </c>
      <c r="I247" s="151"/>
      <c r="L247" s="147"/>
      <c r="M247" s="152"/>
      <c r="T247" s="153"/>
      <c r="AT247" s="149" t="s">
        <v>141</v>
      </c>
      <c r="AU247" s="149" t="s">
        <v>85</v>
      </c>
      <c r="AV247" s="12" t="s">
        <v>83</v>
      </c>
      <c r="AW247" s="12" t="s">
        <v>32</v>
      </c>
      <c r="AX247" s="12" t="s">
        <v>75</v>
      </c>
      <c r="AY247" s="149" t="s">
        <v>133</v>
      </c>
    </row>
    <row r="248" spans="2:65" s="13" customFormat="1" ht="11.25">
      <c r="B248" s="154"/>
      <c r="D248" s="148" t="s">
        <v>141</v>
      </c>
      <c r="E248" s="155" t="s">
        <v>1</v>
      </c>
      <c r="F248" s="156" t="s">
        <v>1939</v>
      </c>
      <c r="H248" s="157">
        <v>365.65300000000002</v>
      </c>
      <c r="I248" s="158"/>
      <c r="L248" s="154"/>
      <c r="M248" s="159"/>
      <c r="T248" s="160"/>
      <c r="AT248" s="155" t="s">
        <v>141</v>
      </c>
      <c r="AU248" s="155" t="s">
        <v>85</v>
      </c>
      <c r="AV248" s="13" t="s">
        <v>85</v>
      </c>
      <c r="AW248" s="13" t="s">
        <v>32</v>
      </c>
      <c r="AX248" s="13" t="s">
        <v>83</v>
      </c>
      <c r="AY248" s="155" t="s">
        <v>133</v>
      </c>
    </row>
    <row r="249" spans="2:65" s="1" customFormat="1" ht="24.2" customHeight="1">
      <c r="B249" s="32"/>
      <c r="C249" s="133" t="s">
        <v>309</v>
      </c>
      <c r="D249" s="133" t="s">
        <v>135</v>
      </c>
      <c r="E249" s="134" t="s">
        <v>1940</v>
      </c>
      <c r="F249" s="135" t="s">
        <v>1941</v>
      </c>
      <c r="G249" s="136" t="s">
        <v>200</v>
      </c>
      <c r="H249" s="137">
        <v>47</v>
      </c>
      <c r="I249" s="138"/>
      <c r="J249" s="139">
        <f>ROUND(I249*H249,2)</f>
        <v>0</v>
      </c>
      <c r="K249" s="140"/>
      <c r="L249" s="32"/>
      <c r="M249" s="141" t="s">
        <v>1</v>
      </c>
      <c r="N249" s="142" t="s">
        <v>40</v>
      </c>
      <c r="P249" s="143">
        <f>O249*H249</f>
        <v>0</v>
      </c>
      <c r="Q249" s="143">
        <v>0</v>
      </c>
      <c r="R249" s="143">
        <f>Q249*H249</f>
        <v>0</v>
      </c>
      <c r="S249" s="143">
        <v>0</v>
      </c>
      <c r="T249" s="144">
        <f>S249*H249</f>
        <v>0</v>
      </c>
      <c r="AR249" s="145" t="s">
        <v>139</v>
      </c>
      <c r="AT249" s="145" t="s">
        <v>135</v>
      </c>
      <c r="AU249" s="145" t="s">
        <v>85</v>
      </c>
      <c r="AY249" s="17" t="s">
        <v>133</v>
      </c>
      <c r="BE249" s="146">
        <f>IF(N249="základní",J249,0)</f>
        <v>0</v>
      </c>
      <c r="BF249" s="146">
        <f>IF(N249="snížená",J249,0)</f>
        <v>0</v>
      </c>
      <c r="BG249" s="146">
        <f>IF(N249="zákl. přenesená",J249,0)</f>
        <v>0</v>
      </c>
      <c r="BH249" s="146">
        <f>IF(N249="sníž. přenesená",J249,0)</f>
        <v>0</v>
      </c>
      <c r="BI249" s="146">
        <f>IF(N249="nulová",J249,0)</f>
        <v>0</v>
      </c>
      <c r="BJ249" s="17" t="s">
        <v>83</v>
      </c>
      <c r="BK249" s="146">
        <f>ROUND(I249*H249,2)</f>
        <v>0</v>
      </c>
      <c r="BL249" s="17" t="s">
        <v>139</v>
      </c>
      <c r="BM249" s="145" t="s">
        <v>1942</v>
      </c>
    </row>
    <row r="250" spans="2:65" s="12" customFormat="1" ht="11.25">
      <c r="B250" s="147"/>
      <c r="D250" s="148" t="s">
        <v>141</v>
      </c>
      <c r="E250" s="149" t="s">
        <v>1</v>
      </c>
      <c r="F250" s="150" t="s">
        <v>1943</v>
      </c>
      <c r="H250" s="149" t="s">
        <v>1</v>
      </c>
      <c r="I250" s="151"/>
      <c r="L250" s="147"/>
      <c r="M250" s="152"/>
      <c r="T250" s="153"/>
      <c r="AT250" s="149" t="s">
        <v>141</v>
      </c>
      <c r="AU250" s="149" t="s">
        <v>85</v>
      </c>
      <c r="AV250" s="12" t="s">
        <v>83</v>
      </c>
      <c r="AW250" s="12" t="s">
        <v>32</v>
      </c>
      <c r="AX250" s="12" t="s">
        <v>75</v>
      </c>
      <c r="AY250" s="149" t="s">
        <v>133</v>
      </c>
    </row>
    <row r="251" spans="2:65" s="13" customFormat="1" ht="11.25">
      <c r="B251" s="154"/>
      <c r="D251" s="148" t="s">
        <v>141</v>
      </c>
      <c r="E251" s="155" t="s">
        <v>1</v>
      </c>
      <c r="F251" s="156" t="s">
        <v>417</v>
      </c>
      <c r="H251" s="157">
        <v>47</v>
      </c>
      <c r="I251" s="158"/>
      <c r="L251" s="154"/>
      <c r="M251" s="159"/>
      <c r="T251" s="160"/>
      <c r="AT251" s="155" t="s">
        <v>141</v>
      </c>
      <c r="AU251" s="155" t="s">
        <v>85</v>
      </c>
      <c r="AV251" s="13" t="s">
        <v>85</v>
      </c>
      <c r="AW251" s="13" t="s">
        <v>32</v>
      </c>
      <c r="AX251" s="13" t="s">
        <v>83</v>
      </c>
      <c r="AY251" s="155" t="s">
        <v>133</v>
      </c>
    </row>
    <row r="252" spans="2:65" s="1" customFormat="1" ht="16.5" customHeight="1">
      <c r="B252" s="32"/>
      <c r="C252" s="133" t="s">
        <v>315</v>
      </c>
      <c r="D252" s="133" t="s">
        <v>135</v>
      </c>
      <c r="E252" s="134" t="s">
        <v>265</v>
      </c>
      <c r="F252" s="135" t="s">
        <v>1944</v>
      </c>
      <c r="G252" s="136" t="s">
        <v>200</v>
      </c>
      <c r="H252" s="137">
        <v>399.90899999999999</v>
      </c>
      <c r="I252" s="138"/>
      <c r="J252" s="139">
        <f>ROUND(I252*H252,2)</f>
        <v>0</v>
      </c>
      <c r="K252" s="140"/>
      <c r="L252" s="32"/>
      <c r="M252" s="141" t="s">
        <v>1</v>
      </c>
      <c r="N252" s="142" t="s">
        <v>40</v>
      </c>
      <c r="P252" s="143">
        <f>O252*H252</f>
        <v>0</v>
      </c>
      <c r="Q252" s="143">
        <v>0</v>
      </c>
      <c r="R252" s="143">
        <f>Q252*H252</f>
        <v>0</v>
      </c>
      <c r="S252" s="143">
        <v>0</v>
      </c>
      <c r="T252" s="144">
        <f>S252*H252</f>
        <v>0</v>
      </c>
      <c r="AR252" s="145" t="s">
        <v>139</v>
      </c>
      <c r="AT252" s="145" t="s">
        <v>135</v>
      </c>
      <c r="AU252" s="145" t="s">
        <v>85</v>
      </c>
      <c r="AY252" s="17" t="s">
        <v>133</v>
      </c>
      <c r="BE252" s="146">
        <f>IF(N252="základní",J252,0)</f>
        <v>0</v>
      </c>
      <c r="BF252" s="146">
        <f>IF(N252="snížená",J252,0)</f>
        <v>0</v>
      </c>
      <c r="BG252" s="146">
        <f>IF(N252="zákl. přenesená",J252,0)</f>
        <v>0</v>
      </c>
      <c r="BH252" s="146">
        <f>IF(N252="sníž. přenesená",J252,0)</f>
        <v>0</v>
      </c>
      <c r="BI252" s="146">
        <f>IF(N252="nulová",J252,0)</f>
        <v>0</v>
      </c>
      <c r="BJ252" s="17" t="s">
        <v>83</v>
      </c>
      <c r="BK252" s="146">
        <f>ROUND(I252*H252,2)</f>
        <v>0</v>
      </c>
      <c r="BL252" s="17" t="s">
        <v>139</v>
      </c>
      <c r="BM252" s="145" t="s">
        <v>1945</v>
      </c>
    </row>
    <row r="253" spans="2:65" s="12" customFormat="1" ht="11.25">
      <c r="B253" s="147"/>
      <c r="D253" s="148" t="s">
        <v>141</v>
      </c>
      <c r="E253" s="149" t="s">
        <v>1</v>
      </c>
      <c r="F253" s="150" t="s">
        <v>896</v>
      </c>
      <c r="H253" s="149" t="s">
        <v>1</v>
      </c>
      <c r="I253" s="151"/>
      <c r="L253" s="147"/>
      <c r="M253" s="152"/>
      <c r="T253" s="153"/>
      <c r="AT253" s="149" t="s">
        <v>141</v>
      </c>
      <c r="AU253" s="149" t="s">
        <v>85</v>
      </c>
      <c r="AV253" s="12" t="s">
        <v>83</v>
      </c>
      <c r="AW253" s="12" t="s">
        <v>32</v>
      </c>
      <c r="AX253" s="12" t="s">
        <v>75</v>
      </c>
      <c r="AY253" s="149" t="s">
        <v>133</v>
      </c>
    </row>
    <row r="254" spans="2:65" s="13" customFormat="1" ht="11.25">
      <c r="B254" s="154"/>
      <c r="D254" s="148" t="s">
        <v>141</v>
      </c>
      <c r="E254" s="155" t="s">
        <v>1</v>
      </c>
      <c r="F254" s="156" t="s">
        <v>1946</v>
      </c>
      <c r="H254" s="157">
        <v>399.90899999999999</v>
      </c>
      <c r="I254" s="158"/>
      <c r="L254" s="154"/>
      <c r="M254" s="159"/>
      <c r="T254" s="160"/>
      <c r="AT254" s="155" t="s">
        <v>141</v>
      </c>
      <c r="AU254" s="155" t="s">
        <v>85</v>
      </c>
      <c r="AV254" s="13" t="s">
        <v>85</v>
      </c>
      <c r="AW254" s="13" t="s">
        <v>32</v>
      </c>
      <c r="AX254" s="13" t="s">
        <v>83</v>
      </c>
      <c r="AY254" s="155" t="s">
        <v>133</v>
      </c>
    </row>
    <row r="255" spans="2:65" s="1" customFormat="1" ht="24.2" customHeight="1">
      <c r="B255" s="32"/>
      <c r="C255" s="133" t="s">
        <v>323</v>
      </c>
      <c r="D255" s="133" t="s">
        <v>135</v>
      </c>
      <c r="E255" s="134" t="s">
        <v>271</v>
      </c>
      <c r="F255" s="135" t="s">
        <v>272</v>
      </c>
      <c r="G255" s="136" t="s">
        <v>273</v>
      </c>
      <c r="H255" s="137">
        <v>759.827</v>
      </c>
      <c r="I255" s="138"/>
      <c r="J255" s="139">
        <f>ROUND(I255*H255,2)</f>
        <v>0</v>
      </c>
      <c r="K255" s="140"/>
      <c r="L255" s="32"/>
      <c r="M255" s="141" t="s">
        <v>1</v>
      </c>
      <c r="N255" s="142" t="s">
        <v>40</v>
      </c>
      <c r="P255" s="143">
        <f>O255*H255</f>
        <v>0</v>
      </c>
      <c r="Q255" s="143">
        <v>0</v>
      </c>
      <c r="R255" s="143">
        <f>Q255*H255</f>
        <v>0</v>
      </c>
      <c r="S255" s="143">
        <v>0</v>
      </c>
      <c r="T255" s="144">
        <f>S255*H255</f>
        <v>0</v>
      </c>
      <c r="AR255" s="145" t="s">
        <v>139</v>
      </c>
      <c r="AT255" s="145" t="s">
        <v>135</v>
      </c>
      <c r="AU255" s="145" t="s">
        <v>85</v>
      </c>
      <c r="AY255" s="17" t="s">
        <v>133</v>
      </c>
      <c r="BE255" s="146">
        <f>IF(N255="základní",J255,0)</f>
        <v>0</v>
      </c>
      <c r="BF255" s="146">
        <f>IF(N255="snížená",J255,0)</f>
        <v>0</v>
      </c>
      <c r="BG255" s="146">
        <f>IF(N255="zákl. přenesená",J255,0)</f>
        <v>0</v>
      </c>
      <c r="BH255" s="146">
        <f>IF(N255="sníž. přenesená",J255,0)</f>
        <v>0</v>
      </c>
      <c r="BI255" s="146">
        <f>IF(N255="nulová",J255,0)</f>
        <v>0</v>
      </c>
      <c r="BJ255" s="17" t="s">
        <v>83</v>
      </c>
      <c r="BK255" s="146">
        <f>ROUND(I255*H255,2)</f>
        <v>0</v>
      </c>
      <c r="BL255" s="17" t="s">
        <v>139</v>
      </c>
      <c r="BM255" s="145" t="s">
        <v>1947</v>
      </c>
    </row>
    <row r="256" spans="2:65" s="12" customFormat="1" ht="11.25">
      <c r="B256" s="147"/>
      <c r="D256" s="148" t="s">
        <v>141</v>
      </c>
      <c r="E256" s="149" t="s">
        <v>1</v>
      </c>
      <c r="F256" s="150" t="s">
        <v>896</v>
      </c>
      <c r="H256" s="149" t="s">
        <v>1</v>
      </c>
      <c r="I256" s="151"/>
      <c r="L256" s="147"/>
      <c r="M256" s="152"/>
      <c r="T256" s="153"/>
      <c r="AT256" s="149" t="s">
        <v>141</v>
      </c>
      <c r="AU256" s="149" t="s">
        <v>85</v>
      </c>
      <c r="AV256" s="12" t="s">
        <v>83</v>
      </c>
      <c r="AW256" s="12" t="s">
        <v>32</v>
      </c>
      <c r="AX256" s="12" t="s">
        <v>75</v>
      </c>
      <c r="AY256" s="149" t="s">
        <v>133</v>
      </c>
    </row>
    <row r="257" spans="2:65" s="13" customFormat="1" ht="11.25">
      <c r="B257" s="154"/>
      <c r="D257" s="148" t="s">
        <v>141</v>
      </c>
      <c r="E257" s="155" t="s">
        <v>1</v>
      </c>
      <c r="F257" s="156" t="s">
        <v>1948</v>
      </c>
      <c r="H257" s="157">
        <v>759.827</v>
      </c>
      <c r="I257" s="158"/>
      <c r="L257" s="154"/>
      <c r="M257" s="159"/>
      <c r="T257" s="160"/>
      <c r="AT257" s="155" t="s">
        <v>141</v>
      </c>
      <c r="AU257" s="155" t="s">
        <v>85</v>
      </c>
      <c r="AV257" s="13" t="s">
        <v>85</v>
      </c>
      <c r="AW257" s="13" t="s">
        <v>32</v>
      </c>
      <c r="AX257" s="13" t="s">
        <v>83</v>
      </c>
      <c r="AY257" s="155" t="s">
        <v>133</v>
      </c>
    </row>
    <row r="258" spans="2:65" s="1" customFormat="1" ht="24.2" customHeight="1">
      <c r="B258" s="32"/>
      <c r="C258" s="133" t="s">
        <v>329</v>
      </c>
      <c r="D258" s="133" t="s">
        <v>135</v>
      </c>
      <c r="E258" s="134" t="s">
        <v>906</v>
      </c>
      <c r="F258" s="135" t="s">
        <v>907</v>
      </c>
      <c r="G258" s="136" t="s">
        <v>200</v>
      </c>
      <c r="H258" s="137">
        <v>546.58900000000006</v>
      </c>
      <c r="I258" s="138"/>
      <c r="J258" s="139">
        <f>ROUND(I258*H258,2)</f>
        <v>0</v>
      </c>
      <c r="K258" s="140"/>
      <c r="L258" s="32"/>
      <c r="M258" s="141" t="s">
        <v>1</v>
      </c>
      <c r="N258" s="142" t="s">
        <v>40</v>
      </c>
      <c r="P258" s="143">
        <f>O258*H258</f>
        <v>0</v>
      </c>
      <c r="Q258" s="143">
        <v>0</v>
      </c>
      <c r="R258" s="143">
        <f>Q258*H258</f>
        <v>0</v>
      </c>
      <c r="S258" s="143">
        <v>0</v>
      </c>
      <c r="T258" s="144">
        <f>S258*H258</f>
        <v>0</v>
      </c>
      <c r="AR258" s="145" t="s">
        <v>139</v>
      </c>
      <c r="AT258" s="145" t="s">
        <v>135</v>
      </c>
      <c r="AU258" s="145" t="s">
        <v>85</v>
      </c>
      <c r="AY258" s="17" t="s">
        <v>133</v>
      </c>
      <c r="BE258" s="146">
        <f>IF(N258="základní",J258,0)</f>
        <v>0</v>
      </c>
      <c r="BF258" s="146">
        <f>IF(N258="snížená",J258,0)</f>
        <v>0</v>
      </c>
      <c r="BG258" s="146">
        <f>IF(N258="zákl. přenesená",J258,0)</f>
        <v>0</v>
      </c>
      <c r="BH258" s="146">
        <f>IF(N258="sníž. přenesená",J258,0)</f>
        <v>0</v>
      </c>
      <c r="BI258" s="146">
        <f>IF(N258="nulová",J258,0)</f>
        <v>0</v>
      </c>
      <c r="BJ258" s="17" t="s">
        <v>83</v>
      </c>
      <c r="BK258" s="146">
        <f>ROUND(I258*H258,2)</f>
        <v>0</v>
      </c>
      <c r="BL258" s="17" t="s">
        <v>139</v>
      </c>
      <c r="BM258" s="145" t="s">
        <v>1949</v>
      </c>
    </row>
    <row r="259" spans="2:65" s="12" customFormat="1" ht="11.25">
      <c r="B259" s="147"/>
      <c r="D259" s="148" t="s">
        <v>141</v>
      </c>
      <c r="E259" s="149" t="s">
        <v>1</v>
      </c>
      <c r="F259" s="150" t="s">
        <v>1950</v>
      </c>
      <c r="H259" s="149" t="s">
        <v>1</v>
      </c>
      <c r="I259" s="151"/>
      <c r="L259" s="147"/>
      <c r="M259" s="152"/>
      <c r="T259" s="153"/>
      <c r="AT259" s="149" t="s">
        <v>141</v>
      </c>
      <c r="AU259" s="149" t="s">
        <v>85</v>
      </c>
      <c r="AV259" s="12" t="s">
        <v>83</v>
      </c>
      <c r="AW259" s="12" t="s">
        <v>32</v>
      </c>
      <c r="AX259" s="12" t="s">
        <v>75</v>
      </c>
      <c r="AY259" s="149" t="s">
        <v>133</v>
      </c>
    </row>
    <row r="260" spans="2:65" s="13" customFormat="1" ht="11.25">
      <c r="B260" s="154"/>
      <c r="D260" s="148" t="s">
        <v>141</v>
      </c>
      <c r="E260" s="155" t="s">
        <v>1</v>
      </c>
      <c r="F260" s="156" t="s">
        <v>1951</v>
      </c>
      <c r="H260" s="157">
        <v>412.81299999999999</v>
      </c>
      <c r="I260" s="158"/>
      <c r="L260" s="154"/>
      <c r="M260" s="159"/>
      <c r="T260" s="160"/>
      <c r="AT260" s="155" t="s">
        <v>141</v>
      </c>
      <c r="AU260" s="155" t="s">
        <v>85</v>
      </c>
      <c r="AV260" s="13" t="s">
        <v>85</v>
      </c>
      <c r="AW260" s="13" t="s">
        <v>32</v>
      </c>
      <c r="AX260" s="13" t="s">
        <v>75</v>
      </c>
      <c r="AY260" s="155" t="s">
        <v>133</v>
      </c>
    </row>
    <row r="261" spans="2:65" s="12" customFormat="1" ht="11.25">
      <c r="B261" s="147"/>
      <c r="D261" s="148" t="s">
        <v>141</v>
      </c>
      <c r="E261" s="149" t="s">
        <v>1</v>
      </c>
      <c r="F261" s="150" t="s">
        <v>1952</v>
      </c>
      <c r="H261" s="149" t="s">
        <v>1</v>
      </c>
      <c r="I261" s="151"/>
      <c r="L261" s="147"/>
      <c r="M261" s="152"/>
      <c r="T261" s="153"/>
      <c r="AT261" s="149" t="s">
        <v>141</v>
      </c>
      <c r="AU261" s="149" t="s">
        <v>85</v>
      </c>
      <c r="AV261" s="12" t="s">
        <v>83</v>
      </c>
      <c r="AW261" s="12" t="s">
        <v>32</v>
      </c>
      <c r="AX261" s="12" t="s">
        <v>75</v>
      </c>
      <c r="AY261" s="149" t="s">
        <v>133</v>
      </c>
    </row>
    <row r="262" spans="2:65" s="13" customFormat="1" ht="11.25">
      <c r="B262" s="154"/>
      <c r="D262" s="148" t="s">
        <v>141</v>
      </c>
      <c r="E262" s="155" t="s">
        <v>1</v>
      </c>
      <c r="F262" s="156" t="s">
        <v>1953</v>
      </c>
      <c r="H262" s="157">
        <v>133.77600000000001</v>
      </c>
      <c r="I262" s="158"/>
      <c r="L262" s="154"/>
      <c r="M262" s="159"/>
      <c r="T262" s="160"/>
      <c r="AT262" s="155" t="s">
        <v>141</v>
      </c>
      <c r="AU262" s="155" t="s">
        <v>85</v>
      </c>
      <c r="AV262" s="13" t="s">
        <v>85</v>
      </c>
      <c r="AW262" s="13" t="s">
        <v>32</v>
      </c>
      <c r="AX262" s="13" t="s">
        <v>75</v>
      </c>
      <c r="AY262" s="155" t="s">
        <v>133</v>
      </c>
    </row>
    <row r="263" spans="2:65" s="14" customFormat="1" ht="11.25">
      <c r="B263" s="161"/>
      <c r="D263" s="148" t="s">
        <v>141</v>
      </c>
      <c r="E263" s="162" t="s">
        <v>1</v>
      </c>
      <c r="F263" s="163" t="s">
        <v>152</v>
      </c>
      <c r="H263" s="164">
        <v>546.58899999999994</v>
      </c>
      <c r="I263" s="165"/>
      <c r="L263" s="161"/>
      <c r="M263" s="166"/>
      <c r="T263" s="167"/>
      <c r="AT263" s="162" t="s">
        <v>141</v>
      </c>
      <c r="AU263" s="162" t="s">
        <v>85</v>
      </c>
      <c r="AV263" s="14" t="s">
        <v>139</v>
      </c>
      <c r="AW263" s="14" t="s">
        <v>32</v>
      </c>
      <c r="AX263" s="14" t="s">
        <v>83</v>
      </c>
      <c r="AY263" s="162" t="s">
        <v>133</v>
      </c>
    </row>
    <row r="264" spans="2:65" s="1" customFormat="1" ht="16.5" customHeight="1">
      <c r="B264" s="32"/>
      <c r="C264" s="175" t="s">
        <v>334</v>
      </c>
      <c r="D264" s="175" t="s">
        <v>284</v>
      </c>
      <c r="E264" s="176" t="s">
        <v>285</v>
      </c>
      <c r="F264" s="177" t="s">
        <v>286</v>
      </c>
      <c r="G264" s="178" t="s">
        <v>273</v>
      </c>
      <c r="H264" s="179">
        <v>254.17400000000001</v>
      </c>
      <c r="I264" s="180"/>
      <c r="J264" s="181">
        <f>ROUND(I264*H264,2)</f>
        <v>0</v>
      </c>
      <c r="K264" s="182"/>
      <c r="L264" s="183"/>
      <c r="M264" s="184" t="s">
        <v>1</v>
      </c>
      <c r="N264" s="185" t="s">
        <v>40</v>
      </c>
      <c r="P264" s="143">
        <f>O264*H264</f>
        <v>0</v>
      </c>
      <c r="Q264" s="143">
        <v>1</v>
      </c>
      <c r="R264" s="143">
        <f>Q264*H264</f>
        <v>254.17400000000001</v>
      </c>
      <c r="S264" s="143">
        <v>0</v>
      </c>
      <c r="T264" s="144">
        <f>S264*H264</f>
        <v>0</v>
      </c>
      <c r="AR264" s="145" t="s">
        <v>184</v>
      </c>
      <c r="AT264" s="145" t="s">
        <v>284</v>
      </c>
      <c r="AU264" s="145" t="s">
        <v>85</v>
      </c>
      <c r="AY264" s="17" t="s">
        <v>133</v>
      </c>
      <c r="BE264" s="146">
        <f>IF(N264="základní",J264,0)</f>
        <v>0</v>
      </c>
      <c r="BF264" s="146">
        <f>IF(N264="snížená",J264,0)</f>
        <v>0</v>
      </c>
      <c r="BG264" s="146">
        <f>IF(N264="zákl. přenesená",J264,0)</f>
        <v>0</v>
      </c>
      <c r="BH264" s="146">
        <f>IF(N264="sníž. přenesená",J264,0)</f>
        <v>0</v>
      </c>
      <c r="BI264" s="146">
        <f>IF(N264="nulová",J264,0)</f>
        <v>0</v>
      </c>
      <c r="BJ264" s="17" t="s">
        <v>83</v>
      </c>
      <c r="BK264" s="146">
        <f>ROUND(I264*H264,2)</f>
        <v>0</v>
      </c>
      <c r="BL264" s="17" t="s">
        <v>139</v>
      </c>
      <c r="BM264" s="145" t="s">
        <v>1954</v>
      </c>
    </row>
    <row r="265" spans="2:65" s="12" customFormat="1" ht="11.25">
      <c r="B265" s="147"/>
      <c r="D265" s="148" t="s">
        <v>141</v>
      </c>
      <c r="E265" s="149" t="s">
        <v>1</v>
      </c>
      <c r="F265" s="150" t="s">
        <v>1955</v>
      </c>
      <c r="H265" s="149" t="s">
        <v>1</v>
      </c>
      <c r="I265" s="151"/>
      <c r="L265" s="147"/>
      <c r="M265" s="152"/>
      <c r="T265" s="153"/>
      <c r="AT265" s="149" t="s">
        <v>141</v>
      </c>
      <c r="AU265" s="149" t="s">
        <v>85</v>
      </c>
      <c r="AV265" s="12" t="s">
        <v>83</v>
      </c>
      <c r="AW265" s="12" t="s">
        <v>32</v>
      </c>
      <c r="AX265" s="12" t="s">
        <v>75</v>
      </c>
      <c r="AY265" s="149" t="s">
        <v>133</v>
      </c>
    </row>
    <row r="266" spans="2:65" s="13" customFormat="1" ht="11.25">
      <c r="B266" s="154"/>
      <c r="D266" s="148" t="s">
        <v>141</v>
      </c>
      <c r="E266" s="155" t="s">
        <v>1</v>
      </c>
      <c r="F266" s="156" t="s">
        <v>1956</v>
      </c>
      <c r="H266" s="157">
        <v>254.17400000000001</v>
      </c>
      <c r="I266" s="158"/>
      <c r="L266" s="154"/>
      <c r="M266" s="159"/>
      <c r="T266" s="160"/>
      <c r="AT266" s="155" t="s">
        <v>141</v>
      </c>
      <c r="AU266" s="155" t="s">
        <v>85</v>
      </c>
      <c r="AV266" s="13" t="s">
        <v>85</v>
      </c>
      <c r="AW266" s="13" t="s">
        <v>32</v>
      </c>
      <c r="AX266" s="13" t="s">
        <v>83</v>
      </c>
      <c r="AY266" s="155" t="s">
        <v>133</v>
      </c>
    </row>
    <row r="267" spans="2:65" s="1" customFormat="1" ht="33" customHeight="1">
      <c r="B267" s="32"/>
      <c r="C267" s="133" t="s">
        <v>341</v>
      </c>
      <c r="D267" s="133" t="s">
        <v>135</v>
      </c>
      <c r="E267" s="134" t="s">
        <v>291</v>
      </c>
      <c r="F267" s="135" t="s">
        <v>292</v>
      </c>
      <c r="G267" s="136" t="s">
        <v>200</v>
      </c>
      <c r="H267" s="137">
        <v>204.11799999999999</v>
      </c>
      <c r="I267" s="138"/>
      <c r="J267" s="139">
        <f>ROUND(I267*H267,2)</f>
        <v>0</v>
      </c>
      <c r="K267" s="140"/>
      <c r="L267" s="32"/>
      <c r="M267" s="141" t="s">
        <v>1</v>
      </c>
      <c r="N267" s="142" t="s">
        <v>40</v>
      </c>
      <c r="P267" s="143">
        <f>O267*H267</f>
        <v>0</v>
      </c>
      <c r="Q267" s="143">
        <v>0</v>
      </c>
      <c r="R267" s="143">
        <f>Q267*H267</f>
        <v>0</v>
      </c>
      <c r="S267" s="143">
        <v>0</v>
      </c>
      <c r="T267" s="144">
        <f>S267*H267</f>
        <v>0</v>
      </c>
      <c r="AR267" s="145" t="s">
        <v>139</v>
      </c>
      <c r="AT267" s="145" t="s">
        <v>135</v>
      </c>
      <c r="AU267" s="145" t="s">
        <v>85</v>
      </c>
      <c r="AY267" s="17" t="s">
        <v>133</v>
      </c>
      <c r="BE267" s="146">
        <f>IF(N267="základní",J267,0)</f>
        <v>0</v>
      </c>
      <c r="BF267" s="146">
        <f>IF(N267="snížená",J267,0)</f>
        <v>0</v>
      </c>
      <c r="BG267" s="146">
        <f>IF(N267="zákl. přenesená",J267,0)</f>
        <v>0</v>
      </c>
      <c r="BH267" s="146">
        <f>IF(N267="sníž. přenesená",J267,0)</f>
        <v>0</v>
      </c>
      <c r="BI267" s="146">
        <f>IF(N267="nulová",J267,0)</f>
        <v>0</v>
      </c>
      <c r="BJ267" s="17" t="s">
        <v>83</v>
      </c>
      <c r="BK267" s="146">
        <f>ROUND(I267*H267,2)</f>
        <v>0</v>
      </c>
      <c r="BL267" s="17" t="s">
        <v>139</v>
      </c>
      <c r="BM267" s="145" t="s">
        <v>1957</v>
      </c>
    </row>
    <row r="268" spans="2:65" s="13" customFormat="1" ht="11.25">
      <c r="B268" s="154"/>
      <c r="D268" s="148" t="s">
        <v>141</v>
      </c>
      <c r="E268" s="155" t="s">
        <v>1</v>
      </c>
      <c r="F268" s="156" t="s">
        <v>1958</v>
      </c>
      <c r="H268" s="157">
        <v>204.11799999999999</v>
      </c>
      <c r="I268" s="158"/>
      <c r="L268" s="154"/>
      <c r="M268" s="159"/>
      <c r="T268" s="160"/>
      <c r="AT268" s="155" t="s">
        <v>141</v>
      </c>
      <c r="AU268" s="155" t="s">
        <v>85</v>
      </c>
      <c r="AV268" s="13" t="s">
        <v>85</v>
      </c>
      <c r="AW268" s="13" t="s">
        <v>32</v>
      </c>
      <c r="AX268" s="13" t="s">
        <v>83</v>
      </c>
      <c r="AY268" s="155" t="s">
        <v>133</v>
      </c>
    </row>
    <row r="269" spans="2:65" s="1" customFormat="1" ht="16.5" customHeight="1">
      <c r="B269" s="32"/>
      <c r="C269" s="175" t="s">
        <v>346</v>
      </c>
      <c r="D269" s="175" t="s">
        <v>284</v>
      </c>
      <c r="E269" s="176" t="s">
        <v>298</v>
      </c>
      <c r="F269" s="177" t="s">
        <v>299</v>
      </c>
      <c r="G269" s="178" t="s">
        <v>273</v>
      </c>
      <c r="H269" s="179">
        <v>387.82400000000001</v>
      </c>
      <c r="I269" s="180"/>
      <c r="J269" s="181">
        <f>ROUND(I269*H269,2)</f>
        <v>0</v>
      </c>
      <c r="K269" s="182"/>
      <c r="L269" s="183"/>
      <c r="M269" s="184" t="s">
        <v>1</v>
      </c>
      <c r="N269" s="185" t="s">
        <v>40</v>
      </c>
      <c r="P269" s="143">
        <f>O269*H269</f>
        <v>0</v>
      </c>
      <c r="Q269" s="143">
        <v>1</v>
      </c>
      <c r="R269" s="143">
        <f>Q269*H269</f>
        <v>387.82400000000001</v>
      </c>
      <c r="S269" s="143">
        <v>0</v>
      </c>
      <c r="T269" s="144">
        <f>S269*H269</f>
        <v>0</v>
      </c>
      <c r="AR269" s="145" t="s">
        <v>184</v>
      </c>
      <c r="AT269" s="145" t="s">
        <v>284</v>
      </c>
      <c r="AU269" s="145" t="s">
        <v>85</v>
      </c>
      <c r="AY269" s="17" t="s">
        <v>133</v>
      </c>
      <c r="BE269" s="146">
        <f>IF(N269="základní",J269,0)</f>
        <v>0</v>
      </c>
      <c r="BF269" s="146">
        <f>IF(N269="snížená",J269,0)</f>
        <v>0</v>
      </c>
      <c r="BG269" s="146">
        <f>IF(N269="zákl. přenesená",J269,0)</f>
        <v>0</v>
      </c>
      <c r="BH269" s="146">
        <f>IF(N269="sníž. přenesená",J269,0)</f>
        <v>0</v>
      </c>
      <c r="BI269" s="146">
        <f>IF(N269="nulová",J269,0)</f>
        <v>0</v>
      </c>
      <c r="BJ269" s="17" t="s">
        <v>83</v>
      </c>
      <c r="BK269" s="146">
        <f>ROUND(I269*H269,2)</f>
        <v>0</v>
      </c>
      <c r="BL269" s="17" t="s">
        <v>139</v>
      </c>
      <c r="BM269" s="145" t="s">
        <v>1959</v>
      </c>
    </row>
    <row r="270" spans="2:65" s="13" customFormat="1" ht="11.25">
      <c r="B270" s="154"/>
      <c r="D270" s="148" t="s">
        <v>141</v>
      </c>
      <c r="E270" s="155" t="s">
        <v>1</v>
      </c>
      <c r="F270" s="156" t="s">
        <v>1960</v>
      </c>
      <c r="H270" s="157">
        <v>387.82400000000001</v>
      </c>
      <c r="I270" s="158"/>
      <c r="L270" s="154"/>
      <c r="M270" s="159"/>
      <c r="T270" s="160"/>
      <c r="AT270" s="155" t="s">
        <v>141</v>
      </c>
      <c r="AU270" s="155" t="s">
        <v>85</v>
      </c>
      <c r="AV270" s="13" t="s">
        <v>85</v>
      </c>
      <c r="AW270" s="13" t="s">
        <v>32</v>
      </c>
      <c r="AX270" s="13" t="s">
        <v>83</v>
      </c>
      <c r="AY270" s="155" t="s">
        <v>133</v>
      </c>
    </row>
    <row r="271" spans="2:65" s="1" customFormat="1" ht="33" customHeight="1">
      <c r="B271" s="32"/>
      <c r="C271" s="133" t="s">
        <v>351</v>
      </c>
      <c r="D271" s="133" t="s">
        <v>135</v>
      </c>
      <c r="E271" s="134" t="s">
        <v>919</v>
      </c>
      <c r="F271" s="135" t="s">
        <v>920</v>
      </c>
      <c r="G271" s="136" t="s">
        <v>138</v>
      </c>
      <c r="H271" s="137">
        <v>425.58</v>
      </c>
      <c r="I271" s="138"/>
      <c r="J271" s="139">
        <f>ROUND(I271*H271,2)</f>
        <v>0</v>
      </c>
      <c r="K271" s="140"/>
      <c r="L271" s="32"/>
      <c r="M271" s="141" t="s">
        <v>1</v>
      </c>
      <c r="N271" s="142" t="s">
        <v>40</v>
      </c>
      <c r="P271" s="143">
        <f>O271*H271</f>
        <v>0</v>
      </c>
      <c r="Q271" s="143">
        <v>0</v>
      </c>
      <c r="R271" s="143">
        <f>Q271*H271</f>
        <v>0</v>
      </c>
      <c r="S271" s="143">
        <v>0</v>
      </c>
      <c r="T271" s="144">
        <f>S271*H271</f>
        <v>0</v>
      </c>
      <c r="AR271" s="145" t="s">
        <v>139</v>
      </c>
      <c r="AT271" s="145" t="s">
        <v>135</v>
      </c>
      <c r="AU271" s="145" t="s">
        <v>85</v>
      </c>
      <c r="AY271" s="17" t="s">
        <v>133</v>
      </c>
      <c r="BE271" s="146">
        <f>IF(N271="základní",J271,0)</f>
        <v>0</v>
      </c>
      <c r="BF271" s="146">
        <f>IF(N271="snížená",J271,0)</f>
        <v>0</v>
      </c>
      <c r="BG271" s="146">
        <f>IF(N271="zákl. přenesená",J271,0)</f>
        <v>0</v>
      </c>
      <c r="BH271" s="146">
        <f>IF(N271="sníž. přenesená",J271,0)</f>
        <v>0</v>
      </c>
      <c r="BI271" s="146">
        <f>IF(N271="nulová",J271,0)</f>
        <v>0</v>
      </c>
      <c r="BJ271" s="17" t="s">
        <v>83</v>
      </c>
      <c r="BK271" s="146">
        <f>ROUND(I271*H271,2)</f>
        <v>0</v>
      </c>
      <c r="BL271" s="17" t="s">
        <v>139</v>
      </c>
      <c r="BM271" s="145" t="s">
        <v>1961</v>
      </c>
    </row>
    <row r="272" spans="2:65" s="12" customFormat="1" ht="11.25">
      <c r="B272" s="147"/>
      <c r="D272" s="148" t="s">
        <v>141</v>
      </c>
      <c r="E272" s="149" t="s">
        <v>1</v>
      </c>
      <c r="F272" s="150" t="s">
        <v>1897</v>
      </c>
      <c r="H272" s="149" t="s">
        <v>1</v>
      </c>
      <c r="I272" s="151"/>
      <c r="L272" s="147"/>
      <c r="M272" s="152"/>
      <c r="T272" s="153"/>
      <c r="AT272" s="149" t="s">
        <v>141</v>
      </c>
      <c r="AU272" s="149" t="s">
        <v>85</v>
      </c>
      <c r="AV272" s="12" t="s">
        <v>83</v>
      </c>
      <c r="AW272" s="12" t="s">
        <v>32</v>
      </c>
      <c r="AX272" s="12" t="s">
        <v>75</v>
      </c>
      <c r="AY272" s="149" t="s">
        <v>133</v>
      </c>
    </row>
    <row r="273" spans="2:65" s="13" customFormat="1" ht="11.25">
      <c r="B273" s="154"/>
      <c r="D273" s="148" t="s">
        <v>141</v>
      </c>
      <c r="E273" s="155" t="s">
        <v>1</v>
      </c>
      <c r="F273" s="156" t="s">
        <v>1962</v>
      </c>
      <c r="H273" s="157">
        <v>425.58</v>
      </c>
      <c r="I273" s="158"/>
      <c r="L273" s="154"/>
      <c r="M273" s="159"/>
      <c r="T273" s="160"/>
      <c r="AT273" s="155" t="s">
        <v>141</v>
      </c>
      <c r="AU273" s="155" t="s">
        <v>85</v>
      </c>
      <c r="AV273" s="13" t="s">
        <v>85</v>
      </c>
      <c r="AW273" s="13" t="s">
        <v>32</v>
      </c>
      <c r="AX273" s="13" t="s">
        <v>83</v>
      </c>
      <c r="AY273" s="155" t="s">
        <v>133</v>
      </c>
    </row>
    <row r="274" spans="2:65" s="1" customFormat="1" ht="24.2" customHeight="1">
      <c r="B274" s="32"/>
      <c r="C274" s="133" t="s">
        <v>358</v>
      </c>
      <c r="D274" s="133" t="s">
        <v>135</v>
      </c>
      <c r="E274" s="134" t="s">
        <v>923</v>
      </c>
      <c r="F274" s="135" t="s">
        <v>924</v>
      </c>
      <c r="G274" s="136" t="s">
        <v>138</v>
      </c>
      <c r="H274" s="137">
        <v>425.58</v>
      </c>
      <c r="I274" s="138"/>
      <c r="J274" s="139">
        <f>ROUND(I274*H274,2)</f>
        <v>0</v>
      </c>
      <c r="K274" s="140"/>
      <c r="L274" s="32"/>
      <c r="M274" s="141" t="s">
        <v>1</v>
      </c>
      <c r="N274" s="142" t="s">
        <v>40</v>
      </c>
      <c r="P274" s="143">
        <f>O274*H274</f>
        <v>0</v>
      </c>
      <c r="Q274" s="143">
        <v>0</v>
      </c>
      <c r="R274" s="143">
        <f>Q274*H274</f>
        <v>0</v>
      </c>
      <c r="S274" s="143">
        <v>0</v>
      </c>
      <c r="T274" s="144">
        <f>S274*H274</f>
        <v>0</v>
      </c>
      <c r="AR274" s="145" t="s">
        <v>139</v>
      </c>
      <c r="AT274" s="145" t="s">
        <v>135</v>
      </c>
      <c r="AU274" s="145" t="s">
        <v>85</v>
      </c>
      <c r="AY274" s="17" t="s">
        <v>133</v>
      </c>
      <c r="BE274" s="146">
        <f>IF(N274="základní",J274,0)</f>
        <v>0</v>
      </c>
      <c r="BF274" s="146">
        <f>IF(N274="snížená",J274,0)</f>
        <v>0</v>
      </c>
      <c r="BG274" s="146">
        <f>IF(N274="zákl. přenesená",J274,0)</f>
        <v>0</v>
      </c>
      <c r="BH274" s="146">
        <f>IF(N274="sníž. přenesená",J274,0)</f>
        <v>0</v>
      </c>
      <c r="BI274" s="146">
        <f>IF(N274="nulová",J274,0)</f>
        <v>0</v>
      </c>
      <c r="BJ274" s="17" t="s">
        <v>83</v>
      </c>
      <c r="BK274" s="146">
        <f>ROUND(I274*H274,2)</f>
        <v>0</v>
      </c>
      <c r="BL274" s="17" t="s">
        <v>139</v>
      </c>
      <c r="BM274" s="145" t="s">
        <v>1963</v>
      </c>
    </row>
    <row r="275" spans="2:65" s="13" customFormat="1" ht="11.25">
      <c r="B275" s="154"/>
      <c r="D275" s="148" t="s">
        <v>141</v>
      </c>
      <c r="E275" s="155" t="s">
        <v>1</v>
      </c>
      <c r="F275" s="156" t="s">
        <v>1964</v>
      </c>
      <c r="H275" s="157">
        <v>425.58</v>
      </c>
      <c r="I275" s="158"/>
      <c r="L275" s="154"/>
      <c r="M275" s="159"/>
      <c r="T275" s="160"/>
      <c r="AT275" s="155" t="s">
        <v>141</v>
      </c>
      <c r="AU275" s="155" t="s">
        <v>85</v>
      </c>
      <c r="AV275" s="13" t="s">
        <v>85</v>
      </c>
      <c r="AW275" s="13" t="s">
        <v>32</v>
      </c>
      <c r="AX275" s="13" t="s">
        <v>83</v>
      </c>
      <c r="AY275" s="155" t="s">
        <v>133</v>
      </c>
    </row>
    <row r="276" spans="2:65" s="1" customFormat="1" ht="16.5" customHeight="1">
      <c r="B276" s="32"/>
      <c r="C276" s="175" t="s">
        <v>363</v>
      </c>
      <c r="D276" s="175" t="s">
        <v>284</v>
      </c>
      <c r="E276" s="176" t="s">
        <v>927</v>
      </c>
      <c r="F276" s="177" t="s">
        <v>928</v>
      </c>
      <c r="G276" s="178" t="s">
        <v>929</v>
      </c>
      <c r="H276" s="179">
        <v>10.64</v>
      </c>
      <c r="I276" s="180"/>
      <c r="J276" s="181">
        <f>ROUND(I276*H276,2)</f>
        <v>0</v>
      </c>
      <c r="K276" s="182"/>
      <c r="L276" s="183"/>
      <c r="M276" s="184" t="s">
        <v>1</v>
      </c>
      <c r="N276" s="185" t="s">
        <v>40</v>
      </c>
      <c r="P276" s="143">
        <f>O276*H276</f>
        <v>0</v>
      </c>
      <c r="Q276" s="143">
        <v>1E-3</v>
      </c>
      <c r="R276" s="143">
        <f>Q276*H276</f>
        <v>1.064E-2</v>
      </c>
      <c r="S276" s="143">
        <v>0</v>
      </c>
      <c r="T276" s="144">
        <f>S276*H276</f>
        <v>0</v>
      </c>
      <c r="AR276" s="145" t="s">
        <v>184</v>
      </c>
      <c r="AT276" s="145" t="s">
        <v>284</v>
      </c>
      <c r="AU276" s="145" t="s">
        <v>85</v>
      </c>
      <c r="AY276" s="17" t="s">
        <v>133</v>
      </c>
      <c r="BE276" s="146">
        <f>IF(N276="základní",J276,0)</f>
        <v>0</v>
      </c>
      <c r="BF276" s="146">
        <f>IF(N276="snížená",J276,0)</f>
        <v>0</v>
      </c>
      <c r="BG276" s="146">
        <f>IF(N276="zákl. přenesená",J276,0)</f>
        <v>0</v>
      </c>
      <c r="BH276" s="146">
        <f>IF(N276="sníž. přenesená",J276,0)</f>
        <v>0</v>
      </c>
      <c r="BI276" s="146">
        <f>IF(N276="nulová",J276,0)</f>
        <v>0</v>
      </c>
      <c r="BJ276" s="17" t="s">
        <v>83</v>
      </c>
      <c r="BK276" s="146">
        <f>ROUND(I276*H276,2)</f>
        <v>0</v>
      </c>
      <c r="BL276" s="17" t="s">
        <v>139</v>
      </c>
      <c r="BM276" s="145" t="s">
        <v>1965</v>
      </c>
    </row>
    <row r="277" spans="2:65" s="13" customFormat="1" ht="11.25">
      <c r="B277" s="154"/>
      <c r="D277" s="148" t="s">
        <v>141</v>
      </c>
      <c r="E277" s="155" t="s">
        <v>1</v>
      </c>
      <c r="F277" s="156" t="s">
        <v>1966</v>
      </c>
      <c r="H277" s="157">
        <v>10.64</v>
      </c>
      <c r="I277" s="158"/>
      <c r="L277" s="154"/>
      <c r="M277" s="159"/>
      <c r="T277" s="160"/>
      <c r="AT277" s="155" t="s">
        <v>141</v>
      </c>
      <c r="AU277" s="155" t="s">
        <v>85</v>
      </c>
      <c r="AV277" s="13" t="s">
        <v>85</v>
      </c>
      <c r="AW277" s="13" t="s">
        <v>32</v>
      </c>
      <c r="AX277" s="13" t="s">
        <v>83</v>
      </c>
      <c r="AY277" s="155" t="s">
        <v>133</v>
      </c>
    </row>
    <row r="278" spans="2:65" s="11" customFormat="1" ht="22.9" customHeight="1">
      <c r="B278" s="121"/>
      <c r="D278" s="122" t="s">
        <v>74</v>
      </c>
      <c r="E278" s="131" t="s">
        <v>139</v>
      </c>
      <c r="F278" s="131" t="s">
        <v>302</v>
      </c>
      <c r="I278" s="124"/>
      <c r="J278" s="132">
        <f>BK278</f>
        <v>0</v>
      </c>
      <c r="L278" s="121"/>
      <c r="M278" s="126"/>
      <c r="P278" s="127">
        <f>SUM(P279:P281)</f>
        <v>0</v>
      </c>
      <c r="R278" s="127">
        <f>SUM(R279:R281)</f>
        <v>116.95168758</v>
      </c>
      <c r="T278" s="128">
        <f>SUM(T279:T281)</f>
        <v>0</v>
      </c>
      <c r="AR278" s="122" t="s">
        <v>83</v>
      </c>
      <c r="AT278" s="129" t="s">
        <v>74</v>
      </c>
      <c r="AU278" s="129" t="s">
        <v>83</v>
      </c>
      <c r="AY278" s="122" t="s">
        <v>133</v>
      </c>
      <c r="BK278" s="130">
        <f>SUM(BK279:BK281)</f>
        <v>0</v>
      </c>
    </row>
    <row r="279" spans="2:65" s="1" customFormat="1" ht="16.5" customHeight="1">
      <c r="B279" s="32"/>
      <c r="C279" s="133" t="s">
        <v>368</v>
      </c>
      <c r="D279" s="133" t="s">
        <v>135</v>
      </c>
      <c r="E279" s="134" t="s">
        <v>304</v>
      </c>
      <c r="F279" s="135" t="s">
        <v>305</v>
      </c>
      <c r="G279" s="136" t="s">
        <v>200</v>
      </c>
      <c r="H279" s="137">
        <v>61.853999999999999</v>
      </c>
      <c r="I279" s="138"/>
      <c r="J279" s="139">
        <f>ROUND(I279*H279,2)</f>
        <v>0</v>
      </c>
      <c r="K279" s="140"/>
      <c r="L279" s="32"/>
      <c r="M279" s="141" t="s">
        <v>1</v>
      </c>
      <c r="N279" s="142" t="s">
        <v>40</v>
      </c>
      <c r="P279" s="143">
        <f>O279*H279</f>
        <v>0</v>
      </c>
      <c r="Q279" s="143">
        <v>1.8907700000000001</v>
      </c>
      <c r="R279" s="143">
        <f>Q279*H279</f>
        <v>116.95168758</v>
      </c>
      <c r="S279" s="143">
        <v>0</v>
      </c>
      <c r="T279" s="144">
        <f>S279*H279</f>
        <v>0</v>
      </c>
      <c r="AR279" s="145" t="s">
        <v>139</v>
      </c>
      <c r="AT279" s="145" t="s">
        <v>135</v>
      </c>
      <c r="AU279" s="145" t="s">
        <v>85</v>
      </c>
      <c r="AY279" s="17" t="s">
        <v>133</v>
      </c>
      <c r="BE279" s="146">
        <f>IF(N279="základní",J279,0)</f>
        <v>0</v>
      </c>
      <c r="BF279" s="146">
        <f>IF(N279="snížená",J279,0)</f>
        <v>0</v>
      </c>
      <c r="BG279" s="146">
        <f>IF(N279="zákl. přenesená",J279,0)</f>
        <v>0</v>
      </c>
      <c r="BH279" s="146">
        <f>IF(N279="sníž. přenesená",J279,0)</f>
        <v>0</v>
      </c>
      <c r="BI279" s="146">
        <f>IF(N279="nulová",J279,0)</f>
        <v>0</v>
      </c>
      <c r="BJ279" s="17" t="s">
        <v>83</v>
      </c>
      <c r="BK279" s="146">
        <f>ROUND(I279*H279,2)</f>
        <v>0</v>
      </c>
      <c r="BL279" s="17" t="s">
        <v>139</v>
      </c>
      <c r="BM279" s="145" t="s">
        <v>1967</v>
      </c>
    </row>
    <row r="280" spans="2:65" s="12" customFormat="1" ht="11.25">
      <c r="B280" s="147"/>
      <c r="D280" s="148" t="s">
        <v>141</v>
      </c>
      <c r="E280" s="149" t="s">
        <v>1</v>
      </c>
      <c r="F280" s="150" t="s">
        <v>1968</v>
      </c>
      <c r="H280" s="149" t="s">
        <v>1</v>
      </c>
      <c r="I280" s="151"/>
      <c r="L280" s="147"/>
      <c r="M280" s="152"/>
      <c r="T280" s="153"/>
      <c r="AT280" s="149" t="s">
        <v>141</v>
      </c>
      <c r="AU280" s="149" t="s">
        <v>85</v>
      </c>
      <c r="AV280" s="12" t="s">
        <v>83</v>
      </c>
      <c r="AW280" s="12" t="s">
        <v>32</v>
      </c>
      <c r="AX280" s="12" t="s">
        <v>75</v>
      </c>
      <c r="AY280" s="149" t="s">
        <v>133</v>
      </c>
    </row>
    <row r="281" spans="2:65" s="13" customFormat="1" ht="11.25">
      <c r="B281" s="154"/>
      <c r="D281" s="148" t="s">
        <v>141</v>
      </c>
      <c r="E281" s="155" t="s">
        <v>1</v>
      </c>
      <c r="F281" s="156" t="s">
        <v>1969</v>
      </c>
      <c r="H281" s="157">
        <v>61.853999999999999</v>
      </c>
      <c r="I281" s="158"/>
      <c r="L281" s="154"/>
      <c r="M281" s="159"/>
      <c r="T281" s="160"/>
      <c r="AT281" s="155" t="s">
        <v>141</v>
      </c>
      <c r="AU281" s="155" t="s">
        <v>85</v>
      </c>
      <c r="AV281" s="13" t="s">
        <v>85</v>
      </c>
      <c r="AW281" s="13" t="s">
        <v>32</v>
      </c>
      <c r="AX281" s="13" t="s">
        <v>83</v>
      </c>
      <c r="AY281" s="155" t="s">
        <v>133</v>
      </c>
    </row>
    <row r="282" spans="2:65" s="11" customFormat="1" ht="22.9" customHeight="1">
      <c r="B282" s="121"/>
      <c r="D282" s="122" t="s">
        <v>74</v>
      </c>
      <c r="E282" s="131" t="s">
        <v>164</v>
      </c>
      <c r="F282" s="131" t="s">
        <v>328</v>
      </c>
      <c r="I282" s="124"/>
      <c r="J282" s="132">
        <f>BK282</f>
        <v>0</v>
      </c>
      <c r="L282" s="121"/>
      <c r="M282" s="126"/>
      <c r="P282" s="127">
        <f>SUM(P283:P337)</f>
        <v>0</v>
      </c>
      <c r="R282" s="127">
        <f>SUM(R283:R337)</f>
        <v>235.92949300000006</v>
      </c>
      <c r="T282" s="128">
        <f>SUM(T283:T337)</f>
        <v>0</v>
      </c>
      <c r="AR282" s="122" t="s">
        <v>83</v>
      </c>
      <c r="AT282" s="129" t="s">
        <v>74</v>
      </c>
      <c r="AU282" s="129" t="s">
        <v>83</v>
      </c>
      <c r="AY282" s="122" t="s">
        <v>133</v>
      </c>
      <c r="BK282" s="130">
        <f>SUM(BK283:BK337)</f>
        <v>0</v>
      </c>
    </row>
    <row r="283" spans="2:65" s="1" customFormat="1" ht="24.2" customHeight="1">
      <c r="B283" s="32"/>
      <c r="C283" s="133" t="s">
        <v>373</v>
      </c>
      <c r="D283" s="133" t="s">
        <v>135</v>
      </c>
      <c r="E283" s="134" t="s">
        <v>1970</v>
      </c>
      <c r="F283" s="135" t="s">
        <v>1971</v>
      </c>
      <c r="G283" s="136" t="s">
        <v>138</v>
      </c>
      <c r="H283" s="137">
        <v>174.9</v>
      </c>
      <c r="I283" s="138"/>
      <c r="J283" s="139">
        <f>ROUND(I283*H283,2)</f>
        <v>0</v>
      </c>
      <c r="K283" s="140"/>
      <c r="L283" s="32"/>
      <c r="M283" s="141" t="s">
        <v>1</v>
      </c>
      <c r="N283" s="142" t="s">
        <v>40</v>
      </c>
      <c r="P283" s="143">
        <f>O283*H283</f>
        <v>0</v>
      </c>
      <c r="Q283" s="143">
        <v>0.106</v>
      </c>
      <c r="R283" s="143">
        <f>Q283*H283</f>
        <v>18.539400000000001</v>
      </c>
      <c r="S283" s="143">
        <v>0</v>
      </c>
      <c r="T283" s="144">
        <f>S283*H283</f>
        <v>0</v>
      </c>
      <c r="AR283" s="145" t="s">
        <v>139</v>
      </c>
      <c r="AT283" s="145" t="s">
        <v>135</v>
      </c>
      <c r="AU283" s="145" t="s">
        <v>85</v>
      </c>
      <c r="AY283" s="17" t="s">
        <v>133</v>
      </c>
      <c r="BE283" s="146">
        <f>IF(N283="základní",J283,0)</f>
        <v>0</v>
      </c>
      <c r="BF283" s="146">
        <f>IF(N283="snížená",J283,0)</f>
        <v>0</v>
      </c>
      <c r="BG283" s="146">
        <f>IF(N283="zákl. přenesená",J283,0)</f>
        <v>0</v>
      </c>
      <c r="BH283" s="146">
        <f>IF(N283="sníž. přenesená",J283,0)</f>
        <v>0</v>
      </c>
      <c r="BI283" s="146">
        <f>IF(N283="nulová",J283,0)</f>
        <v>0</v>
      </c>
      <c r="BJ283" s="17" t="s">
        <v>83</v>
      </c>
      <c r="BK283" s="146">
        <f>ROUND(I283*H283,2)</f>
        <v>0</v>
      </c>
      <c r="BL283" s="17" t="s">
        <v>139</v>
      </c>
      <c r="BM283" s="145" t="s">
        <v>1972</v>
      </c>
    </row>
    <row r="284" spans="2:65" s="12" customFormat="1" ht="11.25">
      <c r="B284" s="147"/>
      <c r="D284" s="148" t="s">
        <v>141</v>
      </c>
      <c r="E284" s="149" t="s">
        <v>1</v>
      </c>
      <c r="F284" s="150" t="s">
        <v>1973</v>
      </c>
      <c r="H284" s="149" t="s">
        <v>1</v>
      </c>
      <c r="I284" s="151"/>
      <c r="L284" s="147"/>
      <c r="M284" s="152"/>
      <c r="T284" s="153"/>
      <c r="AT284" s="149" t="s">
        <v>141</v>
      </c>
      <c r="AU284" s="149" t="s">
        <v>85</v>
      </c>
      <c r="AV284" s="12" t="s">
        <v>83</v>
      </c>
      <c r="AW284" s="12" t="s">
        <v>32</v>
      </c>
      <c r="AX284" s="12" t="s">
        <v>75</v>
      </c>
      <c r="AY284" s="149" t="s">
        <v>133</v>
      </c>
    </row>
    <row r="285" spans="2:65" s="13" customFormat="1" ht="11.25">
      <c r="B285" s="154"/>
      <c r="D285" s="148" t="s">
        <v>141</v>
      </c>
      <c r="E285" s="155" t="s">
        <v>1</v>
      </c>
      <c r="F285" s="156" t="s">
        <v>1872</v>
      </c>
      <c r="H285" s="157">
        <v>174.9</v>
      </c>
      <c r="I285" s="158"/>
      <c r="L285" s="154"/>
      <c r="M285" s="159"/>
      <c r="T285" s="160"/>
      <c r="AT285" s="155" t="s">
        <v>141</v>
      </c>
      <c r="AU285" s="155" t="s">
        <v>85</v>
      </c>
      <c r="AV285" s="13" t="s">
        <v>85</v>
      </c>
      <c r="AW285" s="13" t="s">
        <v>32</v>
      </c>
      <c r="AX285" s="13" t="s">
        <v>83</v>
      </c>
      <c r="AY285" s="155" t="s">
        <v>133</v>
      </c>
    </row>
    <row r="286" spans="2:65" s="1" customFormat="1" ht="21.75" customHeight="1">
      <c r="B286" s="32"/>
      <c r="C286" s="133" t="s">
        <v>379</v>
      </c>
      <c r="D286" s="133" t="s">
        <v>135</v>
      </c>
      <c r="E286" s="134" t="s">
        <v>330</v>
      </c>
      <c r="F286" s="135" t="s">
        <v>331</v>
      </c>
      <c r="G286" s="136" t="s">
        <v>138</v>
      </c>
      <c r="H286" s="137">
        <v>61</v>
      </c>
      <c r="I286" s="138"/>
      <c r="J286" s="139">
        <f>ROUND(I286*H286,2)</f>
        <v>0</v>
      </c>
      <c r="K286" s="140"/>
      <c r="L286" s="32"/>
      <c r="M286" s="141" t="s">
        <v>1</v>
      </c>
      <c r="N286" s="142" t="s">
        <v>40</v>
      </c>
      <c r="P286" s="143">
        <f>O286*H286</f>
        <v>0</v>
      </c>
      <c r="Q286" s="143">
        <v>9.1999999999999998E-2</v>
      </c>
      <c r="R286" s="143">
        <f>Q286*H286</f>
        <v>5.6120000000000001</v>
      </c>
      <c r="S286" s="143">
        <v>0</v>
      </c>
      <c r="T286" s="144">
        <f>S286*H286</f>
        <v>0</v>
      </c>
      <c r="AR286" s="145" t="s">
        <v>139</v>
      </c>
      <c r="AT286" s="145" t="s">
        <v>135</v>
      </c>
      <c r="AU286" s="145" t="s">
        <v>85</v>
      </c>
      <c r="AY286" s="17" t="s">
        <v>133</v>
      </c>
      <c r="BE286" s="146">
        <f>IF(N286="základní",J286,0)</f>
        <v>0</v>
      </c>
      <c r="BF286" s="146">
        <f>IF(N286="snížená",J286,0)</f>
        <v>0</v>
      </c>
      <c r="BG286" s="146">
        <f>IF(N286="zákl. přenesená",J286,0)</f>
        <v>0</v>
      </c>
      <c r="BH286" s="146">
        <f>IF(N286="sníž. přenesená",J286,0)</f>
        <v>0</v>
      </c>
      <c r="BI286" s="146">
        <f>IF(N286="nulová",J286,0)</f>
        <v>0</v>
      </c>
      <c r="BJ286" s="17" t="s">
        <v>83</v>
      </c>
      <c r="BK286" s="146">
        <f>ROUND(I286*H286,2)</f>
        <v>0</v>
      </c>
      <c r="BL286" s="17" t="s">
        <v>139</v>
      </c>
      <c r="BM286" s="145" t="s">
        <v>1974</v>
      </c>
    </row>
    <row r="287" spans="2:65" s="12" customFormat="1" ht="11.25">
      <c r="B287" s="147"/>
      <c r="D287" s="148" t="s">
        <v>141</v>
      </c>
      <c r="E287" s="149" t="s">
        <v>1</v>
      </c>
      <c r="F287" s="150" t="s">
        <v>1975</v>
      </c>
      <c r="H287" s="149" t="s">
        <v>1</v>
      </c>
      <c r="I287" s="151"/>
      <c r="L287" s="147"/>
      <c r="M287" s="152"/>
      <c r="T287" s="153"/>
      <c r="AT287" s="149" t="s">
        <v>141</v>
      </c>
      <c r="AU287" s="149" t="s">
        <v>85</v>
      </c>
      <c r="AV287" s="12" t="s">
        <v>83</v>
      </c>
      <c r="AW287" s="12" t="s">
        <v>32</v>
      </c>
      <c r="AX287" s="12" t="s">
        <v>75</v>
      </c>
      <c r="AY287" s="149" t="s">
        <v>133</v>
      </c>
    </row>
    <row r="288" spans="2:65" s="13" customFormat="1" ht="11.25">
      <c r="B288" s="154"/>
      <c r="D288" s="148" t="s">
        <v>141</v>
      </c>
      <c r="E288" s="155" t="s">
        <v>1</v>
      </c>
      <c r="F288" s="156" t="s">
        <v>479</v>
      </c>
      <c r="H288" s="157">
        <v>61</v>
      </c>
      <c r="I288" s="158"/>
      <c r="L288" s="154"/>
      <c r="M288" s="159"/>
      <c r="T288" s="160"/>
      <c r="AT288" s="155" t="s">
        <v>141</v>
      </c>
      <c r="AU288" s="155" t="s">
        <v>85</v>
      </c>
      <c r="AV288" s="13" t="s">
        <v>85</v>
      </c>
      <c r="AW288" s="13" t="s">
        <v>32</v>
      </c>
      <c r="AX288" s="13" t="s">
        <v>83</v>
      </c>
      <c r="AY288" s="155" t="s">
        <v>133</v>
      </c>
    </row>
    <row r="289" spans="2:65" s="1" customFormat="1" ht="21.75" customHeight="1">
      <c r="B289" s="32"/>
      <c r="C289" s="133" t="s">
        <v>385</v>
      </c>
      <c r="D289" s="133" t="s">
        <v>135</v>
      </c>
      <c r="E289" s="134" t="s">
        <v>335</v>
      </c>
      <c r="F289" s="135" t="s">
        <v>336</v>
      </c>
      <c r="G289" s="136" t="s">
        <v>138</v>
      </c>
      <c r="H289" s="137">
        <v>174.9</v>
      </c>
      <c r="I289" s="138"/>
      <c r="J289" s="139">
        <f>ROUND(I289*H289,2)</f>
        <v>0</v>
      </c>
      <c r="K289" s="140"/>
      <c r="L289" s="32"/>
      <c r="M289" s="141" t="s">
        <v>1</v>
      </c>
      <c r="N289" s="142" t="s">
        <v>40</v>
      </c>
      <c r="P289" s="143">
        <f>O289*H289</f>
        <v>0</v>
      </c>
      <c r="Q289" s="143">
        <v>0.115</v>
      </c>
      <c r="R289" s="143">
        <f>Q289*H289</f>
        <v>20.113500000000002</v>
      </c>
      <c r="S289" s="143">
        <v>0</v>
      </c>
      <c r="T289" s="144">
        <f>S289*H289</f>
        <v>0</v>
      </c>
      <c r="AR289" s="145" t="s">
        <v>139</v>
      </c>
      <c r="AT289" s="145" t="s">
        <v>135</v>
      </c>
      <c r="AU289" s="145" t="s">
        <v>85</v>
      </c>
      <c r="AY289" s="17" t="s">
        <v>133</v>
      </c>
      <c r="BE289" s="146">
        <f>IF(N289="základní",J289,0)</f>
        <v>0</v>
      </c>
      <c r="BF289" s="146">
        <f>IF(N289="snížená",J289,0)</f>
        <v>0</v>
      </c>
      <c r="BG289" s="146">
        <f>IF(N289="zákl. přenesená",J289,0)</f>
        <v>0</v>
      </c>
      <c r="BH289" s="146">
        <f>IF(N289="sníž. přenesená",J289,0)</f>
        <v>0</v>
      </c>
      <c r="BI289" s="146">
        <f>IF(N289="nulová",J289,0)</f>
        <v>0</v>
      </c>
      <c r="BJ289" s="17" t="s">
        <v>83</v>
      </c>
      <c r="BK289" s="146">
        <f>ROUND(I289*H289,2)</f>
        <v>0</v>
      </c>
      <c r="BL289" s="17" t="s">
        <v>139</v>
      </c>
      <c r="BM289" s="145" t="s">
        <v>1976</v>
      </c>
    </row>
    <row r="290" spans="2:65" s="12" customFormat="1" ht="11.25">
      <c r="B290" s="147"/>
      <c r="D290" s="148" t="s">
        <v>141</v>
      </c>
      <c r="E290" s="149" t="s">
        <v>1</v>
      </c>
      <c r="F290" s="150" t="s">
        <v>1977</v>
      </c>
      <c r="H290" s="149" t="s">
        <v>1</v>
      </c>
      <c r="I290" s="151"/>
      <c r="L290" s="147"/>
      <c r="M290" s="152"/>
      <c r="T290" s="153"/>
      <c r="AT290" s="149" t="s">
        <v>141</v>
      </c>
      <c r="AU290" s="149" t="s">
        <v>85</v>
      </c>
      <c r="AV290" s="12" t="s">
        <v>83</v>
      </c>
      <c r="AW290" s="12" t="s">
        <v>32</v>
      </c>
      <c r="AX290" s="12" t="s">
        <v>75</v>
      </c>
      <c r="AY290" s="149" t="s">
        <v>133</v>
      </c>
    </row>
    <row r="291" spans="2:65" s="13" customFormat="1" ht="11.25">
      <c r="B291" s="154"/>
      <c r="D291" s="148" t="s">
        <v>141</v>
      </c>
      <c r="E291" s="155" t="s">
        <v>1</v>
      </c>
      <c r="F291" s="156" t="s">
        <v>1872</v>
      </c>
      <c r="H291" s="157">
        <v>174.9</v>
      </c>
      <c r="I291" s="158"/>
      <c r="L291" s="154"/>
      <c r="M291" s="159"/>
      <c r="T291" s="160"/>
      <c r="AT291" s="155" t="s">
        <v>141</v>
      </c>
      <c r="AU291" s="155" t="s">
        <v>85</v>
      </c>
      <c r="AV291" s="13" t="s">
        <v>85</v>
      </c>
      <c r="AW291" s="13" t="s">
        <v>32</v>
      </c>
      <c r="AX291" s="13" t="s">
        <v>83</v>
      </c>
      <c r="AY291" s="155" t="s">
        <v>133</v>
      </c>
    </row>
    <row r="292" spans="2:65" s="1" customFormat="1" ht="21.75" customHeight="1">
      <c r="B292" s="32"/>
      <c r="C292" s="133" t="s">
        <v>390</v>
      </c>
      <c r="D292" s="133" t="s">
        <v>135</v>
      </c>
      <c r="E292" s="134" t="s">
        <v>1425</v>
      </c>
      <c r="F292" s="135" t="s">
        <v>1426</v>
      </c>
      <c r="G292" s="136" t="s">
        <v>138</v>
      </c>
      <c r="H292" s="137">
        <v>59</v>
      </c>
      <c r="I292" s="138"/>
      <c r="J292" s="139">
        <f>ROUND(I292*H292,2)</f>
        <v>0</v>
      </c>
      <c r="K292" s="140"/>
      <c r="L292" s="32"/>
      <c r="M292" s="141" t="s">
        <v>1</v>
      </c>
      <c r="N292" s="142" t="s">
        <v>40</v>
      </c>
      <c r="P292" s="143">
        <f>O292*H292</f>
        <v>0</v>
      </c>
      <c r="Q292" s="143">
        <v>0.161</v>
      </c>
      <c r="R292" s="143">
        <f>Q292*H292</f>
        <v>9.4990000000000006</v>
      </c>
      <c r="S292" s="143">
        <v>0</v>
      </c>
      <c r="T292" s="144">
        <f>S292*H292</f>
        <v>0</v>
      </c>
      <c r="AR292" s="145" t="s">
        <v>139</v>
      </c>
      <c r="AT292" s="145" t="s">
        <v>135</v>
      </c>
      <c r="AU292" s="145" t="s">
        <v>85</v>
      </c>
      <c r="AY292" s="17" t="s">
        <v>133</v>
      </c>
      <c r="BE292" s="146">
        <f>IF(N292="základní",J292,0)</f>
        <v>0</v>
      </c>
      <c r="BF292" s="146">
        <f>IF(N292="snížená",J292,0)</f>
        <v>0</v>
      </c>
      <c r="BG292" s="146">
        <f>IF(N292="zákl. přenesená",J292,0)</f>
        <v>0</v>
      </c>
      <c r="BH292" s="146">
        <f>IF(N292="sníž. přenesená",J292,0)</f>
        <v>0</v>
      </c>
      <c r="BI292" s="146">
        <f>IF(N292="nulová",J292,0)</f>
        <v>0</v>
      </c>
      <c r="BJ292" s="17" t="s">
        <v>83</v>
      </c>
      <c r="BK292" s="146">
        <f>ROUND(I292*H292,2)</f>
        <v>0</v>
      </c>
      <c r="BL292" s="17" t="s">
        <v>139</v>
      </c>
      <c r="BM292" s="145" t="s">
        <v>1978</v>
      </c>
    </row>
    <row r="293" spans="2:65" s="12" customFormat="1" ht="11.25">
      <c r="B293" s="147"/>
      <c r="D293" s="148" t="s">
        <v>141</v>
      </c>
      <c r="E293" s="149" t="s">
        <v>1</v>
      </c>
      <c r="F293" s="150" t="s">
        <v>1979</v>
      </c>
      <c r="H293" s="149" t="s">
        <v>1</v>
      </c>
      <c r="I293" s="151"/>
      <c r="L293" s="147"/>
      <c r="M293" s="152"/>
      <c r="T293" s="153"/>
      <c r="AT293" s="149" t="s">
        <v>141</v>
      </c>
      <c r="AU293" s="149" t="s">
        <v>85</v>
      </c>
      <c r="AV293" s="12" t="s">
        <v>83</v>
      </c>
      <c r="AW293" s="12" t="s">
        <v>32</v>
      </c>
      <c r="AX293" s="12" t="s">
        <v>75</v>
      </c>
      <c r="AY293" s="149" t="s">
        <v>133</v>
      </c>
    </row>
    <row r="294" spans="2:65" s="13" customFormat="1" ht="11.25">
      <c r="B294" s="154"/>
      <c r="D294" s="148" t="s">
        <v>141</v>
      </c>
      <c r="E294" s="155" t="s">
        <v>1</v>
      </c>
      <c r="F294" s="156" t="s">
        <v>470</v>
      </c>
      <c r="H294" s="157">
        <v>59</v>
      </c>
      <c r="I294" s="158"/>
      <c r="L294" s="154"/>
      <c r="M294" s="159"/>
      <c r="T294" s="160"/>
      <c r="AT294" s="155" t="s">
        <v>141</v>
      </c>
      <c r="AU294" s="155" t="s">
        <v>85</v>
      </c>
      <c r="AV294" s="13" t="s">
        <v>85</v>
      </c>
      <c r="AW294" s="13" t="s">
        <v>32</v>
      </c>
      <c r="AX294" s="13" t="s">
        <v>83</v>
      </c>
      <c r="AY294" s="155" t="s">
        <v>133</v>
      </c>
    </row>
    <row r="295" spans="2:65" s="1" customFormat="1" ht="21.75" customHeight="1">
      <c r="B295" s="32"/>
      <c r="C295" s="133" t="s">
        <v>395</v>
      </c>
      <c r="D295" s="133" t="s">
        <v>135</v>
      </c>
      <c r="E295" s="134" t="s">
        <v>1429</v>
      </c>
      <c r="F295" s="135" t="s">
        <v>1430</v>
      </c>
      <c r="G295" s="136" t="s">
        <v>138</v>
      </c>
      <c r="H295" s="137">
        <v>40</v>
      </c>
      <c r="I295" s="138"/>
      <c r="J295" s="139">
        <f>ROUND(I295*H295,2)</f>
        <v>0</v>
      </c>
      <c r="K295" s="140"/>
      <c r="L295" s="32"/>
      <c r="M295" s="141" t="s">
        <v>1</v>
      </c>
      <c r="N295" s="142" t="s">
        <v>40</v>
      </c>
      <c r="P295" s="143">
        <f>O295*H295</f>
        <v>0</v>
      </c>
      <c r="Q295" s="143">
        <v>0.46</v>
      </c>
      <c r="R295" s="143">
        <f>Q295*H295</f>
        <v>18.400000000000002</v>
      </c>
      <c r="S295" s="143">
        <v>0</v>
      </c>
      <c r="T295" s="144">
        <f>S295*H295</f>
        <v>0</v>
      </c>
      <c r="AR295" s="145" t="s">
        <v>139</v>
      </c>
      <c r="AT295" s="145" t="s">
        <v>135</v>
      </c>
      <c r="AU295" s="145" t="s">
        <v>85</v>
      </c>
      <c r="AY295" s="17" t="s">
        <v>133</v>
      </c>
      <c r="BE295" s="146">
        <f>IF(N295="základní",J295,0)</f>
        <v>0</v>
      </c>
      <c r="BF295" s="146">
        <f>IF(N295="snížená",J295,0)</f>
        <v>0</v>
      </c>
      <c r="BG295" s="146">
        <f>IF(N295="zákl. přenesená",J295,0)</f>
        <v>0</v>
      </c>
      <c r="BH295" s="146">
        <f>IF(N295="sníž. přenesená",J295,0)</f>
        <v>0</v>
      </c>
      <c r="BI295" s="146">
        <f>IF(N295="nulová",J295,0)</f>
        <v>0</v>
      </c>
      <c r="BJ295" s="17" t="s">
        <v>83</v>
      </c>
      <c r="BK295" s="146">
        <f>ROUND(I295*H295,2)</f>
        <v>0</v>
      </c>
      <c r="BL295" s="17" t="s">
        <v>139</v>
      </c>
      <c r="BM295" s="145" t="s">
        <v>1980</v>
      </c>
    </row>
    <row r="296" spans="2:65" s="12" customFormat="1" ht="11.25">
      <c r="B296" s="147"/>
      <c r="D296" s="148" t="s">
        <v>141</v>
      </c>
      <c r="E296" s="149" t="s">
        <v>1</v>
      </c>
      <c r="F296" s="150" t="s">
        <v>1981</v>
      </c>
      <c r="H296" s="149" t="s">
        <v>1</v>
      </c>
      <c r="I296" s="151"/>
      <c r="L296" s="147"/>
      <c r="M296" s="152"/>
      <c r="T296" s="153"/>
      <c r="AT296" s="149" t="s">
        <v>141</v>
      </c>
      <c r="AU296" s="149" t="s">
        <v>85</v>
      </c>
      <c r="AV296" s="12" t="s">
        <v>83</v>
      </c>
      <c r="AW296" s="12" t="s">
        <v>32</v>
      </c>
      <c r="AX296" s="12" t="s">
        <v>75</v>
      </c>
      <c r="AY296" s="149" t="s">
        <v>133</v>
      </c>
    </row>
    <row r="297" spans="2:65" s="13" customFormat="1" ht="11.25">
      <c r="B297" s="154"/>
      <c r="D297" s="148" t="s">
        <v>141</v>
      </c>
      <c r="E297" s="155" t="s">
        <v>1</v>
      </c>
      <c r="F297" s="156" t="s">
        <v>379</v>
      </c>
      <c r="H297" s="157">
        <v>40</v>
      </c>
      <c r="I297" s="158"/>
      <c r="L297" s="154"/>
      <c r="M297" s="159"/>
      <c r="T297" s="160"/>
      <c r="AT297" s="155" t="s">
        <v>141</v>
      </c>
      <c r="AU297" s="155" t="s">
        <v>85</v>
      </c>
      <c r="AV297" s="13" t="s">
        <v>85</v>
      </c>
      <c r="AW297" s="13" t="s">
        <v>32</v>
      </c>
      <c r="AX297" s="13" t="s">
        <v>83</v>
      </c>
      <c r="AY297" s="155" t="s">
        <v>133</v>
      </c>
    </row>
    <row r="298" spans="2:65" s="1" customFormat="1" ht="21.75" customHeight="1">
      <c r="B298" s="32"/>
      <c r="C298" s="133" t="s">
        <v>400</v>
      </c>
      <c r="D298" s="133" t="s">
        <v>135</v>
      </c>
      <c r="E298" s="134" t="s">
        <v>352</v>
      </c>
      <c r="F298" s="135" t="s">
        <v>353</v>
      </c>
      <c r="G298" s="136" t="s">
        <v>138</v>
      </c>
      <c r="H298" s="137">
        <v>400.68</v>
      </c>
      <c r="I298" s="138"/>
      <c r="J298" s="139">
        <f>ROUND(I298*H298,2)</f>
        <v>0</v>
      </c>
      <c r="K298" s="140"/>
      <c r="L298" s="32"/>
      <c r="M298" s="141" t="s">
        <v>1</v>
      </c>
      <c r="N298" s="142" t="s">
        <v>40</v>
      </c>
      <c r="P298" s="143">
        <f>O298*H298</f>
        <v>0</v>
      </c>
      <c r="Q298" s="143">
        <v>0.24</v>
      </c>
      <c r="R298" s="143">
        <f>Q298*H298</f>
        <v>96.163200000000003</v>
      </c>
      <c r="S298" s="143">
        <v>0</v>
      </c>
      <c r="T298" s="144">
        <f>S298*H298</f>
        <v>0</v>
      </c>
      <c r="AR298" s="145" t="s">
        <v>139</v>
      </c>
      <c r="AT298" s="145" t="s">
        <v>135</v>
      </c>
      <c r="AU298" s="145" t="s">
        <v>85</v>
      </c>
      <c r="AY298" s="17" t="s">
        <v>133</v>
      </c>
      <c r="BE298" s="146">
        <f>IF(N298="základní",J298,0)</f>
        <v>0</v>
      </c>
      <c r="BF298" s="146">
        <f>IF(N298="snížená",J298,0)</f>
        <v>0</v>
      </c>
      <c r="BG298" s="146">
        <f>IF(N298="zákl. přenesená",J298,0)</f>
        <v>0</v>
      </c>
      <c r="BH298" s="146">
        <f>IF(N298="sníž. přenesená",J298,0)</f>
        <v>0</v>
      </c>
      <c r="BI298" s="146">
        <f>IF(N298="nulová",J298,0)</f>
        <v>0</v>
      </c>
      <c r="BJ298" s="17" t="s">
        <v>83</v>
      </c>
      <c r="BK298" s="146">
        <f>ROUND(I298*H298,2)</f>
        <v>0</v>
      </c>
      <c r="BL298" s="17" t="s">
        <v>139</v>
      </c>
      <c r="BM298" s="145" t="s">
        <v>1982</v>
      </c>
    </row>
    <row r="299" spans="2:65" s="12" customFormat="1" ht="11.25">
      <c r="B299" s="147"/>
      <c r="D299" s="148" t="s">
        <v>141</v>
      </c>
      <c r="E299" s="149" t="s">
        <v>1</v>
      </c>
      <c r="F299" s="150" t="s">
        <v>1435</v>
      </c>
      <c r="H299" s="149" t="s">
        <v>1</v>
      </c>
      <c r="I299" s="151"/>
      <c r="L299" s="147"/>
      <c r="M299" s="152"/>
      <c r="T299" s="153"/>
      <c r="AT299" s="149" t="s">
        <v>141</v>
      </c>
      <c r="AU299" s="149" t="s">
        <v>85</v>
      </c>
      <c r="AV299" s="12" t="s">
        <v>83</v>
      </c>
      <c r="AW299" s="12" t="s">
        <v>32</v>
      </c>
      <c r="AX299" s="12" t="s">
        <v>75</v>
      </c>
      <c r="AY299" s="149" t="s">
        <v>133</v>
      </c>
    </row>
    <row r="300" spans="2:65" s="12" customFormat="1" ht="11.25">
      <c r="B300" s="147"/>
      <c r="D300" s="148" t="s">
        <v>141</v>
      </c>
      <c r="E300" s="149" t="s">
        <v>1</v>
      </c>
      <c r="F300" s="150" t="s">
        <v>1983</v>
      </c>
      <c r="H300" s="149" t="s">
        <v>1</v>
      </c>
      <c r="I300" s="151"/>
      <c r="L300" s="147"/>
      <c r="M300" s="152"/>
      <c r="T300" s="153"/>
      <c r="AT300" s="149" t="s">
        <v>141</v>
      </c>
      <c r="AU300" s="149" t="s">
        <v>85</v>
      </c>
      <c r="AV300" s="12" t="s">
        <v>83</v>
      </c>
      <c r="AW300" s="12" t="s">
        <v>32</v>
      </c>
      <c r="AX300" s="12" t="s">
        <v>75</v>
      </c>
      <c r="AY300" s="149" t="s">
        <v>133</v>
      </c>
    </row>
    <row r="301" spans="2:65" s="13" customFormat="1" ht="11.25">
      <c r="B301" s="154"/>
      <c r="D301" s="148" t="s">
        <v>141</v>
      </c>
      <c r="E301" s="155" t="s">
        <v>1</v>
      </c>
      <c r="F301" s="156" t="s">
        <v>1984</v>
      </c>
      <c r="H301" s="157">
        <v>114.48</v>
      </c>
      <c r="I301" s="158"/>
      <c r="L301" s="154"/>
      <c r="M301" s="159"/>
      <c r="T301" s="160"/>
      <c r="AT301" s="155" t="s">
        <v>141</v>
      </c>
      <c r="AU301" s="155" t="s">
        <v>85</v>
      </c>
      <c r="AV301" s="13" t="s">
        <v>85</v>
      </c>
      <c r="AW301" s="13" t="s">
        <v>32</v>
      </c>
      <c r="AX301" s="13" t="s">
        <v>75</v>
      </c>
      <c r="AY301" s="155" t="s">
        <v>133</v>
      </c>
    </row>
    <row r="302" spans="2:65" s="12" customFormat="1" ht="11.25">
      <c r="B302" s="147"/>
      <c r="D302" s="148" t="s">
        <v>141</v>
      </c>
      <c r="E302" s="149" t="s">
        <v>1</v>
      </c>
      <c r="F302" s="150" t="s">
        <v>1985</v>
      </c>
      <c r="H302" s="149" t="s">
        <v>1</v>
      </c>
      <c r="I302" s="151"/>
      <c r="L302" s="147"/>
      <c r="M302" s="152"/>
      <c r="T302" s="153"/>
      <c r="AT302" s="149" t="s">
        <v>141</v>
      </c>
      <c r="AU302" s="149" t="s">
        <v>85</v>
      </c>
      <c r="AV302" s="12" t="s">
        <v>83</v>
      </c>
      <c r="AW302" s="12" t="s">
        <v>32</v>
      </c>
      <c r="AX302" s="12" t="s">
        <v>75</v>
      </c>
      <c r="AY302" s="149" t="s">
        <v>133</v>
      </c>
    </row>
    <row r="303" spans="2:65" s="13" customFormat="1" ht="11.25">
      <c r="B303" s="154"/>
      <c r="D303" s="148" t="s">
        <v>141</v>
      </c>
      <c r="E303" s="155" t="s">
        <v>1</v>
      </c>
      <c r="F303" s="156" t="s">
        <v>1986</v>
      </c>
      <c r="H303" s="157">
        <v>286.2</v>
      </c>
      <c r="I303" s="158"/>
      <c r="L303" s="154"/>
      <c r="M303" s="159"/>
      <c r="T303" s="160"/>
      <c r="AT303" s="155" t="s">
        <v>141</v>
      </c>
      <c r="AU303" s="155" t="s">
        <v>85</v>
      </c>
      <c r="AV303" s="13" t="s">
        <v>85</v>
      </c>
      <c r="AW303" s="13" t="s">
        <v>32</v>
      </c>
      <c r="AX303" s="13" t="s">
        <v>75</v>
      </c>
      <c r="AY303" s="155" t="s">
        <v>133</v>
      </c>
    </row>
    <row r="304" spans="2:65" s="14" customFormat="1" ht="11.25">
      <c r="B304" s="161"/>
      <c r="D304" s="148" t="s">
        <v>141</v>
      </c>
      <c r="E304" s="162" t="s">
        <v>1</v>
      </c>
      <c r="F304" s="163" t="s">
        <v>152</v>
      </c>
      <c r="H304" s="164">
        <v>400.68</v>
      </c>
      <c r="I304" s="165"/>
      <c r="L304" s="161"/>
      <c r="M304" s="166"/>
      <c r="T304" s="167"/>
      <c r="AT304" s="162" t="s">
        <v>141</v>
      </c>
      <c r="AU304" s="162" t="s">
        <v>85</v>
      </c>
      <c r="AV304" s="14" t="s">
        <v>139</v>
      </c>
      <c r="AW304" s="14" t="s">
        <v>32</v>
      </c>
      <c r="AX304" s="14" t="s">
        <v>83</v>
      </c>
      <c r="AY304" s="162" t="s">
        <v>133</v>
      </c>
    </row>
    <row r="305" spans="2:65" s="1" customFormat="1" ht="24.2" customHeight="1">
      <c r="B305" s="32"/>
      <c r="C305" s="133" t="s">
        <v>406</v>
      </c>
      <c r="D305" s="133" t="s">
        <v>135</v>
      </c>
      <c r="E305" s="134" t="s">
        <v>364</v>
      </c>
      <c r="F305" s="135" t="s">
        <v>365</v>
      </c>
      <c r="G305" s="136" t="s">
        <v>138</v>
      </c>
      <c r="H305" s="137">
        <v>95.4</v>
      </c>
      <c r="I305" s="138"/>
      <c r="J305" s="139">
        <f>ROUND(I305*H305,2)</f>
        <v>0</v>
      </c>
      <c r="K305" s="140"/>
      <c r="L305" s="32"/>
      <c r="M305" s="141" t="s">
        <v>1</v>
      </c>
      <c r="N305" s="142" t="s">
        <v>40</v>
      </c>
      <c r="P305" s="143">
        <f>O305*H305</f>
        <v>0</v>
      </c>
      <c r="Q305" s="143">
        <v>0.13188</v>
      </c>
      <c r="R305" s="143">
        <f>Q305*H305</f>
        <v>12.581352000000001</v>
      </c>
      <c r="S305" s="143">
        <v>0</v>
      </c>
      <c r="T305" s="144">
        <f>S305*H305</f>
        <v>0</v>
      </c>
      <c r="AR305" s="145" t="s">
        <v>139</v>
      </c>
      <c r="AT305" s="145" t="s">
        <v>135</v>
      </c>
      <c r="AU305" s="145" t="s">
        <v>85</v>
      </c>
      <c r="AY305" s="17" t="s">
        <v>133</v>
      </c>
      <c r="BE305" s="146">
        <f>IF(N305="základní",J305,0)</f>
        <v>0</v>
      </c>
      <c r="BF305" s="146">
        <f>IF(N305="snížená",J305,0)</f>
        <v>0</v>
      </c>
      <c r="BG305" s="146">
        <f>IF(N305="zákl. přenesená",J305,0)</f>
        <v>0</v>
      </c>
      <c r="BH305" s="146">
        <f>IF(N305="sníž. přenesená",J305,0)</f>
        <v>0</v>
      </c>
      <c r="BI305" s="146">
        <f>IF(N305="nulová",J305,0)</f>
        <v>0</v>
      </c>
      <c r="BJ305" s="17" t="s">
        <v>83</v>
      </c>
      <c r="BK305" s="146">
        <f>ROUND(I305*H305,2)</f>
        <v>0</v>
      </c>
      <c r="BL305" s="17" t="s">
        <v>139</v>
      </c>
      <c r="BM305" s="145" t="s">
        <v>1987</v>
      </c>
    </row>
    <row r="306" spans="2:65" s="12" customFormat="1" ht="11.25">
      <c r="B306" s="147"/>
      <c r="D306" s="148" t="s">
        <v>141</v>
      </c>
      <c r="E306" s="149" t="s">
        <v>1</v>
      </c>
      <c r="F306" s="150" t="s">
        <v>1988</v>
      </c>
      <c r="H306" s="149" t="s">
        <v>1</v>
      </c>
      <c r="I306" s="151"/>
      <c r="L306" s="147"/>
      <c r="M306" s="152"/>
      <c r="T306" s="153"/>
      <c r="AT306" s="149" t="s">
        <v>141</v>
      </c>
      <c r="AU306" s="149" t="s">
        <v>85</v>
      </c>
      <c r="AV306" s="12" t="s">
        <v>83</v>
      </c>
      <c r="AW306" s="12" t="s">
        <v>32</v>
      </c>
      <c r="AX306" s="12" t="s">
        <v>75</v>
      </c>
      <c r="AY306" s="149" t="s">
        <v>133</v>
      </c>
    </row>
    <row r="307" spans="2:65" s="13" customFormat="1" ht="11.25">
      <c r="B307" s="154"/>
      <c r="D307" s="148" t="s">
        <v>141</v>
      </c>
      <c r="E307" s="155" t="s">
        <v>1</v>
      </c>
      <c r="F307" s="156" t="s">
        <v>1882</v>
      </c>
      <c r="H307" s="157">
        <v>95.4</v>
      </c>
      <c r="I307" s="158"/>
      <c r="L307" s="154"/>
      <c r="M307" s="159"/>
      <c r="T307" s="160"/>
      <c r="AT307" s="155" t="s">
        <v>141</v>
      </c>
      <c r="AU307" s="155" t="s">
        <v>85</v>
      </c>
      <c r="AV307" s="13" t="s">
        <v>85</v>
      </c>
      <c r="AW307" s="13" t="s">
        <v>32</v>
      </c>
      <c r="AX307" s="13" t="s">
        <v>83</v>
      </c>
      <c r="AY307" s="155" t="s">
        <v>133</v>
      </c>
    </row>
    <row r="308" spans="2:65" s="1" customFormat="1" ht="24.2" customHeight="1">
      <c r="B308" s="32"/>
      <c r="C308" s="133" t="s">
        <v>412</v>
      </c>
      <c r="D308" s="133" t="s">
        <v>135</v>
      </c>
      <c r="E308" s="134" t="s">
        <v>1442</v>
      </c>
      <c r="F308" s="135" t="s">
        <v>1443</v>
      </c>
      <c r="G308" s="136" t="s">
        <v>138</v>
      </c>
      <c r="H308" s="137">
        <v>59</v>
      </c>
      <c r="I308" s="138"/>
      <c r="J308" s="139">
        <f>ROUND(I308*H308,2)</f>
        <v>0</v>
      </c>
      <c r="K308" s="140"/>
      <c r="L308" s="32"/>
      <c r="M308" s="141" t="s">
        <v>1</v>
      </c>
      <c r="N308" s="142" t="s">
        <v>40</v>
      </c>
      <c r="P308" s="143">
        <f>O308*H308</f>
        <v>0</v>
      </c>
      <c r="Q308" s="143">
        <v>0.18462999999999999</v>
      </c>
      <c r="R308" s="143">
        <f>Q308*H308</f>
        <v>10.89317</v>
      </c>
      <c r="S308" s="143">
        <v>0</v>
      </c>
      <c r="T308" s="144">
        <f>S308*H308</f>
        <v>0</v>
      </c>
      <c r="AR308" s="145" t="s">
        <v>139</v>
      </c>
      <c r="AT308" s="145" t="s">
        <v>135</v>
      </c>
      <c r="AU308" s="145" t="s">
        <v>85</v>
      </c>
      <c r="AY308" s="17" t="s">
        <v>133</v>
      </c>
      <c r="BE308" s="146">
        <f>IF(N308="základní",J308,0)</f>
        <v>0</v>
      </c>
      <c r="BF308" s="146">
        <f>IF(N308="snížená",J308,0)</f>
        <v>0</v>
      </c>
      <c r="BG308" s="146">
        <f>IF(N308="zákl. přenesená",J308,0)</f>
        <v>0</v>
      </c>
      <c r="BH308" s="146">
        <f>IF(N308="sníž. přenesená",J308,0)</f>
        <v>0</v>
      </c>
      <c r="BI308" s="146">
        <f>IF(N308="nulová",J308,0)</f>
        <v>0</v>
      </c>
      <c r="BJ308" s="17" t="s">
        <v>83</v>
      </c>
      <c r="BK308" s="146">
        <f>ROUND(I308*H308,2)</f>
        <v>0</v>
      </c>
      <c r="BL308" s="17" t="s">
        <v>139</v>
      </c>
      <c r="BM308" s="145" t="s">
        <v>1989</v>
      </c>
    </row>
    <row r="309" spans="2:65" s="12" customFormat="1" ht="11.25">
      <c r="B309" s="147"/>
      <c r="D309" s="148" t="s">
        <v>141</v>
      </c>
      <c r="E309" s="149" t="s">
        <v>1</v>
      </c>
      <c r="F309" s="150" t="s">
        <v>1990</v>
      </c>
      <c r="H309" s="149" t="s">
        <v>1</v>
      </c>
      <c r="I309" s="151"/>
      <c r="L309" s="147"/>
      <c r="M309" s="152"/>
      <c r="T309" s="153"/>
      <c r="AT309" s="149" t="s">
        <v>141</v>
      </c>
      <c r="AU309" s="149" t="s">
        <v>85</v>
      </c>
      <c r="AV309" s="12" t="s">
        <v>83</v>
      </c>
      <c r="AW309" s="12" t="s">
        <v>32</v>
      </c>
      <c r="AX309" s="12" t="s">
        <v>75</v>
      </c>
      <c r="AY309" s="149" t="s">
        <v>133</v>
      </c>
    </row>
    <row r="310" spans="2:65" s="13" customFormat="1" ht="11.25">
      <c r="B310" s="154"/>
      <c r="D310" s="148" t="s">
        <v>141</v>
      </c>
      <c r="E310" s="155" t="s">
        <v>1</v>
      </c>
      <c r="F310" s="156" t="s">
        <v>470</v>
      </c>
      <c r="H310" s="157">
        <v>59</v>
      </c>
      <c r="I310" s="158"/>
      <c r="L310" s="154"/>
      <c r="M310" s="159"/>
      <c r="T310" s="160"/>
      <c r="AT310" s="155" t="s">
        <v>141</v>
      </c>
      <c r="AU310" s="155" t="s">
        <v>85</v>
      </c>
      <c r="AV310" s="13" t="s">
        <v>85</v>
      </c>
      <c r="AW310" s="13" t="s">
        <v>32</v>
      </c>
      <c r="AX310" s="13" t="s">
        <v>83</v>
      </c>
      <c r="AY310" s="155" t="s">
        <v>133</v>
      </c>
    </row>
    <row r="311" spans="2:65" s="1" customFormat="1" ht="24.2" customHeight="1">
      <c r="B311" s="32"/>
      <c r="C311" s="133" t="s">
        <v>417</v>
      </c>
      <c r="D311" s="133" t="s">
        <v>135</v>
      </c>
      <c r="E311" s="134" t="s">
        <v>1991</v>
      </c>
      <c r="F311" s="135" t="s">
        <v>1992</v>
      </c>
      <c r="G311" s="136" t="s">
        <v>138</v>
      </c>
      <c r="H311" s="137">
        <v>49</v>
      </c>
      <c r="I311" s="138"/>
      <c r="J311" s="139">
        <f>ROUND(I311*H311,2)</f>
        <v>0</v>
      </c>
      <c r="K311" s="140"/>
      <c r="L311" s="32"/>
      <c r="M311" s="141" t="s">
        <v>1</v>
      </c>
      <c r="N311" s="142" t="s">
        <v>40</v>
      </c>
      <c r="P311" s="143">
        <f>O311*H311</f>
        <v>0</v>
      </c>
      <c r="Q311" s="143">
        <v>0.24501000000000001</v>
      </c>
      <c r="R311" s="143">
        <f>Q311*H311</f>
        <v>12.00549</v>
      </c>
      <c r="S311" s="143">
        <v>0</v>
      </c>
      <c r="T311" s="144">
        <f>S311*H311</f>
        <v>0</v>
      </c>
      <c r="AR311" s="145" t="s">
        <v>139</v>
      </c>
      <c r="AT311" s="145" t="s">
        <v>135</v>
      </c>
      <c r="AU311" s="145" t="s">
        <v>85</v>
      </c>
      <c r="AY311" s="17" t="s">
        <v>133</v>
      </c>
      <c r="BE311" s="146">
        <f>IF(N311="základní",J311,0)</f>
        <v>0</v>
      </c>
      <c r="BF311" s="146">
        <f>IF(N311="snížená",J311,0)</f>
        <v>0</v>
      </c>
      <c r="BG311" s="146">
        <f>IF(N311="zákl. přenesená",J311,0)</f>
        <v>0</v>
      </c>
      <c r="BH311" s="146">
        <f>IF(N311="sníž. přenesená",J311,0)</f>
        <v>0</v>
      </c>
      <c r="BI311" s="146">
        <f>IF(N311="nulová",J311,0)</f>
        <v>0</v>
      </c>
      <c r="BJ311" s="17" t="s">
        <v>83</v>
      </c>
      <c r="BK311" s="146">
        <f>ROUND(I311*H311,2)</f>
        <v>0</v>
      </c>
      <c r="BL311" s="17" t="s">
        <v>139</v>
      </c>
      <c r="BM311" s="145" t="s">
        <v>1993</v>
      </c>
    </row>
    <row r="312" spans="2:65" s="12" customFormat="1" ht="11.25">
      <c r="B312" s="147"/>
      <c r="D312" s="148" t="s">
        <v>141</v>
      </c>
      <c r="E312" s="149" t="s">
        <v>1</v>
      </c>
      <c r="F312" s="150" t="s">
        <v>1994</v>
      </c>
      <c r="H312" s="149" t="s">
        <v>1</v>
      </c>
      <c r="I312" s="151"/>
      <c r="L312" s="147"/>
      <c r="M312" s="152"/>
      <c r="T312" s="153"/>
      <c r="AT312" s="149" t="s">
        <v>141</v>
      </c>
      <c r="AU312" s="149" t="s">
        <v>85</v>
      </c>
      <c r="AV312" s="12" t="s">
        <v>83</v>
      </c>
      <c r="AW312" s="12" t="s">
        <v>32</v>
      </c>
      <c r="AX312" s="12" t="s">
        <v>75</v>
      </c>
      <c r="AY312" s="149" t="s">
        <v>133</v>
      </c>
    </row>
    <row r="313" spans="2:65" s="13" customFormat="1" ht="11.25">
      <c r="B313" s="154"/>
      <c r="D313" s="148" t="s">
        <v>141</v>
      </c>
      <c r="E313" s="155" t="s">
        <v>1</v>
      </c>
      <c r="F313" s="156" t="s">
        <v>425</v>
      </c>
      <c r="H313" s="157">
        <v>49</v>
      </c>
      <c r="I313" s="158"/>
      <c r="L313" s="154"/>
      <c r="M313" s="159"/>
      <c r="T313" s="160"/>
      <c r="AT313" s="155" t="s">
        <v>141</v>
      </c>
      <c r="AU313" s="155" t="s">
        <v>85</v>
      </c>
      <c r="AV313" s="13" t="s">
        <v>85</v>
      </c>
      <c r="AW313" s="13" t="s">
        <v>32</v>
      </c>
      <c r="AX313" s="13" t="s">
        <v>83</v>
      </c>
      <c r="AY313" s="155" t="s">
        <v>133</v>
      </c>
    </row>
    <row r="314" spans="2:65" s="1" customFormat="1" ht="16.5" customHeight="1">
      <c r="B314" s="32"/>
      <c r="C314" s="133" t="s">
        <v>421</v>
      </c>
      <c r="D314" s="133" t="s">
        <v>135</v>
      </c>
      <c r="E314" s="134" t="s">
        <v>374</v>
      </c>
      <c r="F314" s="135" t="s">
        <v>375</v>
      </c>
      <c r="G314" s="136" t="s">
        <v>138</v>
      </c>
      <c r="H314" s="137">
        <v>233.9</v>
      </c>
      <c r="I314" s="138"/>
      <c r="J314" s="139">
        <f>ROUND(I314*H314,2)</f>
        <v>0</v>
      </c>
      <c r="K314" s="140"/>
      <c r="L314" s="32"/>
      <c r="M314" s="141" t="s">
        <v>1</v>
      </c>
      <c r="N314" s="142" t="s">
        <v>40</v>
      </c>
      <c r="P314" s="143">
        <f>O314*H314</f>
        <v>0</v>
      </c>
      <c r="Q314" s="143">
        <v>6.0099999999999997E-3</v>
      </c>
      <c r="R314" s="143">
        <f>Q314*H314</f>
        <v>1.4057390000000001</v>
      </c>
      <c r="S314" s="143">
        <v>0</v>
      </c>
      <c r="T314" s="144">
        <f>S314*H314</f>
        <v>0</v>
      </c>
      <c r="AR314" s="145" t="s">
        <v>139</v>
      </c>
      <c r="AT314" s="145" t="s">
        <v>135</v>
      </c>
      <c r="AU314" s="145" t="s">
        <v>85</v>
      </c>
      <c r="AY314" s="17" t="s">
        <v>133</v>
      </c>
      <c r="BE314" s="146">
        <f>IF(N314="základní",J314,0)</f>
        <v>0</v>
      </c>
      <c r="BF314" s="146">
        <f>IF(N314="snížená",J314,0)</f>
        <v>0</v>
      </c>
      <c r="BG314" s="146">
        <f>IF(N314="zákl. přenesená",J314,0)</f>
        <v>0</v>
      </c>
      <c r="BH314" s="146">
        <f>IF(N314="sníž. přenesená",J314,0)</f>
        <v>0</v>
      </c>
      <c r="BI314" s="146">
        <f>IF(N314="nulová",J314,0)</f>
        <v>0</v>
      </c>
      <c r="BJ314" s="17" t="s">
        <v>83</v>
      </c>
      <c r="BK314" s="146">
        <f>ROUND(I314*H314,2)</f>
        <v>0</v>
      </c>
      <c r="BL314" s="17" t="s">
        <v>139</v>
      </c>
      <c r="BM314" s="145" t="s">
        <v>1995</v>
      </c>
    </row>
    <row r="315" spans="2:65" s="12" customFormat="1" ht="11.25">
      <c r="B315" s="147"/>
      <c r="D315" s="148" t="s">
        <v>141</v>
      </c>
      <c r="E315" s="149" t="s">
        <v>1</v>
      </c>
      <c r="F315" s="150" t="s">
        <v>1996</v>
      </c>
      <c r="H315" s="149" t="s">
        <v>1</v>
      </c>
      <c r="I315" s="151"/>
      <c r="L315" s="147"/>
      <c r="M315" s="152"/>
      <c r="T315" s="153"/>
      <c r="AT315" s="149" t="s">
        <v>141</v>
      </c>
      <c r="AU315" s="149" t="s">
        <v>85</v>
      </c>
      <c r="AV315" s="12" t="s">
        <v>83</v>
      </c>
      <c r="AW315" s="12" t="s">
        <v>32</v>
      </c>
      <c r="AX315" s="12" t="s">
        <v>75</v>
      </c>
      <c r="AY315" s="149" t="s">
        <v>133</v>
      </c>
    </row>
    <row r="316" spans="2:65" s="13" customFormat="1" ht="11.25">
      <c r="B316" s="154"/>
      <c r="D316" s="148" t="s">
        <v>141</v>
      </c>
      <c r="E316" s="155" t="s">
        <v>1</v>
      </c>
      <c r="F316" s="156" t="s">
        <v>470</v>
      </c>
      <c r="H316" s="157">
        <v>59</v>
      </c>
      <c r="I316" s="158"/>
      <c r="L316" s="154"/>
      <c r="M316" s="159"/>
      <c r="T316" s="160"/>
      <c r="AT316" s="155" t="s">
        <v>141</v>
      </c>
      <c r="AU316" s="155" t="s">
        <v>85</v>
      </c>
      <c r="AV316" s="13" t="s">
        <v>85</v>
      </c>
      <c r="AW316" s="13" t="s">
        <v>32</v>
      </c>
      <c r="AX316" s="13" t="s">
        <v>75</v>
      </c>
      <c r="AY316" s="155" t="s">
        <v>133</v>
      </c>
    </row>
    <row r="317" spans="2:65" s="12" customFormat="1" ht="11.25">
      <c r="B317" s="147"/>
      <c r="D317" s="148" t="s">
        <v>141</v>
      </c>
      <c r="E317" s="149" t="s">
        <v>1</v>
      </c>
      <c r="F317" s="150" t="s">
        <v>1997</v>
      </c>
      <c r="H317" s="149" t="s">
        <v>1</v>
      </c>
      <c r="I317" s="151"/>
      <c r="L317" s="147"/>
      <c r="M317" s="152"/>
      <c r="T317" s="153"/>
      <c r="AT317" s="149" t="s">
        <v>141</v>
      </c>
      <c r="AU317" s="149" t="s">
        <v>85</v>
      </c>
      <c r="AV317" s="12" t="s">
        <v>83</v>
      </c>
      <c r="AW317" s="12" t="s">
        <v>32</v>
      </c>
      <c r="AX317" s="12" t="s">
        <v>75</v>
      </c>
      <c r="AY317" s="149" t="s">
        <v>133</v>
      </c>
    </row>
    <row r="318" spans="2:65" s="13" customFormat="1" ht="11.25">
      <c r="B318" s="154"/>
      <c r="D318" s="148" t="s">
        <v>141</v>
      </c>
      <c r="E318" s="155" t="s">
        <v>1</v>
      </c>
      <c r="F318" s="156" t="s">
        <v>1872</v>
      </c>
      <c r="H318" s="157">
        <v>174.9</v>
      </c>
      <c r="I318" s="158"/>
      <c r="L318" s="154"/>
      <c r="M318" s="159"/>
      <c r="T318" s="160"/>
      <c r="AT318" s="155" t="s">
        <v>141</v>
      </c>
      <c r="AU318" s="155" t="s">
        <v>85</v>
      </c>
      <c r="AV318" s="13" t="s">
        <v>85</v>
      </c>
      <c r="AW318" s="13" t="s">
        <v>32</v>
      </c>
      <c r="AX318" s="13" t="s">
        <v>75</v>
      </c>
      <c r="AY318" s="155" t="s">
        <v>133</v>
      </c>
    </row>
    <row r="319" spans="2:65" s="14" customFormat="1" ht="11.25">
      <c r="B319" s="161"/>
      <c r="D319" s="148" t="s">
        <v>141</v>
      </c>
      <c r="E319" s="162" t="s">
        <v>1</v>
      </c>
      <c r="F319" s="163" t="s">
        <v>152</v>
      </c>
      <c r="H319" s="164">
        <v>233.9</v>
      </c>
      <c r="I319" s="165"/>
      <c r="L319" s="161"/>
      <c r="M319" s="166"/>
      <c r="T319" s="167"/>
      <c r="AT319" s="162" t="s">
        <v>141</v>
      </c>
      <c r="AU319" s="162" t="s">
        <v>85</v>
      </c>
      <c r="AV319" s="14" t="s">
        <v>139</v>
      </c>
      <c r="AW319" s="14" t="s">
        <v>32</v>
      </c>
      <c r="AX319" s="14" t="s">
        <v>83</v>
      </c>
      <c r="AY319" s="162" t="s">
        <v>133</v>
      </c>
    </row>
    <row r="320" spans="2:65" s="1" customFormat="1" ht="16.5" customHeight="1">
      <c r="B320" s="32"/>
      <c r="C320" s="133" t="s">
        <v>425</v>
      </c>
      <c r="D320" s="133" t="s">
        <v>135</v>
      </c>
      <c r="E320" s="134" t="s">
        <v>380</v>
      </c>
      <c r="F320" s="135" t="s">
        <v>381</v>
      </c>
      <c r="G320" s="136" t="s">
        <v>138</v>
      </c>
      <c r="H320" s="137">
        <v>61</v>
      </c>
      <c r="I320" s="138"/>
      <c r="J320" s="139">
        <f>ROUND(I320*H320,2)</f>
        <v>0</v>
      </c>
      <c r="K320" s="140"/>
      <c r="L320" s="32"/>
      <c r="M320" s="141" t="s">
        <v>1</v>
      </c>
      <c r="N320" s="142" t="s">
        <v>40</v>
      </c>
      <c r="P320" s="143">
        <f>O320*H320</f>
        <v>0</v>
      </c>
      <c r="Q320" s="143">
        <v>5.1000000000000004E-4</v>
      </c>
      <c r="R320" s="143">
        <f>Q320*H320</f>
        <v>3.1110000000000002E-2</v>
      </c>
      <c r="S320" s="143">
        <v>0</v>
      </c>
      <c r="T320" s="144">
        <f>S320*H320</f>
        <v>0</v>
      </c>
      <c r="AR320" s="145" t="s">
        <v>139</v>
      </c>
      <c r="AT320" s="145" t="s">
        <v>135</v>
      </c>
      <c r="AU320" s="145" t="s">
        <v>85</v>
      </c>
      <c r="AY320" s="17" t="s">
        <v>133</v>
      </c>
      <c r="BE320" s="146">
        <f>IF(N320="základní",J320,0)</f>
        <v>0</v>
      </c>
      <c r="BF320" s="146">
        <f>IF(N320="snížená",J320,0)</f>
        <v>0</v>
      </c>
      <c r="BG320" s="146">
        <f>IF(N320="zákl. přenesená",J320,0)</f>
        <v>0</v>
      </c>
      <c r="BH320" s="146">
        <f>IF(N320="sníž. přenesená",J320,0)</f>
        <v>0</v>
      </c>
      <c r="BI320" s="146">
        <f>IF(N320="nulová",J320,0)</f>
        <v>0</v>
      </c>
      <c r="BJ320" s="17" t="s">
        <v>83</v>
      </c>
      <c r="BK320" s="146">
        <f>ROUND(I320*H320,2)</f>
        <v>0</v>
      </c>
      <c r="BL320" s="17" t="s">
        <v>139</v>
      </c>
      <c r="BM320" s="145" t="s">
        <v>1998</v>
      </c>
    </row>
    <row r="321" spans="2:65" s="12" customFormat="1" ht="11.25">
      <c r="B321" s="147"/>
      <c r="D321" s="148" t="s">
        <v>141</v>
      </c>
      <c r="E321" s="149" t="s">
        <v>1</v>
      </c>
      <c r="F321" s="150" t="s">
        <v>1999</v>
      </c>
      <c r="H321" s="149" t="s">
        <v>1</v>
      </c>
      <c r="I321" s="151"/>
      <c r="L321" s="147"/>
      <c r="M321" s="152"/>
      <c r="T321" s="153"/>
      <c r="AT321" s="149" t="s">
        <v>141</v>
      </c>
      <c r="AU321" s="149" t="s">
        <v>85</v>
      </c>
      <c r="AV321" s="12" t="s">
        <v>83</v>
      </c>
      <c r="AW321" s="12" t="s">
        <v>32</v>
      </c>
      <c r="AX321" s="12" t="s">
        <v>75</v>
      </c>
      <c r="AY321" s="149" t="s">
        <v>133</v>
      </c>
    </row>
    <row r="322" spans="2:65" s="13" customFormat="1" ht="11.25">
      <c r="B322" s="154"/>
      <c r="D322" s="148" t="s">
        <v>141</v>
      </c>
      <c r="E322" s="155" t="s">
        <v>1</v>
      </c>
      <c r="F322" s="156" t="s">
        <v>479</v>
      </c>
      <c r="H322" s="157">
        <v>61</v>
      </c>
      <c r="I322" s="158"/>
      <c r="L322" s="154"/>
      <c r="M322" s="159"/>
      <c r="T322" s="160"/>
      <c r="AT322" s="155" t="s">
        <v>141</v>
      </c>
      <c r="AU322" s="155" t="s">
        <v>85</v>
      </c>
      <c r="AV322" s="13" t="s">
        <v>85</v>
      </c>
      <c r="AW322" s="13" t="s">
        <v>32</v>
      </c>
      <c r="AX322" s="13" t="s">
        <v>83</v>
      </c>
      <c r="AY322" s="155" t="s">
        <v>133</v>
      </c>
    </row>
    <row r="323" spans="2:65" s="1" customFormat="1" ht="24.2" customHeight="1">
      <c r="B323" s="32"/>
      <c r="C323" s="133" t="s">
        <v>430</v>
      </c>
      <c r="D323" s="133" t="s">
        <v>135</v>
      </c>
      <c r="E323" s="134" t="s">
        <v>1453</v>
      </c>
      <c r="F323" s="135" t="s">
        <v>1454</v>
      </c>
      <c r="G323" s="136" t="s">
        <v>138</v>
      </c>
      <c r="H323" s="137">
        <v>5.7240000000000002</v>
      </c>
      <c r="I323" s="138"/>
      <c r="J323" s="139">
        <f>ROUND(I323*H323,2)</f>
        <v>0</v>
      </c>
      <c r="K323" s="140"/>
      <c r="L323" s="32"/>
      <c r="M323" s="141" t="s">
        <v>1</v>
      </c>
      <c r="N323" s="142" t="s">
        <v>40</v>
      </c>
      <c r="P323" s="143">
        <f>O323*H323</f>
        <v>0</v>
      </c>
      <c r="Q323" s="143">
        <v>0.215</v>
      </c>
      <c r="R323" s="143">
        <f>Q323*H323</f>
        <v>1.2306600000000001</v>
      </c>
      <c r="S323" s="143">
        <v>0</v>
      </c>
      <c r="T323" s="144">
        <f>S323*H323</f>
        <v>0</v>
      </c>
      <c r="AR323" s="145" t="s">
        <v>139</v>
      </c>
      <c r="AT323" s="145" t="s">
        <v>135</v>
      </c>
      <c r="AU323" s="145" t="s">
        <v>85</v>
      </c>
      <c r="AY323" s="17" t="s">
        <v>133</v>
      </c>
      <c r="BE323" s="146">
        <f>IF(N323="základní",J323,0)</f>
        <v>0</v>
      </c>
      <c r="BF323" s="146">
        <f>IF(N323="snížená",J323,0)</f>
        <v>0</v>
      </c>
      <c r="BG323" s="146">
        <f>IF(N323="zákl. přenesená",J323,0)</f>
        <v>0</v>
      </c>
      <c r="BH323" s="146">
        <f>IF(N323="sníž. přenesená",J323,0)</f>
        <v>0</v>
      </c>
      <c r="BI323" s="146">
        <f>IF(N323="nulová",J323,0)</f>
        <v>0</v>
      </c>
      <c r="BJ323" s="17" t="s">
        <v>83</v>
      </c>
      <c r="BK323" s="146">
        <f>ROUND(I323*H323,2)</f>
        <v>0</v>
      </c>
      <c r="BL323" s="17" t="s">
        <v>139</v>
      </c>
      <c r="BM323" s="145" t="s">
        <v>2000</v>
      </c>
    </row>
    <row r="324" spans="2:65" s="12" customFormat="1" ht="11.25">
      <c r="B324" s="147"/>
      <c r="D324" s="148" t="s">
        <v>141</v>
      </c>
      <c r="E324" s="149" t="s">
        <v>1</v>
      </c>
      <c r="F324" s="150" t="s">
        <v>2001</v>
      </c>
      <c r="H324" s="149" t="s">
        <v>1</v>
      </c>
      <c r="I324" s="151"/>
      <c r="L324" s="147"/>
      <c r="M324" s="152"/>
      <c r="T324" s="153"/>
      <c r="AT324" s="149" t="s">
        <v>141</v>
      </c>
      <c r="AU324" s="149" t="s">
        <v>85</v>
      </c>
      <c r="AV324" s="12" t="s">
        <v>83</v>
      </c>
      <c r="AW324" s="12" t="s">
        <v>32</v>
      </c>
      <c r="AX324" s="12" t="s">
        <v>75</v>
      </c>
      <c r="AY324" s="149" t="s">
        <v>133</v>
      </c>
    </row>
    <row r="325" spans="2:65" s="13" customFormat="1" ht="11.25">
      <c r="B325" s="154"/>
      <c r="D325" s="148" t="s">
        <v>141</v>
      </c>
      <c r="E325" s="155" t="s">
        <v>1</v>
      </c>
      <c r="F325" s="156" t="s">
        <v>2002</v>
      </c>
      <c r="H325" s="157">
        <v>5.7240000000000002</v>
      </c>
      <c r="I325" s="158"/>
      <c r="L325" s="154"/>
      <c r="M325" s="159"/>
      <c r="T325" s="160"/>
      <c r="AT325" s="155" t="s">
        <v>141</v>
      </c>
      <c r="AU325" s="155" t="s">
        <v>85</v>
      </c>
      <c r="AV325" s="13" t="s">
        <v>85</v>
      </c>
      <c r="AW325" s="13" t="s">
        <v>32</v>
      </c>
      <c r="AX325" s="13" t="s">
        <v>83</v>
      </c>
      <c r="AY325" s="155" t="s">
        <v>133</v>
      </c>
    </row>
    <row r="326" spans="2:65" s="1" customFormat="1" ht="24.2" customHeight="1">
      <c r="B326" s="32"/>
      <c r="C326" s="133" t="s">
        <v>436</v>
      </c>
      <c r="D326" s="133" t="s">
        <v>135</v>
      </c>
      <c r="E326" s="134" t="s">
        <v>386</v>
      </c>
      <c r="F326" s="135" t="s">
        <v>387</v>
      </c>
      <c r="G326" s="136" t="s">
        <v>138</v>
      </c>
      <c r="H326" s="137">
        <v>61</v>
      </c>
      <c r="I326" s="138"/>
      <c r="J326" s="139">
        <f>ROUND(I326*H326,2)</f>
        <v>0</v>
      </c>
      <c r="K326" s="140"/>
      <c r="L326" s="32"/>
      <c r="M326" s="141" t="s">
        <v>1</v>
      </c>
      <c r="N326" s="142" t="s">
        <v>40</v>
      </c>
      <c r="P326" s="143">
        <f>O326*H326</f>
        <v>0</v>
      </c>
      <c r="Q326" s="143">
        <v>0.10373</v>
      </c>
      <c r="R326" s="143">
        <f>Q326*H326</f>
        <v>6.3275300000000003</v>
      </c>
      <c r="S326" s="143">
        <v>0</v>
      </c>
      <c r="T326" s="144">
        <f>S326*H326</f>
        <v>0</v>
      </c>
      <c r="AR326" s="145" t="s">
        <v>139</v>
      </c>
      <c r="AT326" s="145" t="s">
        <v>135</v>
      </c>
      <c r="AU326" s="145" t="s">
        <v>85</v>
      </c>
      <c r="AY326" s="17" t="s">
        <v>133</v>
      </c>
      <c r="BE326" s="146">
        <f>IF(N326="základní",J326,0)</f>
        <v>0</v>
      </c>
      <c r="BF326" s="146">
        <f>IF(N326="snížená",J326,0)</f>
        <v>0</v>
      </c>
      <c r="BG326" s="146">
        <f>IF(N326="zákl. přenesená",J326,0)</f>
        <v>0</v>
      </c>
      <c r="BH326" s="146">
        <f>IF(N326="sníž. přenesená",J326,0)</f>
        <v>0</v>
      </c>
      <c r="BI326" s="146">
        <f>IF(N326="nulová",J326,0)</f>
        <v>0</v>
      </c>
      <c r="BJ326" s="17" t="s">
        <v>83</v>
      </c>
      <c r="BK326" s="146">
        <f>ROUND(I326*H326,2)</f>
        <v>0</v>
      </c>
      <c r="BL326" s="17" t="s">
        <v>139</v>
      </c>
      <c r="BM326" s="145" t="s">
        <v>2003</v>
      </c>
    </row>
    <row r="327" spans="2:65" s="12" customFormat="1" ht="11.25">
      <c r="B327" s="147"/>
      <c r="D327" s="148" t="s">
        <v>141</v>
      </c>
      <c r="E327" s="149" t="s">
        <v>1</v>
      </c>
      <c r="F327" s="150" t="s">
        <v>2004</v>
      </c>
      <c r="H327" s="149" t="s">
        <v>1</v>
      </c>
      <c r="I327" s="151"/>
      <c r="L327" s="147"/>
      <c r="M327" s="152"/>
      <c r="T327" s="153"/>
      <c r="AT327" s="149" t="s">
        <v>141</v>
      </c>
      <c r="AU327" s="149" t="s">
        <v>85</v>
      </c>
      <c r="AV327" s="12" t="s">
        <v>83</v>
      </c>
      <c r="AW327" s="12" t="s">
        <v>32</v>
      </c>
      <c r="AX327" s="12" t="s">
        <v>75</v>
      </c>
      <c r="AY327" s="149" t="s">
        <v>133</v>
      </c>
    </row>
    <row r="328" spans="2:65" s="13" customFormat="1" ht="11.25">
      <c r="B328" s="154"/>
      <c r="D328" s="148" t="s">
        <v>141</v>
      </c>
      <c r="E328" s="155" t="s">
        <v>1</v>
      </c>
      <c r="F328" s="156" t="s">
        <v>479</v>
      </c>
      <c r="H328" s="157">
        <v>61</v>
      </c>
      <c r="I328" s="158"/>
      <c r="L328" s="154"/>
      <c r="M328" s="159"/>
      <c r="T328" s="160"/>
      <c r="AT328" s="155" t="s">
        <v>141</v>
      </c>
      <c r="AU328" s="155" t="s">
        <v>85</v>
      </c>
      <c r="AV328" s="13" t="s">
        <v>85</v>
      </c>
      <c r="AW328" s="13" t="s">
        <v>32</v>
      </c>
      <c r="AX328" s="13" t="s">
        <v>83</v>
      </c>
      <c r="AY328" s="155" t="s">
        <v>133</v>
      </c>
    </row>
    <row r="329" spans="2:65" s="1" customFormat="1" ht="24.2" customHeight="1">
      <c r="B329" s="32"/>
      <c r="C329" s="133" t="s">
        <v>441</v>
      </c>
      <c r="D329" s="133" t="s">
        <v>135</v>
      </c>
      <c r="E329" s="134" t="s">
        <v>964</v>
      </c>
      <c r="F329" s="135" t="s">
        <v>965</v>
      </c>
      <c r="G329" s="136" t="s">
        <v>138</v>
      </c>
      <c r="H329" s="137">
        <v>174.9</v>
      </c>
      <c r="I329" s="138"/>
      <c r="J329" s="139">
        <f>ROUND(I329*H329,2)</f>
        <v>0</v>
      </c>
      <c r="K329" s="140"/>
      <c r="L329" s="32"/>
      <c r="M329" s="141" t="s">
        <v>1</v>
      </c>
      <c r="N329" s="142" t="s">
        <v>40</v>
      </c>
      <c r="P329" s="143">
        <f>O329*H329</f>
        <v>0</v>
      </c>
      <c r="Q329" s="143">
        <v>0.12966</v>
      </c>
      <c r="R329" s="143">
        <f>Q329*H329</f>
        <v>22.677534000000001</v>
      </c>
      <c r="S329" s="143">
        <v>0</v>
      </c>
      <c r="T329" s="144">
        <f>S329*H329</f>
        <v>0</v>
      </c>
      <c r="AR329" s="145" t="s">
        <v>139</v>
      </c>
      <c r="AT329" s="145" t="s">
        <v>135</v>
      </c>
      <c r="AU329" s="145" t="s">
        <v>85</v>
      </c>
      <c r="AY329" s="17" t="s">
        <v>133</v>
      </c>
      <c r="BE329" s="146">
        <f>IF(N329="základní",J329,0)</f>
        <v>0</v>
      </c>
      <c r="BF329" s="146">
        <f>IF(N329="snížená",J329,0)</f>
        <v>0</v>
      </c>
      <c r="BG329" s="146">
        <f>IF(N329="zákl. přenesená",J329,0)</f>
        <v>0</v>
      </c>
      <c r="BH329" s="146">
        <f>IF(N329="sníž. přenesená",J329,0)</f>
        <v>0</v>
      </c>
      <c r="BI329" s="146">
        <f>IF(N329="nulová",J329,0)</f>
        <v>0</v>
      </c>
      <c r="BJ329" s="17" t="s">
        <v>83</v>
      </c>
      <c r="BK329" s="146">
        <f>ROUND(I329*H329,2)</f>
        <v>0</v>
      </c>
      <c r="BL329" s="17" t="s">
        <v>139</v>
      </c>
      <c r="BM329" s="145" t="s">
        <v>2005</v>
      </c>
    </row>
    <row r="330" spans="2:65" s="12" customFormat="1" ht="11.25">
      <c r="B330" s="147"/>
      <c r="D330" s="148" t="s">
        <v>141</v>
      </c>
      <c r="E330" s="149" t="s">
        <v>1</v>
      </c>
      <c r="F330" s="150" t="s">
        <v>2006</v>
      </c>
      <c r="H330" s="149" t="s">
        <v>1</v>
      </c>
      <c r="I330" s="151"/>
      <c r="L330" s="147"/>
      <c r="M330" s="152"/>
      <c r="T330" s="153"/>
      <c r="AT330" s="149" t="s">
        <v>141</v>
      </c>
      <c r="AU330" s="149" t="s">
        <v>85</v>
      </c>
      <c r="AV330" s="12" t="s">
        <v>83</v>
      </c>
      <c r="AW330" s="12" t="s">
        <v>32</v>
      </c>
      <c r="AX330" s="12" t="s">
        <v>75</v>
      </c>
      <c r="AY330" s="149" t="s">
        <v>133</v>
      </c>
    </row>
    <row r="331" spans="2:65" s="13" customFormat="1" ht="11.25">
      <c r="B331" s="154"/>
      <c r="D331" s="148" t="s">
        <v>141</v>
      </c>
      <c r="E331" s="155" t="s">
        <v>1</v>
      </c>
      <c r="F331" s="156" t="s">
        <v>1872</v>
      </c>
      <c r="H331" s="157">
        <v>174.9</v>
      </c>
      <c r="I331" s="158"/>
      <c r="L331" s="154"/>
      <c r="M331" s="159"/>
      <c r="T331" s="160"/>
      <c r="AT331" s="155" t="s">
        <v>141</v>
      </c>
      <c r="AU331" s="155" t="s">
        <v>85</v>
      </c>
      <c r="AV331" s="13" t="s">
        <v>85</v>
      </c>
      <c r="AW331" s="13" t="s">
        <v>32</v>
      </c>
      <c r="AX331" s="13" t="s">
        <v>83</v>
      </c>
      <c r="AY331" s="155" t="s">
        <v>133</v>
      </c>
    </row>
    <row r="332" spans="2:65" s="1" customFormat="1" ht="37.9" customHeight="1">
      <c r="B332" s="32"/>
      <c r="C332" s="133" t="s">
        <v>446</v>
      </c>
      <c r="D332" s="133" t="s">
        <v>135</v>
      </c>
      <c r="E332" s="134" t="s">
        <v>2007</v>
      </c>
      <c r="F332" s="135" t="s">
        <v>2008</v>
      </c>
      <c r="G332" s="136" t="s">
        <v>138</v>
      </c>
      <c r="H332" s="137">
        <v>2.4</v>
      </c>
      <c r="I332" s="138"/>
      <c r="J332" s="139">
        <f>ROUND(I332*H332,2)</f>
        <v>0</v>
      </c>
      <c r="K332" s="140"/>
      <c r="L332" s="32"/>
      <c r="M332" s="141" t="s">
        <v>1</v>
      </c>
      <c r="N332" s="142" t="s">
        <v>40</v>
      </c>
      <c r="P332" s="143">
        <f>O332*H332</f>
        <v>0</v>
      </c>
      <c r="Q332" s="143">
        <v>9.0620000000000006E-2</v>
      </c>
      <c r="R332" s="143">
        <f>Q332*H332</f>
        <v>0.21748800000000001</v>
      </c>
      <c r="S332" s="143">
        <v>0</v>
      </c>
      <c r="T332" s="144">
        <f>S332*H332</f>
        <v>0</v>
      </c>
      <c r="AR332" s="145" t="s">
        <v>139</v>
      </c>
      <c r="AT332" s="145" t="s">
        <v>135</v>
      </c>
      <c r="AU332" s="145" t="s">
        <v>85</v>
      </c>
      <c r="AY332" s="17" t="s">
        <v>133</v>
      </c>
      <c r="BE332" s="146">
        <f>IF(N332="základní",J332,0)</f>
        <v>0</v>
      </c>
      <c r="BF332" s="146">
        <f>IF(N332="snížená",J332,0)</f>
        <v>0</v>
      </c>
      <c r="BG332" s="146">
        <f>IF(N332="zákl. přenesená",J332,0)</f>
        <v>0</v>
      </c>
      <c r="BH332" s="146">
        <f>IF(N332="sníž. přenesená",J332,0)</f>
        <v>0</v>
      </c>
      <c r="BI332" s="146">
        <f>IF(N332="nulová",J332,0)</f>
        <v>0</v>
      </c>
      <c r="BJ332" s="17" t="s">
        <v>83</v>
      </c>
      <c r="BK332" s="146">
        <f>ROUND(I332*H332,2)</f>
        <v>0</v>
      </c>
      <c r="BL332" s="17" t="s">
        <v>139</v>
      </c>
      <c r="BM332" s="145" t="s">
        <v>2009</v>
      </c>
    </row>
    <row r="333" spans="2:65" s="12" customFormat="1" ht="11.25">
      <c r="B333" s="147"/>
      <c r="D333" s="148" t="s">
        <v>141</v>
      </c>
      <c r="E333" s="149" t="s">
        <v>1</v>
      </c>
      <c r="F333" s="150" t="s">
        <v>2010</v>
      </c>
      <c r="H333" s="149" t="s">
        <v>1</v>
      </c>
      <c r="I333" s="151"/>
      <c r="L333" s="147"/>
      <c r="M333" s="152"/>
      <c r="T333" s="153"/>
      <c r="AT333" s="149" t="s">
        <v>141</v>
      </c>
      <c r="AU333" s="149" t="s">
        <v>85</v>
      </c>
      <c r="AV333" s="12" t="s">
        <v>83</v>
      </c>
      <c r="AW333" s="12" t="s">
        <v>32</v>
      </c>
      <c r="AX333" s="12" t="s">
        <v>75</v>
      </c>
      <c r="AY333" s="149" t="s">
        <v>133</v>
      </c>
    </row>
    <row r="334" spans="2:65" s="13" customFormat="1" ht="11.25">
      <c r="B334" s="154"/>
      <c r="D334" s="148" t="s">
        <v>141</v>
      </c>
      <c r="E334" s="155" t="s">
        <v>1</v>
      </c>
      <c r="F334" s="156" t="s">
        <v>1867</v>
      </c>
      <c r="H334" s="157">
        <v>2.4</v>
      </c>
      <c r="I334" s="158"/>
      <c r="L334" s="154"/>
      <c r="M334" s="159"/>
      <c r="T334" s="160"/>
      <c r="AT334" s="155" t="s">
        <v>141</v>
      </c>
      <c r="AU334" s="155" t="s">
        <v>85</v>
      </c>
      <c r="AV334" s="13" t="s">
        <v>85</v>
      </c>
      <c r="AW334" s="13" t="s">
        <v>32</v>
      </c>
      <c r="AX334" s="13" t="s">
        <v>83</v>
      </c>
      <c r="AY334" s="155" t="s">
        <v>133</v>
      </c>
    </row>
    <row r="335" spans="2:65" s="1" customFormat="1" ht="16.5" customHeight="1">
      <c r="B335" s="32"/>
      <c r="C335" s="175" t="s">
        <v>450</v>
      </c>
      <c r="D335" s="175" t="s">
        <v>284</v>
      </c>
      <c r="E335" s="176" t="s">
        <v>2011</v>
      </c>
      <c r="F335" s="177" t="s">
        <v>2012</v>
      </c>
      <c r="G335" s="178" t="s">
        <v>138</v>
      </c>
      <c r="H335" s="179">
        <v>1.32</v>
      </c>
      <c r="I335" s="180"/>
      <c r="J335" s="181">
        <f>ROUND(I335*H335,2)</f>
        <v>0</v>
      </c>
      <c r="K335" s="182"/>
      <c r="L335" s="183"/>
      <c r="M335" s="184" t="s">
        <v>1</v>
      </c>
      <c r="N335" s="185" t="s">
        <v>40</v>
      </c>
      <c r="P335" s="143">
        <f>O335*H335</f>
        <v>0</v>
      </c>
      <c r="Q335" s="143">
        <v>0.17599999999999999</v>
      </c>
      <c r="R335" s="143">
        <f>Q335*H335</f>
        <v>0.23232</v>
      </c>
      <c r="S335" s="143">
        <v>0</v>
      </c>
      <c r="T335" s="144">
        <f>S335*H335</f>
        <v>0</v>
      </c>
      <c r="AR335" s="145" t="s">
        <v>184</v>
      </c>
      <c r="AT335" s="145" t="s">
        <v>284</v>
      </c>
      <c r="AU335" s="145" t="s">
        <v>85</v>
      </c>
      <c r="AY335" s="17" t="s">
        <v>133</v>
      </c>
      <c r="BE335" s="146">
        <f>IF(N335="základní",J335,0)</f>
        <v>0</v>
      </c>
      <c r="BF335" s="146">
        <f>IF(N335="snížená",J335,0)</f>
        <v>0</v>
      </c>
      <c r="BG335" s="146">
        <f>IF(N335="zákl. přenesená",J335,0)</f>
        <v>0</v>
      </c>
      <c r="BH335" s="146">
        <f>IF(N335="sníž. přenesená",J335,0)</f>
        <v>0</v>
      </c>
      <c r="BI335" s="146">
        <f>IF(N335="nulová",J335,0)</f>
        <v>0</v>
      </c>
      <c r="BJ335" s="17" t="s">
        <v>83</v>
      </c>
      <c r="BK335" s="146">
        <f>ROUND(I335*H335,2)</f>
        <v>0</v>
      </c>
      <c r="BL335" s="17" t="s">
        <v>139</v>
      </c>
      <c r="BM335" s="145" t="s">
        <v>2013</v>
      </c>
    </row>
    <row r="336" spans="2:65" s="12" customFormat="1" ht="11.25">
      <c r="B336" s="147"/>
      <c r="D336" s="148" t="s">
        <v>141</v>
      </c>
      <c r="E336" s="149" t="s">
        <v>1</v>
      </c>
      <c r="F336" s="150" t="s">
        <v>2014</v>
      </c>
      <c r="H336" s="149" t="s">
        <v>1</v>
      </c>
      <c r="I336" s="151"/>
      <c r="L336" s="147"/>
      <c r="M336" s="152"/>
      <c r="T336" s="153"/>
      <c r="AT336" s="149" t="s">
        <v>141</v>
      </c>
      <c r="AU336" s="149" t="s">
        <v>85</v>
      </c>
      <c r="AV336" s="12" t="s">
        <v>83</v>
      </c>
      <c r="AW336" s="12" t="s">
        <v>32</v>
      </c>
      <c r="AX336" s="12" t="s">
        <v>75</v>
      </c>
      <c r="AY336" s="149" t="s">
        <v>133</v>
      </c>
    </row>
    <row r="337" spans="2:65" s="13" customFormat="1" ht="11.25">
      <c r="B337" s="154"/>
      <c r="D337" s="148" t="s">
        <v>141</v>
      </c>
      <c r="E337" s="155" t="s">
        <v>1</v>
      </c>
      <c r="F337" s="156" t="s">
        <v>2015</v>
      </c>
      <c r="H337" s="157">
        <v>1.32</v>
      </c>
      <c r="I337" s="158"/>
      <c r="L337" s="154"/>
      <c r="M337" s="159"/>
      <c r="T337" s="160"/>
      <c r="AT337" s="155" t="s">
        <v>141</v>
      </c>
      <c r="AU337" s="155" t="s">
        <v>85</v>
      </c>
      <c r="AV337" s="13" t="s">
        <v>85</v>
      </c>
      <c r="AW337" s="13" t="s">
        <v>32</v>
      </c>
      <c r="AX337" s="13" t="s">
        <v>83</v>
      </c>
      <c r="AY337" s="155" t="s">
        <v>133</v>
      </c>
    </row>
    <row r="338" spans="2:65" s="11" customFormat="1" ht="22.9" customHeight="1">
      <c r="B338" s="121"/>
      <c r="D338" s="122" t="s">
        <v>74</v>
      </c>
      <c r="E338" s="131" t="s">
        <v>184</v>
      </c>
      <c r="F338" s="131" t="s">
        <v>411</v>
      </c>
      <c r="I338" s="124"/>
      <c r="J338" s="132">
        <f>BK338</f>
        <v>0</v>
      </c>
      <c r="L338" s="121"/>
      <c r="M338" s="126"/>
      <c r="P338" s="127">
        <f>SUM(P339:P379)</f>
        <v>0</v>
      </c>
      <c r="R338" s="127">
        <f>SUM(R339:R379)</f>
        <v>6.8364813999999994</v>
      </c>
      <c r="T338" s="128">
        <f>SUM(T339:T379)</f>
        <v>0</v>
      </c>
      <c r="AR338" s="122" t="s">
        <v>83</v>
      </c>
      <c r="AT338" s="129" t="s">
        <v>74</v>
      </c>
      <c r="AU338" s="129" t="s">
        <v>83</v>
      </c>
      <c r="AY338" s="122" t="s">
        <v>133</v>
      </c>
      <c r="BK338" s="130">
        <f>SUM(BK339:BK379)</f>
        <v>0</v>
      </c>
    </row>
    <row r="339" spans="2:65" s="1" customFormat="1" ht="24.2" customHeight="1">
      <c r="B339" s="32"/>
      <c r="C339" s="133" t="s">
        <v>454</v>
      </c>
      <c r="D339" s="133" t="s">
        <v>135</v>
      </c>
      <c r="E339" s="134" t="s">
        <v>970</v>
      </c>
      <c r="F339" s="135" t="s">
        <v>971</v>
      </c>
      <c r="G339" s="136" t="s">
        <v>187</v>
      </c>
      <c r="H339" s="137">
        <v>1030.9000000000001</v>
      </c>
      <c r="I339" s="138"/>
      <c r="J339" s="139">
        <f>ROUND(I339*H339,2)</f>
        <v>0</v>
      </c>
      <c r="K339" s="140"/>
      <c r="L339" s="32"/>
      <c r="M339" s="141" t="s">
        <v>1</v>
      </c>
      <c r="N339" s="142" t="s">
        <v>40</v>
      </c>
      <c r="P339" s="143">
        <f>O339*H339</f>
        <v>0</v>
      </c>
      <c r="Q339" s="143">
        <v>0</v>
      </c>
      <c r="R339" s="143">
        <f>Q339*H339</f>
        <v>0</v>
      </c>
      <c r="S339" s="143">
        <v>0</v>
      </c>
      <c r="T339" s="144">
        <f>S339*H339</f>
        <v>0</v>
      </c>
      <c r="AR339" s="145" t="s">
        <v>139</v>
      </c>
      <c r="AT339" s="145" t="s">
        <v>135</v>
      </c>
      <c r="AU339" s="145" t="s">
        <v>85</v>
      </c>
      <c r="AY339" s="17" t="s">
        <v>133</v>
      </c>
      <c r="BE339" s="146">
        <f>IF(N339="základní",J339,0)</f>
        <v>0</v>
      </c>
      <c r="BF339" s="146">
        <f>IF(N339="snížená",J339,0)</f>
        <v>0</v>
      </c>
      <c r="BG339" s="146">
        <f>IF(N339="zákl. přenesená",J339,0)</f>
        <v>0</v>
      </c>
      <c r="BH339" s="146">
        <f>IF(N339="sníž. přenesená",J339,0)</f>
        <v>0</v>
      </c>
      <c r="BI339" s="146">
        <f>IF(N339="nulová",J339,0)</f>
        <v>0</v>
      </c>
      <c r="BJ339" s="17" t="s">
        <v>83</v>
      </c>
      <c r="BK339" s="146">
        <f>ROUND(I339*H339,2)</f>
        <v>0</v>
      </c>
      <c r="BL339" s="17" t="s">
        <v>139</v>
      </c>
      <c r="BM339" s="145" t="s">
        <v>2016</v>
      </c>
    </row>
    <row r="340" spans="2:65" s="12" customFormat="1" ht="11.25">
      <c r="B340" s="147"/>
      <c r="D340" s="148" t="s">
        <v>141</v>
      </c>
      <c r="E340" s="149" t="s">
        <v>1</v>
      </c>
      <c r="F340" s="150" t="s">
        <v>2017</v>
      </c>
      <c r="H340" s="149" t="s">
        <v>1</v>
      </c>
      <c r="I340" s="151"/>
      <c r="L340" s="147"/>
      <c r="M340" s="152"/>
      <c r="T340" s="153"/>
      <c r="AT340" s="149" t="s">
        <v>141</v>
      </c>
      <c r="AU340" s="149" t="s">
        <v>85</v>
      </c>
      <c r="AV340" s="12" t="s">
        <v>83</v>
      </c>
      <c r="AW340" s="12" t="s">
        <v>32</v>
      </c>
      <c r="AX340" s="12" t="s">
        <v>75</v>
      </c>
      <c r="AY340" s="149" t="s">
        <v>133</v>
      </c>
    </row>
    <row r="341" spans="2:65" s="13" customFormat="1" ht="11.25">
      <c r="B341" s="154"/>
      <c r="D341" s="148" t="s">
        <v>141</v>
      </c>
      <c r="E341" s="155" t="s">
        <v>1</v>
      </c>
      <c r="F341" s="156" t="s">
        <v>2018</v>
      </c>
      <c r="H341" s="157">
        <v>1030.9000000000001</v>
      </c>
      <c r="I341" s="158"/>
      <c r="L341" s="154"/>
      <c r="M341" s="159"/>
      <c r="T341" s="160"/>
      <c r="AT341" s="155" t="s">
        <v>141</v>
      </c>
      <c r="AU341" s="155" t="s">
        <v>85</v>
      </c>
      <c r="AV341" s="13" t="s">
        <v>85</v>
      </c>
      <c r="AW341" s="13" t="s">
        <v>32</v>
      </c>
      <c r="AX341" s="13" t="s">
        <v>83</v>
      </c>
      <c r="AY341" s="155" t="s">
        <v>133</v>
      </c>
    </row>
    <row r="342" spans="2:65" s="1" customFormat="1" ht="16.5" customHeight="1">
      <c r="B342" s="32"/>
      <c r="C342" s="175" t="s">
        <v>458</v>
      </c>
      <c r="D342" s="175" t="s">
        <v>284</v>
      </c>
      <c r="E342" s="176" t="s">
        <v>975</v>
      </c>
      <c r="F342" s="177" t="s">
        <v>976</v>
      </c>
      <c r="G342" s="178" t="s">
        <v>187</v>
      </c>
      <c r="H342" s="179">
        <v>1133.99</v>
      </c>
      <c r="I342" s="180"/>
      <c r="J342" s="181">
        <f>ROUND(I342*H342,2)</f>
        <v>0</v>
      </c>
      <c r="K342" s="182"/>
      <c r="L342" s="183"/>
      <c r="M342" s="184" t="s">
        <v>1</v>
      </c>
      <c r="N342" s="185" t="s">
        <v>40</v>
      </c>
      <c r="P342" s="143">
        <f>O342*H342</f>
        <v>0</v>
      </c>
      <c r="Q342" s="143">
        <v>2.7999999999999998E-4</v>
      </c>
      <c r="R342" s="143">
        <f>Q342*H342</f>
        <v>0.3175172</v>
      </c>
      <c r="S342" s="143">
        <v>0</v>
      </c>
      <c r="T342" s="144">
        <f>S342*H342</f>
        <v>0</v>
      </c>
      <c r="AR342" s="145" t="s">
        <v>184</v>
      </c>
      <c r="AT342" s="145" t="s">
        <v>284</v>
      </c>
      <c r="AU342" s="145" t="s">
        <v>85</v>
      </c>
      <c r="AY342" s="17" t="s">
        <v>133</v>
      </c>
      <c r="BE342" s="146">
        <f>IF(N342="základní",J342,0)</f>
        <v>0</v>
      </c>
      <c r="BF342" s="146">
        <f>IF(N342="snížená",J342,0)</f>
        <v>0</v>
      </c>
      <c r="BG342" s="146">
        <f>IF(N342="zákl. přenesená",J342,0)</f>
        <v>0</v>
      </c>
      <c r="BH342" s="146">
        <f>IF(N342="sníž. přenesená",J342,0)</f>
        <v>0</v>
      </c>
      <c r="BI342" s="146">
        <f>IF(N342="nulová",J342,0)</f>
        <v>0</v>
      </c>
      <c r="BJ342" s="17" t="s">
        <v>83</v>
      </c>
      <c r="BK342" s="146">
        <f>ROUND(I342*H342,2)</f>
        <v>0</v>
      </c>
      <c r="BL342" s="17" t="s">
        <v>139</v>
      </c>
      <c r="BM342" s="145" t="s">
        <v>2019</v>
      </c>
    </row>
    <row r="343" spans="2:65" s="13" customFormat="1" ht="11.25">
      <c r="B343" s="154"/>
      <c r="D343" s="148" t="s">
        <v>141</v>
      </c>
      <c r="E343" s="155" t="s">
        <v>1</v>
      </c>
      <c r="F343" s="156" t="s">
        <v>2020</v>
      </c>
      <c r="H343" s="157">
        <v>1133.99</v>
      </c>
      <c r="I343" s="158"/>
      <c r="L343" s="154"/>
      <c r="M343" s="159"/>
      <c r="T343" s="160"/>
      <c r="AT343" s="155" t="s">
        <v>141</v>
      </c>
      <c r="AU343" s="155" t="s">
        <v>85</v>
      </c>
      <c r="AV343" s="13" t="s">
        <v>85</v>
      </c>
      <c r="AW343" s="13" t="s">
        <v>32</v>
      </c>
      <c r="AX343" s="13" t="s">
        <v>83</v>
      </c>
      <c r="AY343" s="155" t="s">
        <v>133</v>
      </c>
    </row>
    <row r="344" spans="2:65" s="1" customFormat="1" ht="24.2" customHeight="1">
      <c r="B344" s="32"/>
      <c r="C344" s="133" t="s">
        <v>462</v>
      </c>
      <c r="D344" s="133" t="s">
        <v>135</v>
      </c>
      <c r="E344" s="134" t="s">
        <v>979</v>
      </c>
      <c r="F344" s="135" t="s">
        <v>980</v>
      </c>
      <c r="G344" s="136" t="s">
        <v>415</v>
      </c>
      <c r="H344" s="137">
        <v>254</v>
      </c>
      <c r="I344" s="138"/>
      <c r="J344" s="139">
        <f>ROUND(I344*H344,2)</f>
        <v>0</v>
      </c>
      <c r="K344" s="140"/>
      <c r="L344" s="32"/>
      <c r="M344" s="141" t="s">
        <v>1</v>
      </c>
      <c r="N344" s="142" t="s">
        <v>40</v>
      </c>
      <c r="P344" s="143">
        <f>O344*H344</f>
        <v>0</v>
      </c>
      <c r="Q344" s="143">
        <v>0</v>
      </c>
      <c r="R344" s="143">
        <f>Q344*H344</f>
        <v>0</v>
      </c>
      <c r="S344" s="143">
        <v>0</v>
      </c>
      <c r="T344" s="144">
        <f>S344*H344</f>
        <v>0</v>
      </c>
      <c r="AR344" s="145" t="s">
        <v>139</v>
      </c>
      <c r="AT344" s="145" t="s">
        <v>135</v>
      </c>
      <c r="AU344" s="145" t="s">
        <v>85</v>
      </c>
      <c r="AY344" s="17" t="s">
        <v>133</v>
      </c>
      <c r="BE344" s="146">
        <f>IF(N344="základní",J344,0)</f>
        <v>0</v>
      </c>
      <c r="BF344" s="146">
        <f>IF(N344="snížená",J344,0)</f>
        <v>0</v>
      </c>
      <c r="BG344" s="146">
        <f>IF(N344="zákl. přenesená",J344,0)</f>
        <v>0</v>
      </c>
      <c r="BH344" s="146">
        <f>IF(N344="sníž. přenesená",J344,0)</f>
        <v>0</v>
      </c>
      <c r="BI344" s="146">
        <f>IF(N344="nulová",J344,0)</f>
        <v>0</v>
      </c>
      <c r="BJ344" s="17" t="s">
        <v>83</v>
      </c>
      <c r="BK344" s="146">
        <f>ROUND(I344*H344,2)</f>
        <v>0</v>
      </c>
      <c r="BL344" s="17" t="s">
        <v>139</v>
      </c>
      <c r="BM344" s="145" t="s">
        <v>2021</v>
      </c>
    </row>
    <row r="345" spans="2:65" s="13" customFormat="1" ht="11.25">
      <c r="B345" s="154"/>
      <c r="D345" s="148" t="s">
        <v>141</v>
      </c>
      <c r="E345" s="155" t="s">
        <v>1</v>
      </c>
      <c r="F345" s="156" t="s">
        <v>2022</v>
      </c>
      <c r="H345" s="157">
        <v>254</v>
      </c>
      <c r="I345" s="158"/>
      <c r="L345" s="154"/>
      <c r="M345" s="159"/>
      <c r="T345" s="160"/>
      <c r="AT345" s="155" t="s">
        <v>141</v>
      </c>
      <c r="AU345" s="155" t="s">
        <v>85</v>
      </c>
      <c r="AV345" s="13" t="s">
        <v>85</v>
      </c>
      <c r="AW345" s="13" t="s">
        <v>32</v>
      </c>
      <c r="AX345" s="13" t="s">
        <v>83</v>
      </c>
      <c r="AY345" s="155" t="s">
        <v>133</v>
      </c>
    </row>
    <row r="346" spans="2:65" s="1" customFormat="1" ht="16.5" customHeight="1">
      <c r="B346" s="32"/>
      <c r="C346" s="175" t="s">
        <v>466</v>
      </c>
      <c r="D346" s="175" t="s">
        <v>284</v>
      </c>
      <c r="E346" s="176" t="s">
        <v>983</v>
      </c>
      <c r="F346" s="177" t="s">
        <v>984</v>
      </c>
      <c r="G346" s="178" t="s">
        <v>415</v>
      </c>
      <c r="H346" s="179">
        <v>127</v>
      </c>
      <c r="I346" s="180"/>
      <c r="J346" s="181">
        <f>ROUND(I346*H346,2)</f>
        <v>0</v>
      </c>
      <c r="K346" s="182"/>
      <c r="L346" s="183"/>
      <c r="M346" s="184" t="s">
        <v>1</v>
      </c>
      <c r="N346" s="185" t="s">
        <v>40</v>
      </c>
      <c r="P346" s="143">
        <f>O346*H346</f>
        <v>0</v>
      </c>
      <c r="Q346" s="143">
        <v>5.0000000000000002E-5</v>
      </c>
      <c r="R346" s="143">
        <f>Q346*H346</f>
        <v>6.3500000000000006E-3</v>
      </c>
      <c r="S346" s="143">
        <v>0</v>
      </c>
      <c r="T346" s="144">
        <f>S346*H346</f>
        <v>0</v>
      </c>
      <c r="AR346" s="145" t="s">
        <v>184</v>
      </c>
      <c r="AT346" s="145" t="s">
        <v>284</v>
      </c>
      <c r="AU346" s="145" t="s">
        <v>85</v>
      </c>
      <c r="AY346" s="17" t="s">
        <v>133</v>
      </c>
      <c r="BE346" s="146">
        <f>IF(N346="základní",J346,0)</f>
        <v>0</v>
      </c>
      <c r="BF346" s="146">
        <f>IF(N346="snížená",J346,0)</f>
        <v>0</v>
      </c>
      <c r="BG346" s="146">
        <f>IF(N346="zákl. přenesená",J346,0)</f>
        <v>0</v>
      </c>
      <c r="BH346" s="146">
        <f>IF(N346="sníž. přenesená",J346,0)</f>
        <v>0</v>
      </c>
      <c r="BI346" s="146">
        <f>IF(N346="nulová",J346,0)</f>
        <v>0</v>
      </c>
      <c r="BJ346" s="17" t="s">
        <v>83</v>
      </c>
      <c r="BK346" s="146">
        <f>ROUND(I346*H346,2)</f>
        <v>0</v>
      </c>
      <c r="BL346" s="17" t="s">
        <v>139</v>
      </c>
      <c r="BM346" s="145" t="s">
        <v>2023</v>
      </c>
    </row>
    <row r="347" spans="2:65" s="13" customFormat="1" ht="11.25">
      <c r="B347" s="154"/>
      <c r="D347" s="148" t="s">
        <v>141</v>
      </c>
      <c r="E347" s="155" t="s">
        <v>1</v>
      </c>
      <c r="F347" s="156" t="s">
        <v>1740</v>
      </c>
      <c r="H347" s="157">
        <v>127</v>
      </c>
      <c r="I347" s="158"/>
      <c r="L347" s="154"/>
      <c r="M347" s="159"/>
      <c r="T347" s="160"/>
      <c r="AT347" s="155" t="s">
        <v>141</v>
      </c>
      <c r="AU347" s="155" t="s">
        <v>85</v>
      </c>
      <c r="AV347" s="13" t="s">
        <v>85</v>
      </c>
      <c r="AW347" s="13" t="s">
        <v>32</v>
      </c>
      <c r="AX347" s="13" t="s">
        <v>83</v>
      </c>
      <c r="AY347" s="155" t="s">
        <v>133</v>
      </c>
    </row>
    <row r="348" spans="2:65" s="1" customFormat="1" ht="16.5" customHeight="1">
      <c r="B348" s="32"/>
      <c r="C348" s="175" t="s">
        <v>470</v>
      </c>
      <c r="D348" s="175" t="s">
        <v>284</v>
      </c>
      <c r="E348" s="176" t="s">
        <v>986</v>
      </c>
      <c r="F348" s="177" t="s">
        <v>987</v>
      </c>
      <c r="G348" s="178" t="s">
        <v>415</v>
      </c>
      <c r="H348" s="179">
        <v>127</v>
      </c>
      <c r="I348" s="180"/>
      <c r="J348" s="181">
        <f>ROUND(I348*H348,2)</f>
        <v>0</v>
      </c>
      <c r="K348" s="182"/>
      <c r="L348" s="183"/>
      <c r="M348" s="184" t="s">
        <v>1</v>
      </c>
      <c r="N348" s="185" t="s">
        <v>40</v>
      </c>
      <c r="P348" s="143">
        <f>O348*H348</f>
        <v>0</v>
      </c>
      <c r="Q348" s="143">
        <v>6.0000000000000002E-5</v>
      </c>
      <c r="R348" s="143">
        <f>Q348*H348</f>
        <v>7.62E-3</v>
      </c>
      <c r="S348" s="143">
        <v>0</v>
      </c>
      <c r="T348" s="144">
        <f>S348*H348</f>
        <v>0</v>
      </c>
      <c r="AR348" s="145" t="s">
        <v>184</v>
      </c>
      <c r="AT348" s="145" t="s">
        <v>284</v>
      </c>
      <c r="AU348" s="145" t="s">
        <v>85</v>
      </c>
      <c r="AY348" s="17" t="s">
        <v>133</v>
      </c>
      <c r="BE348" s="146">
        <f>IF(N348="základní",J348,0)</f>
        <v>0</v>
      </c>
      <c r="BF348" s="146">
        <f>IF(N348="snížená",J348,0)</f>
        <v>0</v>
      </c>
      <c r="BG348" s="146">
        <f>IF(N348="zákl. přenesená",J348,0)</f>
        <v>0</v>
      </c>
      <c r="BH348" s="146">
        <f>IF(N348="sníž. přenesená",J348,0)</f>
        <v>0</v>
      </c>
      <c r="BI348" s="146">
        <f>IF(N348="nulová",J348,0)</f>
        <v>0</v>
      </c>
      <c r="BJ348" s="17" t="s">
        <v>83</v>
      </c>
      <c r="BK348" s="146">
        <f>ROUND(I348*H348,2)</f>
        <v>0</v>
      </c>
      <c r="BL348" s="17" t="s">
        <v>139</v>
      </c>
      <c r="BM348" s="145" t="s">
        <v>2024</v>
      </c>
    </row>
    <row r="349" spans="2:65" s="13" customFormat="1" ht="11.25">
      <c r="B349" s="154"/>
      <c r="D349" s="148" t="s">
        <v>141</v>
      </c>
      <c r="E349" s="155" t="s">
        <v>1</v>
      </c>
      <c r="F349" s="156" t="s">
        <v>1740</v>
      </c>
      <c r="H349" s="157">
        <v>127</v>
      </c>
      <c r="I349" s="158"/>
      <c r="L349" s="154"/>
      <c r="M349" s="159"/>
      <c r="T349" s="160"/>
      <c r="AT349" s="155" t="s">
        <v>141</v>
      </c>
      <c r="AU349" s="155" t="s">
        <v>85</v>
      </c>
      <c r="AV349" s="13" t="s">
        <v>85</v>
      </c>
      <c r="AW349" s="13" t="s">
        <v>32</v>
      </c>
      <c r="AX349" s="13" t="s">
        <v>83</v>
      </c>
      <c r="AY349" s="155" t="s">
        <v>133</v>
      </c>
    </row>
    <row r="350" spans="2:65" s="1" customFormat="1" ht="24.2" customHeight="1">
      <c r="B350" s="32"/>
      <c r="C350" s="133" t="s">
        <v>474</v>
      </c>
      <c r="D350" s="133" t="s">
        <v>135</v>
      </c>
      <c r="E350" s="134" t="s">
        <v>2025</v>
      </c>
      <c r="F350" s="135" t="s">
        <v>2026</v>
      </c>
      <c r="G350" s="136" t="s">
        <v>415</v>
      </c>
      <c r="H350" s="137">
        <v>15</v>
      </c>
      <c r="I350" s="138"/>
      <c r="J350" s="139">
        <f>ROUND(I350*H350,2)</f>
        <v>0</v>
      </c>
      <c r="K350" s="140"/>
      <c r="L350" s="32"/>
      <c r="M350" s="141" t="s">
        <v>1</v>
      </c>
      <c r="N350" s="142" t="s">
        <v>40</v>
      </c>
      <c r="P350" s="143">
        <f>O350*H350</f>
        <v>0</v>
      </c>
      <c r="Q350" s="143">
        <v>0</v>
      </c>
      <c r="R350" s="143">
        <f>Q350*H350</f>
        <v>0</v>
      </c>
      <c r="S350" s="143">
        <v>0</v>
      </c>
      <c r="T350" s="144">
        <f>S350*H350</f>
        <v>0</v>
      </c>
      <c r="AR350" s="145" t="s">
        <v>139</v>
      </c>
      <c r="AT350" s="145" t="s">
        <v>135</v>
      </c>
      <c r="AU350" s="145" t="s">
        <v>85</v>
      </c>
      <c r="AY350" s="17" t="s">
        <v>133</v>
      </c>
      <c r="BE350" s="146">
        <f>IF(N350="základní",J350,0)</f>
        <v>0</v>
      </c>
      <c r="BF350" s="146">
        <f>IF(N350="snížená",J350,0)</f>
        <v>0</v>
      </c>
      <c r="BG350" s="146">
        <f>IF(N350="zákl. přenesená",J350,0)</f>
        <v>0</v>
      </c>
      <c r="BH350" s="146">
        <f>IF(N350="sníž. přenesená",J350,0)</f>
        <v>0</v>
      </c>
      <c r="BI350" s="146">
        <f>IF(N350="nulová",J350,0)</f>
        <v>0</v>
      </c>
      <c r="BJ350" s="17" t="s">
        <v>83</v>
      </c>
      <c r="BK350" s="146">
        <f>ROUND(I350*H350,2)</f>
        <v>0</v>
      </c>
      <c r="BL350" s="17" t="s">
        <v>139</v>
      </c>
      <c r="BM350" s="145" t="s">
        <v>2027</v>
      </c>
    </row>
    <row r="351" spans="2:65" s="13" customFormat="1" ht="11.25">
      <c r="B351" s="154"/>
      <c r="D351" s="148" t="s">
        <v>141</v>
      </c>
      <c r="E351" s="155" t="s">
        <v>1</v>
      </c>
      <c r="F351" s="156" t="s">
        <v>231</v>
      </c>
      <c r="H351" s="157">
        <v>15</v>
      </c>
      <c r="I351" s="158"/>
      <c r="L351" s="154"/>
      <c r="M351" s="159"/>
      <c r="T351" s="160"/>
      <c r="AT351" s="155" t="s">
        <v>141</v>
      </c>
      <c r="AU351" s="155" t="s">
        <v>85</v>
      </c>
      <c r="AV351" s="13" t="s">
        <v>85</v>
      </c>
      <c r="AW351" s="13" t="s">
        <v>32</v>
      </c>
      <c r="AX351" s="13" t="s">
        <v>83</v>
      </c>
      <c r="AY351" s="155" t="s">
        <v>133</v>
      </c>
    </row>
    <row r="352" spans="2:65" s="1" customFormat="1" ht="16.5" customHeight="1">
      <c r="B352" s="32"/>
      <c r="C352" s="175" t="s">
        <v>479</v>
      </c>
      <c r="D352" s="175" t="s">
        <v>284</v>
      </c>
      <c r="E352" s="176" t="s">
        <v>2028</v>
      </c>
      <c r="F352" s="177" t="s">
        <v>2029</v>
      </c>
      <c r="G352" s="178" t="s">
        <v>415</v>
      </c>
      <c r="H352" s="179">
        <v>15</v>
      </c>
      <c r="I352" s="180"/>
      <c r="J352" s="181">
        <f>ROUND(I352*H352,2)</f>
        <v>0</v>
      </c>
      <c r="K352" s="182"/>
      <c r="L352" s="183"/>
      <c r="M352" s="184" t="s">
        <v>1</v>
      </c>
      <c r="N352" s="185" t="s">
        <v>40</v>
      </c>
      <c r="P352" s="143">
        <f>O352*H352</f>
        <v>0</v>
      </c>
      <c r="Q352" s="143">
        <v>1.6000000000000001E-3</v>
      </c>
      <c r="R352" s="143">
        <f>Q352*H352</f>
        <v>2.4E-2</v>
      </c>
      <c r="S352" s="143">
        <v>0</v>
      </c>
      <c r="T352" s="144">
        <f>S352*H352</f>
        <v>0</v>
      </c>
      <c r="AR352" s="145" t="s">
        <v>184</v>
      </c>
      <c r="AT352" s="145" t="s">
        <v>284</v>
      </c>
      <c r="AU352" s="145" t="s">
        <v>85</v>
      </c>
      <c r="AY352" s="17" t="s">
        <v>133</v>
      </c>
      <c r="BE352" s="146">
        <f>IF(N352="základní",J352,0)</f>
        <v>0</v>
      </c>
      <c r="BF352" s="146">
        <f>IF(N352="snížená",J352,0)</f>
        <v>0</v>
      </c>
      <c r="BG352" s="146">
        <f>IF(N352="zákl. přenesená",J352,0)</f>
        <v>0</v>
      </c>
      <c r="BH352" s="146">
        <f>IF(N352="sníž. přenesená",J352,0)</f>
        <v>0</v>
      </c>
      <c r="BI352" s="146">
        <f>IF(N352="nulová",J352,0)</f>
        <v>0</v>
      </c>
      <c r="BJ352" s="17" t="s">
        <v>83</v>
      </c>
      <c r="BK352" s="146">
        <f>ROUND(I352*H352,2)</f>
        <v>0</v>
      </c>
      <c r="BL352" s="17" t="s">
        <v>139</v>
      </c>
      <c r="BM352" s="145" t="s">
        <v>2030</v>
      </c>
    </row>
    <row r="353" spans="2:65" s="12" customFormat="1" ht="11.25">
      <c r="B353" s="147"/>
      <c r="D353" s="148" t="s">
        <v>141</v>
      </c>
      <c r="E353" s="149" t="s">
        <v>1</v>
      </c>
      <c r="F353" s="150" t="s">
        <v>2031</v>
      </c>
      <c r="H353" s="149" t="s">
        <v>1</v>
      </c>
      <c r="I353" s="151"/>
      <c r="L353" s="147"/>
      <c r="M353" s="152"/>
      <c r="T353" s="153"/>
      <c r="AT353" s="149" t="s">
        <v>141</v>
      </c>
      <c r="AU353" s="149" t="s">
        <v>85</v>
      </c>
      <c r="AV353" s="12" t="s">
        <v>83</v>
      </c>
      <c r="AW353" s="12" t="s">
        <v>32</v>
      </c>
      <c r="AX353" s="12" t="s">
        <v>75</v>
      </c>
      <c r="AY353" s="149" t="s">
        <v>133</v>
      </c>
    </row>
    <row r="354" spans="2:65" s="13" customFormat="1" ht="11.25">
      <c r="B354" s="154"/>
      <c r="D354" s="148" t="s">
        <v>141</v>
      </c>
      <c r="E354" s="155" t="s">
        <v>1</v>
      </c>
      <c r="F354" s="156" t="s">
        <v>231</v>
      </c>
      <c r="H354" s="157">
        <v>15</v>
      </c>
      <c r="I354" s="158"/>
      <c r="L354" s="154"/>
      <c r="M354" s="159"/>
      <c r="T354" s="160"/>
      <c r="AT354" s="155" t="s">
        <v>141</v>
      </c>
      <c r="AU354" s="155" t="s">
        <v>85</v>
      </c>
      <c r="AV354" s="13" t="s">
        <v>85</v>
      </c>
      <c r="AW354" s="13" t="s">
        <v>32</v>
      </c>
      <c r="AX354" s="13" t="s">
        <v>83</v>
      </c>
      <c r="AY354" s="155" t="s">
        <v>133</v>
      </c>
    </row>
    <row r="355" spans="2:65" s="1" customFormat="1" ht="24.2" customHeight="1">
      <c r="B355" s="32"/>
      <c r="C355" s="133" t="s">
        <v>483</v>
      </c>
      <c r="D355" s="133" t="s">
        <v>135</v>
      </c>
      <c r="E355" s="134" t="s">
        <v>1725</v>
      </c>
      <c r="F355" s="135" t="s">
        <v>2032</v>
      </c>
      <c r="G355" s="136" t="s">
        <v>415</v>
      </c>
      <c r="H355" s="137">
        <v>49</v>
      </c>
      <c r="I355" s="138"/>
      <c r="J355" s="139">
        <f>ROUND(I355*H355,2)</f>
        <v>0</v>
      </c>
      <c r="K355" s="140"/>
      <c r="L355" s="32"/>
      <c r="M355" s="141" t="s">
        <v>1</v>
      </c>
      <c r="N355" s="142" t="s">
        <v>40</v>
      </c>
      <c r="P355" s="143">
        <f>O355*H355</f>
        <v>0</v>
      </c>
      <c r="Q355" s="143">
        <v>0</v>
      </c>
      <c r="R355" s="143">
        <f>Q355*H355</f>
        <v>0</v>
      </c>
      <c r="S355" s="143">
        <v>0</v>
      </c>
      <c r="T355" s="144">
        <f>S355*H355</f>
        <v>0</v>
      </c>
      <c r="AR355" s="145" t="s">
        <v>139</v>
      </c>
      <c r="AT355" s="145" t="s">
        <v>135</v>
      </c>
      <c r="AU355" s="145" t="s">
        <v>85</v>
      </c>
      <c r="AY355" s="17" t="s">
        <v>133</v>
      </c>
      <c r="BE355" s="146">
        <f>IF(N355="základní",J355,0)</f>
        <v>0</v>
      </c>
      <c r="BF355" s="146">
        <f>IF(N355="snížená",J355,0)</f>
        <v>0</v>
      </c>
      <c r="BG355" s="146">
        <f>IF(N355="zákl. přenesená",J355,0)</f>
        <v>0</v>
      </c>
      <c r="BH355" s="146">
        <f>IF(N355="sníž. přenesená",J355,0)</f>
        <v>0</v>
      </c>
      <c r="BI355" s="146">
        <f>IF(N355="nulová",J355,0)</f>
        <v>0</v>
      </c>
      <c r="BJ355" s="17" t="s">
        <v>83</v>
      </c>
      <c r="BK355" s="146">
        <f>ROUND(I355*H355,2)</f>
        <v>0</v>
      </c>
      <c r="BL355" s="17" t="s">
        <v>139</v>
      </c>
      <c r="BM355" s="145" t="s">
        <v>2033</v>
      </c>
    </row>
    <row r="356" spans="2:65" s="13" customFormat="1" ht="11.25">
      <c r="B356" s="154"/>
      <c r="D356" s="148" t="s">
        <v>141</v>
      </c>
      <c r="E356" s="155" t="s">
        <v>1</v>
      </c>
      <c r="F356" s="156" t="s">
        <v>425</v>
      </c>
      <c r="H356" s="157">
        <v>49</v>
      </c>
      <c r="I356" s="158"/>
      <c r="L356" s="154"/>
      <c r="M356" s="159"/>
      <c r="T356" s="160"/>
      <c r="AT356" s="155" t="s">
        <v>141</v>
      </c>
      <c r="AU356" s="155" t="s">
        <v>85</v>
      </c>
      <c r="AV356" s="13" t="s">
        <v>85</v>
      </c>
      <c r="AW356" s="13" t="s">
        <v>32</v>
      </c>
      <c r="AX356" s="13" t="s">
        <v>83</v>
      </c>
      <c r="AY356" s="155" t="s">
        <v>133</v>
      </c>
    </row>
    <row r="357" spans="2:65" s="1" customFormat="1" ht="16.5" customHeight="1">
      <c r="B357" s="32"/>
      <c r="C357" s="175" t="s">
        <v>487</v>
      </c>
      <c r="D357" s="175" t="s">
        <v>284</v>
      </c>
      <c r="E357" s="176" t="s">
        <v>2034</v>
      </c>
      <c r="F357" s="177" t="s">
        <v>2035</v>
      </c>
      <c r="G357" s="178" t="s">
        <v>415</v>
      </c>
      <c r="H357" s="179">
        <v>49</v>
      </c>
      <c r="I357" s="180"/>
      <c r="J357" s="181">
        <f>ROUND(I357*H357,2)</f>
        <v>0</v>
      </c>
      <c r="K357" s="182"/>
      <c r="L357" s="183"/>
      <c r="M357" s="184" t="s">
        <v>1</v>
      </c>
      <c r="N357" s="185" t="s">
        <v>40</v>
      </c>
      <c r="P357" s="143">
        <f>O357*H357</f>
        <v>0</v>
      </c>
      <c r="Q357" s="143">
        <v>2.5000000000000001E-3</v>
      </c>
      <c r="R357" s="143">
        <f>Q357*H357</f>
        <v>0.1225</v>
      </c>
      <c r="S357" s="143">
        <v>0</v>
      </c>
      <c r="T357" s="144">
        <f>S357*H357</f>
        <v>0</v>
      </c>
      <c r="AR357" s="145" t="s">
        <v>184</v>
      </c>
      <c r="AT357" s="145" t="s">
        <v>284</v>
      </c>
      <c r="AU357" s="145" t="s">
        <v>85</v>
      </c>
      <c r="AY357" s="17" t="s">
        <v>133</v>
      </c>
      <c r="BE357" s="146">
        <f>IF(N357="základní",J357,0)</f>
        <v>0</v>
      </c>
      <c r="BF357" s="146">
        <f>IF(N357="snížená",J357,0)</f>
        <v>0</v>
      </c>
      <c r="BG357" s="146">
        <f>IF(N357="zákl. přenesená",J357,0)</f>
        <v>0</v>
      </c>
      <c r="BH357" s="146">
        <f>IF(N357="sníž. přenesená",J357,0)</f>
        <v>0</v>
      </c>
      <c r="BI357" s="146">
        <f>IF(N357="nulová",J357,0)</f>
        <v>0</v>
      </c>
      <c r="BJ357" s="17" t="s">
        <v>83</v>
      </c>
      <c r="BK357" s="146">
        <f>ROUND(I357*H357,2)</f>
        <v>0</v>
      </c>
      <c r="BL357" s="17" t="s">
        <v>139</v>
      </c>
      <c r="BM357" s="145" t="s">
        <v>2036</v>
      </c>
    </row>
    <row r="358" spans="2:65" s="12" customFormat="1" ht="11.25">
      <c r="B358" s="147"/>
      <c r="D358" s="148" t="s">
        <v>141</v>
      </c>
      <c r="E358" s="149" t="s">
        <v>1</v>
      </c>
      <c r="F358" s="150" t="s">
        <v>2037</v>
      </c>
      <c r="H358" s="149" t="s">
        <v>1</v>
      </c>
      <c r="I358" s="151"/>
      <c r="L358" s="147"/>
      <c r="M358" s="152"/>
      <c r="T358" s="153"/>
      <c r="AT358" s="149" t="s">
        <v>141</v>
      </c>
      <c r="AU358" s="149" t="s">
        <v>85</v>
      </c>
      <c r="AV358" s="12" t="s">
        <v>83</v>
      </c>
      <c r="AW358" s="12" t="s">
        <v>32</v>
      </c>
      <c r="AX358" s="12" t="s">
        <v>75</v>
      </c>
      <c r="AY358" s="149" t="s">
        <v>133</v>
      </c>
    </row>
    <row r="359" spans="2:65" s="13" customFormat="1" ht="11.25">
      <c r="B359" s="154"/>
      <c r="D359" s="148" t="s">
        <v>141</v>
      </c>
      <c r="E359" s="155" t="s">
        <v>1</v>
      </c>
      <c r="F359" s="156" t="s">
        <v>425</v>
      </c>
      <c r="H359" s="157">
        <v>49</v>
      </c>
      <c r="I359" s="158"/>
      <c r="L359" s="154"/>
      <c r="M359" s="159"/>
      <c r="T359" s="160"/>
      <c r="AT359" s="155" t="s">
        <v>141</v>
      </c>
      <c r="AU359" s="155" t="s">
        <v>85</v>
      </c>
      <c r="AV359" s="13" t="s">
        <v>85</v>
      </c>
      <c r="AW359" s="13" t="s">
        <v>32</v>
      </c>
      <c r="AX359" s="13" t="s">
        <v>83</v>
      </c>
      <c r="AY359" s="155" t="s">
        <v>133</v>
      </c>
    </row>
    <row r="360" spans="2:65" s="1" customFormat="1" ht="24.2" customHeight="1">
      <c r="B360" s="32"/>
      <c r="C360" s="133" t="s">
        <v>491</v>
      </c>
      <c r="D360" s="133" t="s">
        <v>135</v>
      </c>
      <c r="E360" s="134" t="s">
        <v>994</v>
      </c>
      <c r="F360" s="135" t="s">
        <v>2038</v>
      </c>
      <c r="G360" s="136" t="s">
        <v>415</v>
      </c>
      <c r="H360" s="137">
        <v>63</v>
      </c>
      <c r="I360" s="138"/>
      <c r="J360" s="139">
        <f>ROUND(I360*H360,2)</f>
        <v>0</v>
      </c>
      <c r="K360" s="140"/>
      <c r="L360" s="32"/>
      <c r="M360" s="141" t="s">
        <v>1</v>
      </c>
      <c r="N360" s="142" t="s">
        <v>40</v>
      </c>
      <c r="P360" s="143">
        <f>O360*H360</f>
        <v>0</v>
      </c>
      <c r="Q360" s="143">
        <v>0</v>
      </c>
      <c r="R360" s="143">
        <f>Q360*H360</f>
        <v>0</v>
      </c>
      <c r="S360" s="143">
        <v>0</v>
      </c>
      <c r="T360" s="144">
        <f>S360*H360</f>
        <v>0</v>
      </c>
      <c r="AR360" s="145" t="s">
        <v>139</v>
      </c>
      <c r="AT360" s="145" t="s">
        <v>135</v>
      </c>
      <c r="AU360" s="145" t="s">
        <v>85</v>
      </c>
      <c r="AY360" s="17" t="s">
        <v>133</v>
      </c>
      <c r="BE360" s="146">
        <f>IF(N360="základní",J360,0)</f>
        <v>0</v>
      </c>
      <c r="BF360" s="146">
        <f>IF(N360="snížená",J360,0)</f>
        <v>0</v>
      </c>
      <c r="BG360" s="146">
        <f>IF(N360="zákl. přenesená",J360,0)</f>
        <v>0</v>
      </c>
      <c r="BH360" s="146">
        <f>IF(N360="sníž. přenesená",J360,0)</f>
        <v>0</v>
      </c>
      <c r="BI360" s="146">
        <f>IF(N360="nulová",J360,0)</f>
        <v>0</v>
      </c>
      <c r="BJ360" s="17" t="s">
        <v>83</v>
      </c>
      <c r="BK360" s="146">
        <f>ROUND(I360*H360,2)</f>
        <v>0</v>
      </c>
      <c r="BL360" s="17" t="s">
        <v>139</v>
      </c>
      <c r="BM360" s="145" t="s">
        <v>2039</v>
      </c>
    </row>
    <row r="361" spans="2:65" s="13" customFormat="1" ht="11.25">
      <c r="B361" s="154"/>
      <c r="D361" s="148" t="s">
        <v>141</v>
      </c>
      <c r="E361" s="155" t="s">
        <v>1</v>
      </c>
      <c r="F361" s="156" t="s">
        <v>487</v>
      </c>
      <c r="H361" s="157">
        <v>63</v>
      </c>
      <c r="I361" s="158"/>
      <c r="L361" s="154"/>
      <c r="M361" s="159"/>
      <c r="T361" s="160"/>
      <c r="AT361" s="155" t="s">
        <v>141</v>
      </c>
      <c r="AU361" s="155" t="s">
        <v>85</v>
      </c>
      <c r="AV361" s="13" t="s">
        <v>85</v>
      </c>
      <c r="AW361" s="13" t="s">
        <v>32</v>
      </c>
      <c r="AX361" s="13" t="s">
        <v>83</v>
      </c>
      <c r="AY361" s="155" t="s">
        <v>133</v>
      </c>
    </row>
    <row r="362" spans="2:65" s="1" customFormat="1" ht="16.5" customHeight="1">
      <c r="B362" s="32"/>
      <c r="C362" s="175" t="s">
        <v>497</v>
      </c>
      <c r="D362" s="175" t="s">
        <v>284</v>
      </c>
      <c r="E362" s="176" t="s">
        <v>997</v>
      </c>
      <c r="F362" s="177" t="s">
        <v>998</v>
      </c>
      <c r="G362" s="178" t="s">
        <v>415</v>
      </c>
      <c r="H362" s="179">
        <v>63</v>
      </c>
      <c r="I362" s="180"/>
      <c r="J362" s="181">
        <f>ROUND(I362*H362,2)</f>
        <v>0</v>
      </c>
      <c r="K362" s="182"/>
      <c r="L362" s="183"/>
      <c r="M362" s="184" t="s">
        <v>1</v>
      </c>
      <c r="N362" s="185" t="s">
        <v>40</v>
      </c>
      <c r="P362" s="143">
        <f>O362*H362</f>
        <v>0</v>
      </c>
      <c r="Q362" s="143">
        <v>3.3E-3</v>
      </c>
      <c r="R362" s="143">
        <f>Q362*H362</f>
        <v>0.2079</v>
      </c>
      <c r="S362" s="143">
        <v>0</v>
      </c>
      <c r="T362" s="144">
        <f>S362*H362</f>
        <v>0</v>
      </c>
      <c r="AR362" s="145" t="s">
        <v>184</v>
      </c>
      <c r="AT362" s="145" t="s">
        <v>284</v>
      </c>
      <c r="AU362" s="145" t="s">
        <v>85</v>
      </c>
      <c r="AY362" s="17" t="s">
        <v>133</v>
      </c>
      <c r="BE362" s="146">
        <f>IF(N362="základní",J362,0)</f>
        <v>0</v>
      </c>
      <c r="BF362" s="146">
        <f>IF(N362="snížená",J362,0)</f>
        <v>0</v>
      </c>
      <c r="BG362" s="146">
        <f>IF(N362="zákl. přenesená",J362,0)</f>
        <v>0</v>
      </c>
      <c r="BH362" s="146">
        <f>IF(N362="sníž. přenesená",J362,0)</f>
        <v>0</v>
      </c>
      <c r="BI362" s="146">
        <f>IF(N362="nulová",J362,0)</f>
        <v>0</v>
      </c>
      <c r="BJ362" s="17" t="s">
        <v>83</v>
      </c>
      <c r="BK362" s="146">
        <f>ROUND(I362*H362,2)</f>
        <v>0</v>
      </c>
      <c r="BL362" s="17" t="s">
        <v>139</v>
      </c>
      <c r="BM362" s="145" t="s">
        <v>2040</v>
      </c>
    </row>
    <row r="363" spans="2:65" s="12" customFormat="1" ht="11.25">
      <c r="B363" s="147"/>
      <c r="D363" s="148" t="s">
        <v>141</v>
      </c>
      <c r="E363" s="149" t="s">
        <v>1</v>
      </c>
      <c r="F363" s="150" t="s">
        <v>1000</v>
      </c>
      <c r="H363" s="149" t="s">
        <v>1</v>
      </c>
      <c r="I363" s="151"/>
      <c r="L363" s="147"/>
      <c r="M363" s="152"/>
      <c r="T363" s="153"/>
      <c r="AT363" s="149" t="s">
        <v>141</v>
      </c>
      <c r="AU363" s="149" t="s">
        <v>85</v>
      </c>
      <c r="AV363" s="12" t="s">
        <v>83</v>
      </c>
      <c r="AW363" s="12" t="s">
        <v>32</v>
      </c>
      <c r="AX363" s="12" t="s">
        <v>75</v>
      </c>
      <c r="AY363" s="149" t="s">
        <v>133</v>
      </c>
    </row>
    <row r="364" spans="2:65" s="13" customFormat="1" ht="11.25">
      <c r="B364" s="154"/>
      <c r="D364" s="148" t="s">
        <v>141</v>
      </c>
      <c r="E364" s="155" t="s">
        <v>1</v>
      </c>
      <c r="F364" s="156" t="s">
        <v>487</v>
      </c>
      <c r="H364" s="157">
        <v>63</v>
      </c>
      <c r="I364" s="158"/>
      <c r="L364" s="154"/>
      <c r="M364" s="159"/>
      <c r="T364" s="160"/>
      <c r="AT364" s="155" t="s">
        <v>141</v>
      </c>
      <c r="AU364" s="155" t="s">
        <v>85</v>
      </c>
      <c r="AV364" s="13" t="s">
        <v>85</v>
      </c>
      <c r="AW364" s="13" t="s">
        <v>32</v>
      </c>
      <c r="AX364" s="13" t="s">
        <v>83</v>
      </c>
      <c r="AY364" s="155" t="s">
        <v>133</v>
      </c>
    </row>
    <row r="365" spans="2:65" s="1" customFormat="1" ht="16.5" customHeight="1">
      <c r="B365" s="32"/>
      <c r="C365" s="133" t="s">
        <v>501</v>
      </c>
      <c r="D365" s="133" t="s">
        <v>135</v>
      </c>
      <c r="E365" s="134" t="s">
        <v>1001</v>
      </c>
      <c r="F365" s="135" t="s">
        <v>1002</v>
      </c>
      <c r="G365" s="136" t="s">
        <v>187</v>
      </c>
      <c r="H365" s="137">
        <v>1030.9000000000001</v>
      </c>
      <c r="I365" s="138"/>
      <c r="J365" s="139">
        <f>ROUND(I365*H365,2)</f>
        <v>0</v>
      </c>
      <c r="K365" s="140"/>
      <c r="L365" s="32"/>
      <c r="M365" s="141" t="s">
        <v>1</v>
      </c>
      <c r="N365" s="142" t="s">
        <v>40</v>
      </c>
      <c r="P365" s="143">
        <f>O365*H365</f>
        <v>0</v>
      </c>
      <c r="Q365" s="143">
        <v>0</v>
      </c>
      <c r="R365" s="143">
        <f>Q365*H365</f>
        <v>0</v>
      </c>
      <c r="S365" s="143">
        <v>0</v>
      </c>
      <c r="T365" s="144">
        <f>S365*H365</f>
        <v>0</v>
      </c>
      <c r="AR365" s="145" t="s">
        <v>139</v>
      </c>
      <c r="AT365" s="145" t="s">
        <v>135</v>
      </c>
      <c r="AU365" s="145" t="s">
        <v>85</v>
      </c>
      <c r="AY365" s="17" t="s">
        <v>133</v>
      </c>
      <c r="BE365" s="146">
        <f>IF(N365="základní",J365,0)</f>
        <v>0</v>
      </c>
      <c r="BF365" s="146">
        <f>IF(N365="snížená",J365,0)</f>
        <v>0</v>
      </c>
      <c r="BG365" s="146">
        <f>IF(N365="zákl. přenesená",J365,0)</f>
        <v>0</v>
      </c>
      <c r="BH365" s="146">
        <f>IF(N365="sníž. přenesená",J365,0)</f>
        <v>0</v>
      </c>
      <c r="BI365" s="146">
        <f>IF(N365="nulová",J365,0)</f>
        <v>0</v>
      </c>
      <c r="BJ365" s="17" t="s">
        <v>83</v>
      </c>
      <c r="BK365" s="146">
        <f>ROUND(I365*H365,2)</f>
        <v>0</v>
      </c>
      <c r="BL365" s="17" t="s">
        <v>139</v>
      </c>
      <c r="BM365" s="145" t="s">
        <v>2041</v>
      </c>
    </row>
    <row r="366" spans="2:65" s="13" customFormat="1" ht="11.25">
      <c r="B366" s="154"/>
      <c r="D366" s="148" t="s">
        <v>141</v>
      </c>
      <c r="E366" s="155" t="s">
        <v>1</v>
      </c>
      <c r="F366" s="156" t="s">
        <v>2018</v>
      </c>
      <c r="H366" s="157">
        <v>1030.9000000000001</v>
      </c>
      <c r="I366" s="158"/>
      <c r="L366" s="154"/>
      <c r="M366" s="159"/>
      <c r="T366" s="160"/>
      <c r="AT366" s="155" t="s">
        <v>141</v>
      </c>
      <c r="AU366" s="155" t="s">
        <v>85</v>
      </c>
      <c r="AV366" s="13" t="s">
        <v>85</v>
      </c>
      <c r="AW366" s="13" t="s">
        <v>32</v>
      </c>
      <c r="AX366" s="13" t="s">
        <v>83</v>
      </c>
      <c r="AY366" s="155" t="s">
        <v>133</v>
      </c>
    </row>
    <row r="367" spans="2:65" s="1" customFormat="1" ht="16.5" customHeight="1">
      <c r="B367" s="32"/>
      <c r="C367" s="133" t="s">
        <v>507</v>
      </c>
      <c r="D367" s="133" t="s">
        <v>135</v>
      </c>
      <c r="E367" s="134" t="s">
        <v>1004</v>
      </c>
      <c r="F367" s="135" t="s">
        <v>1005</v>
      </c>
      <c r="G367" s="136" t="s">
        <v>415</v>
      </c>
      <c r="H367" s="137">
        <v>127</v>
      </c>
      <c r="I367" s="138"/>
      <c r="J367" s="139">
        <f>ROUND(I367*H367,2)</f>
        <v>0</v>
      </c>
      <c r="K367" s="140"/>
      <c r="L367" s="32"/>
      <c r="M367" s="141" t="s">
        <v>1</v>
      </c>
      <c r="N367" s="142" t="s">
        <v>40</v>
      </c>
      <c r="P367" s="143">
        <f>O367*H367</f>
        <v>0</v>
      </c>
      <c r="Q367" s="143">
        <v>0.04</v>
      </c>
      <c r="R367" s="143">
        <f>Q367*H367</f>
        <v>5.08</v>
      </c>
      <c r="S367" s="143">
        <v>0</v>
      </c>
      <c r="T367" s="144">
        <f>S367*H367</f>
        <v>0</v>
      </c>
      <c r="AR367" s="145" t="s">
        <v>139</v>
      </c>
      <c r="AT367" s="145" t="s">
        <v>135</v>
      </c>
      <c r="AU367" s="145" t="s">
        <v>85</v>
      </c>
      <c r="AY367" s="17" t="s">
        <v>133</v>
      </c>
      <c r="BE367" s="146">
        <f>IF(N367="základní",J367,0)</f>
        <v>0</v>
      </c>
      <c r="BF367" s="146">
        <f>IF(N367="snížená",J367,0)</f>
        <v>0</v>
      </c>
      <c r="BG367" s="146">
        <f>IF(N367="zákl. přenesená",J367,0)</f>
        <v>0</v>
      </c>
      <c r="BH367" s="146">
        <f>IF(N367="sníž. přenesená",J367,0)</f>
        <v>0</v>
      </c>
      <c r="BI367" s="146">
        <f>IF(N367="nulová",J367,0)</f>
        <v>0</v>
      </c>
      <c r="BJ367" s="17" t="s">
        <v>83</v>
      </c>
      <c r="BK367" s="146">
        <f>ROUND(I367*H367,2)</f>
        <v>0</v>
      </c>
      <c r="BL367" s="17" t="s">
        <v>139</v>
      </c>
      <c r="BM367" s="145" t="s">
        <v>2042</v>
      </c>
    </row>
    <row r="368" spans="2:65" s="13" customFormat="1" ht="11.25">
      <c r="B368" s="154"/>
      <c r="D368" s="148" t="s">
        <v>141</v>
      </c>
      <c r="E368" s="155" t="s">
        <v>1</v>
      </c>
      <c r="F368" s="156" t="s">
        <v>2043</v>
      </c>
      <c r="H368" s="157">
        <v>127</v>
      </c>
      <c r="I368" s="158"/>
      <c r="L368" s="154"/>
      <c r="M368" s="159"/>
      <c r="T368" s="160"/>
      <c r="AT368" s="155" t="s">
        <v>141</v>
      </c>
      <c r="AU368" s="155" t="s">
        <v>85</v>
      </c>
      <c r="AV368" s="13" t="s">
        <v>85</v>
      </c>
      <c r="AW368" s="13" t="s">
        <v>32</v>
      </c>
      <c r="AX368" s="13" t="s">
        <v>83</v>
      </c>
      <c r="AY368" s="155" t="s">
        <v>133</v>
      </c>
    </row>
    <row r="369" spans="2:65" s="1" customFormat="1" ht="16.5" customHeight="1">
      <c r="B369" s="32"/>
      <c r="C369" s="175" t="s">
        <v>511</v>
      </c>
      <c r="D369" s="175" t="s">
        <v>284</v>
      </c>
      <c r="E369" s="176" t="s">
        <v>1007</v>
      </c>
      <c r="F369" s="177" t="s">
        <v>1008</v>
      </c>
      <c r="G369" s="178" t="s">
        <v>415</v>
      </c>
      <c r="H369" s="179">
        <v>127</v>
      </c>
      <c r="I369" s="180"/>
      <c r="J369" s="181">
        <f>ROUND(I369*H369,2)</f>
        <v>0</v>
      </c>
      <c r="K369" s="182"/>
      <c r="L369" s="183"/>
      <c r="M369" s="184" t="s">
        <v>1</v>
      </c>
      <c r="N369" s="185" t="s">
        <v>40</v>
      </c>
      <c r="P369" s="143">
        <f>O369*H369</f>
        <v>0</v>
      </c>
      <c r="Q369" s="143">
        <v>3.3999999999999998E-3</v>
      </c>
      <c r="R369" s="143">
        <f>Q369*H369</f>
        <v>0.43179999999999996</v>
      </c>
      <c r="S369" s="143">
        <v>0</v>
      </c>
      <c r="T369" s="144">
        <f>S369*H369</f>
        <v>0</v>
      </c>
      <c r="AR369" s="145" t="s">
        <v>184</v>
      </c>
      <c r="AT369" s="145" t="s">
        <v>284</v>
      </c>
      <c r="AU369" s="145" t="s">
        <v>85</v>
      </c>
      <c r="AY369" s="17" t="s">
        <v>133</v>
      </c>
      <c r="BE369" s="146">
        <f>IF(N369="základní",J369,0)</f>
        <v>0</v>
      </c>
      <c r="BF369" s="146">
        <f>IF(N369="snížená",J369,0)</f>
        <v>0</v>
      </c>
      <c r="BG369" s="146">
        <f>IF(N369="zákl. přenesená",J369,0)</f>
        <v>0</v>
      </c>
      <c r="BH369" s="146">
        <f>IF(N369="sníž. přenesená",J369,0)</f>
        <v>0</v>
      </c>
      <c r="BI369" s="146">
        <f>IF(N369="nulová",J369,0)</f>
        <v>0</v>
      </c>
      <c r="BJ369" s="17" t="s">
        <v>83</v>
      </c>
      <c r="BK369" s="146">
        <f>ROUND(I369*H369,2)</f>
        <v>0</v>
      </c>
      <c r="BL369" s="17" t="s">
        <v>139</v>
      </c>
      <c r="BM369" s="145" t="s">
        <v>2044</v>
      </c>
    </row>
    <row r="370" spans="2:65" s="13" customFormat="1" ht="11.25">
      <c r="B370" s="154"/>
      <c r="D370" s="148" t="s">
        <v>141</v>
      </c>
      <c r="E370" s="155" t="s">
        <v>1</v>
      </c>
      <c r="F370" s="156" t="s">
        <v>1740</v>
      </c>
      <c r="H370" s="157">
        <v>127</v>
      </c>
      <c r="I370" s="158"/>
      <c r="L370" s="154"/>
      <c r="M370" s="159"/>
      <c r="T370" s="160"/>
      <c r="AT370" s="155" t="s">
        <v>141</v>
      </c>
      <c r="AU370" s="155" t="s">
        <v>85</v>
      </c>
      <c r="AV370" s="13" t="s">
        <v>85</v>
      </c>
      <c r="AW370" s="13" t="s">
        <v>32</v>
      </c>
      <c r="AX370" s="13" t="s">
        <v>83</v>
      </c>
      <c r="AY370" s="155" t="s">
        <v>133</v>
      </c>
    </row>
    <row r="371" spans="2:65" s="1" customFormat="1" ht="16.5" customHeight="1">
      <c r="B371" s="32"/>
      <c r="C371" s="175" t="s">
        <v>515</v>
      </c>
      <c r="D371" s="175" t="s">
        <v>284</v>
      </c>
      <c r="E371" s="176" t="s">
        <v>525</v>
      </c>
      <c r="F371" s="177" t="s">
        <v>526</v>
      </c>
      <c r="G371" s="178" t="s">
        <v>415</v>
      </c>
      <c r="H371" s="179">
        <v>127</v>
      </c>
      <c r="I371" s="180"/>
      <c r="J371" s="181">
        <f>ROUND(I371*H371,2)</f>
        <v>0</v>
      </c>
      <c r="K371" s="182"/>
      <c r="L371" s="183"/>
      <c r="M371" s="184" t="s">
        <v>1</v>
      </c>
      <c r="N371" s="185" t="s">
        <v>40</v>
      </c>
      <c r="P371" s="143">
        <f>O371*H371</f>
        <v>0</v>
      </c>
      <c r="Q371" s="143">
        <v>8.9999999999999998E-4</v>
      </c>
      <c r="R371" s="143">
        <f>Q371*H371</f>
        <v>0.1143</v>
      </c>
      <c r="S371" s="143">
        <v>0</v>
      </c>
      <c r="T371" s="144">
        <f>S371*H371</f>
        <v>0</v>
      </c>
      <c r="AR371" s="145" t="s">
        <v>184</v>
      </c>
      <c r="AT371" s="145" t="s">
        <v>284</v>
      </c>
      <c r="AU371" s="145" t="s">
        <v>85</v>
      </c>
      <c r="AY371" s="17" t="s">
        <v>133</v>
      </c>
      <c r="BE371" s="146">
        <f>IF(N371="základní",J371,0)</f>
        <v>0</v>
      </c>
      <c r="BF371" s="146">
        <f>IF(N371="snížená",J371,0)</f>
        <v>0</v>
      </c>
      <c r="BG371" s="146">
        <f>IF(N371="zákl. přenesená",J371,0)</f>
        <v>0</v>
      </c>
      <c r="BH371" s="146">
        <f>IF(N371="sníž. přenesená",J371,0)</f>
        <v>0</v>
      </c>
      <c r="BI371" s="146">
        <f>IF(N371="nulová",J371,0)</f>
        <v>0</v>
      </c>
      <c r="BJ371" s="17" t="s">
        <v>83</v>
      </c>
      <c r="BK371" s="146">
        <f>ROUND(I371*H371,2)</f>
        <v>0</v>
      </c>
      <c r="BL371" s="17" t="s">
        <v>139</v>
      </c>
      <c r="BM371" s="145" t="s">
        <v>2045</v>
      </c>
    </row>
    <row r="372" spans="2:65" s="13" customFormat="1" ht="11.25">
      <c r="B372" s="154"/>
      <c r="D372" s="148" t="s">
        <v>141</v>
      </c>
      <c r="E372" s="155" t="s">
        <v>1</v>
      </c>
      <c r="F372" s="156" t="s">
        <v>1740</v>
      </c>
      <c r="H372" s="157">
        <v>127</v>
      </c>
      <c r="I372" s="158"/>
      <c r="L372" s="154"/>
      <c r="M372" s="159"/>
      <c r="T372" s="160"/>
      <c r="AT372" s="155" t="s">
        <v>141</v>
      </c>
      <c r="AU372" s="155" t="s">
        <v>85</v>
      </c>
      <c r="AV372" s="13" t="s">
        <v>85</v>
      </c>
      <c r="AW372" s="13" t="s">
        <v>32</v>
      </c>
      <c r="AX372" s="13" t="s">
        <v>83</v>
      </c>
      <c r="AY372" s="155" t="s">
        <v>133</v>
      </c>
    </row>
    <row r="373" spans="2:65" s="1" customFormat="1" ht="16.5" customHeight="1">
      <c r="B373" s="32"/>
      <c r="C373" s="175" t="s">
        <v>520</v>
      </c>
      <c r="D373" s="175" t="s">
        <v>284</v>
      </c>
      <c r="E373" s="176" t="s">
        <v>1011</v>
      </c>
      <c r="F373" s="177" t="s">
        <v>1012</v>
      </c>
      <c r="G373" s="178" t="s">
        <v>415</v>
      </c>
      <c r="H373" s="179">
        <v>127</v>
      </c>
      <c r="I373" s="180"/>
      <c r="J373" s="181">
        <f>ROUND(I373*H373,2)</f>
        <v>0</v>
      </c>
      <c r="K373" s="182"/>
      <c r="L373" s="183"/>
      <c r="M373" s="184" t="s">
        <v>1</v>
      </c>
      <c r="N373" s="185" t="s">
        <v>40</v>
      </c>
      <c r="P373" s="143">
        <f>O373*H373</f>
        <v>0</v>
      </c>
      <c r="Q373" s="143">
        <v>3.5000000000000001E-3</v>
      </c>
      <c r="R373" s="143">
        <f>Q373*H373</f>
        <v>0.44450000000000001</v>
      </c>
      <c r="S373" s="143">
        <v>0</v>
      </c>
      <c r="T373" s="144">
        <f>S373*H373</f>
        <v>0</v>
      </c>
      <c r="AR373" s="145" t="s">
        <v>184</v>
      </c>
      <c r="AT373" s="145" t="s">
        <v>284</v>
      </c>
      <c r="AU373" s="145" t="s">
        <v>85</v>
      </c>
      <c r="AY373" s="17" t="s">
        <v>133</v>
      </c>
      <c r="BE373" s="146">
        <f>IF(N373="základní",J373,0)</f>
        <v>0</v>
      </c>
      <c r="BF373" s="146">
        <f>IF(N373="snížená",J373,0)</f>
        <v>0</v>
      </c>
      <c r="BG373" s="146">
        <f>IF(N373="zákl. přenesená",J373,0)</f>
        <v>0</v>
      </c>
      <c r="BH373" s="146">
        <f>IF(N373="sníž. přenesená",J373,0)</f>
        <v>0</v>
      </c>
      <c r="BI373" s="146">
        <f>IF(N373="nulová",J373,0)</f>
        <v>0</v>
      </c>
      <c r="BJ373" s="17" t="s">
        <v>83</v>
      </c>
      <c r="BK373" s="146">
        <f>ROUND(I373*H373,2)</f>
        <v>0</v>
      </c>
      <c r="BL373" s="17" t="s">
        <v>139</v>
      </c>
      <c r="BM373" s="145" t="s">
        <v>2046</v>
      </c>
    </row>
    <row r="374" spans="2:65" s="13" customFormat="1" ht="11.25">
      <c r="B374" s="154"/>
      <c r="D374" s="148" t="s">
        <v>141</v>
      </c>
      <c r="E374" s="155" t="s">
        <v>1</v>
      </c>
      <c r="F374" s="156" t="s">
        <v>1740</v>
      </c>
      <c r="H374" s="157">
        <v>127</v>
      </c>
      <c r="I374" s="158"/>
      <c r="L374" s="154"/>
      <c r="M374" s="159"/>
      <c r="T374" s="160"/>
      <c r="AT374" s="155" t="s">
        <v>141</v>
      </c>
      <c r="AU374" s="155" t="s">
        <v>85</v>
      </c>
      <c r="AV374" s="13" t="s">
        <v>85</v>
      </c>
      <c r="AW374" s="13" t="s">
        <v>32</v>
      </c>
      <c r="AX374" s="13" t="s">
        <v>83</v>
      </c>
      <c r="AY374" s="155" t="s">
        <v>133</v>
      </c>
    </row>
    <row r="375" spans="2:65" s="1" customFormat="1" ht="16.5" customHeight="1">
      <c r="B375" s="32"/>
      <c r="C375" s="133" t="s">
        <v>524</v>
      </c>
      <c r="D375" s="133" t="s">
        <v>135</v>
      </c>
      <c r="E375" s="134" t="s">
        <v>545</v>
      </c>
      <c r="F375" s="135" t="s">
        <v>546</v>
      </c>
      <c r="G375" s="136" t="s">
        <v>187</v>
      </c>
      <c r="H375" s="137">
        <v>62.92</v>
      </c>
      <c r="I375" s="138"/>
      <c r="J375" s="139">
        <f>ROUND(I375*H375,2)</f>
        <v>0</v>
      </c>
      <c r="K375" s="140"/>
      <c r="L375" s="32"/>
      <c r="M375" s="141" t="s">
        <v>1</v>
      </c>
      <c r="N375" s="142" t="s">
        <v>40</v>
      </c>
      <c r="P375" s="143">
        <f>O375*H375</f>
        <v>0</v>
      </c>
      <c r="Q375" s="143">
        <v>1.9000000000000001E-4</v>
      </c>
      <c r="R375" s="143">
        <f>Q375*H375</f>
        <v>1.1954800000000002E-2</v>
      </c>
      <c r="S375" s="143">
        <v>0</v>
      </c>
      <c r="T375" s="144">
        <f>S375*H375</f>
        <v>0</v>
      </c>
      <c r="AR375" s="145" t="s">
        <v>139</v>
      </c>
      <c r="AT375" s="145" t="s">
        <v>135</v>
      </c>
      <c r="AU375" s="145" t="s">
        <v>85</v>
      </c>
      <c r="AY375" s="17" t="s">
        <v>133</v>
      </c>
      <c r="BE375" s="146">
        <f>IF(N375="základní",J375,0)</f>
        <v>0</v>
      </c>
      <c r="BF375" s="146">
        <f>IF(N375="snížená",J375,0)</f>
        <v>0</v>
      </c>
      <c r="BG375" s="146">
        <f>IF(N375="zákl. přenesená",J375,0)</f>
        <v>0</v>
      </c>
      <c r="BH375" s="146">
        <f>IF(N375="sníž. přenesená",J375,0)</f>
        <v>0</v>
      </c>
      <c r="BI375" s="146">
        <f>IF(N375="nulová",J375,0)</f>
        <v>0</v>
      </c>
      <c r="BJ375" s="17" t="s">
        <v>83</v>
      </c>
      <c r="BK375" s="146">
        <f>ROUND(I375*H375,2)</f>
        <v>0</v>
      </c>
      <c r="BL375" s="17" t="s">
        <v>139</v>
      </c>
      <c r="BM375" s="145" t="s">
        <v>2047</v>
      </c>
    </row>
    <row r="376" spans="2:65" s="12" customFormat="1" ht="11.25">
      <c r="B376" s="147"/>
      <c r="D376" s="148" t="s">
        <v>141</v>
      </c>
      <c r="E376" s="149" t="s">
        <v>1</v>
      </c>
      <c r="F376" s="150" t="s">
        <v>2048</v>
      </c>
      <c r="H376" s="149" t="s">
        <v>1</v>
      </c>
      <c r="I376" s="151"/>
      <c r="L376" s="147"/>
      <c r="M376" s="152"/>
      <c r="T376" s="153"/>
      <c r="AT376" s="149" t="s">
        <v>141</v>
      </c>
      <c r="AU376" s="149" t="s">
        <v>85</v>
      </c>
      <c r="AV376" s="12" t="s">
        <v>83</v>
      </c>
      <c r="AW376" s="12" t="s">
        <v>32</v>
      </c>
      <c r="AX376" s="12" t="s">
        <v>75</v>
      </c>
      <c r="AY376" s="149" t="s">
        <v>133</v>
      </c>
    </row>
    <row r="377" spans="2:65" s="13" customFormat="1" ht="11.25">
      <c r="B377" s="154"/>
      <c r="D377" s="148" t="s">
        <v>141</v>
      </c>
      <c r="E377" s="155" t="s">
        <v>1</v>
      </c>
      <c r="F377" s="156" t="s">
        <v>2049</v>
      </c>
      <c r="H377" s="157">
        <v>62.92</v>
      </c>
      <c r="I377" s="158"/>
      <c r="L377" s="154"/>
      <c r="M377" s="159"/>
      <c r="T377" s="160"/>
      <c r="AT377" s="155" t="s">
        <v>141</v>
      </c>
      <c r="AU377" s="155" t="s">
        <v>85</v>
      </c>
      <c r="AV377" s="13" t="s">
        <v>85</v>
      </c>
      <c r="AW377" s="13" t="s">
        <v>32</v>
      </c>
      <c r="AX377" s="13" t="s">
        <v>83</v>
      </c>
      <c r="AY377" s="155" t="s">
        <v>133</v>
      </c>
    </row>
    <row r="378" spans="2:65" s="1" customFormat="1" ht="16.5" customHeight="1">
      <c r="B378" s="32"/>
      <c r="C378" s="133" t="s">
        <v>528</v>
      </c>
      <c r="D378" s="133" t="s">
        <v>135</v>
      </c>
      <c r="E378" s="134" t="s">
        <v>549</v>
      </c>
      <c r="F378" s="135" t="s">
        <v>550</v>
      </c>
      <c r="G378" s="136" t="s">
        <v>187</v>
      </c>
      <c r="H378" s="137">
        <v>1133.99</v>
      </c>
      <c r="I378" s="138"/>
      <c r="J378" s="139">
        <f>ROUND(I378*H378,2)</f>
        <v>0</v>
      </c>
      <c r="K378" s="140"/>
      <c r="L378" s="32"/>
      <c r="M378" s="141" t="s">
        <v>1</v>
      </c>
      <c r="N378" s="142" t="s">
        <v>40</v>
      </c>
      <c r="P378" s="143">
        <f>O378*H378</f>
        <v>0</v>
      </c>
      <c r="Q378" s="143">
        <v>6.0000000000000002E-5</v>
      </c>
      <c r="R378" s="143">
        <f>Q378*H378</f>
        <v>6.80394E-2</v>
      </c>
      <c r="S378" s="143">
        <v>0</v>
      </c>
      <c r="T378" s="144">
        <f>S378*H378</f>
        <v>0</v>
      </c>
      <c r="AR378" s="145" t="s">
        <v>139</v>
      </c>
      <c r="AT378" s="145" t="s">
        <v>135</v>
      </c>
      <c r="AU378" s="145" t="s">
        <v>85</v>
      </c>
      <c r="AY378" s="17" t="s">
        <v>133</v>
      </c>
      <c r="BE378" s="146">
        <f>IF(N378="základní",J378,0)</f>
        <v>0</v>
      </c>
      <c r="BF378" s="146">
        <f>IF(N378="snížená",J378,0)</f>
        <v>0</v>
      </c>
      <c r="BG378" s="146">
        <f>IF(N378="zákl. přenesená",J378,0)</f>
        <v>0</v>
      </c>
      <c r="BH378" s="146">
        <f>IF(N378="sníž. přenesená",J378,0)</f>
        <v>0</v>
      </c>
      <c r="BI378" s="146">
        <f>IF(N378="nulová",J378,0)</f>
        <v>0</v>
      </c>
      <c r="BJ378" s="17" t="s">
        <v>83</v>
      </c>
      <c r="BK378" s="146">
        <f>ROUND(I378*H378,2)</f>
        <v>0</v>
      </c>
      <c r="BL378" s="17" t="s">
        <v>139</v>
      </c>
      <c r="BM378" s="145" t="s">
        <v>2050</v>
      </c>
    </row>
    <row r="379" spans="2:65" s="13" customFormat="1" ht="11.25">
      <c r="B379" s="154"/>
      <c r="D379" s="148" t="s">
        <v>141</v>
      </c>
      <c r="E379" s="155" t="s">
        <v>1</v>
      </c>
      <c r="F379" s="156" t="s">
        <v>2020</v>
      </c>
      <c r="H379" s="157">
        <v>1133.99</v>
      </c>
      <c r="I379" s="158"/>
      <c r="L379" s="154"/>
      <c r="M379" s="159"/>
      <c r="T379" s="160"/>
      <c r="AT379" s="155" t="s">
        <v>141</v>
      </c>
      <c r="AU379" s="155" t="s">
        <v>85</v>
      </c>
      <c r="AV379" s="13" t="s">
        <v>85</v>
      </c>
      <c r="AW379" s="13" t="s">
        <v>32</v>
      </c>
      <c r="AX379" s="13" t="s">
        <v>83</v>
      </c>
      <c r="AY379" s="155" t="s">
        <v>133</v>
      </c>
    </row>
    <row r="380" spans="2:65" s="11" customFormat="1" ht="22.9" customHeight="1">
      <c r="B380" s="121"/>
      <c r="D380" s="122" t="s">
        <v>74</v>
      </c>
      <c r="E380" s="131" t="s">
        <v>191</v>
      </c>
      <c r="F380" s="131" t="s">
        <v>553</v>
      </c>
      <c r="I380" s="124"/>
      <c r="J380" s="132">
        <f>BK380</f>
        <v>0</v>
      </c>
      <c r="L380" s="121"/>
      <c r="M380" s="126"/>
      <c r="P380" s="127">
        <f>SUM(P381:P394)</f>
        <v>0</v>
      </c>
      <c r="R380" s="127">
        <f>SUM(R381:R394)</f>
        <v>0.21776999999999999</v>
      </c>
      <c r="T380" s="128">
        <f>SUM(T381:T394)</f>
        <v>0</v>
      </c>
      <c r="AR380" s="122" t="s">
        <v>83</v>
      </c>
      <c r="AT380" s="129" t="s">
        <v>74</v>
      </c>
      <c r="AU380" s="129" t="s">
        <v>83</v>
      </c>
      <c r="AY380" s="122" t="s">
        <v>133</v>
      </c>
      <c r="BK380" s="130">
        <f>SUM(BK381:BK394)</f>
        <v>0</v>
      </c>
    </row>
    <row r="381" spans="2:65" s="1" customFormat="1" ht="33" customHeight="1">
      <c r="B381" s="32"/>
      <c r="C381" s="133" t="s">
        <v>532</v>
      </c>
      <c r="D381" s="133" t="s">
        <v>135</v>
      </c>
      <c r="E381" s="134" t="s">
        <v>555</v>
      </c>
      <c r="F381" s="135" t="s">
        <v>556</v>
      </c>
      <c r="G381" s="136" t="s">
        <v>187</v>
      </c>
      <c r="H381" s="137">
        <v>357</v>
      </c>
      <c r="I381" s="138"/>
      <c r="J381" s="139">
        <f>ROUND(I381*H381,2)</f>
        <v>0</v>
      </c>
      <c r="K381" s="140"/>
      <c r="L381" s="32"/>
      <c r="M381" s="141" t="s">
        <v>1</v>
      </c>
      <c r="N381" s="142" t="s">
        <v>40</v>
      </c>
      <c r="P381" s="143">
        <f>O381*H381</f>
        <v>0</v>
      </c>
      <c r="Q381" s="143">
        <v>6.0999999999999997E-4</v>
      </c>
      <c r="R381" s="143">
        <f>Q381*H381</f>
        <v>0.21776999999999999</v>
      </c>
      <c r="S381" s="143">
        <v>0</v>
      </c>
      <c r="T381" s="144">
        <f>S381*H381</f>
        <v>0</v>
      </c>
      <c r="AR381" s="145" t="s">
        <v>139</v>
      </c>
      <c r="AT381" s="145" t="s">
        <v>135</v>
      </c>
      <c r="AU381" s="145" t="s">
        <v>85</v>
      </c>
      <c r="AY381" s="17" t="s">
        <v>133</v>
      </c>
      <c r="BE381" s="146">
        <f>IF(N381="základní",J381,0)</f>
        <v>0</v>
      </c>
      <c r="BF381" s="146">
        <f>IF(N381="snížená",J381,0)</f>
        <v>0</v>
      </c>
      <c r="BG381" s="146">
        <f>IF(N381="zákl. přenesená",J381,0)</f>
        <v>0</v>
      </c>
      <c r="BH381" s="146">
        <f>IF(N381="sníž. přenesená",J381,0)</f>
        <v>0</v>
      </c>
      <c r="BI381" s="146">
        <f>IF(N381="nulová",J381,0)</f>
        <v>0</v>
      </c>
      <c r="BJ381" s="17" t="s">
        <v>83</v>
      </c>
      <c r="BK381" s="146">
        <f>ROUND(I381*H381,2)</f>
        <v>0</v>
      </c>
      <c r="BL381" s="17" t="s">
        <v>139</v>
      </c>
      <c r="BM381" s="145" t="s">
        <v>2051</v>
      </c>
    </row>
    <row r="382" spans="2:65" s="12" customFormat="1" ht="11.25">
      <c r="B382" s="147"/>
      <c r="D382" s="148" t="s">
        <v>141</v>
      </c>
      <c r="E382" s="149" t="s">
        <v>1</v>
      </c>
      <c r="F382" s="150" t="s">
        <v>2052</v>
      </c>
      <c r="H382" s="149" t="s">
        <v>1</v>
      </c>
      <c r="I382" s="151"/>
      <c r="L382" s="147"/>
      <c r="M382" s="152"/>
      <c r="T382" s="153"/>
      <c r="AT382" s="149" t="s">
        <v>141</v>
      </c>
      <c r="AU382" s="149" t="s">
        <v>85</v>
      </c>
      <c r="AV382" s="12" t="s">
        <v>83</v>
      </c>
      <c r="AW382" s="12" t="s">
        <v>32</v>
      </c>
      <c r="AX382" s="12" t="s">
        <v>75</v>
      </c>
      <c r="AY382" s="149" t="s">
        <v>133</v>
      </c>
    </row>
    <row r="383" spans="2:65" s="12" customFormat="1" ht="11.25">
      <c r="B383" s="147"/>
      <c r="D383" s="148" t="s">
        <v>141</v>
      </c>
      <c r="E383" s="149" t="s">
        <v>1</v>
      </c>
      <c r="F383" s="150" t="s">
        <v>2053</v>
      </c>
      <c r="H383" s="149" t="s">
        <v>1</v>
      </c>
      <c r="I383" s="151"/>
      <c r="L383" s="147"/>
      <c r="M383" s="152"/>
      <c r="T383" s="153"/>
      <c r="AT383" s="149" t="s">
        <v>141</v>
      </c>
      <c r="AU383" s="149" t="s">
        <v>85</v>
      </c>
      <c r="AV383" s="12" t="s">
        <v>83</v>
      </c>
      <c r="AW383" s="12" t="s">
        <v>32</v>
      </c>
      <c r="AX383" s="12" t="s">
        <v>75</v>
      </c>
      <c r="AY383" s="149" t="s">
        <v>133</v>
      </c>
    </row>
    <row r="384" spans="2:65" s="13" customFormat="1" ht="11.25">
      <c r="B384" s="154"/>
      <c r="D384" s="148" t="s">
        <v>141</v>
      </c>
      <c r="E384" s="155" t="s">
        <v>1</v>
      </c>
      <c r="F384" s="156" t="s">
        <v>373</v>
      </c>
      <c r="H384" s="157">
        <v>39</v>
      </c>
      <c r="I384" s="158"/>
      <c r="L384" s="154"/>
      <c r="M384" s="159"/>
      <c r="T384" s="160"/>
      <c r="AT384" s="155" t="s">
        <v>141</v>
      </c>
      <c r="AU384" s="155" t="s">
        <v>85</v>
      </c>
      <c r="AV384" s="13" t="s">
        <v>85</v>
      </c>
      <c r="AW384" s="13" t="s">
        <v>32</v>
      </c>
      <c r="AX384" s="13" t="s">
        <v>75</v>
      </c>
      <c r="AY384" s="155" t="s">
        <v>133</v>
      </c>
    </row>
    <row r="385" spans="2:65" s="12" customFormat="1" ht="11.25">
      <c r="B385" s="147"/>
      <c r="D385" s="148" t="s">
        <v>141</v>
      </c>
      <c r="E385" s="149" t="s">
        <v>1</v>
      </c>
      <c r="F385" s="150" t="s">
        <v>2054</v>
      </c>
      <c r="H385" s="149" t="s">
        <v>1</v>
      </c>
      <c r="I385" s="151"/>
      <c r="L385" s="147"/>
      <c r="M385" s="152"/>
      <c r="T385" s="153"/>
      <c r="AT385" s="149" t="s">
        <v>141</v>
      </c>
      <c r="AU385" s="149" t="s">
        <v>85</v>
      </c>
      <c r="AV385" s="12" t="s">
        <v>83</v>
      </c>
      <c r="AW385" s="12" t="s">
        <v>32</v>
      </c>
      <c r="AX385" s="12" t="s">
        <v>75</v>
      </c>
      <c r="AY385" s="149" t="s">
        <v>133</v>
      </c>
    </row>
    <row r="386" spans="2:65" s="13" customFormat="1" ht="11.25">
      <c r="B386" s="154"/>
      <c r="D386" s="148" t="s">
        <v>141</v>
      </c>
      <c r="E386" s="155" t="s">
        <v>1</v>
      </c>
      <c r="F386" s="156" t="s">
        <v>2055</v>
      </c>
      <c r="H386" s="157">
        <v>318</v>
      </c>
      <c r="I386" s="158"/>
      <c r="L386" s="154"/>
      <c r="M386" s="159"/>
      <c r="T386" s="160"/>
      <c r="AT386" s="155" t="s">
        <v>141</v>
      </c>
      <c r="AU386" s="155" t="s">
        <v>85</v>
      </c>
      <c r="AV386" s="13" t="s">
        <v>85</v>
      </c>
      <c r="AW386" s="13" t="s">
        <v>32</v>
      </c>
      <c r="AX386" s="13" t="s">
        <v>75</v>
      </c>
      <c r="AY386" s="155" t="s">
        <v>133</v>
      </c>
    </row>
    <row r="387" spans="2:65" s="14" customFormat="1" ht="11.25">
      <c r="B387" s="161"/>
      <c r="D387" s="148" t="s">
        <v>141</v>
      </c>
      <c r="E387" s="162" t="s">
        <v>1</v>
      </c>
      <c r="F387" s="163" t="s">
        <v>152</v>
      </c>
      <c r="H387" s="164">
        <v>357</v>
      </c>
      <c r="I387" s="165"/>
      <c r="L387" s="161"/>
      <c r="M387" s="166"/>
      <c r="T387" s="167"/>
      <c r="AT387" s="162" t="s">
        <v>141</v>
      </c>
      <c r="AU387" s="162" t="s">
        <v>85</v>
      </c>
      <c r="AV387" s="14" t="s">
        <v>139</v>
      </c>
      <c r="AW387" s="14" t="s">
        <v>32</v>
      </c>
      <c r="AX387" s="14" t="s">
        <v>83</v>
      </c>
      <c r="AY387" s="162" t="s">
        <v>133</v>
      </c>
    </row>
    <row r="388" spans="2:65" s="1" customFormat="1" ht="16.5" customHeight="1">
      <c r="B388" s="32"/>
      <c r="C388" s="133" t="s">
        <v>536</v>
      </c>
      <c r="D388" s="133" t="s">
        <v>135</v>
      </c>
      <c r="E388" s="134" t="s">
        <v>2056</v>
      </c>
      <c r="F388" s="135" t="s">
        <v>2057</v>
      </c>
      <c r="G388" s="136" t="s">
        <v>187</v>
      </c>
      <c r="H388" s="137">
        <v>357</v>
      </c>
      <c r="I388" s="138"/>
      <c r="J388" s="139">
        <f>ROUND(I388*H388,2)</f>
        <v>0</v>
      </c>
      <c r="K388" s="140"/>
      <c r="L388" s="32"/>
      <c r="M388" s="141" t="s">
        <v>1</v>
      </c>
      <c r="N388" s="142" t="s">
        <v>40</v>
      </c>
      <c r="P388" s="143">
        <f>O388*H388</f>
        <v>0</v>
      </c>
      <c r="Q388" s="143">
        <v>0</v>
      </c>
      <c r="R388" s="143">
        <f>Q388*H388</f>
        <v>0</v>
      </c>
      <c r="S388" s="143">
        <v>0</v>
      </c>
      <c r="T388" s="144">
        <f>S388*H388</f>
        <v>0</v>
      </c>
      <c r="AR388" s="145" t="s">
        <v>139</v>
      </c>
      <c r="AT388" s="145" t="s">
        <v>135</v>
      </c>
      <c r="AU388" s="145" t="s">
        <v>85</v>
      </c>
      <c r="AY388" s="17" t="s">
        <v>133</v>
      </c>
      <c r="BE388" s="146">
        <f>IF(N388="základní",J388,0)</f>
        <v>0</v>
      </c>
      <c r="BF388" s="146">
        <f>IF(N388="snížená",J388,0)</f>
        <v>0</v>
      </c>
      <c r="BG388" s="146">
        <f>IF(N388="zákl. přenesená",J388,0)</f>
        <v>0</v>
      </c>
      <c r="BH388" s="146">
        <f>IF(N388="sníž. přenesená",J388,0)</f>
        <v>0</v>
      </c>
      <c r="BI388" s="146">
        <f>IF(N388="nulová",J388,0)</f>
        <v>0</v>
      </c>
      <c r="BJ388" s="17" t="s">
        <v>83</v>
      </c>
      <c r="BK388" s="146">
        <f>ROUND(I388*H388,2)</f>
        <v>0</v>
      </c>
      <c r="BL388" s="17" t="s">
        <v>139</v>
      </c>
      <c r="BM388" s="145" t="s">
        <v>2058</v>
      </c>
    </row>
    <row r="389" spans="2:65" s="12" customFormat="1" ht="11.25">
      <c r="B389" s="147"/>
      <c r="D389" s="148" t="s">
        <v>141</v>
      </c>
      <c r="E389" s="149" t="s">
        <v>1</v>
      </c>
      <c r="F389" s="150" t="s">
        <v>2059</v>
      </c>
      <c r="H389" s="149" t="s">
        <v>1</v>
      </c>
      <c r="I389" s="151"/>
      <c r="L389" s="147"/>
      <c r="M389" s="152"/>
      <c r="T389" s="153"/>
      <c r="AT389" s="149" t="s">
        <v>141</v>
      </c>
      <c r="AU389" s="149" t="s">
        <v>85</v>
      </c>
      <c r="AV389" s="12" t="s">
        <v>83</v>
      </c>
      <c r="AW389" s="12" t="s">
        <v>32</v>
      </c>
      <c r="AX389" s="12" t="s">
        <v>75</v>
      </c>
      <c r="AY389" s="149" t="s">
        <v>133</v>
      </c>
    </row>
    <row r="390" spans="2:65" s="12" customFormat="1" ht="11.25">
      <c r="B390" s="147"/>
      <c r="D390" s="148" t="s">
        <v>141</v>
      </c>
      <c r="E390" s="149" t="s">
        <v>1</v>
      </c>
      <c r="F390" s="150" t="s">
        <v>2053</v>
      </c>
      <c r="H390" s="149" t="s">
        <v>1</v>
      </c>
      <c r="I390" s="151"/>
      <c r="L390" s="147"/>
      <c r="M390" s="152"/>
      <c r="T390" s="153"/>
      <c r="AT390" s="149" t="s">
        <v>141</v>
      </c>
      <c r="AU390" s="149" t="s">
        <v>85</v>
      </c>
      <c r="AV390" s="12" t="s">
        <v>83</v>
      </c>
      <c r="AW390" s="12" t="s">
        <v>32</v>
      </c>
      <c r="AX390" s="12" t="s">
        <v>75</v>
      </c>
      <c r="AY390" s="149" t="s">
        <v>133</v>
      </c>
    </row>
    <row r="391" spans="2:65" s="13" customFormat="1" ht="11.25">
      <c r="B391" s="154"/>
      <c r="D391" s="148" t="s">
        <v>141</v>
      </c>
      <c r="E391" s="155" t="s">
        <v>1</v>
      </c>
      <c r="F391" s="156" t="s">
        <v>373</v>
      </c>
      <c r="H391" s="157">
        <v>39</v>
      </c>
      <c r="I391" s="158"/>
      <c r="L391" s="154"/>
      <c r="M391" s="159"/>
      <c r="T391" s="160"/>
      <c r="AT391" s="155" t="s">
        <v>141</v>
      </c>
      <c r="AU391" s="155" t="s">
        <v>85</v>
      </c>
      <c r="AV391" s="13" t="s">
        <v>85</v>
      </c>
      <c r="AW391" s="13" t="s">
        <v>32</v>
      </c>
      <c r="AX391" s="13" t="s">
        <v>75</v>
      </c>
      <c r="AY391" s="155" t="s">
        <v>133</v>
      </c>
    </row>
    <row r="392" spans="2:65" s="12" customFormat="1" ht="11.25">
      <c r="B392" s="147"/>
      <c r="D392" s="148" t="s">
        <v>141</v>
      </c>
      <c r="E392" s="149" t="s">
        <v>1</v>
      </c>
      <c r="F392" s="150" t="s">
        <v>2054</v>
      </c>
      <c r="H392" s="149" t="s">
        <v>1</v>
      </c>
      <c r="I392" s="151"/>
      <c r="L392" s="147"/>
      <c r="M392" s="152"/>
      <c r="T392" s="153"/>
      <c r="AT392" s="149" t="s">
        <v>141</v>
      </c>
      <c r="AU392" s="149" t="s">
        <v>85</v>
      </c>
      <c r="AV392" s="12" t="s">
        <v>83</v>
      </c>
      <c r="AW392" s="12" t="s">
        <v>32</v>
      </c>
      <c r="AX392" s="12" t="s">
        <v>75</v>
      </c>
      <c r="AY392" s="149" t="s">
        <v>133</v>
      </c>
    </row>
    <row r="393" spans="2:65" s="13" customFormat="1" ht="11.25">
      <c r="B393" s="154"/>
      <c r="D393" s="148" t="s">
        <v>141</v>
      </c>
      <c r="E393" s="155" t="s">
        <v>1</v>
      </c>
      <c r="F393" s="156" t="s">
        <v>2055</v>
      </c>
      <c r="H393" s="157">
        <v>318</v>
      </c>
      <c r="I393" s="158"/>
      <c r="L393" s="154"/>
      <c r="M393" s="159"/>
      <c r="T393" s="160"/>
      <c r="AT393" s="155" t="s">
        <v>141</v>
      </c>
      <c r="AU393" s="155" t="s">
        <v>85</v>
      </c>
      <c r="AV393" s="13" t="s">
        <v>85</v>
      </c>
      <c r="AW393" s="13" t="s">
        <v>32</v>
      </c>
      <c r="AX393" s="13" t="s">
        <v>75</v>
      </c>
      <c r="AY393" s="155" t="s">
        <v>133</v>
      </c>
    </row>
    <row r="394" spans="2:65" s="14" customFormat="1" ht="11.25">
      <c r="B394" s="161"/>
      <c r="D394" s="148" t="s">
        <v>141</v>
      </c>
      <c r="E394" s="162" t="s">
        <v>1</v>
      </c>
      <c r="F394" s="163" t="s">
        <v>152</v>
      </c>
      <c r="H394" s="164">
        <v>357</v>
      </c>
      <c r="I394" s="165"/>
      <c r="L394" s="161"/>
      <c r="M394" s="166"/>
      <c r="T394" s="167"/>
      <c r="AT394" s="162" t="s">
        <v>141</v>
      </c>
      <c r="AU394" s="162" t="s">
        <v>85</v>
      </c>
      <c r="AV394" s="14" t="s">
        <v>139</v>
      </c>
      <c r="AW394" s="14" t="s">
        <v>32</v>
      </c>
      <c r="AX394" s="14" t="s">
        <v>83</v>
      </c>
      <c r="AY394" s="162" t="s">
        <v>133</v>
      </c>
    </row>
    <row r="395" spans="2:65" s="11" customFormat="1" ht="22.9" customHeight="1">
      <c r="B395" s="121"/>
      <c r="D395" s="122" t="s">
        <v>74</v>
      </c>
      <c r="E395" s="131" t="s">
        <v>565</v>
      </c>
      <c r="F395" s="131" t="s">
        <v>566</v>
      </c>
      <c r="I395" s="124"/>
      <c r="J395" s="132">
        <f>BK395</f>
        <v>0</v>
      </c>
      <c r="L395" s="121"/>
      <c r="M395" s="126"/>
      <c r="P395" s="127">
        <f>SUM(P396:P419)</f>
        <v>0</v>
      </c>
      <c r="R395" s="127">
        <f>SUM(R396:R419)</f>
        <v>0</v>
      </c>
      <c r="T395" s="128">
        <f>SUM(T396:T419)</f>
        <v>0</v>
      </c>
      <c r="AR395" s="122" t="s">
        <v>83</v>
      </c>
      <c r="AT395" s="129" t="s">
        <v>74</v>
      </c>
      <c r="AU395" s="129" t="s">
        <v>83</v>
      </c>
      <c r="AY395" s="122" t="s">
        <v>133</v>
      </c>
      <c r="BK395" s="130">
        <f>SUM(BK396:BK419)</f>
        <v>0</v>
      </c>
    </row>
    <row r="396" spans="2:65" s="1" customFormat="1" ht="24.2" customHeight="1">
      <c r="B396" s="32"/>
      <c r="C396" s="133" t="s">
        <v>540</v>
      </c>
      <c r="D396" s="133" t="s">
        <v>135</v>
      </c>
      <c r="E396" s="134" t="s">
        <v>568</v>
      </c>
      <c r="F396" s="135" t="s">
        <v>569</v>
      </c>
      <c r="G396" s="136" t="s">
        <v>273</v>
      </c>
      <c r="H396" s="137">
        <v>122.137</v>
      </c>
      <c r="I396" s="138"/>
      <c r="J396" s="139">
        <f>ROUND(I396*H396,2)</f>
        <v>0</v>
      </c>
      <c r="K396" s="140"/>
      <c r="L396" s="32"/>
      <c r="M396" s="141" t="s">
        <v>1</v>
      </c>
      <c r="N396" s="142" t="s">
        <v>40</v>
      </c>
      <c r="P396" s="143">
        <f>O396*H396</f>
        <v>0</v>
      </c>
      <c r="Q396" s="143">
        <v>0</v>
      </c>
      <c r="R396" s="143">
        <f>Q396*H396</f>
        <v>0</v>
      </c>
      <c r="S396" s="143">
        <v>0</v>
      </c>
      <c r="T396" s="144">
        <f>S396*H396</f>
        <v>0</v>
      </c>
      <c r="AR396" s="145" t="s">
        <v>139</v>
      </c>
      <c r="AT396" s="145" t="s">
        <v>135</v>
      </c>
      <c r="AU396" s="145" t="s">
        <v>85</v>
      </c>
      <c r="AY396" s="17" t="s">
        <v>133</v>
      </c>
      <c r="BE396" s="146">
        <f>IF(N396="základní",J396,0)</f>
        <v>0</v>
      </c>
      <c r="BF396" s="146">
        <f>IF(N396="snížená",J396,0)</f>
        <v>0</v>
      </c>
      <c r="BG396" s="146">
        <f>IF(N396="zákl. přenesená",J396,0)</f>
        <v>0</v>
      </c>
      <c r="BH396" s="146">
        <f>IF(N396="sníž. přenesená",J396,0)</f>
        <v>0</v>
      </c>
      <c r="BI396" s="146">
        <f>IF(N396="nulová",J396,0)</f>
        <v>0</v>
      </c>
      <c r="BJ396" s="17" t="s">
        <v>83</v>
      </c>
      <c r="BK396" s="146">
        <f>ROUND(I396*H396,2)</f>
        <v>0</v>
      </c>
      <c r="BL396" s="17" t="s">
        <v>139</v>
      </c>
      <c r="BM396" s="145" t="s">
        <v>2060</v>
      </c>
    </row>
    <row r="397" spans="2:65" s="12" customFormat="1" ht="11.25">
      <c r="B397" s="147"/>
      <c r="D397" s="148" t="s">
        <v>141</v>
      </c>
      <c r="E397" s="149" t="s">
        <v>1</v>
      </c>
      <c r="F397" s="150" t="s">
        <v>1024</v>
      </c>
      <c r="H397" s="149" t="s">
        <v>1</v>
      </c>
      <c r="I397" s="151"/>
      <c r="L397" s="147"/>
      <c r="M397" s="152"/>
      <c r="T397" s="153"/>
      <c r="AT397" s="149" t="s">
        <v>141</v>
      </c>
      <c r="AU397" s="149" t="s">
        <v>85</v>
      </c>
      <c r="AV397" s="12" t="s">
        <v>83</v>
      </c>
      <c r="AW397" s="12" t="s">
        <v>32</v>
      </c>
      <c r="AX397" s="12" t="s">
        <v>75</v>
      </c>
      <c r="AY397" s="149" t="s">
        <v>133</v>
      </c>
    </row>
    <row r="398" spans="2:65" s="13" customFormat="1" ht="11.25">
      <c r="B398" s="154"/>
      <c r="D398" s="148" t="s">
        <v>141</v>
      </c>
      <c r="E398" s="155" t="s">
        <v>1</v>
      </c>
      <c r="F398" s="156" t="s">
        <v>2061</v>
      </c>
      <c r="H398" s="157">
        <v>14.454000000000001</v>
      </c>
      <c r="I398" s="158"/>
      <c r="L398" s="154"/>
      <c r="M398" s="159"/>
      <c r="T398" s="160"/>
      <c r="AT398" s="155" t="s">
        <v>141</v>
      </c>
      <c r="AU398" s="155" t="s">
        <v>85</v>
      </c>
      <c r="AV398" s="13" t="s">
        <v>85</v>
      </c>
      <c r="AW398" s="13" t="s">
        <v>32</v>
      </c>
      <c r="AX398" s="13" t="s">
        <v>75</v>
      </c>
      <c r="AY398" s="155" t="s">
        <v>133</v>
      </c>
    </row>
    <row r="399" spans="2:65" s="12" customFormat="1" ht="11.25">
      <c r="B399" s="147"/>
      <c r="D399" s="148" t="s">
        <v>141</v>
      </c>
      <c r="E399" s="149" t="s">
        <v>1</v>
      </c>
      <c r="F399" s="150" t="s">
        <v>1026</v>
      </c>
      <c r="H399" s="149" t="s">
        <v>1</v>
      </c>
      <c r="I399" s="151"/>
      <c r="L399" s="147"/>
      <c r="M399" s="152"/>
      <c r="T399" s="153"/>
      <c r="AT399" s="149" t="s">
        <v>141</v>
      </c>
      <c r="AU399" s="149" t="s">
        <v>85</v>
      </c>
      <c r="AV399" s="12" t="s">
        <v>83</v>
      </c>
      <c r="AW399" s="12" t="s">
        <v>32</v>
      </c>
      <c r="AX399" s="12" t="s">
        <v>75</v>
      </c>
      <c r="AY399" s="149" t="s">
        <v>133</v>
      </c>
    </row>
    <row r="400" spans="2:65" s="13" customFormat="1" ht="11.25">
      <c r="B400" s="154"/>
      <c r="D400" s="148" t="s">
        <v>141</v>
      </c>
      <c r="E400" s="155" t="s">
        <v>1</v>
      </c>
      <c r="F400" s="156" t="s">
        <v>2062</v>
      </c>
      <c r="H400" s="157">
        <v>19.239000000000001</v>
      </c>
      <c r="I400" s="158"/>
      <c r="L400" s="154"/>
      <c r="M400" s="159"/>
      <c r="T400" s="160"/>
      <c r="AT400" s="155" t="s">
        <v>141</v>
      </c>
      <c r="AU400" s="155" t="s">
        <v>85</v>
      </c>
      <c r="AV400" s="13" t="s">
        <v>85</v>
      </c>
      <c r="AW400" s="13" t="s">
        <v>32</v>
      </c>
      <c r="AX400" s="13" t="s">
        <v>75</v>
      </c>
      <c r="AY400" s="155" t="s">
        <v>133</v>
      </c>
    </row>
    <row r="401" spans="2:65" s="12" customFormat="1" ht="11.25">
      <c r="B401" s="147"/>
      <c r="D401" s="148" t="s">
        <v>141</v>
      </c>
      <c r="E401" s="149" t="s">
        <v>1</v>
      </c>
      <c r="F401" s="150" t="s">
        <v>2063</v>
      </c>
      <c r="H401" s="149" t="s">
        <v>1</v>
      </c>
      <c r="I401" s="151"/>
      <c r="L401" s="147"/>
      <c r="M401" s="152"/>
      <c r="T401" s="153"/>
      <c r="AT401" s="149" t="s">
        <v>141</v>
      </c>
      <c r="AU401" s="149" t="s">
        <v>85</v>
      </c>
      <c r="AV401" s="12" t="s">
        <v>83</v>
      </c>
      <c r="AW401" s="12" t="s">
        <v>32</v>
      </c>
      <c r="AX401" s="12" t="s">
        <v>75</v>
      </c>
      <c r="AY401" s="149" t="s">
        <v>133</v>
      </c>
    </row>
    <row r="402" spans="2:65" s="13" customFormat="1" ht="11.25">
      <c r="B402" s="154"/>
      <c r="D402" s="148" t="s">
        <v>141</v>
      </c>
      <c r="E402" s="155" t="s">
        <v>1</v>
      </c>
      <c r="F402" s="156" t="s">
        <v>2064</v>
      </c>
      <c r="H402" s="157">
        <v>47.241999999999997</v>
      </c>
      <c r="I402" s="158"/>
      <c r="L402" s="154"/>
      <c r="M402" s="159"/>
      <c r="T402" s="160"/>
      <c r="AT402" s="155" t="s">
        <v>141</v>
      </c>
      <c r="AU402" s="155" t="s">
        <v>85</v>
      </c>
      <c r="AV402" s="13" t="s">
        <v>85</v>
      </c>
      <c r="AW402" s="13" t="s">
        <v>32</v>
      </c>
      <c r="AX402" s="13" t="s">
        <v>75</v>
      </c>
      <c r="AY402" s="155" t="s">
        <v>133</v>
      </c>
    </row>
    <row r="403" spans="2:65" s="12" customFormat="1" ht="11.25">
      <c r="B403" s="147"/>
      <c r="D403" s="148" t="s">
        <v>141</v>
      </c>
      <c r="E403" s="149" t="s">
        <v>1</v>
      </c>
      <c r="F403" s="150" t="s">
        <v>2065</v>
      </c>
      <c r="H403" s="149" t="s">
        <v>1</v>
      </c>
      <c r="I403" s="151"/>
      <c r="L403" s="147"/>
      <c r="M403" s="152"/>
      <c r="T403" s="153"/>
      <c r="AT403" s="149" t="s">
        <v>141</v>
      </c>
      <c r="AU403" s="149" t="s">
        <v>85</v>
      </c>
      <c r="AV403" s="12" t="s">
        <v>83</v>
      </c>
      <c r="AW403" s="12" t="s">
        <v>32</v>
      </c>
      <c r="AX403" s="12" t="s">
        <v>75</v>
      </c>
      <c r="AY403" s="149" t="s">
        <v>133</v>
      </c>
    </row>
    <row r="404" spans="2:65" s="13" customFormat="1" ht="11.25">
      <c r="B404" s="154"/>
      <c r="D404" s="148" t="s">
        <v>141</v>
      </c>
      <c r="E404" s="155" t="s">
        <v>1</v>
      </c>
      <c r="F404" s="156" t="s">
        <v>2066</v>
      </c>
      <c r="H404" s="157">
        <v>41.201999999999998</v>
      </c>
      <c r="I404" s="158"/>
      <c r="L404" s="154"/>
      <c r="M404" s="159"/>
      <c r="T404" s="160"/>
      <c r="AT404" s="155" t="s">
        <v>141</v>
      </c>
      <c r="AU404" s="155" t="s">
        <v>85</v>
      </c>
      <c r="AV404" s="13" t="s">
        <v>85</v>
      </c>
      <c r="AW404" s="13" t="s">
        <v>32</v>
      </c>
      <c r="AX404" s="13" t="s">
        <v>75</v>
      </c>
      <c r="AY404" s="155" t="s">
        <v>133</v>
      </c>
    </row>
    <row r="405" spans="2:65" s="14" customFormat="1" ht="11.25">
      <c r="B405" s="161"/>
      <c r="D405" s="148" t="s">
        <v>141</v>
      </c>
      <c r="E405" s="162" t="s">
        <v>1</v>
      </c>
      <c r="F405" s="163" t="s">
        <v>152</v>
      </c>
      <c r="H405" s="164">
        <v>122.137</v>
      </c>
      <c r="I405" s="165"/>
      <c r="L405" s="161"/>
      <c r="M405" s="166"/>
      <c r="T405" s="167"/>
      <c r="AT405" s="162" t="s">
        <v>141</v>
      </c>
      <c r="AU405" s="162" t="s">
        <v>85</v>
      </c>
      <c r="AV405" s="14" t="s">
        <v>139</v>
      </c>
      <c r="AW405" s="14" t="s">
        <v>32</v>
      </c>
      <c r="AX405" s="14" t="s">
        <v>83</v>
      </c>
      <c r="AY405" s="162" t="s">
        <v>133</v>
      </c>
    </row>
    <row r="406" spans="2:65" s="1" customFormat="1" ht="24.2" customHeight="1">
      <c r="B406" s="32"/>
      <c r="C406" s="133" t="s">
        <v>544</v>
      </c>
      <c r="D406" s="133" t="s">
        <v>135</v>
      </c>
      <c r="E406" s="134" t="s">
        <v>580</v>
      </c>
      <c r="F406" s="135" t="s">
        <v>581</v>
      </c>
      <c r="G406" s="136" t="s">
        <v>273</v>
      </c>
      <c r="H406" s="137">
        <v>1543.47</v>
      </c>
      <c r="I406" s="138"/>
      <c r="J406" s="139">
        <f>ROUND(I406*H406,2)</f>
        <v>0</v>
      </c>
      <c r="K406" s="140"/>
      <c r="L406" s="32"/>
      <c r="M406" s="141" t="s">
        <v>1</v>
      </c>
      <c r="N406" s="142" t="s">
        <v>40</v>
      </c>
      <c r="P406" s="143">
        <f>O406*H406</f>
        <v>0</v>
      </c>
      <c r="Q406" s="143">
        <v>0</v>
      </c>
      <c r="R406" s="143">
        <f>Q406*H406</f>
        <v>0</v>
      </c>
      <c r="S406" s="143">
        <v>0</v>
      </c>
      <c r="T406" s="144">
        <f>S406*H406</f>
        <v>0</v>
      </c>
      <c r="AR406" s="145" t="s">
        <v>139</v>
      </c>
      <c r="AT406" s="145" t="s">
        <v>135</v>
      </c>
      <c r="AU406" s="145" t="s">
        <v>85</v>
      </c>
      <c r="AY406" s="17" t="s">
        <v>133</v>
      </c>
      <c r="BE406" s="146">
        <f>IF(N406="základní",J406,0)</f>
        <v>0</v>
      </c>
      <c r="BF406" s="146">
        <f>IF(N406="snížená",J406,0)</f>
        <v>0</v>
      </c>
      <c r="BG406" s="146">
        <f>IF(N406="zákl. přenesená",J406,0)</f>
        <v>0</v>
      </c>
      <c r="BH406" s="146">
        <f>IF(N406="sníž. přenesená",J406,0)</f>
        <v>0</v>
      </c>
      <c r="BI406" s="146">
        <f>IF(N406="nulová",J406,0)</f>
        <v>0</v>
      </c>
      <c r="BJ406" s="17" t="s">
        <v>83</v>
      </c>
      <c r="BK406" s="146">
        <f>ROUND(I406*H406,2)</f>
        <v>0</v>
      </c>
      <c r="BL406" s="17" t="s">
        <v>139</v>
      </c>
      <c r="BM406" s="145" t="s">
        <v>2067</v>
      </c>
    </row>
    <row r="407" spans="2:65" s="12" customFormat="1" ht="11.25">
      <c r="B407" s="147"/>
      <c r="D407" s="148" t="s">
        <v>141</v>
      </c>
      <c r="E407" s="149" t="s">
        <v>1</v>
      </c>
      <c r="F407" s="150" t="s">
        <v>2068</v>
      </c>
      <c r="H407" s="149" t="s">
        <v>1</v>
      </c>
      <c r="I407" s="151"/>
      <c r="L407" s="147"/>
      <c r="M407" s="152"/>
      <c r="T407" s="153"/>
      <c r="AT407" s="149" t="s">
        <v>141</v>
      </c>
      <c r="AU407" s="149" t="s">
        <v>85</v>
      </c>
      <c r="AV407" s="12" t="s">
        <v>83</v>
      </c>
      <c r="AW407" s="12" t="s">
        <v>32</v>
      </c>
      <c r="AX407" s="12" t="s">
        <v>75</v>
      </c>
      <c r="AY407" s="149" t="s">
        <v>133</v>
      </c>
    </row>
    <row r="408" spans="2:65" s="13" customFormat="1" ht="11.25">
      <c r="B408" s="154"/>
      <c r="D408" s="148" t="s">
        <v>141</v>
      </c>
      <c r="E408" s="155" t="s">
        <v>1</v>
      </c>
      <c r="F408" s="156" t="s">
        <v>2069</v>
      </c>
      <c r="H408" s="157">
        <v>216.81</v>
      </c>
      <c r="I408" s="158"/>
      <c r="L408" s="154"/>
      <c r="M408" s="159"/>
      <c r="T408" s="160"/>
      <c r="AT408" s="155" t="s">
        <v>141</v>
      </c>
      <c r="AU408" s="155" t="s">
        <v>85</v>
      </c>
      <c r="AV408" s="13" t="s">
        <v>85</v>
      </c>
      <c r="AW408" s="13" t="s">
        <v>32</v>
      </c>
      <c r="AX408" s="13" t="s">
        <v>75</v>
      </c>
      <c r="AY408" s="155" t="s">
        <v>133</v>
      </c>
    </row>
    <row r="409" spans="2:65" s="12" customFormat="1" ht="11.25">
      <c r="B409" s="147"/>
      <c r="D409" s="148" t="s">
        <v>141</v>
      </c>
      <c r="E409" s="149" t="s">
        <v>1</v>
      </c>
      <c r="F409" s="150" t="s">
        <v>587</v>
      </c>
      <c r="H409" s="149" t="s">
        <v>1</v>
      </c>
      <c r="I409" s="151"/>
      <c r="L409" s="147"/>
      <c r="M409" s="152"/>
      <c r="T409" s="153"/>
      <c r="AT409" s="149" t="s">
        <v>141</v>
      </c>
      <c r="AU409" s="149" t="s">
        <v>85</v>
      </c>
      <c r="AV409" s="12" t="s">
        <v>83</v>
      </c>
      <c r="AW409" s="12" t="s">
        <v>32</v>
      </c>
      <c r="AX409" s="12" t="s">
        <v>75</v>
      </c>
      <c r="AY409" s="149" t="s">
        <v>133</v>
      </c>
    </row>
    <row r="410" spans="2:65" s="13" customFormat="1" ht="11.25">
      <c r="B410" s="154"/>
      <c r="D410" s="148" t="s">
        <v>141</v>
      </c>
      <c r="E410" s="155" t="s">
        <v>1</v>
      </c>
      <c r="F410" s="156" t="s">
        <v>2070</v>
      </c>
      <c r="H410" s="157">
        <v>1326.66</v>
      </c>
      <c r="I410" s="158"/>
      <c r="L410" s="154"/>
      <c r="M410" s="159"/>
      <c r="T410" s="160"/>
      <c r="AT410" s="155" t="s">
        <v>141</v>
      </c>
      <c r="AU410" s="155" t="s">
        <v>85</v>
      </c>
      <c r="AV410" s="13" t="s">
        <v>85</v>
      </c>
      <c r="AW410" s="13" t="s">
        <v>32</v>
      </c>
      <c r="AX410" s="13" t="s">
        <v>75</v>
      </c>
      <c r="AY410" s="155" t="s">
        <v>133</v>
      </c>
    </row>
    <row r="411" spans="2:65" s="14" customFormat="1" ht="11.25">
      <c r="B411" s="161"/>
      <c r="D411" s="148" t="s">
        <v>141</v>
      </c>
      <c r="E411" s="162" t="s">
        <v>1</v>
      </c>
      <c r="F411" s="163" t="s">
        <v>152</v>
      </c>
      <c r="H411" s="164">
        <v>1543.47</v>
      </c>
      <c r="I411" s="165"/>
      <c r="L411" s="161"/>
      <c r="M411" s="166"/>
      <c r="T411" s="167"/>
      <c r="AT411" s="162" t="s">
        <v>141</v>
      </c>
      <c r="AU411" s="162" t="s">
        <v>85</v>
      </c>
      <c r="AV411" s="14" t="s">
        <v>139</v>
      </c>
      <c r="AW411" s="14" t="s">
        <v>32</v>
      </c>
      <c r="AX411" s="14" t="s">
        <v>83</v>
      </c>
      <c r="AY411" s="162" t="s">
        <v>133</v>
      </c>
    </row>
    <row r="412" spans="2:65" s="1" customFormat="1" ht="16.5" customHeight="1">
      <c r="B412" s="32"/>
      <c r="C412" s="133" t="s">
        <v>548</v>
      </c>
      <c r="D412" s="133" t="s">
        <v>135</v>
      </c>
      <c r="E412" s="134" t="s">
        <v>593</v>
      </c>
      <c r="F412" s="135" t="s">
        <v>594</v>
      </c>
      <c r="G412" s="136" t="s">
        <v>273</v>
      </c>
      <c r="H412" s="137">
        <v>122.137</v>
      </c>
      <c r="I412" s="138"/>
      <c r="J412" s="139">
        <f>ROUND(I412*H412,2)</f>
        <v>0</v>
      </c>
      <c r="K412" s="140"/>
      <c r="L412" s="32"/>
      <c r="M412" s="141" t="s">
        <v>1</v>
      </c>
      <c r="N412" s="142" t="s">
        <v>40</v>
      </c>
      <c r="P412" s="143">
        <f>O412*H412</f>
        <v>0</v>
      </c>
      <c r="Q412" s="143">
        <v>0</v>
      </c>
      <c r="R412" s="143">
        <f>Q412*H412</f>
        <v>0</v>
      </c>
      <c r="S412" s="143">
        <v>0</v>
      </c>
      <c r="T412" s="144">
        <f>S412*H412</f>
        <v>0</v>
      </c>
      <c r="AR412" s="145" t="s">
        <v>139</v>
      </c>
      <c r="AT412" s="145" t="s">
        <v>135</v>
      </c>
      <c r="AU412" s="145" t="s">
        <v>85</v>
      </c>
      <c r="AY412" s="17" t="s">
        <v>133</v>
      </c>
      <c r="BE412" s="146">
        <f>IF(N412="základní",J412,0)</f>
        <v>0</v>
      </c>
      <c r="BF412" s="146">
        <f>IF(N412="snížená",J412,0)</f>
        <v>0</v>
      </c>
      <c r="BG412" s="146">
        <f>IF(N412="zákl. přenesená",J412,0)</f>
        <v>0</v>
      </c>
      <c r="BH412" s="146">
        <f>IF(N412="sníž. přenesená",J412,0)</f>
        <v>0</v>
      </c>
      <c r="BI412" s="146">
        <f>IF(N412="nulová",J412,0)</f>
        <v>0</v>
      </c>
      <c r="BJ412" s="17" t="s">
        <v>83</v>
      </c>
      <c r="BK412" s="146">
        <f>ROUND(I412*H412,2)</f>
        <v>0</v>
      </c>
      <c r="BL412" s="17" t="s">
        <v>139</v>
      </c>
      <c r="BM412" s="145" t="s">
        <v>2071</v>
      </c>
    </row>
    <row r="413" spans="2:65" s="12" customFormat="1" ht="11.25">
      <c r="B413" s="147"/>
      <c r="D413" s="148" t="s">
        <v>141</v>
      </c>
      <c r="E413" s="149" t="s">
        <v>1</v>
      </c>
      <c r="F413" s="150" t="s">
        <v>1038</v>
      </c>
      <c r="H413" s="149" t="s">
        <v>1</v>
      </c>
      <c r="I413" s="151"/>
      <c r="L413" s="147"/>
      <c r="M413" s="152"/>
      <c r="T413" s="153"/>
      <c r="AT413" s="149" t="s">
        <v>141</v>
      </c>
      <c r="AU413" s="149" t="s">
        <v>85</v>
      </c>
      <c r="AV413" s="12" t="s">
        <v>83</v>
      </c>
      <c r="AW413" s="12" t="s">
        <v>32</v>
      </c>
      <c r="AX413" s="12" t="s">
        <v>75</v>
      </c>
      <c r="AY413" s="149" t="s">
        <v>133</v>
      </c>
    </row>
    <row r="414" spans="2:65" s="13" customFormat="1" ht="11.25">
      <c r="B414" s="154"/>
      <c r="D414" s="148" t="s">
        <v>141</v>
      </c>
      <c r="E414" s="155" t="s">
        <v>1</v>
      </c>
      <c r="F414" s="156" t="s">
        <v>2072</v>
      </c>
      <c r="H414" s="157">
        <v>33.692999999999998</v>
      </c>
      <c r="I414" s="158"/>
      <c r="L414" s="154"/>
      <c r="M414" s="159"/>
      <c r="T414" s="160"/>
      <c r="AT414" s="155" t="s">
        <v>141</v>
      </c>
      <c r="AU414" s="155" t="s">
        <v>85</v>
      </c>
      <c r="AV414" s="13" t="s">
        <v>85</v>
      </c>
      <c r="AW414" s="13" t="s">
        <v>32</v>
      </c>
      <c r="AX414" s="13" t="s">
        <v>75</v>
      </c>
      <c r="AY414" s="155" t="s">
        <v>133</v>
      </c>
    </row>
    <row r="415" spans="2:65" s="12" customFormat="1" ht="11.25">
      <c r="B415" s="147"/>
      <c r="D415" s="148" t="s">
        <v>141</v>
      </c>
      <c r="E415" s="149" t="s">
        <v>1</v>
      </c>
      <c r="F415" s="150" t="s">
        <v>1028</v>
      </c>
      <c r="H415" s="149" t="s">
        <v>1</v>
      </c>
      <c r="I415" s="151"/>
      <c r="L415" s="147"/>
      <c r="M415" s="152"/>
      <c r="T415" s="153"/>
      <c r="AT415" s="149" t="s">
        <v>141</v>
      </c>
      <c r="AU415" s="149" t="s">
        <v>85</v>
      </c>
      <c r="AV415" s="12" t="s">
        <v>83</v>
      </c>
      <c r="AW415" s="12" t="s">
        <v>32</v>
      </c>
      <c r="AX415" s="12" t="s">
        <v>75</v>
      </c>
      <c r="AY415" s="149" t="s">
        <v>133</v>
      </c>
    </row>
    <row r="416" spans="2:65" s="13" customFormat="1" ht="11.25">
      <c r="B416" s="154"/>
      <c r="D416" s="148" t="s">
        <v>141</v>
      </c>
      <c r="E416" s="155" t="s">
        <v>1</v>
      </c>
      <c r="F416" s="156" t="s">
        <v>2073</v>
      </c>
      <c r="H416" s="157">
        <v>88.444000000000003</v>
      </c>
      <c r="I416" s="158"/>
      <c r="L416" s="154"/>
      <c r="M416" s="159"/>
      <c r="T416" s="160"/>
      <c r="AT416" s="155" t="s">
        <v>141</v>
      </c>
      <c r="AU416" s="155" t="s">
        <v>85</v>
      </c>
      <c r="AV416" s="13" t="s">
        <v>85</v>
      </c>
      <c r="AW416" s="13" t="s">
        <v>32</v>
      </c>
      <c r="AX416" s="13" t="s">
        <v>75</v>
      </c>
      <c r="AY416" s="155" t="s">
        <v>133</v>
      </c>
    </row>
    <row r="417" spans="2:65" s="14" customFormat="1" ht="11.25">
      <c r="B417" s="161"/>
      <c r="D417" s="148" t="s">
        <v>141</v>
      </c>
      <c r="E417" s="162" t="s">
        <v>1</v>
      </c>
      <c r="F417" s="163" t="s">
        <v>152</v>
      </c>
      <c r="H417" s="164">
        <v>122.137</v>
      </c>
      <c r="I417" s="165"/>
      <c r="L417" s="161"/>
      <c r="M417" s="166"/>
      <c r="T417" s="167"/>
      <c r="AT417" s="162" t="s">
        <v>141</v>
      </c>
      <c r="AU417" s="162" t="s">
        <v>85</v>
      </c>
      <c r="AV417" s="14" t="s">
        <v>139</v>
      </c>
      <c r="AW417" s="14" t="s">
        <v>32</v>
      </c>
      <c r="AX417" s="14" t="s">
        <v>83</v>
      </c>
      <c r="AY417" s="162" t="s">
        <v>133</v>
      </c>
    </row>
    <row r="418" spans="2:65" s="1" customFormat="1" ht="24.2" customHeight="1">
      <c r="B418" s="32"/>
      <c r="C418" s="133" t="s">
        <v>554</v>
      </c>
      <c r="D418" s="133" t="s">
        <v>135</v>
      </c>
      <c r="E418" s="134" t="s">
        <v>602</v>
      </c>
      <c r="F418" s="135" t="s">
        <v>603</v>
      </c>
      <c r="G418" s="136" t="s">
        <v>273</v>
      </c>
      <c r="H418" s="137">
        <v>88.444000000000003</v>
      </c>
      <c r="I418" s="138"/>
      <c r="J418" s="139">
        <f>ROUND(I418*H418,2)</f>
        <v>0</v>
      </c>
      <c r="K418" s="140"/>
      <c r="L418" s="32"/>
      <c r="M418" s="141" t="s">
        <v>1</v>
      </c>
      <c r="N418" s="142" t="s">
        <v>40</v>
      </c>
      <c r="P418" s="143">
        <f>O418*H418</f>
        <v>0</v>
      </c>
      <c r="Q418" s="143">
        <v>0</v>
      </c>
      <c r="R418" s="143">
        <f>Q418*H418</f>
        <v>0</v>
      </c>
      <c r="S418" s="143">
        <v>0</v>
      </c>
      <c r="T418" s="144">
        <f>S418*H418</f>
        <v>0</v>
      </c>
      <c r="AR418" s="145" t="s">
        <v>139</v>
      </c>
      <c r="AT418" s="145" t="s">
        <v>135</v>
      </c>
      <c r="AU418" s="145" t="s">
        <v>85</v>
      </c>
      <c r="AY418" s="17" t="s">
        <v>133</v>
      </c>
      <c r="BE418" s="146">
        <f>IF(N418="základní",J418,0)</f>
        <v>0</v>
      </c>
      <c r="BF418" s="146">
        <f>IF(N418="snížená",J418,0)</f>
        <v>0</v>
      </c>
      <c r="BG418" s="146">
        <f>IF(N418="zákl. přenesená",J418,0)</f>
        <v>0</v>
      </c>
      <c r="BH418" s="146">
        <f>IF(N418="sníž. přenesená",J418,0)</f>
        <v>0</v>
      </c>
      <c r="BI418" s="146">
        <f>IF(N418="nulová",J418,0)</f>
        <v>0</v>
      </c>
      <c r="BJ418" s="17" t="s">
        <v>83</v>
      </c>
      <c r="BK418" s="146">
        <f>ROUND(I418*H418,2)</f>
        <v>0</v>
      </c>
      <c r="BL418" s="17" t="s">
        <v>139</v>
      </c>
      <c r="BM418" s="145" t="s">
        <v>2074</v>
      </c>
    </row>
    <row r="419" spans="2:65" s="13" customFormat="1" ht="11.25">
      <c r="B419" s="154"/>
      <c r="D419" s="148" t="s">
        <v>141</v>
      </c>
      <c r="E419" s="155" t="s">
        <v>1</v>
      </c>
      <c r="F419" s="156" t="s">
        <v>2075</v>
      </c>
      <c r="H419" s="157">
        <v>88.444000000000003</v>
      </c>
      <c r="I419" s="158"/>
      <c r="L419" s="154"/>
      <c r="M419" s="159"/>
      <c r="T419" s="160"/>
      <c r="AT419" s="155" t="s">
        <v>141</v>
      </c>
      <c r="AU419" s="155" t="s">
        <v>85</v>
      </c>
      <c r="AV419" s="13" t="s">
        <v>85</v>
      </c>
      <c r="AW419" s="13" t="s">
        <v>32</v>
      </c>
      <c r="AX419" s="13" t="s">
        <v>83</v>
      </c>
      <c r="AY419" s="155" t="s">
        <v>133</v>
      </c>
    </row>
    <row r="420" spans="2:65" s="11" customFormat="1" ht="22.9" customHeight="1">
      <c r="B420" s="121"/>
      <c r="D420" s="122" t="s">
        <v>74</v>
      </c>
      <c r="E420" s="131" t="s">
        <v>607</v>
      </c>
      <c r="F420" s="131" t="s">
        <v>608</v>
      </c>
      <c r="I420" s="124"/>
      <c r="J420" s="132">
        <f>BK420</f>
        <v>0</v>
      </c>
      <c r="L420" s="121"/>
      <c r="M420" s="126"/>
      <c r="P420" s="127">
        <f>SUM(P421:P424)</f>
        <v>0</v>
      </c>
      <c r="R420" s="127">
        <f>SUM(R421:R424)</f>
        <v>0</v>
      </c>
      <c r="T420" s="128">
        <f>SUM(T421:T424)</f>
        <v>0</v>
      </c>
      <c r="AR420" s="122" t="s">
        <v>83</v>
      </c>
      <c r="AT420" s="129" t="s">
        <v>74</v>
      </c>
      <c r="AU420" s="129" t="s">
        <v>83</v>
      </c>
      <c r="AY420" s="122" t="s">
        <v>133</v>
      </c>
      <c r="BK420" s="130">
        <f>SUM(BK421:BK424)</f>
        <v>0</v>
      </c>
    </row>
    <row r="421" spans="2:65" s="1" customFormat="1" ht="24.2" customHeight="1">
      <c r="B421" s="32"/>
      <c r="C421" s="133" t="s">
        <v>560</v>
      </c>
      <c r="D421" s="133" t="s">
        <v>135</v>
      </c>
      <c r="E421" s="134" t="s">
        <v>610</v>
      </c>
      <c r="F421" s="135" t="s">
        <v>611</v>
      </c>
      <c r="G421" s="136" t="s">
        <v>273</v>
      </c>
      <c r="H421" s="137">
        <v>144.065</v>
      </c>
      <c r="I421" s="138"/>
      <c r="J421" s="139">
        <f>ROUND(I421*H421,2)</f>
        <v>0</v>
      </c>
      <c r="K421" s="140"/>
      <c r="L421" s="32"/>
      <c r="M421" s="141" t="s">
        <v>1</v>
      </c>
      <c r="N421" s="142" t="s">
        <v>40</v>
      </c>
      <c r="P421" s="143">
        <f>O421*H421</f>
        <v>0</v>
      </c>
      <c r="Q421" s="143">
        <v>0</v>
      </c>
      <c r="R421" s="143">
        <f>Q421*H421</f>
        <v>0</v>
      </c>
      <c r="S421" s="143">
        <v>0</v>
      </c>
      <c r="T421" s="144">
        <f>S421*H421</f>
        <v>0</v>
      </c>
      <c r="AR421" s="145" t="s">
        <v>139</v>
      </c>
      <c r="AT421" s="145" t="s">
        <v>135</v>
      </c>
      <c r="AU421" s="145" t="s">
        <v>85</v>
      </c>
      <c r="AY421" s="17" t="s">
        <v>133</v>
      </c>
      <c r="BE421" s="146">
        <f>IF(N421="základní",J421,0)</f>
        <v>0</v>
      </c>
      <c r="BF421" s="146">
        <f>IF(N421="snížená",J421,0)</f>
        <v>0</v>
      </c>
      <c r="BG421" s="146">
        <f>IF(N421="zákl. přenesená",J421,0)</f>
        <v>0</v>
      </c>
      <c r="BH421" s="146">
        <f>IF(N421="sníž. přenesená",J421,0)</f>
        <v>0</v>
      </c>
      <c r="BI421" s="146">
        <f>IF(N421="nulová",J421,0)</f>
        <v>0</v>
      </c>
      <c r="BJ421" s="17" t="s">
        <v>83</v>
      </c>
      <c r="BK421" s="146">
        <f>ROUND(I421*H421,2)</f>
        <v>0</v>
      </c>
      <c r="BL421" s="17" t="s">
        <v>139</v>
      </c>
      <c r="BM421" s="145" t="s">
        <v>2076</v>
      </c>
    </row>
    <row r="422" spans="2:65" s="13" customFormat="1" ht="11.25">
      <c r="B422" s="154"/>
      <c r="D422" s="148" t="s">
        <v>141</v>
      </c>
      <c r="E422" s="155" t="s">
        <v>1</v>
      </c>
      <c r="F422" s="156" t="s">
        <v>2077</v>
      </c>
      <c r="H422" s="157">
        <v>144.065</v>
      </c>
      <c r="I422" s="158"/>
      <c r="L422" s="154"/>
      <c r="M422" s="159"/>
      <c r="T422" s="160"/>
      <c r="AT422" s="155" t="s">
        <v>141</v>
      </c>
      <c r="AU422" s="155" t="s">
        <v>85</v>
      </c>
      <c r="AV422" s="13" t="s">
        <v>85</v>
      </c>
      <c r="AW422" s="13" t="s">
        <v>32</v>
      </c>
      <c r="AX422" s="13" t="s">
        <v>83</v>
      </c>
      <c r="AY422" s="155" t="s">
        <v>133</v>
      </c>
    </row>
    <row r="423" spans="2:65" s="1" customFormat="1" ht="24.2" customHeight="1">
      <c r="B423" s="32"/>
      <c r="C423" s="133" t="s">
        <v>567</v>
      </c>
      <c r="D423" s="133" t="s">
        <v>135</v>
      </c>
      <c r="E423" s="134" t="s">
        <v>615</v>
      </c>
      <c r="F423" s="135" t="s">
        <v>616</v>
      </c>
      <c r="G423" s="136" t="s">
        <v>273</v>
      </c>
      <c r="H423" s="137">
        <v>16.835999999999999</v>
      </c>
      <c r="I423" s="138"/>
      <c r="J423" s="139">
        <f>ROUND(I423*H423,2)</f>
        <v>0</v>
      </c>
      <c r="K423" s="140"/>
      <c r="L423" s="32"/>
      <c r="M423" s="141" t="s">
        <v>1</v>
      </c>
      <c r="N423" s="142" t="s">
        <v>40</v>
      </c>
      <c r="P423" s="143">
        <f>O423*H423</f>
        <v>0</v>
      </c>
      <c r="Q423" s="143">
        <v>0</v>
      </c>
      <c r="R423" s="143">
        <f>Q423*H423</f>
        <v>0</v>
      </c>
      <c r="S423" s="143">
        <v>0</v>
      </c>
      <c r="T423" s="144">
        <f>S423*H423</f>
        <v>0</v>
      </c>
      <c r="AR423" s="145" t="s">
        <v>139</v>
      </c>
      <c r="AT423" s="145" t="s">
        <v>135</v>
      </c>
      <c r="AU423" s="145" t="s">
        <v>85</v>
      </c>
      <c r="AY423" s="17" t="s">
        <v>133</v>
      </c>
      <c r="BE423" s="146">
        <f>IF(N423="základní",J423,0)</f>
        <v>0</v>
      </c>
      <c r="BF423" s="146">
        <f>IF(N423="snížená",J423,0)</f>
        <v>0</v>
      </c>
      <c r="BG423" s="146">
        <f>IF(N423="zákl. přenesená",J423,0)</f>
        <v>0</v>
      </c>
      <c r="BH423" s="146">
        <f>IF(N423="sníž. přenesená",J423,0)</f>
        <v>0</v>
      </c>
      <c r="BI423" s="146">
        <f>IF(N423="nulová",J423,0)</f>
        <v>0</v>
      </c>
      <c r="BJ423" s="17" t="s">
        <v>83</v>
      </c>
      <c r="BK423" s="146">
        <f>ROUND(I423*H423,2)</f>
        <v>0</v>
      </c>
      <c r="BL423" s="17" t="s">
        <v>139</v>
      </c>
      <c r="BM423" s="145" t="s">
        <v>2078</v>
      </c>
    </row>
    <row r="424" spans="2:65" s="13" customFormat="1" ht="11.25">
      <c r="B424" s="154"/>
      <c r="D424" s="148" t="s">
        <v>141</v>
      </c>
      <c r="E424" s="155" t="s">
        <v>1</v>
      </c>
      <c r="F424" s="156" t="s">
        <v>2079</v>
      </c>
      <c r="H424" s="157">
        <v>16.835999999999999</v>
      </c>
      <c r="I424" s="158"/>
      <c r="L424" s="154"/>
      <c r="M424" s="186"/>
      <c r="N424" s="187"/>
      <c r="O424" s="187"/>
      <c r="P424" s="187"/>
      <c r="Q424" s="187"/>
      <c r="R424" s="187"/>
      <c r="S424" s="187"/>
      <c r="T424" s="188"/>
      <c r="AT424" s="155" t="s">
        <v>141</v>
      </c>
      <c r="AU424" s="155" t="s">
        <v>85</v>
      </c>
      <c r="AV424" s="13" t="s">
        <v>85</v>
      </c>
      <c r="AW424" s="13" t="s">
        <v>32</v>
      </c>
      <c r="AX424" s="13" t="s">
        <v>83</v>
      </c>
      <c r="AY424" s="155" t="s">
        <v>133</v>
      </c>
    </row>
    <row r="425" spans="2:65" s="1" customFormat="1" ht="6.95" customHeight="1">
      <c r="B425" s="44"/>
      <c r="C425" s="45"/>
      <c r="D425" s="45"/>
      <c r="E425" s="45"/>
      <c r="F425" s="45"/>
      <c r="G425" s="45"/>
      <c r="H425" s="45"/>
      <c r="I425" s="45"/>
      <c r="J425" s="45"/>
      <c r="K425" s="45"/>
      <c r="L425" s="32"/>
    </row>
  </sheetData>
  <sheetProtection algorithmName="SHA-512" hashValue="8QHBw/NJrwVd7DfUPw+cPATsefYFLiKBa3RQ/EST0HfTZ2tf/1zi0AmxPoHmnjU18ycuUwp25FcTsgTfTi0aOg==" saltValue="q2F4OoGOWvFage43HM+mUmK+ZTITVRORUEpVTZmdMVG77oPCE52bX3omonUisxlBIC67h83Bp8/ZNo+NjQa48A==" spinCount="100000" sheet="1" objects="1" scenarios="1" formatColumns="0" formatRows="0" autoFilter="0"/>
  <autoFilter ref="C123:K424" xr:uid="{00000000-0009-0000-0000-000005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101</v>
      </c>
    </row>
    <row r="3" spans="2:46" ht="6.95" customHeight="1">
      <c r="B3" s="18"/>
      <c r="C3" s="19"/>
      <c r="D3" s="19"/>
      <c r="E3" s="19"/>
      <c r="F3" s="19"/>
      <c r="G3" s="19"/>
      <c r="H3" s="19"/>
      <c r="I3" s="19"/>
      <c r="J3" s="19"/>
      <c r="K3" s="19"/>
      <c r="L3" s="20"/>
      <c r="AT3" s="17" t="s">
        <v>85</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30" t="str">
        <f>'Rekapitulace stavby'!K6</f>
        <v>Vodovod Otradov</v>
      </c>
      <c r="F7" s="231"/>
      <c r="G7" s="231"/>
      <c r="H7" s="231"/>
      <c r="L7" s="20"/>
    </row>
    <row r="8" spans="2:46" s="1" customFormat="1" ht="12" customHeight="1">
      <c r="B8" s="32"/>
      <c r="D8" s="27" t="s">
        <v>103</v>
      </c>
      <c r="L8" s="32"/>
    </row>
    <row r="9" spans="2:46" s="1" customFormat="1" ht="16.5" customHeight="1">
      <c r="B9" s="32"/>
      <c r="E9" s="192" t="s">
        <v>2080</v>
      </c>
      <c r="F9" s="232"/>
      <c r="G9" s="232"/>
      <c r="H9" s="232"/>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30. 8. 2024</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27</v>
      </c>
      <c r="J15" s="25" t="str">
        <f>IF('Rekapitulace stavby'!AN11="","",'Rekapitulace stavby'!AN11)</f>
        <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3" t="str">
        <f>'Rekapitulace stavby'!E14</f>
        <v>Vyplň údaj</v>
      </c>
      <c r="F18" s="214"/>
      <c r="G18" s="214"/>
      <c r="H18" s="214"/>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tr">
        <f>IF('Rekapitulace stavby'!AN19="","",'Rekapitulace stavby'!AN19)</f>
        <v/>
      </c>
      <c r="L23" s="32"/>
    </row>
    <row r="24" spans="2:12" s="1" customFormat="1" ht="18" customHeight="1">
      <c r="B24" s="32"/>
      <c r="E24" s="25" t="str">
        <f>IF('Rekapitulace stavby'!E20="","",'Rekapitulace stavby'!E20)</f>
        <v xml:space="preserve"> </v>
      </c>
      <c r="I24" s="27" t="s">
        <v>27</v>
      </c>
      <c r="J24" s="25" t="str">
        <f>IF('Rekapitulace stavby'!AN20="","",'Rekapitulace stavby'!AN20)</f>
        <v/>
      </c>
      <c r="L24" s="32"/>
    </row>
    <row r="25" spans="2:12" s="1" customFormat="1" ht="6.95" customHeight="1">
      <c r="B25" s="32"/>
      <c r="L25" s="32"/>
    </row>
    <row r="26" spans="2:12" s="1" customFormat="1" ht="12" customHeight="1">
      <c r="B26" s="32"/>
      <c r="D26" s="27" t="s">
        <v>34</v>
      </c>
      <c r="L26" s="32"/>
    </row>
    <row r="27" spans="2:12" s="7" customFormat="1" ht="16.5" customHeight="1">
      <c r="B27" s="89"/>
      <c r="E27" s="219" t="s">
        <v>1</v>
      </c>
      <c r="F27" s="219"/>
      <c r="G27" s="219"/>
      <c r="H27" s="219"/>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35</v>
      </c>
      <c r="J30" s="66">
        <f>ROUND(J117, 2)</f>
        <v>0</v>
      </c>
      <c r="L30" s="32"/>
    </row>
    <row r="31" spans="2:12" s="1" customFormat="1" ht="6.95" customHeight="1">
      <c r="B31" s="32"/>
      <c r="D31" s="53"/>
      <c r="E31" s="53"/>
      <c r="F31" s="53"/>
      <c r="G31" s="53"/>
      <c r="H31" s="53"/>
      <c r="I31" s="53"/>
      <c r="J31" s="53"/>
      <c r="K31" s="53"/>
      <c r="L31" s="32"/>
    </row>
    <row r="32" spans="2:12" s="1" customFormat="1" ht="14.45" customHeight="1">
      <c r="B32" s="32"/>
      <c r="F32" s="35" t="s">
        <v>37</v>
      </c>
      <c r="I32" s="35" t="s">
        <v>36</v>
      </c>
      <c r="J32" s="35" t="s">
        <v>38</v>
      </c>
      <c r="L32" s="32"/>
    </row>
    <row r="33" spans="2:12" s="1" customFormat="1" ht="14.45" customHeight="1">
      <c r="B33" s="32"/>
      <c r="D33" s="55" t="s">
        <v>39</v>
      </c>
      <c r="E33" s="27" t="s">
        <v>40</v>
      </c>
      <c r="F33" s="91">
        <f>ROUND((SUM(BE117:BE208)),  2)</f>
        <v>0</v>
      </c>
      <c r="I33" s="92">
        <v>0.21</v>
      </c>
      <c r="J33" s="91">
        <f>ROUND(((SUM(BE117:BE208))*I33),  2)</f>
        <v>0</v>
      </c>
      <c r="L33" s="32"/>
    </row>
    <row r="34" spans="2:12" s="1" customFormat="1" ht="14.45" customHeight="1">
      <c r="B34" s="32"/>
      <c r="E34" s="27" t="s">
        <v>41</v>
      </c>
      <c r="F34" s="91">
        <f>ROUND((SUM(BF117:BF208)),  2)</f>
        <v>0</v>
      </c>
      <c r="I34" s="92">
        <v>0.12</v>
      </c>
      <c r="J34" s="91">
        <f>ROUND(((SUM(BF117:BF208))*I34),  2)</f>
        <v>0</v>
      </c>
      <c r="L34" s="32"/>
    </row>
    <row r="35" spans="2:12" s="1" customFormat="1" ht="14.45" hidden="1" customHeight="1">
      <c r="B35" s="32"/>
      <c r="E35" s="27" t="s">
        <v>42</v>
      </c>
      <c r="F35" s="91">
        <f>ROUND((SUM(BG117:BG208)),  2)</f>
        <v>0</v>
      </c>
      <c r="I35" s="92">
        <v>0.21</v>
      </c>
      <c r="J35" s="91">
        <f>0</f>
        <v>0</v>
      </c>
      <c r="L35" s="32"/>
    </row>
    <row r="36" spans="2:12" s="1" customFormat="1" ht="14.45" hidden="1" customHeight="1">
      <c r="B36" s="32"/>
      <c r="E36" s="27" t="s">
        <v>43</v>
      </c>
      <c r="F36" s="91">
        <f>ROUND((SUM(BH117:BH208)),  2)</f>
        <v>0</v>
      </c>
      <c r="I36" s="92">
        <v>0.12</v>
      </c>
      <c r="J36" s="91">
        <f>0</f>
        <v>0</v>
      </c>
      <c r="L36" s="32"/>
    </row>
    <row r="37" spans="2:12" s="1" customFormat="1" ht="14.45" hidden="1" customHeight="1">
      <c r="B37" s="32"/>
      <c r="E37" s="27" t="s">
        <v>44</v>
      </c>
      <c r="F37" s="91">
        <f>ROUND((SUM(BI117:BI208)),  2)</f>
        <v>0</v>
      </c>
      <c r="I37" s="92">
        <v>0</v>
      </c>
      <c r="J37" s="91">
        <f>0</f>
        <v>0</v>
      </c>
      <c r="L37" s="32"/>
    </row>
    <row r="38" spans="2:12" s="1" customFormat="1" ht="6.95" customHeight="1">
      <c r="B38" s="32"/>
      <c r="L38" s="32"/>
    </row>
    <row r="39" spans="2:12" s="1" customFormat="1" ht="25.35" customHeight="1">
      <c r="B39" s="32"/>
      <c r="C39" s="93"/>
      <c r="D39" s="94" t="s">
        <v>45</v>
      </c>
      <c r="E39" s="57"/>
      <c r="F39" s="57"/>
      <c r="G39" s="95" t="s">
        <v>46</v>
      </c>
      <c r="H39" s="96" t="s">
        <v>47</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48</v>
      </c>
      <c r="E50" s="42"/>
      <c r="F50" s="42"/>
      <c r="G50" s="41" t="s">
        <v>49</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50</v>
      </c>
      <c r="E61" s="34"/>
      <c r="F61" s="99" t="s">
        <v>51</v>
      </c>
      <c r="G61" s="43" t="s">
        <v>50</v>
      </c>
      <c r="H61" s="34"/>
      <c r="I61" s="34"/>
      <c r="J61" s="100" t="s">
        <v>51</v>
      </c>
      <c r="K61" s="34"/>
      <c r="L61" s="32"/>
    </row>
    <row r="62" spans="2:12" ht="11.25">
      <c r="B62" s="20"/>
      <c r="L62" s="20"/>
    </row>
    <row r="63" spans="2:12" ht="11.25">
      <c r="B63" s="20"/>
      <c r="L63" s="20"/>
    </row>
    <row r="64" spans="2:12" ht="11.25">
      <c r="B64" s="20"/>
      <c r="L64" s="20"/>
    </row>
    <row r="65" spans="2:12" s="1" customFormat="1" ht="12.75">
      <c r="B65" s="32"/>
      <c r="D65" s="41" t="s">
        <v>52</v>
      </c>
      <c r="E65" s="42"/>
      <c r="F65" s="42"/>
      <c r="G65" s="41" t="s">
        <v>53</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50</v>
      </c>
      <c r="E76" s="34"/>
      <c r="F76" s="99" t="s">
        <v>51</v>
      </c>
      <c r="G76" s="43" t="s">
        <v>50</v>
      </c>
      <c r="H76" s="34"/>
      <c r="I76" s="34"/>
      <c r="J76" s="100" t="s">
        <v>51</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30" t="str">
        <f>E7</f>
        <v>Vodovod Otradov</v>
      </c>
      <c r="F85" s="231"/>
      <c r="G85" s="231"/>
      <c r="H85" s="231"/>
      <c r="L85" s="32"/>
    </row>
    <row r="86" spans="2:47" s="1" customFormat="1" ht="12" customHeight="1">
      <c r="B86" s="32"/>
      <c r="C86" s="27" t="s">
        <v>103</v>
      </c>
      <c r="L86" s="32"/>
    </row>
    <row r="87" spans="2:47" s="1" customFormat="1" ht="16.5" customHeight="1">
      <c r="B87" s="32"/>
      <c r="E87" s="192" t="str">
        <f>E9</f>
        <v>VRN - Vedlejší a rozpočtové náklady</v>
      </c>
      <c r="F87" s="232"/>
      <c r="G87" s="232"/>
      <c r="H87" s="232"/>
      <c r="L87" s="32"/>
    </row>
    <row r="88" spans="2:47" s="1" customFormat="1" ht="6.95" customHeight="1">
      <c r="B88" s="32"/>
      <c r="L88" s="32"/>
    </row>
    <row r="89" spans="2:47" s="1" customFormat="1" ht="12" customHeight="1">
      <c r="B89" s="32"/>
      <c r="C89" s="27" t="s">
        <v>20</v>
      </c>
      <c r="F89" s="25" t="str">
        <f>F12</f>
        <v>Otradov</v>
      </c>
      <c r="I89" s="27" t="s">
        <v>22</v>
      </c>
      <c r="J89" s="52" t="str">
        <f>IF(J12="","",J12)</f>
        <v>30. 8. 2024</v>
      </c>
      <c r="L89" s="32"/>
    </row>
    <row r="90" spans="2:47" s="1" customFormat="1" ht="6.95" customHeight="1">
      <c r="B90" s="32"/>
      <c r="L90" s="32"/>
    </row>
    <row r="91" spans="2:47" s="1" customFormat="1" ht="40.15" customHeight="1">
      <c r="B91" s="32"/>
      <c r="C91" s="27" t="s">
        <v>24</v>
      </c>
      <c r="F91" s="25" t="str">
        <f>E15</f>
        <v xml:space="preserve"> </v>
      </c>
      <c r="I91" s="27" t="s">
        <v>30</v>
      </c>
      <c r="J91" s="30" t="str">
        <f>E21</f>
        <v>VS Chrudim, a.s., Novoměstská 625, 53701 Chrudim</v>
      </c>
      <c r="L91" s="32"/>
    </row>
    <row r="92" spans="2:47" s="1" customFormat="1" ht="15.2" customHeight="1">
      <c r="B92" s="32"/>
      <c r="C92" s="27" t="s">
        <v>28</v>
      </c>
      <c r="F92" s="25" t="str">
        <f>IF(E18="","",E18)</f>
        <v>Vyplň údaj</v>
      </c>
      <c r="I92" s="27" t="s">
        <v>33</v>
      </c>
      <c r="J92" s="30" t="str">
        <f>E24</f>
        <v xml:space="preserve"> </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J117</f>
        <v>0</v>
      </c>
      <c r="L96" s="32"/>
      <c r="AU96" s="17" t="s">
        <v>109</v>
      </c>
    </row>
    <row r="97" spans="2:12" s="8" customFormat="1" ht="24.95" customHeight="1">
      <c r="B97" s="104"/>
      <c r="D97" s="105" t="s">
        <v>2081</v>
      </c>
      <c r="E97" s="106"/>
      <c r="F97" s="106"/>
      <c r="G97" s="106"/>
      <c r="H97" s="106"/>
      <c r="I97" s="106"/>
      <c r="J97" s="107">
        <f>J118</f>
        <v>0</v>
      </c>
      <c r="L97" s="104"/>
    </row>
    <row r="98" spans="2:12" s="1" customFormat="1" ht="21.75" customHeight="1">
      <c r="B98" s="32"/>
      <c r="L98" s="32"/>
    </row>
    <row r="99" spans="2:12" s="1" customFormat="1" ht="6.95" customHeight="1">
      <c r="B99" s="44"/>
      <c r="C99" s="45"/>
      <c r="D99" s="45"/>
      <c r="E99" s="45"/>
      <c r="F99" s="45"/>
      <c r="G99" s="45"/>
      <c r="H99" s="45"/>
      <c r="I99" s="45"/>
      <c r="J99" s="45"/>
      <c r="K99" s="45"/>
      <c r="L99" s="32"/>
    </row>
    <row r="103" spans="2:12" s="1" customFormat="1" ht="6.95" customHeight="1">
      <c r="B103" s="46"/>
      <c r="C103" s="47"/>
      <c r="D103" s="47"/>
      <c r="E103" s="47"/>
      <c r="F103" s="47"/>
      <c r="G103" s="47"/>
      <c r="H103" s="47"/>
      <c r="I103" s="47"/>
      <c r="J103" s="47"/>
      <c r="K103" s="47"/>
      <c r="L103" s="32"/>
    </row>
    <row r="104" spans="2:12" s="1" customFormat="1" ht="24.95" customHeight="1">
      <c r="B104" s="32"/>
      <c r="C104" s="21" t="s">
        <v>118</v>
      </c>
      <c r="L104" s="32"/>
    </row>
    <row r="105" spans="2:12" s="1" customFormat="1" ht="6.95" customHeight="1">
      <c r="B105" s="32"/>
      <c r="L105" s="32"/>
    </row>
    <row r="106" spans="2:12" s="1" customFormat="1" ht="12" customHeight="1">
      <c r="B106" s="32"/>
      <c r="C106" s="27" t="s">
        <v>16</v>
      </c>
      <c r="L106" s="32"/>
    </row>
    <row r="107" spans="2:12" s="1" customFormat="1" ht="16.5" customHeight="1">
      <c r="B107" s="32"/>
      <c r="E107" s="230" t="str">
        <f>E7</f>
        <v>Vodovod Otradov</v>
      </c>
      <c r="F107" s="231"/>
      <c r="G107" s="231"/>
      <c r="H107" s="231"/>
      <c r="L107" s="32"/>
    </row>
    <row r="108" spans="2:12" s="1" customFormat="1" ht="12" customHeight="1">
      <c r="B108" s="32"/>
      <c r="C108" s="27" t="s">
        <v>103</v>
      </c>
      <c r="L108" s="32"/>
    </row>
    <row r="109" spans="2:12" s="1" customFormat="1" ht="16.5" customHeight="1">
      <c r="B109" s="32"/>
      <c r="E109" s="192" t="str">
        <f>E9</f>
        <v>VRN - Vedlejší a rozpočtové náklady</v>
      </c>
      <c r="F109" s="232"/>
      <c r="G109" s="232"/>
      <c r="H109" s="232"/>
      <c r="L109" s="32"/>
    </row>
    <row r="110" spans="2:12" s="1" customFormat="1" ht="6.95" customHeight="1">
      <c r="B110" s="32"/>
      <c r="L110" s="32"/>
    </row>
    <row r="111" spans="2:12" s="1" customFormat="1" ht="12" customHeight="1">
      <c r="B111" s="32"/>
      <c r="C111" s="27" t="s">
        <v>20</v>
      </c>
      <c r="F111" s="25" t="str">
        <f>F12</f>
        <v>Otradov</v>
      </c>
      <c r="I111" s="27" t="s">
        <v>22</v>
      </c>
      <c r="J111" s="52" t="str">
        <f>IF(J12="","",J12)</f>
        <v>30. 8. 2024</v>
      </c>
      <c r="L111" s="32"/>
    </row>
    <row r="112" spans="2:12" s="1" customFormat="1" ht="6.95" customHeight="1">
      <c r="B112" s="32"/>
      <c r="L112" s="32"/>
    </row>
    <row r="113" spans="2:65" s="1" customFormat="1" ht="40.15" customHeight="1">
      <c r="B113" s="32"/>
      <c r="C113" s="27" t="s">
        <v>24</v>
      </c>
      <c r="F113" s="25" t="str">
        <f>E15</f>
        <v xml:space="preserve"> </v>
      </c>
      <c r="I113" s="27" t="s">
        <v>30</v>
      </c>
      <c r="J113" s="30" t="str">
        <f>E21</f>
        <v>VS Chrudim, a.s., Novoměstská 625, 53701 Chrudim</v>
      </c>
      <c r="L113" s="32"/>
    </row>
    <row r="114" spans="2:65" s="1" customFormat="1" ht="15.2" customHeight="1">
      <c r="B114" s="32"/>
      <c r="C114" s="27" t="s">
        <v>28</v>
      </c>
      <c r="F114" s="25" t="str">
        <f>IF(E18="","",E18)</f>
        <v>Vyplň údaj</v>
      </c>
      <c r="I114" s="27" t="s">
        <v>33</v>
      </c>
      <c r="J114" s="30" t="str">
        <f>E24</f>
        <v xml:space="preserve"> </v>
      </c>
      <c r="L114" s="32"/>
    </row>
    <row r="115" spans="2:65" s="1" customFormat="1" ht="10.35" customHeight="1">
      <c r="B115" s="32"/>
      <c r="L115" s="32"/>
    </row>
    <row r="116" spans="2:65" s="10" customFormat="1" ht="29.25" customHeight="1">
      <c r="B116" s="112"/>
      <c r="C116" s="113" t="s">
        <v>119</v>
      </c>
      <c r="D116" s="114" t="s">
        <v>60</v>
      </c>
      <c r="E116" s="114" t="s">
        <v>56</v>
      </c>
      <c r="F116" s="114" t="s">
        <v>57</v>
      </c>
      <c r="G116" s="114" t="s">
        <v>120</v>
      </c>
      <c r="H116" s="114" t="s">
        <v>121</v>
      </c>
      <c r="I116" s="114" t="s">
        <v>122</v>
      </c>
      <c r="J116" s="115" t="s">
        <v>107</v>
      </c>
      <c r="K116" s="116" t="s">
        <v>123</v>
      </c>
      <c r="L116" s="112"/>
      <c r="M116" s="59" t="s">
        <v>1</v>
      </c>
      <c r="N116" s="60" t="s">
        <v>39</v>
      </c>
      <c r="O116" s="60" t="s">
        <v>124</v>
      </c>
      <c r="P116" s="60" t="s">
        <v>125</v>
      </c>
      <c r="Q116" s="60" t="s">
        <v>126</v>
      </c>
      <c r="R116" s="60" t="s">
        <v>127</v>
      </c>
      <c r="S116" s="60" t="s">
        <v>128</v>
      </c>
      <c r="T116" s="61" t="s">
        <v>129</v>
      </c>
    </row>
    <row r="117" spans="2:65" s="1" customFormat="1" ht="22.9" customHeight="1">
      <c r="B117" s="32"/>
      <c r="C117" s="64" t="s">
        <v>130</v>
      </c>
      <c r="J117" s="117">
        <f>BK117</f>
        <v>0</v>
      </c>
      <c r="L117" s="32"/>
      <c r="M117" s="62"/>
      <c r="N117" s="53"/>
      <c r="O117" s="53"/>
      <c r="P117" s="118">
        <f>P118</f>
        <v>0</v>
      </c>
      <c r="Q117" s="53"/>
      <c r="R117" s="118">
        <f>R118</f>
        <v>0</v>
      </c>
      <c r="S117" s="53"/>
      <c r="T117" s="119">
        <f>T118</f>
        <v>0</v>
      </c>
      <c r="AT117" s="17" t="s">
        <v>74</v>
      </c>
      <c r="AU117" s="17" t="s">
        <v>109</v>
      </c>
      <c r="BK117" s="120">
        <f>BK118</f>
        <v>0</v>
      </c>
    </row>
    <row r="118" spans="2:65" s="11" customFormat="1" ht="25.9" customHeight="1">
      <c r="B118" s="121"/>
      <c r="D118" s="122" t="s">
        <v>74</v>
      </c>
      <c r="E118" s="123" t="s">
        <v>98</v>
      </c>
      <c r="F118" s="123" t="s">
        <v>2082</v>
      </c>
      <c r="I118" s="124"/>
      <c r="J118" s="125">
        <f>BK118</f>
        <v>0</v>
      </c>
      <c r="L118" s="121"/>
      <c r="M118" s="126"/>
      <c r="P118" s="127">
        <f>SUM(P119:P208)</f>
        <v>0</v>
      </c>
      <c r="R118" s="127">
        <f>SUM(R119:R208)</f>
        <v>0</v>
      </c>
      <c r="T118" s="128">
        <f>SUM(T119:T208)</f>
        <v>0</v>
      </c>
      <c r="AR118" s="122" t="s">
        <v>164</v>
      </c>
      <c r="AT118" s="129" t="s">
        <v>74</v>
      </c>
      <c r="AU118" s="129" t="s">
        <v>75</v>
      </c>
      <c r="AY118" s="122" t="s">
        <v>133</v>
      </c>
      <c r="BK118" s="130">
        <f>SUM(BK119:BK208)</f>
        <v>0</v>
      </c>
    </row>
    <row r="119" spans="2:65" s="1" customFormat="1" ht="16.5" customHeight="1">
      <c r="B119" s="32"/>
      <c r="C119" s="133" t="s">
        <v>83</v>
      </c>
      <c r="D119" s="133" t="s">
        <v>135</v>
      </c>
      <c r="E119" s="134" t="s">
        <v>83</v>
      </c>
      <c r="F119" s="135" t="s">
        <v>2083</v>
      </c>
      <c r="G119" s="136" t="s">
        <v>494</v>
      </c>
      <c r="H119" s="137">
        <v>1</v>
      </c>
      <c r="I119" s="138"/>
      <c r="J119" s="139">
        <f>ROUND(I119*H119,2)</f>
        <v>0</v>
      </c>
      <c r="K119" s="140"/>
      <c r="L119" s="32"/>
      <c r="M119" s="141" t="s">
        <v>1</v>
      </c>
      <c r="N119" s="142" t="s">
        <v>40</v>
      </c>
      <c r="P119" s="143">
        <f>O119*H119</f>
        <v>0</v>
      </c>
      <c r="Q119" s="143">
        <v>0</v>
      </c>
      <c r="R119" s="143">
        <f>Q119*H119</f>
        <v>0</v>
      </c>
      <c r="S119" s="143">
        <v>0</v>
      </c>
      <c r="T119" s="144">
        <f>S119*H119</f>
        <v>0</v>
      </c>
      <c r="AR119" s="145" t="s">
        <v>139</v>
      </c>
      <c r="AT119" s="145" t="s">
        <v>135</v>
      </c>
      <c r="AU119" s="145" t="s">
        <v>83</v>
      </c>
      <c r="AY119" s="17" t="s">
        <v>133</v>
      </c>
      <c r="BE119" s="146">
        <f>IF(N119="základní",J119,0)</f>
        <v>0</v>
      </c>
      <c r="BF119" s="146">
        <f>IF(N119="snížená",J119,0)</f>
        <v>0</v>
      </c>
      <c r="BG119" s="146">
        <f>IF(N119="zákl. přenesená",J119,0)</f>
        <v>0</v>
      </c>
      <c r="BH119" s="146">
        <f>IF(N119="sníž. přenesená",J119,0)</f>
        <v>0</v>
      </c>
      <c r="BI119" s="146">
        <f>IF(N119="nulová",J119,0)</f>
        <v>0</v>
      </c>
      <c r="BJ119" s="17" t="s">
        <v>83</v>
      </c>
      <c r="BK119" s="146">
        <f>ROUND(I119*H119,2)</f>
        <v>0</v>
      </c>
      <c r="BL119" s="17" t="s">
        <v>139</v>
      </c>
      <c r="BM119" s="145" t="s">
        <v>2084</v>
      </c>
    </row>
    <row r="120" spans="2:65" s="12" customFormat="1" ht="22.5">
      <c r="B120" s="147"/>
      <c r="D120" s="148" t="s">
        <v>141</v>
      </c>
      <c r="E120" s="149" t="s">
        <v>1</v>
      </c>
      <c r="F120" s="150" t="s">
        <v>2085</v>
      </c>
      <c r="H120" s="149" t="s">
        <v>1</v>
      </c>
      <c r="I120" s="151"/>
      <c r="L120" s="147"/>
      <c r="M120" s="152"/>
      <c r="T120" s="153"/>
      <c r="AT120" s="149" t="s">
        <v>141</v>
      </c>
      <c r="AU120" s="149" t="s">
        <v>83</v>
      </c>
      <c r="AV120" s="12" t="s">
        <v>83</v>
      </c>
      <c r="AW120" s="12" t="s">
        <v>32</v>
      </c>
      <c r="AX120" s="12" t="s">
        <v>75</v>
      </c>
      <c r="AY120" s="149" t="s">
        <v>133</v>
      </c>
    </row>
    <row r="121" spans="2:65" s="13" customFormat="1" ht="11.25">
      <c r="B121" s="154"/>
      <c r="D121" s="148" t="s">
        <v>141</v>
      </c>
      <c r="E121" s="155" t="s">
        <v>1</v>
      </c>
      <c r="F121" s="156" t="s">
        <v>83</v>
      </c>
      <c r="H121" s="157">
        <v>1</v>
      </c>
      <c r="I121" s="158"/>
      <c r="L121" s="154"/>
      <c r="M121" s="159"/>
      <c r="T121" s="160"/>
      <c r="AT121" s="155" t="s">
        <v>141</v>
      </c>
      <c r="AU121" s="155" t="s">
        <v>83</v>
      </c>
      <c r="AV121" s="13" t="s">
        <v>85</v>
      </c>
      <c r="AW121" s="13" t="s">
        <v>32</v>
      </c>
      <c r="AX121" s="13" t="s">
        <v>83</v>
      </c>
      <c r="AY121" s="155" t="s">
        <v>133</v>
      </c>
    </row>
    <row r="122" spans="2:65" s="1" customFormat="1" ht="21.75" customHeight="1">
      <c r="B122" s="32"/>
      <c r="C122" s="133" t="s">
        <v>85</v>
      </c>
      <c r="D122" s="133" t="s">
        <v>135</v>
      </c>
      <c r="E122" s="134" t="s">
        <v>85</v>
      </c>
      <c r="F122" s="135" t="s">
        <v>2086</v>
      </c>
      <c r="G122" s="136" t="s">
        <v>2087</v>
      </c>
      <c r="H122" s="137">
        <v>1</v>
      </c>
      <c r="I122" s="138"/>
      <c r="J122" s="139">
        <f>ROUND(I122*H122,2)</f>
        <v>0</v>
      </c>
      <c r="K122" s="140"/>
      <c r="L122" s="32"/>
      <c r="M122" s="141" t="s">
        <v>1</v>
      </c>
      <c r="N122" s="142" t="s">
        <v>40</v>
      </c>
      <c r="P122" s="143">
        <f>O122*H122</f>
        <v>0</v>
      </c>
      <c r="Q122" s="143">
        <v>0</v>
      </c>
      <c r="R122" s="143">
        <f>Q122*H122</f>
        <v>0</v>
      </c>
      <c r="S122" s="143">
        <v>0</v>
      </c>
      <c r="T122" s="144">
        <f>S122*H122</f>
        <v>0</v>
      </c>
      <c r="AR122" s="145" t="s">
        <v>139</v>
      </c>
      <c r="AT122" s="145" t="s">
        <v>135</v>
      </c>
      <c r="AU122" s="145" t="s">
        <v>83</v>
      </c>
      <c r="AY122" s="17" t="s">
        <v>133</v>
      </c>
      <c r="BE122" s="146">
        <f>IF(N122="základní",J122,0)</f>
        <v>0</v>
      </c>
      <c r="BF122" s="146">
        <f>IF(N122="snížená",J122,0)</f>
        <v>0</v>
      </c>
      <c r="BG122" s="146">
        <f>IF(N122="zákl. přenesená",J122,0)</f>
        <v>0</v>
      </c>
      <c r="BH122" s="146">
        <f>IF(N122="sníž. přenesená",J122,0)</f>
        <v>0</v>
      </c>
      <c r="BI122" s="146">
        <f>IF(N122="nulová",J122,0)</f>
        <v>0</v>
      </c>
      <c r="BJ122" s="17" t="s">
        <v>83</v>
      </c>
      <c r="BK122" s="146">
        <f>ROUND(I122*H122,2)</f>
        <v>0</v>
      </c>
      <c r="BL122" s="17" t="s">
        <v>139</v>
      </c>
      <c r="BM122" s="145" t="s">
        <v>2088</v>
      </c>
    </row>
    <row r="123" spans="2:65" s="12" customFormat="1" ht="11.25">
      <c r="B123" s="147"/>
      <c r="D123" s="148" t="s">
        <v>141</v>
      </c>
      <c r="E123" s="149" t="s">
        <v>1</v>
      </c>
      <c r="F123" s="150" t="s">
        <v>2089</v>
      </c>
      <c r="H123" s="149" t="s">
        <v>1</v>
      </c>
      <c r="I123" s="151"/>
      <c r="L123" s="147"/>
      <c r="M123" s="152"/>
      <c r="T123" s="153"/>
      <c r="AT123" s="149" t="s">
        <v>141</v>
      </c>
      <c r="AU123" s="149" t="s">
        <v>83</v>
      </c>
      <c r="AV123" s="12" t="s">
        <v>83</v>
      </c>
      <c r="AW123" s="12" t="s">
        <v>32</v>
      </c>
      <c r="AX123" s="12" t="s">
        <v>75</v>
      </c>
      <c r="AY123" s="149" t="s">
        <v>133</v>
      </c>
    </row>
    <row r="124" spans="2:65" s="12" customFormat="1" ht="11.25">
      <c r="B124" s="147"/>
      <c r="D124" s="148" t="s">
        <v>141</v>
      </c>
      <c r="E124" s="149" t="s">
        <v>1</v>
      </c>
      <c r="F124" s="150" t="s">
        <v>2090</v>
      </c>
      <c r="H124" s="149" t="s">
        <v>1</v>
      </c>
      <c r="I124" s="151"/>
      <c r="L124" s="147"/>
      <c r="M124" s="152"/>
      <c r="T124" s="153"/>
      <c r="AT124" s="149" t="s">
        <v>141</v>
      </c>
      <c r="AU124" s="149" t="s">
        <v>83</v>
      </c>
      <c r="AV124" s="12" t="s">
        <v>83</v>
      </c>
      <c r="AW124" s="12" t="s">
        <v>32</v>
      </c>
      <c r="AX124" s="12" t="s">
        <v>75</v>
      </c>
      <c r="AY124" s="149" t="s">
        <v>133</v>
      </c>
    </row>
    <row r="125" spans="2:65" s="12" customFormat="1" ht="11.25">
      <c r="B125" s="147"/>
      <c r="D125" s="148" t="s">
        <v>141</v>
      </c>
      <c r="E125" s="149" t="s">
        <v>1</v>
      </c>
      <c r="F125" s="150" t="s">
        <v>2091</v>
      </c>
      <c r="H125" s="149" t="s">
        <v>1</v>
      </c>
      <c r="I125" s="151"/>
      <c r="L125" s="147"/>
      <c r="M125" s="152"/>
      <c r="T125" s="153"/>
      <c r="AT125" s="149" t="s">
        <v>141</v>
      </c>
      <c r="AU125" s="149" t="s">
        <v>83</v>
      </c>
      <c r="AV125" s="12" t="s">
        <v>83</v>
      </c>
      <c r="AW125" s="12" t="s">
        <v>32</v>
      </c>
      <c r="AX125" s="12" t="s">
        <v>75</v>
      </c>
      <c r="AY125" s="149" t="s">
        <v>133</v>
      </c>
    </row>
    <row r="126" spans="2:65" s="12" customFormat="1" ht="11.25">
      <c r="B126" s="147"/>
      <c r="D126" s="148" t="s">
        <v>141</v>
      </c>
      <c r="E126" s="149" t="s">
        <v>1</v>
      </c>
      <c r="F126" s="150" t="s">
        <v>2092</v>
      </c>
      <c r="H126" s="149" t="s">
        <v>1</v>
      </c>
      <c r="I126" s="151"/>
      <c r="L126" s="147"/>
      <c r="M126" s="152"/>
      <c r="T126" s="153"/>
      <c r="AT126" s="149" t="s">
        <v>141</v>
      </c>
      <c r="AU126" s="149" t="s">
        <v>83</v>
      </c>
      <c r="AV126" s="12" t="s">
        <v>83</v>
      </c>
      <c r="AW126" s="12" t="s">
        <v>32</v>
      </c>
      <c r="AX126" s="12" t="s">
        <v>75</v>
      </c>
      <c r="AY126" s="149" t="s">
        <v>133</v>
      </c>
    </row>
    <row r="127" spans="2:65" s="12" customFormat="1" ht="11.25">
      <c r="B127" s="147"/>
      <c r="D127" s="148" t="s">
        <v>141</v>
      </c>
      <c r="E127" s="149" t="s">
        <v>1</v>
      </c>
      <c r="F127" s="150" t="s">
        <v>2093</v>
      </c>
      <c r="H127" s="149" t="s">
        <v>1</v>
      </c>
      <c r="I127" s="151"/>
      <c r="L127" s="147"/>
      <c r="M127" s="152"/>
      <c r="T127" s="153"/>
      <c r="AT127" s="149" t="s">
        <v>141</v>
      </c>
      <c r="AU127" s="149" t="s">
        <v>83</v>
      </c>
      <c r="AV127" s="12" t="s">
        <v>83</v>
      </c>
      <c r="AW127" s="12" t="s">
        <v>32</v>
      </c>
      <c r="AX127" s="12" t="s">
        <v>75</v>
      </c>
      <c r="AY127" s="149" t="s">
        <v>133</v>
      </c>
    </row>
    <row r="128" spans="2:65" s="12" customFormat="1" ht="11.25">
      <c r="B128" s="147"/>
      <c r="D128" s="148" t="s">
        <v>141</v>
      </c>
      <c r="E128" s="149" t="s">
        <v>1</v>
      </c>
      <c r="F128" s="150" t="s">
        <v>2094</v>
      </c>
      <c r="H128" s="149" t="s">
        <v>1</v>
      </c>
      <c r="I128" s="151"/>
      <c r="L128" s="147"/>
      <c r="M128" s="152"/>
      <c r="T128" s="153"/>
      <c r="AT128" s="149" t="s">
        <v>141</v>
      </c>
      <c r="AU128" s="149" t="s">
        <v>83</v>
      </c>
      <c r="AV128" s="12" t="s">
        <v>83</v>
      </c>
      <c r="AW128" s="12" t="s">
        <v>32</v>
      </c>
      <c r="AX128" s="12" t="s">
        <v>75</v>
      </c>
      <c r="AY128" s="149" t="s">
        <v>133</v>
      </c>
    </row>
    <row r="129" spans="2:65" s="12" customFormat="1" ht="11.25">
      <c r="B129" s="147"/>
      <c r="D129" s="148" t="s">
        <v>141</v>
      </c>
      <c r="E129" s="149" t="s">
        <v>1</v>
      </c>
      <c r="F129" s="150" t="s">
        <v>2095</v>
      </c>
      <c r="H129" s="149" t="s">
        <v>1</v>
      </c>
      <c r="I129" s="151"/>
      <c r="L129" s="147"/>
      <c r="M129" s="152"/>
      <c r="T129" s="153"/>
      <c r="AT129" s="149" t="s">
        <v>141</v>
      </c>
      <c r="AU129" s="149" t="s">
        <v>83</v>
      </c>
      <c r="AV129" s="12" t="s">
        <v>83</v>
      </c>
      <c r="AW129" s="12" t="s">
        <v>32</v>
      </c>
      <c r="AX129" s="12" t="s">
        <v>75</v>
      </c>
      <c r="AY129" s="149" t="s">
        <v>133</v>
      </c>
    </row>
    <row r="130" spans="2:65" s="13" customFormat="1" ht="11.25">
      <c r="B130" s="154"/>
      <c r="D130" s="148" t="s">
        <v>141</v>
      </c>
      <c r="E130" s="155" t="s">
        <v>1</v>
      </c>
      <c r="F130" s="156" t="s">
        <v>83</v>
      </c>
      <c r="H130" s="157">
        <v>1</v>
      </c>
      <c r="I130" s="158"/>
      <c r="L130" s="154"/>
      <c r="M130" s="159"/>
      <c r="T130" s="160"/>
      <c r="AT130" s="155" t="s">
        <v>141</v>
      </c>
      <c r="AU130" s="155" t="s">
        <v>83</v>
      </c>
      <c r="AV130" s="13" t="s">
        <v>85</v>
      </c>
      <c r="AW130" s="13" t="s">
        <v>32</v>
      </c>
      <c r="AX130" s="13" t="s">
        <v>83</v>
      </c>
      <c r="AY130" s="155" t="s">
        <v>133</v>
      </c>
    </row>
    <row r="131" spans="2:65" s="1" customFormat="1" ht="16.5" customHeight="1">
      <c r="B131" s="32"/>
      <c r="C131" s="133" t="s">
        <v>153</v>
      </c>
      <c r="D131" s="133" t="s">
        <v>135</v>
      </c>
      <c r="E131" s="134" t="s">
        <v>153</v>
      </c>
      <c r="F131" s="135" t="s">
        <v>2096</v>
      </c>
      <c r="G131" s="136" t="s">
        <v>2087</v>
      </c>
      <c r="H131" s="137">
        <v>1</v>
      </c>
      <c r="I131" s="138"/>
      <c r="J131" s="139">
        <f>ROUND(I131*H131,2)</f>
        <v>0</v>
      </c>
      <c r="K131" s="140"/>
      <c r="L131" s="32"/>
      <c r="M131" s="141" t="s">
        <v>1</v>
      </c>
      <c r="N131" s="142" t="s">
        <v>40</v>
      </c>
      <c r="P131" s="143">
        <f>O131*H131</f>
        <v>0</v>
      </c>
      <c r="Q131" s="143">
        <v>0</v>
      </c>
      <c r="R131" s="143">
        <f>Q131*H131</f>
        <v>0</v>
      </c>
      <c r="S131" s="143">
        <v>0</v>
      </c>
      <c r="T131" s="144">
        <f>S131*H131</f>
        <v>0</v>
      </c>
      <c r="AR131" s="145" t="s">
        <v>139</v>
      </c>
      <c r="AT131" s="145" t="s">
        <v>135</v>
      </c>
      <c r="AU131" s="145" t="s">
        <v>83</v>
      </c>
      <c r="AY131" s="17" t="s">
        <v>133</v>
      </c>
      <c r="BE131" s="146">
        <f>IF(N131="základní",J131,0)</f>
        <v>0</v>
      </c>
      <c r="BF131" s="146">
        <f>IF(N131="snížená",J131,0)</f>
        <v>0</v>
      </c>
      <c r="BG131" s="146">
        <f>IF(N131="zákl. přenesená",J131,0)</f>
        <v>0</v>
      </c>
      <c r="BH131" s="146">
        <f>IF(N131="sníž. přenesená",J131,0)</f>
        <v>0</v>
      </c>
      <c r="BI131" s="146">
        <f>IF(N131="nulová",J131,0)</f>
        <v>0</v>
      </c>
      <c r="BJ131" s="17" t="s">
        <v>83</v>
      </c>
      <c r="BK131" s="146">
        <f>ROUND(I131*H131,2)</f>
        <v>0</v>
      </c>
      <c r="BL131" s="17" t="s">
        <v>139</v>
      </c>
      <c r="BM131" s="145" t="s">
        <v>2097</v>
      </c>
    </row>
    <row r="132" spans="2:65" s="12" customFormat="1" ht="11.25">
      <c r="B132" s="147"/>
      <c r="D132" s="148" t="s">
        <v>141</v>
      </c>
      <c r="E132" s="149" t="s">
        <v>1</v>
      </c>
      <c r="F132" s="150" t="s">
        <v>2098</v>
      </c>
      <c r="H132" s="149" t="s">
        <v>1</v>
      </c>
      <c r="I132" s="151"/>
      <c r="L132" s="147"/>
      <c r="M132" s="152"/>
      <c r="T132" s="153"/>
      <c r="AT132" s="149" t="s">
        <v>141</v>
      </c>
      <c r="AU132" s="149" t="s">
        <v>83</v>
      </c>
      <c r="AV132" s="12" t="s">
        <v>83</v>
      </c>
      <c r="AW132" s="12" t="s">
        <v>32</v>
      </c>
      <c r="AX132" s="12" t="s">
        <v>75</v>
      </c>
      <c r="AY132" s="149" t="s">
        <v>133</v>
      </c>
    </row>
    <row r="133" spans="2:65" s="12" customFormat="1" ht="11.25">
      <c r="B133" s="147"/>
      <c r="D133" s="148" t="s">
        <v>141</v>
      </c>
      <c r="E133" s="149" t="s">
        <v>1</v>
      </c>
      <c r="F133" s="150" t="s">
        <v>2099</v>
      </c>
      <c r="H133" s="149" t="s">
        <v>1</v>
      </c>
      <c r="I133" s="151"/>
      <c r="L133" s="147"/>
      <c r="M133" s="152"/>
      <c r="T133" s="153"/>
      <c r="AT133" s="149" t="s">
        <v>141</v>
      </c>
      <c r="AU133" s="149" t="s">
        <v>83</v>
      </c>
      <c r="AV133" s="12" t="s">
        <v>83</v>
      </c>
      <c r="AW133" s="12" t="s">
        <v>32</v>
      </c>
      <c r="AX133" s="12" t="s">
        <v>75</v>
      </c>
      <c r="AY133" s="149" t="s">
        <v>133</v>
      </c>
    </row>
    <row r="134" spans="2:65" s="12" customFormat="1" ht="11.25">
      <c r="B134" s="147"/>
      <c r="D134" s="148" t="s">
        <v>141</v>
      </c>
      <c r="E134" s="149" t="s">
        <v>1</v>
      </c>
      <c r="F134" s="150" t="s">
        <v>2100</v>
      </c>
      <c r="H134" s="149" t="s">
        <v>1</v>
      </c>
      <c r="I134" s="151"/>
      <c r="L134" s="147"/>
      <c r="M134" s="152"/>
      <c r="T134" s="153"/>
      <c r="AT134" s="149" t="s">
        <v>141</v>
      </c>
      <c r="AU134" s="149" t="s">
        <v>83</v>
      </c>
      <c r="AV134" s="12" t="s">
        <v>83</v>
      </c>
      <c r="AW134" s="12" t="s">
        <v>32</v>
      </c>
      <c r="AX134" s="12" t="s">
        <v>75</v>
      </c>
      <c r="AY134" s="149" t="s">
        <v>133</v>
      </c>
    </row>
    <row r="135" spans="2:65" s="12" customFormat="1" ht="11.25">
      <c r="B135" s="147"/>
      <c r="D135" s="148" t="s">
        <v>141</v>
      </c>
      <c r="E135" s="149" t="s">
        <v>1</v>
      </c>
      <c r="F135" s="150" t="s">
        <v>2101</v>
      </c>
      <c r="H135" s="149" t="s">
        <v>1</v>
      </c>
      <c r="I135" s="151"/>
      <c r="L135" s="147"/>
      <c r="M135" s="152"/>
      <c r="T135" s="153"/>
      <c r="AT135" s="149" t="s">
        <v>141</v>
      </c>
      <c r="AU135" s="149" t="s">
        <v>83</v>
      </c>
      <c r="AV135" s="12" t="s">
        <v>83</v>
      </c>
      <c r="AW135" s="12" t="s">
        <v>32</v>
      </c>
      <c r="AX135" s="12" t="s">
        <v>75</v>
      </c>
      <c r="AY135" s="149" t="s">
        <v>133</v>
      </c>
    </row>
    <row r="136" spans="2:65" s="12" customFormat="1" ht="11.25">
      <c r="B136" s="147"/>
      <c r="D136" s="148" t="s">
        <v>141</v>
      </c>
      <c r="E136" s="149" t="s">
        <v>1</v>
      </c>
      <c r="F136" s="150" t="s">
        <v>2102</v>
      </c>
      <c r="H136" s="149" t="s">
        <v>1</v>
      </c>
      <c r="I136" s="151"/>
      <c r="L136" s="147"/>
      <c r="M136" s="152"/>
      <c r="T136" s="153"/>
      <c r="AT136" s="149" t="s">
        <v>141</v>
      </c>
      <c r="AU136" s="149" t="s">
        <v>83</v>
      </c>
      <c r="AV136" s="12" t="s">
        <v>83</v>
      </c>
      <c r="AW136" s="12" t="s">
        <v>32</v>
      </c>
      <c r="AX136" s="12" t="s">
        <v>75</v>
      </c>
      <c r="AY136" s="149" t="s">
        <v>133</v>
      </c>
    </row>
    <row r="137" spans="2:65" s="12" customFormat="1" ht="11.25">
      <c r="B137" s="147"/>
      <c r="D137" s="148" t="s">
        <v>141</v>
      </c>
      <c r="E137" s="149" t="s">
        <v>1</v>
      </c>
      <c r="F137" s="150" t="s">
        <v>2103</v>
      </c>
      <c r="H137" s="149" t="s">
        <v>1</v>
      </c>
      <c r="I137" s="151"/>
      <c r="L137" s="147"/>
      <c r="M137" s="152"/>
      <c r="T137" s="153"/>
      <c r="AT137" s="149" t="s">
        <v>141</v>
      </c>
      <c r="AU137" s="149" t="s">
        <v>83</v>
      </c>
      <c r="AV137" s="12" t="s">
        <v>83</v>
      </c>
      <c r="AW137" s="12" t="s">
        <v>32</v>
      </c>
      <c r="AX137" s="12" t="s">
        <v>75</v>
      </c>
      <c r="AY137" s="149" t="s">
        <v>133</v>
      </c>
    </row>
    <row r="138" spans="2:65" s="12" customFormat="1" ht="11.25">
      <c r="B138" s="147"/>
      <c r="D138" s="148" t="s">
        <v>141</v>
      </c>
      <c r="E138" s="149" t="s">
        <v>1</v>
      </c>
      <c r="F138" s="150" t="s">
        <v>2104</v>
      </c>
      <c r="H138" s="149" t="s">
        <v>1</v>
      </c>
      <c r="I138" s="151"/>
      <c r="L138" s="147"/>
      <c r="M138" s="152"/>
      <c r="T138" s="153"/>
      <c r="AT138" s="149" t="s">
        <v>141</v>
      </c>
      <c r="AU138" s="149" t="s">
        <v>83</v>
      </c>
      <c r="AV138" s="12" t="s">
        <v>83</v>
      </c>
      <c r="AW138" s="12" t="s">
        <v>32</v>
      </c>
      <c r="AX138" s="12" t="s">
        <v>75</v>
      </c>
      <c r="AY138" s="149" t="s">
        <v>133</v>
      </c>
    </row>
    <row r="139" spans="2:65" s="13" customFormat="1" ht="11.25">
      <c r="B139" s="154"/>
      <c r="D139" s="148" t="s">
        <v>141</v>
      </c>
      <c r="E139" s="155" t="s">
        <v>1</v>
      </c>
      <c r="F139" s="156" t="s">
        <v>83</v>
      </c>
      <c r="H139" s="157">
        <v>1</v>
      </c>
      <c r="I139" s="158"/>
      <c r="L139" s="154"/>
      <c r="M139" s="159"/>
      <c r="T139" s="160"/>
      <c r="AT139" s="155" t="s">
        <v>141</v>
      </c>
      <c r="AU139" s="155" t="s">
        <v>83</v>
      </c>
      <c r="AV139" s="13" t="s">
        <v>85</v>
      </c>
      <c r="AW139" s="13" t="s">
        <v>32</v>
      </c>
      <c r="AX139" s="13" t="s">
        <v>83</v>
      </c>
      <c r="AY139" s="155" t="s">
        <v>133</v>
      </c>
    </row>
    <row r="140" spans="2:65" s="1" customFormat="1" ht="24.2" customHeight="1">
      <c r="B140" s="32"/>
      <c r="C140" s="133" t="s">
        <v>139</v>
      </c>
      <c r="D140" s="133" t="s">
        <v>135</v>
      </c>
      <c r="E140" s="134" t="s">
        <v>139</v>
      </c>
      <c r="F140" s="135" t="s">
        <v>2105</v>
      </c>
      <c r="G140" s="136" t="s">
        <v>2087</v>
      </c>
      <c r="H140" s="137">
        <v>1</v>
      </c>
      <c r="I140" s="138"/>
      <c r="J140" s="139">
        <f>ROUND(I140*H140,2)</f>
        <v>0</v>
      </c>
      <c r="K140" s="140"/>
      <c r="L140" s="32"/>
      <c r="M140" s="141" t="s">
        <v>1</v>
      </c>
      <c r="N140" s="142" t="s">
        <v>40</v>
      </c>
      <c r="P140" s="143">
        <f>O140*H140</f>
        <v>0</v>
      </c>
      <c r="Q140" s="143">
        <v>0</v>
      </c>
      <c r="R140" s="143">
        <f>Q140*H140</f>
        <v>0</v>
      </c>
      <c r="S140" s="143">
        <v>0</v>
      </c>
      <c r="T140" s="144">
        <f>S140*H140</f>
        <v>0</v>
      </c>
      <c r="AR140" s="145" t="s">
        <v>139</v>
      </c>
      <c r="AT140" s="145" t="s">
        <v>135</v>
      </c>
      <c r="AU140" s="145" t="s">
        <v>83</v>
      </c>
      <c r="AY140" s="17" t="s">
        <v>133</v>
      </c>
      <c r="BE140" s="146">
        <f>IF(N140="základní",J140,0)</f>
        <v>0</v>
      </c>
      <c r="BF140" s="146">
        <f>IF(N140="snížená",J140,0)</f>
        <v>0</v>
      </c>
      <c r="BG140" s="146">
        <f>IF(N140="zákl. přenesená",J140,0)</f>
        <v>0</v>
      </c>
      <c r="BH140" s="146">
        <f>IF(N140="sníž. přenesená",J140,0)</f>
        <v>0</v>
      </c>
      <c r="BI140" s="146">
        <f>IF(N140="nulová",J140,0)</f>
        <v>0</v>
      </c>
      <c r="BJ140" s="17" t="s">
        <v>83</v>
      </c>
      <c r="BK140" s="146">
        <f>ROUND(I140*H140,2)</f>
        <v>0</v>
      </c>
      <c r="BL140" s="17" t="s">
        <v>139</v>
      </c>
      <c r="BM140" s="145" t="s">
        <v>2106</v>
      </c>
    </row>
    <row r="141" spans="2:65" s="12" customFormat="1" ht="11.25">
      <c r="B141" s="147"/>
      <c r="D141" s="148" t="s">
        <v>141</v>
      </c>
      <c r="E141" s="149" t="s">
        <v>1</v>
      </c>
      <c r="F141" s="150" t="s">
        <v>2107</v>
      </c>
      <c r="H141" s="149" t="s">
        <v>1</v>
      </c>
      <c r="I141" s="151"/>
      <c r="L141" s="147"/>
      <c r="M141" s="152"/>
      <c r="T141" s="153"/>
      <c r="AT141" s="149" t="s">
        <v>141</v>
      </c>
      <c r="AU141" s="149" t="s">
        <v>83</v>
      </c>
      <c r="AV141" s="12" t="s">
        <v>83</v>
      </c>
      <c r="AW141" s="12" t="s">
        <v>32</v>
      </c>
      <c r="AX141" s="12" t="s">
        <v>75</v>
      </c>
      <c r="AY141" s="149" t="s">
        <v>133</v>
      </c>
    </row>
    <row r="142" spans="2:65" s="13" customFormat="1" ht="11.25">
      <c r="B142" s="154"/>
      <c r="D142" s="148" t="s">
        <v>141</v>
      </c>
      <c r="E142" s="155" t="s">
        <v>1</v>
      </c>
      <c r="F142" s="156" t="s">
        <v>83</v>
      </c>
      <c r="H142" s="157">
        <v>1</v>
      </c>
      <c r="I142" s="158"/>
      <c r="L142" s="154"/>
      <c r="M142" s="159"/>
      <c r="T142" s="160"/>
      <c r="AT142" s="155" t="s">
        <v>141</v>
      </c>
      <c r="AU142" s="155" t="s">
        <v>83</v>
      </c>
      <c r="AV142" s="13" t="s">
        <v>85</v>
      </c>
      <c r="AW142" s="13" t="s">
        <v>32</v>
      </c>
      <c r="AX142" s="13" t="s">
        <v>83</v>
      </c>
      <c r="AY142" s="155" t="s">
        <v>133</v>
      </c>
    </row>
    <row r="143" spans="2:65" s="1" customFormat="1" ht="37.9" customHeight="1">
      <c r="B143" s="32"/>
      <c r="C143" s="133" t="s">
        <v>164</v>
      </c>
      <c r="D143" s="133" t="s">
        <v>135</v>
      </c>
      <c r="E143" s="134" t="s">
        <v>164</v>
      </c>
      <c r="F143" s="135" t="s">
        <v>2108</v>
      </c>
      <c r="G143" s="136" t="s">
        <v>2087</v>
      </c>
      <c r="H143" s="137">
        <v>1</v>
      </c>
      <c r="I143" s="138"/>
      <c r="J143" s="139">
        <f>ROUND(I143*H143,2)</f>
        <v>0</v>
      </c>
      <c r="K143" s="140"/>
      <c r="L143" s="32"/>
      <c r="M143" s="141" t="s">
        <v>1</v>
      </c>
      <c r="N143" s="142" t="s">
        <v>40</v>
      </c>
      <c r="P143" s="143">
        <f>O143*H143</f>
        <v>0</v>
      </c>
      <c r="Q143" s="143">
        <v>0</v>
      </c>
      <c r="R143" s="143">
        <f>Q143*H143</f>
        <v>0</v>
      </c>
      <c r="S143" s="143">
        <v>0</v>
      </c>
      <c r="T143" s="144">
        <f>S143*H143</f>
        <v>0</v>
      </c>
      <c r="AR143" s="145" t="s">
        <v>139</v>
      </c>
      <c r="AT143" s="145" t="s">
        <v>135</v>
      </c>
      <c r="AU143" s="145" t="s">
        <v>83</v>
      </c>
      <c r="AY143" s="17" t="s">
        <v>133</v>
      </c>
      <c r="BE143" s="146">
        <f>IF(N143="základní",J143,0)</f>
        <v>0</v>
      </c>
      <c r="BF143" s="146">
        <f>IF(N143="snížená",J143,0)</f>
        <v>0</v>
      </c>
      <c r="BG143" s="146">
        <f>IF(N143="zákl. přenesená",J143,0)</f>
        <v>0</v>
      </c>
      <c r="BH143" s="146">
        <f>IF(N143="sníž. přenesená",J143,0)</f>
        <v>0</v>
      </c>
      <c r="BI143" s="146">
        <f>IF(N143="nulová",J143,0)</f>
        <v>0</v>
      </c>
      <c r="BJ143" s="17" t="s">
        <v>83</v>
      </c>
      <c r="BK143" s="146">
        <f>ROUND(I143*H143,2)</f>
        <v>0</v>
      </c>
      <c r="BL143" s="17" t="s">
        <v>139</v>
      </c>
      <c r="BM143" s="145" t="s">
        <v>2109</v>
      </c>
    </row>
    <row r="144" spans="2:65" s="12" customFormat="1" ht="11.25">
      <c r="B144" s="147"/>
      <c r="D144" s="148" t="s">
        <v>141</v>
      </c>
      <c r="E144" s="149" t="s">
        <v>1</v>
      </c>
      <c r="F144" s="150" t="s">
        <v>2110</v>
      </c>
      <c r="H144" s="149" t="s">
        <v>1</v>
      </c>
      <c r="I144" s="151"/>
      <c r="L144" s="147"/>
      <c r="M144" s="152"/>
      <c r="T144" s="153"/>
      <c r="AT144" s="149" t="s">
        <v>141</v>
      </c>
      <c r="AU144" s="149" t="s">
        <v>83</v>
      </c>
      <c r="AV144" s="12" t="s">
        <v>83</v>
      </c>
      <c r="AW144" s="12" t="s">
        <v>32</v>
      </c>
      <c r="AX144" s="12" t="s">
        <v>75</v>
      </c>
      <c r="AY144" s="149" t="s">
        <v>133</v>
      </c>
    </row>
    <row r="145" spans="2:65" s="12" customFormat="1" ht="11.25">
      <c r="B145" s="147"/>
      <c r="D145" s="148" t="s">
        <v>141</v>
      </c>
      <c r="E145" s="149" t="s">
        <v>1</v>
      </c>
      <c r="F145" s="150" t="s">
        <v>2111</v>
      </c>
      <c r="H145" s="149" t="s">
        <v>1</v>
      </c>
      <c r="I145" s="151"/>
      <c r="L145" s="147"/>
      <c r="M145" s="152"/>
      <c r="T145" s="153"/>
      <c r="AT145" s="149" t="s">
        <v>141</v>
      </c>
      <c r="AU145" s="149" t="s">
        <v>83</v>
      </c>
      <c r="AV145" s="12" t="s">
        <v>83</v>
      </c>
      <c r="AW145" s="12" t="s">
        <v>32</v>
      </c>
      <c r="AX145" s="12" t="s">
        <v>75</v>
      </c>
      <c r="AY145" s="149" t="s">
        <v>133</v>
      </c>
    </row>
    <row r="146" spans="2:65" s="12" customFormat="1" ht="11.25">
      <c r="B146" s="147"/>
      <c r="D146" s="148" t="s">
        <v>141</v>
      </c>
      <c r="E146" s="149" t="s">
        <v>1</v>
      </c>
      <c r="F146" s="150" t="s">
        <v>2112</v>
      </c>
      <c r="H146" s="149" t="s">
        <v>1</v>
      </c>
      <c r="I146" s="151"/>
      <c r="L146" s="147"/>
      <c r="M146" s="152"/>
      <c r="T146" s="153"/>
      <c r="AT146" s="149" t="s">
        <v>141</v>
      </c>
      <c r="AU146" s="149" t="s">
        <v>83</v>
      </c>
      <c r="AV146" s="12" t="s">
        <v>83</v>
      </c>
      <c r="AW146" s="12" t="s">
        <v>32</v>
      </c>
      <c r="AX146" s="12" t="s">
        <v>75</v>
      </c>
      <c r="AY146" s="149" t="s">
        <v>133</v>
      </c>
    </row>
    <row r="147" spans="2:65" s="13" customFormat="1" ht="11.25">
      <c r="B147" s="154"/>
      <c r="D147" s="148" t="s">
        <v>141</v>
      </c>
      <c r="E147" s="155" t="s">
        <v>1</v>
      </c>
      <c r="F147" s="156" t="s">
        <v>83</v>
      </c>
      <c r="H147" s="157">
        <v>1</v>
      </c>
      <c r="I147" s="158"/>
      <c r="L147" s="154"/>
      <c r="M147" s="159"/>
      <c r="T147" s="160"/>
      <c r="AT147" s="155" t="s">
        <v>141</v>
      </c>
      <c r="AU147" s="155" t="s">
        <v>83</v>
      </c>
      <c r="AV147" s="13" t="s">
        <v>85</v>
      </c>
      <c r="AW147" s="13" t="s">
        <v>32</v>
      </c>
      <c r="AX147" s="13" t="s">
        <v>83</v>
      </c>
      <c r="AY147" s="155" t="s">
        <v>133</v>
      </c>
    </row>
    <row r="148" spans="2:65" s="1" customFormat="1" ht="24.2" customHeight="1">
      <c r="B148" s="32"/>
      <c r="C148" s="133" t="s">
        <v>170</v>
      </c>
      <c r="D148" s="133" t="s">
        <v>135</v>
      </c>
      <c r="E148" s="134" t="s">
        <v>170</v>
      </c>
      <c r="F148" s="135" t="s">
        <v>2113</v>
      </c>
      <c r="G148" s="136" t="s">
        <v>2087</v>
      </c>
      <c r="H148" s="137">
        <v>1</v>
      </c>
      <c r="I148" s="138"/>
      <c r="J148" s="139">
        <f>ROUND(I148*H148,2)</f>
        <v>0</v>
      </c>
      <c r="K148" s="140"/>
      <c r="L148" s="32"/>
      <c r="M148" s="141" t="s">
        <v>1</v>
      </c>
      <c r="N148" s="142" t="s">
        <v>40</v>
      </c>
      <c r="P148" s="143">
        <f>O148*H148</f>
        <v>0</v>
      </c>
      <c r="Q148" s="143">
        <v>0</v>
      </c>
      <c r="R148" s="143">
        <f>Q148*H148</f>
        <v>0</v>
      </c>
      <c r="S148" s="143">
        <v>0</v>
      </c>
      <c r="T148" s="144">
        <f>S148*H148</f>
        <v>0</v>
      </c>
      <c r="AR148" s="145" t="s">
        <v>139</v>
      </c>
      <c r="AT148" s="145" t="s">
        <v>135</v>
      </c>
      <c r="AU148" s="145" t="s">
        <v>83</v>
      </c>
      <c r="AY148" s="17" t="s">
        <v>133</v>
      </c>
      <c r="BE148" s="146">
        <f>IF(N148="základní",J148,0)</f>
        <v>0</v>
      </c>
      <c r="BF148" s="146">
        <f>IF(N148="snížená",J148,0)</f>
        <v>0</v>
      </c>
      <c r="BG148" s="146">
        <f>IF(N148="zákl. přenesená",J148,0)</f>
        <v>0</v>
      </c>
      <c r="BH148" s="146">
        <f>IF(N148="sníž. přenesená",J148,0)</f>
        <v>0</v>
      </c>
      <c r="BI148" s="146">
        <f>IF(N148="nulová",J148,0)</f>
        <v>0</v>
      </c>
      <c r="BJ148" s="17" t="s">
        <v>83</v>
      </c>
      <c r="BK148" s="146">
        <f>ROUND(I148*H148,2)</f>
        <v>0</v>
      </c>
      <c r="BL148" s="17" t="s">
        <v>139</v>
      </c>
      <c r="BM148" s="145" t="s">
        <v>2114</v>
      </c>
    </row>
    <row r="149" spans="2:65" s="13" customFormat="1" ht="11.25">
      <c r="B149" s="154"/>
      <c r="D149" s="148" t="s">
        <v>141</v>
      </c>
      <c r="E149" s="155" t="s">
        <v>1</v>
      </c>
      <c r="F149" s="156" t="s">
        <v>83</v>
      </c>
      <c r="H149" s="157">
        <v>1</v>
      </c>
      <c r="I149" s="158"/>
      <c r="L149" s="154"/>
      <c r="M149" s="159"/>
      <c r="T149" s="160"/>
      <c r="AT149" s="155" t="s">
        <v>141</v>
      </c>
      <c r="AU149" s="155" t="s">
        <v>83</v>
      </c>
      <c r="AV149" s="13" t="s">
        <v>85</v>
      </c>
      <c r="AW149" s="13" t="s">
        <v>32</v>
      </c>
      <c r="AX149" s="13" t="s">
        <v>83</v>
      </c>
      <c r="AY149" s="155" t="s">
        <v>133</v>
      </c>
    </row>
    <row r="150" spans="2:65" s="1" customFormat="1" ht="16.5" customHeight="1">
      <c r="B150" s="32"/>
      <c r="C150" s="133" t="s">
        <v>178</v>
      </c>
      <c r="D150" s="133" t="s">
        <v>135</v>
      </c>
      <c r="E150" s="134" t="s">
        <v>178</v>
      </c>
      <c r="F150" s="135" t="s">
        <v>2115</v>
      </c>
      <c r="G150" s="136" t="s">
        <v>2087</v>
      </c>
      <c r="H150" s="137">
        <v>1</v>
      </c>
      <c r="I150" s="138"/>
      <c r="J150" s="139">
        <f>ROUND(I150*H150,2)</f>
        <v>0</v>
      </c>
      <c r="K150" s="140"/>
      <c r="L150" s="32"/>
      <c r="M150" s="141" t="s">
        <v>1</v>
      </c>
      <c r="N150" s="142" t="s">
        <v>40</v>
      </c>
      <c r="P150" s="143">
        <f>O150*H150</f>
        <v>0</v>
      </c>
      <c r="Q150" s="143">
        <v>0</v>
      </c>
      <c r="R150" s="143">
        <f>Q150*H150</f>
        <v>0</v>
      </c>
      <c r="S150" s="143">
        <v>0</v>
      </c>
      <c r="T150" s="144">
        <f>S150*H150</f>
        <v>0</v>
      </c>
      <c r="AR150" s="145" t="s">
        <v>139</v>
      </c>
      <c r="AT150" s="145" t="s">
        <v>135</v>
      </c>
      <c r="AU150" s="145" t="s">
        <v>83</v>
      </c>
      <c r="AY150" s="17" t="s">
        <v>133</v>
      </c>
      <c r="BE150" s="146">
        <f>IF(N150="základní",J150,0)</f>
        <v>0</v>
      </c>
      <c r="BF150" s="146">
        <f>IF(N150="snížená",J150,0)</f>
        <v>0</v>
      </c>
      <c r="BG150" s="146">
        <f>IF(N150="zákl. přenesená",J150,0)</f>
        <v>0</v>
      </c>
      <c r="BH150" s="146">
        <f>IF(N150="sníž. přenesená",J150,0)</f>
        <v>0</v>
      </c>
      <c r="BI150" s="146">
        <f>IF(N150="nulová",J150,0)</f>
        <v>0</v>
      </c>
      <c r="BJ150" s="17" t="s">
        <v>83</v>
      </c>
      <c r="BK150" s="146">
        <f>ROUND(I150*H150,2)</f>
        <v>0</v>
      </c>
      <c r="BL150" s="17" t="s">
        <v>139</v>
      </c>
      <c r="BM150" s="145" t="s">
        <v>2116</v>
      </c>
    </row>
    <row r="151" spans="2:65" s="12" customFormat="1" ht="22.5">
      <c r="B151" s="147"/>
      <c r="D151" s="148" t="s">
        <v>141</v>
      </c>
      <c r="E151" s="149" t="s">
        <v>1</v>
      </c>
      <c r="F151" s="150" t="s">
        <v>2117</v>
      </c>
      <c r="H151" s="149" t="s">
        <v>1</v>
      </c>
      <c r="I151" s="151"/>
      <c r="L151" s="147"/>
      <c r="M151" s="152"/>
      <c r="T151" s="153"/>
      <c r="AT151" s="149" t="s">
        <v>141</v>
      </c>
      <c r="AU151" s="149" t="s">
        <v>83</v>
      </c>
      <c r="AV151" s="12" t="s">
        <v>83</v>
      </c>
      <c r="AW151" s="12" t="s">
        <v>32</v>
      </c>
      <c r="AX151" s="12" t="s">
        <v>75</v>
      </c>
      <c r="AY151" s="149" t="s">
        <v>133</v>
      </c>
    </row>
    <row r="152" spans="2:65" s="13" customFormat="1" ht="11.25">
      <c r="B152" s="154"/>
      <c r="D152" s="148" t="s">
        <v>141</v>
      </c>
      <c r="E152" s="155" t="s">
        <v>1</v>
      </c>
      <c r="F152" s="156" t="s">
        <v>83</v>
      </c>
      <c r="H152" s="157">
        <v>1</v>
      </c>
      <c r="I152" s="158"/>
      <c r="L152" s="154"/>
      <c r="M152" s="159"/>
      <c r="T152" s="160"/>
      <c r="AT152" s="155" t="s">
        <v>141</v>
      </c>
      <c r="AU152" s="155" t="s">
        <v>83</v>
      </c>
      <c r="AV152" s="13" t="s">
        <v>85</v>
      </c>
      <c r="AW152" s="13" t="s">
        <v>32</v>
      </c>
      <c r="AX152" s="13" t="s">
        <v>83</v>
      </c>
      <c r="AY152" s="155" t="s">
        <v>133</v>
      </c>
    </row>
    <row r="153" spans="2:65" s="1" customFormat="1" ht="33" customHeight="1">
      <c r="B153" s="32"/>
      <c r="C153" s="133" t="s">
        <v>184</v>
      </c>
      <c r="D153" s="133" t="s">
        <v>135</v>
      </c>
      <c r="E153" s="134" t="s">
        <v>184</v>
      </c>
      <c r="F153" s="135" t="s">
        <v>2118</v>
      </c>
      <c r="G153" s="136" t="s">
        <v>2087</v>
      </c>
      <c r="H153" s="137">
        <v>1</v>
      </c>
      <c r="I153" s="138"/>
      <c r="J153" s="139">
        <f>ROUND(I153*H153,2)</f>
        <v>0</v>
      </c>
      <c r="K153" s="140"/>
      <c r="L153" s="32"/>
      <c r="M153" s="141" t="s">
        <v>1</v>
      </c>
      <c r="N153" s="142" t="s">
        <v>40</v>
      </c>
      <c r="P153" s="143">
        <f>O153*H153</f>
        <v>0</v>
      </c>
      <c r="Q153" s="143">
        <v>0</v>
      </c>
      <c r="R153" s="143">
        <f>Q153*H153</f>
        <v>0</v>
      </c>
      <c r="S153" s="143">
        <v>0</v>
      </c>
      <c r="T153" s="144">
        <f>S153*H153</f>
        <v>0</v>
      </c>
      <c r="AR153" s="145" t="s">
        <v>139</v>
      </c>
      <c r="AT153" s="145" t="s">
        <v>135</v>
      </c>
      <c r="AU153" s="145" t="s">
        <v>83</v>
      </c>
      <c r="AY153" s="17" t="s">
        <v>133</v>
      </c>
      <c r="BE153" s="146">
        <f>IF(N153="základní",J153,0)</f>
        <v>0</v>
      </c>
      <c r="BF153" s="146">
        <f>IF(N153="snížená",J153,0)</f>
        <v>0</v>
      </c>
      <c r="BG153" s="146">
        <f>IF(N153="zákl. přenesená",J153,0)</f>
        <v>0</v>
      </c>
      <c r="BH153" s="146">
        <f>IF(N153="sníž. přenesená",J153,0)</f>
        <v>0</v>
      </c>
      <c r="BI153" s="146">
        <f>IF(N153="nulová",J153,0)</f>
        <v>0</v>
      </c>
      <c r="BJ153" s="17" t="s">
        <v>83</v>
      </c>
      <c r="BK153" s="146">
        <f>ROUND(I153*H153,2)</f>
        <v>0</v>
      </c>
      <c r="BL153" s="17" t="s">
        <v>139</v>
      </c>
      <c r="BM153" s="145" t="s">
        <v>2119</v>
      </c>
    </row>
    <row r="154" spans="2:65" s="12" customFormat="1" ht="11.25">
      <c r="B154" s="147"/>
      <c r="D154" s="148" t="s">
        <v>141</v>
      </c>
      <c r="E154" s="149" t="s">
        <v>1</v>
      </c>
      <c r="F154" s="150" t="s">
        <v>2120</v>
      </c>
      <c r="H154" s="149" t="s">
        <v>1</v>
      </c>
      <c r="I154" s="151"/>
      <c r="L154" s="147"/>
      <c r="M154" s="152"/>
      <c r="T154" s="153"/>
      <c r="AT154" s="149" t="s">
        <v>141</v>
      </c>
      <c r="AU154" s="149" t="s">
        <v>83</v>
      </c>
      <c r="AV154" s="12" t="s">
        <v>83</v>
      </c>
      <c r="AW154" s="12" t="s">
        <v>32</v>
      </c>
      <c r="AX154" s="12" t="s">
        <v>75</v>
      </c>
      <c r="AY154" s="149" t="s">
        <v>133</v>
      </c>
    </row>
    <row r="155" spans="2:65" s="13" customFormat="1" ht="11.25">
      <c r="B155" s="154"/>
      <c r="D155" s="148" t="s">
        <v>141</v>
      </c>
      <c r="E155" s="155" t="s">
        <v>1</v>
      </c>
      <c r="F155" s="156" t="s">
        <v>83</v>
      </c>
      <c r="H155" s="157">
        <v>1</v>
      </c>
      <c r="I155" s="158"/>
      <c r="L155" s="154"/>
      <c r="M155" s="159"/>
      <c r="T155" s="160"/>
      <c r="AT155" s="155" t="s">
        <v>141</v>
      </c>
      <c r="AU155" s="155" t="s">
        <v>83</v>
      </c>
      <c r="AV155" s="13" t="s">
        <v>85</v>
      </c>
      <c r="AW155" s="13" t="s">
        <v>32</v>
      </c>
      <c r="AX155" s="13" t="s">
        <v>83</v>
      </c>
      <c r="AY155" s="155" t="s">
        <v>133</v>
      </c>
    </row>
    <row r="156" spans="2:65" s="1" customFormat="1" ht="44.25" customHeight="1">
      <c r="B156" s="32"/>
      <c r="C156" s="133" t="s">
        <v>191</v>
      </c>
      <c r="D156" s="133" t="s">
        <v>135</v>
      </c>
      <c r="E156" s="134" t="s">
        <v>191</v>
      </c>
      <c r="F156" s="135" t="s">
        <v>2121</v>
      </c>
      <c r="G156" s="136" t="s">
        <v>2087</v>
      </c>
      <c r="H156" s="137">
        <v>1</v>
      </c>
      <c r="I156" s="138"/>
      <c r="J156" s="139">
        <f>ROUND(I156*H156,2)</f>
        <v>0</v>
      </c>
      <c r="K156" s="140"/>
      <c r="L156" s="32"/>
      <c r="M156" s="141" t="s">
        <v>1</v>
      </c>
      <c r="N156" s="142" t="s">
        <v>40</v>
      </c>
      <c r="P156" s="143">
        <f>O156*H156</f>
        <v>0</v>
      </c>
      <c r="Q156" s="143">
        <v>0</v>
      </c>
      <c r="R156" s="143">
        <f>Q156*H156</f>
        <v>0</v>
      </c>
      <c r="S156" s="143">
        <v>0</v>
      </c>
      <c r="T156" s="144">
        <f>S156*H156</f>
        <v>0</v>
      </c>
      <c r="AR156" s="145" t="s">
        <v>139</v>
      </c>
      <c r="AT156" s="145" t="s">
        <v>135</v>
      </c>
      <c r="AU156" s="145" t="s">
        <v>83</v>
      </c>
      <c r="AY156" s="17" t="s">
        <v>133</v>
      </c>
      <c r="BE156" s="146">
        <f>IF(N156="základní",J156,0)</f>
        <v>0</v>
      </c>
      <c r="BF156" s="146">
        <f>IF(N156="snížená",J156,0)</f>
        <v>0</v>
      </c>
      <c r="BG156" s="146">
        <f>IF(N156="zákl. přenesená",J156,0)</f>
        <v>0</v>
      </c>
      <c r="BH156" s="146">
        <f>IF(N156="sníž. přenesená",J156,0)</f>
        <v>0</v>
      </c>
      <c r="BI156" s="146">
        <f>IF(N156="nulová",J156,0)</f>
        <v>0</v>
      </c>
      <c r="BJ156" s="17" t="s">
        <v>83</v>
      </c>
      <c r="BK156" s="146">
        <f>ROUND(I156*H156,2)</f>
        <v>0</v>
      </c>
      <c r="BL156" s="17" t="s">
        <v>139</v>
      </c>
      <c r="BM156" s="145" t="s">
        <v>2122</v>
      </c>
    </row>
    <row r="157" spans="2:65" s="13" customFormat="1" ht="11.25">
      <c r="B157" s="154"/>
      <c r="D157" s="148" t="s">
        <v>141</v>
      </c>
      <c r="E157" s="155" t="s">
        <v>1</v>
      </c>
      <c r="F157" s="156" t="s">
        <v>83</v>
      </c>
      <c r="H157" s="157">
        <v>1</v>
      </c>
      <c r="I157" s="158"/>
      <c r="L157" s="154"/>
      <c r="M157" s="159"/>
      <c r="T157" s="160"/>
      <c r="AT157" s="155" t="s">
        <v>141</v>
      </c>
      <c r="AU157" s="155" t="s">
        <v>83</v>
      </c>
      <c r="AV157" s="13" t="s">
        <v>85</v>
      </c>
      <c r="AW157" s="13" t="s">
        <v>32</v>
      </c>
      <c r="AX157" s="13" t="s">
        <v>83</v>
      </c>
      <c r="AY157" s="155" t="s">
        <v>133</v>
      </c>
    </row>
    <row r="158" spans="2:65" s="1" customFormat="1" ht="24.2" customHeight="1">
      <c r="B158" s="32"/>
      <c r="C158" s="133" t="s">
        <v>197</v>
      </c>
      <c r="D158" s="133" t="s">
        <v>135</v>
      </c>
      <c r="E158" s="134" t="s">
        <v>197</v>
      </c>
      <c r="F158" s="135" t="s">
        <v>2123</v>
      </c>
      <c r="G158" s="136" t="s">
        <v>2087</v>
      </c>
      <c r="H158" s="137">
        <v>1</v>
      </c>
      <c r="I158" s="138"/>
      <c r="J158" s="139">
        <f>ROUND(I158*H158,2)</f>
        <v>0</v>
      </c>
      <c r="K158" s="140"/>
      <c r="L158" s="32"/>
      <c r="M158" s="141" t="s">
        <v>1</v>
      </c>
      <c r="N158" s="142" t="s">
        <v>40</v>
      </c>
      <c r="P158" s="143">
        <f>O158*H158</f>
        <v>0</v>
      </c>
      <c r="Q158" s="143">
        <v>0</v>
      </c>
      <c r="R158" s="143">
        <f>Q158*H158</f>
        <v>0</v>
      </c>
      <c r="S158" s="143">
        <v>0</v>
      </c>
      <c r="T158" s="144">
        <f>S158*H158</f>
        <v>0</v>
      </c>
      <c r="AR158" s="145" t="s">
        <v>139</v>
      </c>
      <c r="AT158" s="145" t="s">
        <v>135</v>
      </c>
      <c r="AU158" s="145" t="s">
        <v>83</v>
      </c>
      <c r="AY158" s="17" t="s">
        <v>133</v>
      </c>
      <c r="BE158" s="146">
        <f>IF(N158="základní",J158,0)</f>
        <v>0</v>
      </c>
      <c r="BF158" s="146">
        <f>IF(N158="snížená",J158,0)</f>
        <v>0</v>
      </c>
      <c r="BG158" s="146">
        <f>IF(N158="zákl. přenesená",J158,0)</f>
        <v>0</v>
      </c>
      <c r="BH158" s="146">
        <f>IF(N158="sníž. přenesená",J158,0)</f>
        <v>0</v>
      </c>
      <c r="BI158" s="146">
        <f>IF(N158="nulová",J158,0)</f>
        <v>0</v>
      </c>
      <c r="BJ158" s="17" t="s">
        <v>83</v>
      </c>
      <c r="BK158" s="146">
        <f>ROUND(I158*H158,2)</f>
        <v>0</v>
      </c>
      <c r="BL158" s="17" t="s">
        <v>139</v>
      </c>
      <c r="BM158" s="145" t="s">
        <v>2124</v>
      </c>
    </row>
    <row r="159" spans="2:65" s="12" customFormat="1" ht="11.25">
      <c r="B159" s="147"/>
      <c r="D159" s="148" t="s">
        <v>141</v>
      </c>
      <c r="E159" s="149" t="s">
        <v>1</v>
      </c>
      <c r="F159" s="150" t="s">
        <v>2125</v>
      </c>
      <c r="H159" s="149" t="s">
        <v>1</v>
      </c>
      <c r="I159" s="151"/>
      <c r="L159" s="147"/>
      <c r="M159" s="152"/>
      <c r="T159" s="153"/>
      <c r="AT159" s="149" t="s">
        <v>141</v>
      </c>
      <c r="AU159" s="149" t="s">
        <v>83</v>
      </c>
      <c r="AV159" s="12" t="s">
        <v>83</v>
      </c>
      <c r="AW159" s="12" t="s">
        <v>32</v>
      </c>
      <c r="AX159" s="12" t="s">
        <v>75</v>
      </c>
      <c r="AY159" s="149" t="s">
        <v>133</v>
      </c>
    </row>
    <row r="160" spans="2:65" s="13" customFormat="1" ht="11.25">
      <c r="B160" s="154"/>
      <c r="D160" s="148" t="s">
        <v>141</v>
      </c>
      <c r="E160" s="155" t="s">
        <v>1</v>
      </c>
      <c r="F160" s="156" t="s">
        <v>83</v>
      </c>
      <c r="H160" s="157">
        <v>1</v>
      </c>
      <c r="I160" s="158"/>
      <c r="L160" s="154"/>
      <c r="M160" s="159"/>
      <c r="T160" s="160"/>
      <c r="AT160" s="155" t="s">
        <v>141</v>
      </c>
      <c r="AU160" s="155" t="s">
        <v>83</v>
      </c>
      <c r="AV160" s="13" t="s">
        <v>85</v>
      </c>
      <c r="AW160" s="13" t="s">
        <v>32</v>
      </c>
      <c r="AX160" s="13" t="s">
        <v>83</v>
      </c>
      <c r="AY160" s="155" t="s">
        <v>133</v>
      </c>
    </row>
    <row r="161" spans="2:65" s="1" customFormat="1" ht="33" customHeight="1">
      <c r="B161" s="32"/>
      <c r="C161" s="133" t="s">
        <v>203</v>
      </c>
      <c r="D161" s="133" t="s">
        <v>135</v>
      </c>
      <c r="E161" s="134" t="s">
        <v>203</v>
      </c>
      <c r="F161" s="135" t="s">
        <v>2126</v>
      </c>
      <c r="G161" s="136" t="s">
        <v>2087</v>
      </c>
      <c r="H161" s="137">
        <v>1</v>
      </c>
      <c r="I161" s="138"/>
      <c r="J161" s="139">
        <f>ROUND(I161*H161,2)</f>
        <v>0</v>
      </c>
      <c r="K161" s="140"/>
      <c r="L161" s="32"/>
      <c r="M161" s="141" t="s">
        <v>1</v>
      </c>
      <c r="N161" s="142" t="s">
        <v>40</v>
      </c>
      <c r="P161" s="143">
        <f>O161*H161</f>
        <v>0</v>
      </c>
      <c r="Q161" s="143">
        <v>0</v>
      </c>
      <c r="R161" s="143">
        <f>Q161*H161</f>
        <v>0</v>
      </c>
      <c r="S161" s="143">
        <v>0</v>
      </c>
      <c r="T161" s="144">
        <f>S161*H161</f>
        <v>0</v>
      </c>
      <c r="AR161" s="145" t="s">
        <v>139</v>
      </c>
      <c r="AT161" s="145" t="s">
        <v>135</v>
      </c>
      <c r="AU161" s="145" t="s">
        <v>83</v>
      </c>
      <c r="AY161" s="17" t="s">
        <v>133</v>
      </c>
      <c r="BE161" s="146">
        <f>IF(N161="základní",J161,0)</f>
        <v>0</v>
      </c>
      <c r="BF161" s="146">
        <f>IF(N161="snížená",J161,0)</f>
        <v>0</v>
      </c>
      <c r="BG161" s="146">
        <f>IF(N161="zákl. přenesená",J161,0)</f>
        <v>0</v>
      </c>
      <c r="BH161" s="146">
        <f>IF(N161="sníž. přenesená",J161,0)</f>
        <v>0</v>
      </c>
      <c r="BI161" s="146">
        <f>IF(N161="nulová",J161,0)</f>
        <v>0</v>
      </c>
      <c r="BJ161" s="17" t="s">
        <v>83</v>
      </c>
      <c r="BK161" s="146">
        <f>ROUND(I161*H161,2)</f>
        <v>0</v>
      </c>
      <c r="BL161" s="17" t="s">
        <v>139</v>
      </c>
      <c r="BM161" s="145" t="s">
        <v>2127</v>
      </c>
    </row>
    <row r="162" spans="2:65" s="12" customFormat="1" ht="11.25">
      <c r="B162" s="147"/>
      <c r="D162" s="148" t="s">
        <v>141</v>
      </c>
      <c r="E162" s="149" t="s">
        <v>1</v>
      </c>
      <c r="F162" s="150" t="s">
        <v>2128</v>
      </c>
      <c r="H162" s="149" t="s">
        <v>1</v>
      </c>
      <c r="I162" s="151"/>
      <c r="L162" s="147"/>
      <c r="M162" s="152"/>
      <c r="T162" s="153"/>
      <c r="AT162" s="149" t="s">
        <v>141</v>
      </c>
      <c r="AU162" s="149" t="s">
        <v>83</v>
      </c>
      <c r="AV162" s="12" t="s">
        <v>83</v>
      </c>
      <c r="AW162" s="12" t="s">
        <v>32</v>
      </c>
      <c r="AX162" s="12" t="s">
        <v>75</v>
      </c>
      <c r="AY162" s="149" t="s">
        <v>133</v>
      </c>
    </row>
    <row r="163" spans="2:65" s="13" customFormat="1" ht="11.25">
      <c r="B163" s="154"/>
      <c r="D163" s="148" t="s">
        <v>141</v>
      </c>
      <c r="E163" s="155" t="s">
        <v>1</v>
      </c>
      <c r="F163" s="156" t="s">
        <v>83</v>
      </c>
      <c r="H163" s="157">
        <v>1</v>
      </c>
      <c r="I163" s="158"/>
      <c r="L163" s="154"/>
      <c r="M163" s="159"/>
      <c r="T163" s="160"/>
      <c r="AT163" s="155" t="s">
        <v>141</v>
      </c>
      <c r="AU163" s="155" t="s">
        <v>83</v>
      </c>
      <c r="AV163" s="13" t="s">
        <v>85</v>
      </c>
      <c r="AW163" s="13" t="s">
        <v>32</v>
      </c>
      <c r="AX163" s="13" t="s">
        <v>83</v>
      </c>
      <c r="AY163" s="155" t="s">
        <v>133</v>
      </c>
    </row>
    <row r="164" spans="2:65" s="1" customFormat="1" ht="24.2" customHeight="1">
      <c r="B164" s="32"/>
      <c r="C164" s="133" t="s">
        <v>8</v>
      </c>
      <c r="D164" s="133" t="s">
        <v>135</v>
      </c>
      <c r="E164" s="134" t="s">
        <v>8</v>
      </c>
      <c r="F164" s="135" t="s">
        <v>2129</v>
      </c>
      <c r="G164" s="136" t="s">
        <v>2087</v>
      </c>
      <c r="H164" s="137">
        <v>1</v>
      </c>
      <c r="I164" s="138"/>
      <c r="J164" s="139">
        <f>ROUND(I164*H164,2)</f>
        <v>0</v>
      </c>
      <c r="K164" s="140"/>
      <c r="L164" s="32"/>
      <c r="M164" s="141" t="s">
        <v>1</v>
      </c>
      <c r="N164" s="142" t="s">
        <v>40</v>
      </c>
      <c r="P164" s="143">
        <f>O164*H164</f>
        <v>0</v>
      </c>
      <c r="Q164" s="143">
        <v>0</v>
      </c>
      <c r="R164" s="143">
        <f>Q164*H164</f>
        <v>0</v>
      </c>
      <c r="S164" s="143">
        <v>0</v>
      </c>
      <c r="T164" s="144">
        <f>S164*H164</f>
        <v>0</v>
      </c>
      <c r="AR164" s="145" t="s">
        <v>139</v>
      </c>
      <c r="AT164" s="145" t="s">
        <v>135</v>
      </c>
      <c r="AU164" s="145" t="s">
        <v>83</v>
      </c>
      <c r="AY164" s="17" t="s">
        <v>133</v>
      </c>
      <c r="BE164" s="146">
        <f>IF(N164="základní",J164,0)</f>
        <v>0</v>
      </c>
      <c r="BF164" s="146">
        <f>IF(N164="snížená",J164,0)</f>
        <v>0</v>
      </c>
      <c r="BG164" s="146">
        <f>IF(N164="zákl. přenesená",J164,0)</f>
        <v>0</v>
      </c>
      <c r="BH164" s="146">
        <f>IF(N164="sníž. přenesená",J164,0)</f>
        <v>0</v>
      </c>
      <c r="BI164" s="146">
        <f>IF(N164="nulová",J164,0)</f>
        <v>0</v>
      </c>
      <c r="BJ164" s="17" t="s">
        <v>83</v>
      </c>
      <c r="BK164" s="146">
        <f>ROUND(I164*H164,2)</f>
        <v>0</v>
      </c>
      <c r="BL164" s="17" t="s">
        <v>139</v>
      </c>
      <c r="BM164" s="145" t="s">
        <v>2130</v>
      </c>
    </row>
    <row r="165" spans="2:65" s="12" customFormat="1" ht="11.25">
      <c r="B165" s="147"/>
      <c r="D165" s="148" t="s">
        <v>141</v>
      </c>
      <c r="E165" s="149" t="s">
        <v>1</v>
      </c>
      <c r="F165" s="150" t="s">
        <v>2131</v>
      </c>
      <c r="H165" s="149" t="s">
        <v>1</v>
      </c>
      <c r="I165" s="151"/>
      <c r="L165" s="147"/>
      <c r="M165" s="152"/>
      <c r="T165" s="153"/>
      <c r="AT165" s="149" t="s">
        <v>141</v>
      </c>
      <c r="AU165" s="149" t="s">
        <v>83</v>
      </c>
      <c r="AV165" s="12" t="s">
        <v>83</v>
      </c>
      <c r="AW165" s="12" t="s">
        <v>32</v>
      </c>
      <c r="AX165" s="12" t="s">
        <v>75</v>
      </c>
      <c r="AY165" s="149" t="s">
        <v>133</v>
      </c>
    </row>
    <row r="166" spans="2:65" s="13" customFormat="1" ht="11.25">
      <c r="B166" s="154"/>
      <c r="D166" s="148" t="s">
        <v>141</v>
      </c>
      <c r="E166" s="155" t="s">
        <v>1</v>
      </c>
      <c r="F166" s="156" t="s">
        <v>83</v>
      </c>
      <c r="H166" s="157">
        <v>1</v>
      </c>
      <c r="I166" s="158"/>
      <c r="L166" s="154"/>
      <c r="M166" s="159"/>
      <c r="T166" s="160"/>
      <c r="AT166" s="155" t="s">
        <v>141</v>
      </c>
      <c r="AU166" s="155" t="s">
        <v>83</v>
      </c>
      <c r="AV166" s="13" t="s">
        <v>85</v>
      </c>
      <c r="AW166" s="13" t="s">
        <v>32</v>
      </c>
      <c r="AX166" s="13" t="s">
        <v>83</v>
      </c>
      <c r="AY166" s="155" t="s">
        <v>133</v>
      </c>
    </row>
    <row r="167" spans="2:65" s="1" customFormat="1" ht="16.5" customHeight="1">
      <c r="B167" s="32"/>
      <c r="C167" s="133" t="s">
        <v>219</v>
      </c>
      <c r="D167" s="133" t="s">
        <v>135</v>
      </c>
      <c r="E167" s="134" t="s">
        <v>219</v>
      </c>
      <c r="F167" s="135" t="s">
        <v>2132</v>
      </c>
      <c r="G167" s="136" t="s">
        <v>2087</v>
      </c>
      <c r="H167" s="137">
        <v>1</v>
      </c>
      <c r="I167" s="138"/>
      <c r="J167" s="139">
        <f>ROUND(I167*H167,2)</f>
        <v>0</v>
      </c>
      <c r="K167" s="140"/>
      <c r="L167" s="32"/>
      <c r="M167" s="141" t="s">
        <v>1</v>
      </c>
      <c r="N167" s="142" t="s">
        <v>40</v>
      </c>
      <c r="P167" s="143">
        <f>O167*H167</f>
        <v>0</v>
      </c>
      <c r="Q167" s="143">
        <v>0</v>
      </c>
      <c r="R167" s="143">
        <f>Q167*H167</f>
        <v>0</v>
      </c>
      <c r="S167" s="143">
        <v>0</v>
      </c>
      <c r="T167" s="144">
        <f>S167*H167</f>
        <v>0</v>
      </c>
      <c r="AR167" s="145" t="s">
        <v>139</v>
      </c>
      <c r="AT167" s="145" t="s">
        <v>135</v>
      </c>
      <c r="AU167" s="145" t="s">
        <v>83</v>
      </c>
      <c r="AY167" s="17" t="s">
        <v>133</v>
      </c>
      <c r="BE167" s="146">
        <f>IF(N167="základní",J167,0)</f>
        <v>0</v>
      </c>
      <c r="BF167" s="146">
        <f>IF(N167="snížená",J167,0)</f>
        <v>0</v>
      </c>
      <c r="BG167" s="146">
        <f>IF(N167="zákl. přenesená",J167,0)</f>
        <v>0</v>
      </c>
      <c r="BH167" s="146">
        <f>IF(N167="sníž. přenesená",J167,0)</f>
        <v>0</v>
      </c>
      <c r="BI167" s="146">
        <f>IF(N167="nulová",J167,0)</f>
        <v>0</v>
      </c>
      <c r="BJ167" s="17" t="s">
        <v>83</v>
      </c>
      <c r="BK167" s="146">
        <f>ROUND(I167*H167,2)</f>
        <v>0</v>
      </c>
      <c r="BL167" s="17" t="s">
        <v>139</v>
      </c>
      <c r="BM167" s="145" t="s">
        <v>2133</v>
      </c>
    </row>
    <row r="168" spans="2:65" s="12" customFormat="1" ht="11.25">
      <c r="B168" s="147"/>
      <c r="D168" s="148" t="s">
        <v>141</v>
      </c>
      <c r="E168" s="149" t="s">
        <v>1</v>
      </c>
      <c r="F168" s="150" t="s">
        <v>2134</v>
      </c>
      <c r="H168" s="149" t="s">
        <v>1</v>
      </c>
      <c r="I168" s="151"/>
      <c r="L168" s="147"/>
      <c r="M168" s="152"/>
      <c r="T168" s="153"/>
      <c r="AT168" s="149" t="s">
        <v>141</v>
      </c>
      <c r="AU168" s="149" t="s">
        <v>83</v>
      </c>
      <c r="AV168" s="12" t="s">
        <v>83</v>
      </c>
      <c r="AW168" s="12" t="s">
        <v>32</v>
      </c>
      <c r="AX168" s="12" t="s">
        <v>75</v>
      </c>
      <c r="AY168" s="149" t="s">
        <v>133</v>
      </c>
    </row>
    <row r="169" spans="2:65" s="12" customFormat="1" ht="11.25">
      <c r="B169" s="147"/>
      <c r="D169" s="148" t="s">
        <v>141</v>
      </c>
      <c r="E169" s="149" t="s">
        <v>1</v>
      </c>
      <c r="F169" s="150" t="s">
        <v>2135</v>
      </c>
      <c r="H169" s="149" t="s">
        <v>1</v>
      </c>
      <c r="I169" s="151"/>
      <c r="L169" s="147"/>
      <c r="M169" s="152"/>
      <c r="T169" s="153"/>
      <c r="AT169" s="149" t="s">
        <v>141</v>
      </c>
      <c r="AU169" s="149" t="s">
        <v>83</v>
      </c>
      <c r="AV169" s="12" t="s">
        <v>83</v>
      </c>
      <c r="AW169" s="12" t="s">
        <v>32</v>
      </c>
      <c r="AX169" s="12" t="s">
        <v>75</v>
      </c>
      <c r="AY169" s="149" t="s">
        <v>133</v>
      </c>
    </row>
    <row r="170" spans="2:65" s="13" customFormat="1" ht="11.25">
      <c r="B170" s="154"/>
      <c r="D170" s="148" t="s">
        <v>141</v>
      </c>
      <c r="E170" s="155" t="s">
        <v>1</v>
      </c>
      <c r="F170" s="156" t="s">
        <v>83</v>
      </c>
      <c r="H170" s="157">
        <v>1</v>
      </c>
      <c r="I170" s="158"/>
      <c r="L170" s="154"/>
      <c r="M170" s="159"/>
      <c r="T170" s="160"/>
      <c r="AT170" s="155" t="s">
        <v>141</v>
      </c>
      <c r="AU170" s="155" t="s">
        <v>83</v>
      </c>
      <c r="AV170" s="13" t="s">
        <v>85</v>
      </c>
      <c r="AW170" s="13" t="s">
        <v>32</v>
      </c>
      <c r="AX170" s="13" t="s">
        <v>83</v>
      </c>
      <c r="AY170" s="155" t="s">
        <v>133</v>
      </c>
    </row>
    <row r="171" spans="2:65" s="1" customFormat="1" ht="16.5" customHeight="1">
      <c r="B171" s="32"/>
      <c r="C171" s="133" t="s">
        <v>225</v>
      </c>
      <c r="D171" s="133" t="s">
        <v>135</v>
      </c>
      <c r="E171" s="134" t="s">
        <v>225</v>
      </c>
      <c r="F171" s="135" t="s">
        <v>2136</v>
      </c>
      <c r="G171" s="136" t="s">
        <v>2087</v>
      </c>
      <c r="H171" s="137">
        <v>1</v>
      </c>
      <c r="I171" s="138"/>
      <c r="J171" s="139">
        <f>ROUND(I171*H171,2)</f>
        <v>0</v>
      </c>
      <c r="K171" s="140"/>
      <c r="L171" s="32"/>
      <c r="M171" s="141" t="s">
        <v>1</v>
      </c>
      <c r="N171" s="142" t="s">
        <v>40</v>
      </c>
      <c r="P171" s="143">
        <f>O171*H171</f>
        <v>0</v>
      </c>
      <c r="Q171" s="143">
        <v>0</v>
      </c>
      <c r="R171" s="143">
        <f>Q171*H171</f>
        <v>0</v>
      </c>
      <c r="S171" s="143">
        <v>0</v>
      </c>
      <c r="T171" s="144">
        <f>S171*H171</f>
        <v>0</v>
      </c>
      <c r="AR171" s="145" t="s">
        <v>139</v>
      </c>
      <c r="AT171" s="145" t="s">
        <v>135</v>
      </c>
      <c r="AU171" s="145" t="s">
        <v>83</v>
      </c>
      <c r="AY171" s="17" t="s">
        <v>133</v>
      </c>
      <c r="BE171" s="146">
        <f>IF(N171="základní",J171,0)</f>
        <v>0</v>
      </c>
      <c r="BF171" s="146">
        <f>IF(N171="snížená",J171,0)</f>
        <v>0</v>
      </c>
      <c r="BG171" s="146">
        <f>IF(N171="zákl. přenesená",J171,0)</f>
        <v>0</v>
      </c>
      <c r="BH171" s="146">
        <f>IF(N171="sníž. přenesená",J171,0)</f>
        <v>0</v>
      </c>
      <c r="BI171" s="146">
        <f>IF(N171="nulová",J171,0)</f>
        <v>0</v>
      </c>
      <c r="BJ171" s="17" t="s">
        <v>83</v>
      </c>
      <c r="BK171" s="146">
        <f>ROUND(I171*H171,2)</f>
        <v>0</v>
      </c>
      <c r="BL171" s="17" t="s">
        <v>139</v>
      </c>
      <c r="BM171" s="145" t="s">
        <v>2137</v>
      </c>
    </row>
    <row r="172" spans="2:65" s="12" customFormat="1" ht="11.25">
      <c r="B172" s="147"/>
      <c r="D172" s="148" t="s">
        <v>141</v>
      </c>
      <c r="E172" s="149" t="s">
        <v>1</v>
      </c>
      <c r="F172" s="150" t="s">
        <v>2138</v>
      </c>
      <c r="H172" s="149" t="s">
        <v>1</v>
      </c>
      <c r="I172" s="151"/>
      <c r="L172" s="147"/>
      <c r="M172" s="152"/>
      <c r="T172" s="153"/>
      <c r="AT172" s="149" t="s">
        <v>141</v>
      </c>
      <c r="AU172" s="149" t="s">
        <v>83</v>
      </c>
      <c r="AV172" s="12" t="s">
        <v>83</v>
      </c>
      <c r="AW172" s="12" t="s">
        <v>32</v>
      </c>
      <c r="AX172" s="12" t="s">
        <v>75</v>
      </c>
      <c r="AY172" s="149" t="s">
        <v>133</v>
      </c>
    </row>
    <row r="173" spans="2:65" s="12" customFormat="1" ht="11.25">
      <c r="B173" s="147"/>
      <c r="D173" s="148" t="s">
        <v>141</v>
      </c>
      <c r="E173" s="149" t="s">
        <v>1</v>
      </c>
      <c r="F173" s="150" t="s">
        <v>2139</v>
      </c>
      <c r="H173" s="149" t="s">
        <v>1</v>
      </c>
      <c r="I173" s="151"/>
      <c r="L173" s="147"/>
      <c r="M173" s="152"/>
      <c r="T173" s="153"/>
      <c r="AT173" s="149" t="s">
        <v>141</v>
      </c>
      <c r="AU173" s="149" t="s">
        <v>83</v>
      </c>
      <c r="AV173" s="12" t="s">
        <v>83</v>
      </c>
      <c r="AW173" s="12" t="s">
        <v>32</v>
      </c>
      <c r="AX173" s="12" t="s">
        <v>75</v>
      </c>
      <c r="AY173" s="149" t="s">
        <v>133</v>
      </c>
    </row>
    <row r="174" spans="2:65" s="12" customFormat="1" ht="11.25">
      <c r="B174" s="147"/>
      <c r="D174" s="148" t="s">
        <v>141</v>
      </c>
      <c r="E174" s="149" t="s">
        <v>1</v>
      </c>
      <c r="F174" s="150" t="s">
        <v>2140</v>
      </c>
      <c r="H174" s="149" t="s">
        <v>1</v>
      </c>
      <c r="I174" s="151"/>
      <c r="L174" s="147"/>
      <c r="M174" s="152"/>
      <c r="T174" s="153"/>
      <c r="AT174" s="149" t="s">
        <v>141</v>
      </c>
      <c r="AU174" s="149" t="s">
        <v>83</v>
      </c>
      <c r="AV174" s="12" t="s">
        <v>83</v>
      </c>
      <c r="AW174" s="12" t="s">
        <v>32</v>
      </c>
      <c r="AX174" s="12" t="s">
        <v>75</v>
      </c>
      <c r="AY174" s="149" t="s">
        <v>133</v>
      </c>
    </row>
    <row r="175" spans="2:65" s="12" customFormat="1" ht="11.25">
      <c r="B175" s="147"/>
      <c r="D175" s="148" t="s">
        <v>141</v>
      </c>
      <c r="E175" s="149" t="s">
        <v>1</v>
      </c>
      <c r="F175" s="150" t="s">
        <v>2141</v>
      </c>
      <c r="H175" s="149" t="s">
        <v>1</v>
      </c>
      <c r="I175" s="151"/>
      <c r="L175" s="147"/>
      <c r="M175" s="152"/>
      <c r="T175" s="153"/>
      <c r="AT175" s="149" t="s">
        <v>141</v>
      </c>
      <c r="AU175" s="149" t="s">
        <v>83</v>
      </c>
      <c r="AV175" s="12" t="s">
        <v>83</v>
      </c>
      <c r="AW175" s="12" t="s">
        <v>32</v>
      </c>
      <c r="AX175" s="12" t="s">
        <v>75</v>
      </c>
      <c r="AY175" s="149" t="s">
        <v>133</v>
      </c>
    </row>
    <row r="176" spans="2:65" s="13" customFormat="1" ht="11.25">
      <c r="B176" s="154"/>
      <c r="D176" s="148" t="s">
        <v>141</v>
      </c>
      <c r="E176" s="155" t="s">
        <v>1</v>
      </c>
      <c r="F176" s="156" t="s">
        <v>83</v>
      </c>
      <c r="H176" s="157">
        <v>1</v>
      </c>
      <c r="I176" s="158"/>
      <c r="L176" s="154"/>
      <c r="M176" s="159"/>
      <c r="T176" s="160"/>
      <c r="AT176" s="155" t="s">
        <v>141</v>
      </c>
      <c r="AU176" s="155" t="s">
        <v>83</v>
      </c>
      <c r="AV176" s="13" t="s">
        <v>85</v>
      </c>
      <c r="AW176" s="13" t="s">
        <v>32</v>
      </c>
      <c r="AX176" s="13" t="s">
        <v>83</v>
      </c>
      <c r="AY176" s="155" t="s">
        <v>133</v>
      </c>
    </row>
    <row r="177" spans="2:65" s="1" customFormat="1" ht="16.5" customHeight="1">
      <c r="B177" s="32"/>
      <c r="C177" s="133" t="s">
        <v>231</v>
      </c>
      <c r="D177" s="133" t="s">
        <v>135</v>
      </c>
      <c r="E177" s="134" t="s">
        <v>231</v>
      </c>
      <c r="F177" s="135" t="s">
        <v>2142</v>
      </c>
      <c r="G177" s="136" t="s">
        <v>2087</v>
      </c>
      <c r="H177" s="137">
        <v>1</v>
      </c>
      <c r="I177" s="138"/>
      <c r="J177" s="139">
        <f>ROUND(I177*H177,2)</f>
        <v>0</v>
      </c>
      <c r="K177" s="140"/>
      <c r="L177" s="32"/>
      <c r="M177" s="141" t="s">
        <v>1</v>
      </c>
      <c r="N177" s="142" t="s">
        <v>40</v>
      </c>
      <c r="P177" s="143">
        <f>O177*H177</f>
        <v>0</v>
      </c>
      <c r="Q177" s="143">
        <v>0</v>
      </c>
      <c r="R177" s="143">
        <f>Q177*H177</f>
        <v>0</v>
      </c>
      <c r="S177" s="143">
        <v>0</v>
      </c>
      <c r="T177" s="144">
        <f>S177*H177</f>
        <v>0</v>
      </c>
      <c r="AR177" s="145" t="s">
        <v>139</v>
      </c>
      <c r="AT177" s="145" t="s">
        <v>135</v>
      </c>
      <c r="AU177" s="145" t="s">
        <v>83</v>
      </c>
      <c r="AY177" s="17" t="s">
        <v>133</v>
      </c>
      <c r="BE177" s="146">
        <f>IF(N177="základní",J177,0)</f>
        <v>0</v>
      </c>
      <c r="BF177" s="146">
        <f>IF(N177="snížená",J177,0)</f>
        <v>0</v>
      </c>
      <c r="BG177" s="146">
        <f>IF(N177="zákl. přenesená",J177,0)</f>
        <v>0</v>
      </c>
      <c r="BH177" s="146">
        <f>IF(N177="sníž. přenesená",J177,0)</f>
        <v>0</v>
      </c>
      <c r="BI177" s="146">
        <f>IF(N177="nulová",J177,0)</f>
        <v>0</v>
      </c>
      <c r="BJ177" s="17" t="s">
        <v>83</v>
      </c>
      <c r="BK177" s="146">
        <f>ROUND(I177*H177,2)</f>
        <v>0</v>
      </c>
      <c r="BL177" s="17" t="s">
        <v>139</v>
      </c>
      <c r="BM177" s="145" t="s">
        <v>2143</v>
      </c>
    </row>
    <row r="178" spans="2:65" s="12" customFormat="1" ht="11.25">
      <c r="B178" s="147"/>
      <c r="D178" s="148" t="s">
        <v>141</v>
      </c>
      <c r="E178" s="149" t="s">
        <v>1</v>
      </c>
      <c r="F178" s="150" t="s">
        <v>2144</v>
      </c>
      <c r="H178" s="149" t="s">
        <v>1</v>
      </c>
      <c r="I178" s="151"/>
      <c r="L178" s="147"/>
      <c r="M178" s="152"/>
      <c r="T178" s="153"/>
      <c r="AT178" s="149" t="s">
        <v>141</v>
      </c>
      <c r="AU178" s="149" t="s">
        <v>83</v>
      </c>
      <c r="AV178" s="12" t="s">
        <v>83</v>
      </c>
      <c r="AW178" s="12" t="s">
        <v>32</v>
      </c>
      <c r="AX178" s="12" t="s">
        <v>75</v>
      </c>
      <c r="AY178" s="149" t="s">
        <v>133</v>
      </c>
    </row>
    <row r="179" spans="2:65" s="12" customFormat="1" ht="11.25">
      <c r="B179" s="147"/>
      <c r="D179" s="148" t="s">
        <v>141</v>
      </c>
      <c r="E179" s="149" t="s">
        <v>1</v>
      </c>
      <c r="F179" s="150" t="s">
        <v>2145</v>
      </c>
      <c r="H179" s="149" t="s">
        <v>1</v>
      </c>
      <c r="I179" s="151"/>
      <c r="L179" s="147"/>
      <c r="M179" s="152"/>
      <c r="T179" s="153"/>
      <c r="AT179" s="149" t="s">
        <v>141</v>
      </c>
      <c r="AU179" s="149" t="s">
        <v>83</v>
      </c>
      <c r="AV179" s="12" t="s">
        <v>83</v>
      </c>
      <c r="AW179" s="12" t="s">
        <v>32</v>
      </c>
      <c r="AX179" s="12" t="s">
        <v>75</v>
      </c>
      <c r="AY179" s="149" t="s">
        <v>133</v>
      </c>
    </row>
    <row r="180" spans="2:65" s="12" customFormat="1" ht="11.25">
      <c r="B180" s="147"/>
      <c r="D180" s="148" t="s">
        <v>141</v>
      </c>
      <c r="E180" s="149" t="s">
        <v>1</v>
      </c>
      <c r="F180" s="150" t="s">
        <v>2146</v>
      </c>
      <c r="H180" s="149" t="s">
        <v>1</v>
      </c>
      <c r="I180" s="151"/>
      <c r="L180" s="147"/>
      <c r="M180" s="152"/>
      <c r="T180" s="153"/>
      <c r="AT180" s="149" t="s">
        <v>141</v>
      </c>
      <c r="AU180" s="149" t="s">
        <v>83</v>
      </c>
      <c r="AV180" s="12" t="s">
        <v>83</v>
      </c>
      <c r="AW180" s="12" t="s">
        <v>32</v>
      </c>
      <c r="AX180" s="12" t="s">
        <v>75</v>
      </c>
      <c r="AY180" s="149" t="s">
        <v>133</v>
      </c>
    </row>
    <row r="181" spans="2:65" s="12" customFormat="1" ht="11.25">
      <c r="B181" s="147"/>
      <c r="D181" s="148" t="s">
        <v>141</v>
      </c>
      <c r="E181" s="149" t="s">
        <v>1</v>
      </c>
      <c r="F181" s="150" t="s">
        <v>2147</v>
      </c>
      <c r="H181" s="149" t="s">
        <v>1</v>
      </c>
      <c r="I181" s="151"/>
      <c r="L181" s="147"/>
      <c r="M181" s="152"/>
      <c r="T181" s="153"/>
      <c r="AT181" s="149" t="s">
        <v>141</v>
      </c>
      <c r="AU181" s="149" t="s">
        <v>83</v>
      </c>
      <c r="AV181" s="12" t="s">
        <v>83</v>
      </c>
      <c r="AW181" s="12" t="s">
        <v>32</v>
      </c>
      <c r="AX181" s="12" t="s">
        <v>75</v>
      </c>
      <c r="AY181" s="149" t="s">
        <v>133</v>
      </c>
    </row>
    <row r="182" spans="2:65" s="12" customFormat="1" ht="11.25">
      <c r="B182" s="147"/>
      <c r="D182" s="148" t="s">
        <v>141</v>
      </c>
      <c r="E182" s="149" t="s">
        <v>1</v>
      </c>
      <c r="F182" s="150" t="s">
        <v>2148</v>
      </c>
      <c r="H182" s="149" t="s">
        <v>1</v>
      </c>
      <c r="I182" s="151"/>
      <c r="L182" s="147"/>
      <c r="M182" s="152"/>
      <c r="T182" s="153"/>
      <c r="AT182" s="149" t="s">
        <v>141</v>
      </c>
      <c r="AU182" s="149" t="s">
        <v>83</v>
      </c>
      <c r="AV182" s="12" t="s">
        <v>83</v>
      </c>
      <c r="AW182" s="12" t="s">
        <v>32</v>
      </c>
      <c r="AX182" s="12" t="s">
        <v>75</v>
      </c>
      <c r="AY182" s="149" t="s">
        <v>133</v>
      </c>
    </row>
    <row r="183" spans="2:65" s="12" customFormat="1" ht="11.25">
      <c r="B183" s="147"/>
      <c r="D183" s="148" t="s">
        <v>141</v>
      </c>
      <c r="E183" s="149" t="s">
        <v>1</v>
      </c>
      <c r="F183" s="150" t="s">
        <v>2149</v>
      </c>
      <c r="H183" s="149" t="s">
        <v>1</v>
      </c>
      <c r="I183" s="151"/>
      <c r="L183" s="147"/>
      <c r="M183" s="152"/>
      <c r="T183" s="153"/>
      <c r="AT183" s="149" t="s">
        <v>141</v>
      </c>
      <c r="AU183" s="149" t="s">
        <v>83</v>
      </c>
      <c r="AV183" s="12" t="s">
        <v>83</v>
      </c>
      <c r="AW183" s="12" t="s">
        <v>32</v>
      </c>
      <c r="AX183" s="12" t="s">
        <v>75</v>
      </c>
      <c r="AY183" s="149" t="s">
        <v>133</v>
      </c>
    </row>
    <row r="184" spans="2:65" s="13" customFormat="1" ht="11.25">
      <c r="B184" s="154"/>
      <c r="D184" s="148" t="s">
        <v>141</v>
      </c>
      <c r="E184" s="155" t="s">
        <v>1</v>
      </c>
      <c r="F184" s="156" t="s">
        <v>83</v>
      </c>
      <c r="H184" s="157">
        <v>1</v>
      </c>
      <c r="I184" s="158"/>
      <c r="L184" s="154"/>
      <c r="M184" s="159"/>
      <c r="T184" s="160"/>
      <c r="AT184" s="155" t="s">
        <v>141</v>
      </c>
      <c r="AU184" s="155" t="s">
        <v>83</v>
      </c>
      <c r="AV184" s="13" t="s">
        <v>85</v>
      </c>
      <c r="AW184" s="13" t="s">
        <v>32</v>
      </c>
      <c r="AX184" s="13" t="s">
        <v>83</v>
      </c>
      <c r="AY184" s="155" t="s">
        <v>133</v>
      </c>
    </row>
    <row r="185" spans="2:65" s="1" customFormat="1" ht="16.5" customHeight="1">
      <c r="B185" s="32"/>
      <c r="C185" s="133" t="s">
        <v>238</v>
      </c>
      <c r="D185" s="133" t="s">
        <v>135</v>
      </c>
      <c r="E185" s="134" t="s">
        <v>238</v>
      </c>
      <c r="F185" s="135" t="s">
        <v>2150</v>
      </c>
      <c r="G185" s="136" t="s">
        <v>2087</v>
      </c>
      <c r="H185" s="137">
        <v>1</v>
      </c>
      <c r="I185" s="138"/>
      <c r="J185" s="139">
        <f>ROUND(I185*H185,2)</f>
        <v>0</v>
      </c>
      <c r="K185" s="140"/>
      <c r="L185" s="32"/>
      <c r="M185" s="141" t="s">
        <v>1</v>
      </c>
      <c r="N185" s="142" t="s">
        <v>40</v>
      </c>
      <c r="P185" s="143">
        <f>O185*H185</f>
        <v>0</v>
      </c>
      <c r="Q185" s="143">
        <v>0</v>
      </c>
      <c r="R185" s="143">
        <f>Q185*H185</f>
        <v>0</v>
      </c>
      <c r="S185" s="143">
        <v>0</v>
      </c>
      <c r="T185" s="144">
        <f>S185*H185</f>
        <v>0</v>
      </c>
      <c r="AR185" s="145" t="s">
        <v>139</v>
      </c>
      <c r="AT185" s="145" t="s">
        <v>135</v>
      </c>
      <c r="AU185" s="145" t="s">
        <v>83</v>
      </c>
      <c r="AY185" s="17" t="s">
        <v>133</v>
      </c>
      <c r="BE185" s="146">
        <f>IF(N185="základní",J185,0)</f>
        <v>0</v>
      </c>
      <c r="BF185" s="146">
        <f>IF(N185="snížená",J185,0)</f>
        <v>0</v>
      </c>
      <c r="BG185" s="146">
        <f>IF(N185="zákl. přenesená",J185,0)</f>
        <v>0</v>
      </c>
      <c r="BH185" s="146">
        <f>IF(N185="sníž. přenesená",J185,0)</f>
        <v>0</v>
      </c>
      <c r="BI185" s="146">
        <f>IF(N185="nulová",J185,0)</f>
        <v>0</v>
      </c>
      <c r="BJ185" s="17" t="s">
        <v>83</v>
      </c>
      <c r="BK185" s="146">
        <f>ROUND(I185*H185,2)</f>
        <v>0</v>
      </c>
      <c r="BL185" s="17" t="s">
        <v>139</v>
      </c>
      <c r="BM185" s="145" t="s">
        <v>2151</v>
      </c>
    </row>
    <row r="186" spans="2:65" s="12" customFormat="1" ht="11.25">
      <c r="B186" s="147"/>
      <c r="D186" s="148" t="s">
        <v>141</v>
      </c>
      <c r="E186" s="149" t="s">
        <v>1</v>
      </c>
      <c r="F186" s="150" t="s">
        <v>2152</v>
      </c>
      <c r="H186" s="149" t="s">
        <v>1</v>
      </c>
      <c r="I186" s="151"/>
      <c r="L186" s="147"/>
      <c r="M186" s="152"/>
      <c r="T186" s="153"/>
      <c r="AT186" s="149" t="s">
        <v>141</v>
      </c>
      <c r="AU186" s="149" t="s">
        <v>83</v>
      </c>
      <c r="AV186" s="12" t="s">
        <v>83</v>
      </c>
      <c r="AW186" s="12" t="s">
        <v>32</v>
      </c>
      <c r="AX186" s="12" t="s">
        <v>75</v>
      </c>
      <c r="AY186" s="149" t="s">
        <v>133</v>
      </c>
    </row>
    <row r="187" spans="2:65" s="12" customFormat="1" ht="11.25">
      <c r="B187" s="147"/>
      <c r="D187" s="148" t="s">
        <v>141</v>
      </c>
      <c r="E187" s="149" t="s">
        <v>1</v>
      </c>
      <c r="F187" s="150" t="s">
        <v>2153</v>
      </c>
      <c r="H187" s="149" t="s">
        <v>1</v>
      </c>
      <c r="I187" s="151"/>
      <c r="L187" s="147"/>
      <c r="M187" s="152"/>
      <c r="T187" s="153"/>
      <c r="AT187" s="149" t="s">
        <v>141</v>
      </c>
      <c r="AU187" s="149" t="s">
        <v>83</v>
      </c>
      <c r="AV187" s="12" t="s">
        <v>83</v>
      </c>
      <c r="AW187" s="12" t="s">
        <v>32</v>
      </c>
      <c r="AX187" s="12" t="s">
        <v>75</v>
      </c>
      <c r="AY187" s="149" t="s">
        <v>133</v>
      </c>
    </row>
    <row r="188" spans="2:65" s="13" customFormat="1" ht="11.25">
      <c r="B188" s="154"/>
      <c r="D188" s="148" t="s">
        <v>141</v>
      </c>
      <c r="E188" s="155" t="s">
        <v>1</v>
      </c>
      <c r="F188" s="156" t="s">
        <v>83</v>
      </c>
      <c r="H188" s="157">
        <v>1</v>
      </c>
      <c r="I188" s="158"/>
      <c r="L188" s="154"/>
      <c r="M188" s="159"/>
      <c r="T188" s="160"/>
      <c r="AT188" s="155" t="s">
        <v>141</v>
      </c>
      <c r="AU188" s="155" t="s">
        <v>83</v>
      </c>
      <c r="AV188" s="13" t="s">
        <v>85</v>
      </c>
      <c r="AW188" s="13" t="s">
        <v>32</v>
      </c>
      <c r="AX188" s="13" t="s">
        <v>83</v>
      </c>
      <c r="AY188" s="155" t="s">
        <v>133</v>
      </c>
    </row>
    <row r="189" spans="2:65" s="1" customFormat="1" ht="16.5" customHeight="1">
      <c r="B189" s="32"/>
      <c r="C189" s="133" t="s">
        <v>243</v>
      </c>
      <c r="D189" s="133" t="s">
        <v>135</v>
      </c>
      <c r="E189" s="134" t="s">
        <v>243</v>
      </c>
      <c r="F189" s="135" t="s">
        <v>2154</v>
      </c>
      <c r="G189" s="136" t="s">
        <v>494</v>
      </c>
      <c r="H189" s="137">
        <v>1</v>
      </c>
      <c r="I189" s="138"/>
      <c r="J189" s="139">
        <f>ROUND(I189*H189,2)</f>
        <v>0</v>
      </c>
      <c r="K189" s="140"/>
      <c r="L189" s="32"/>
      <c r="M189" s="141" t="s">
        <v>1</v>
      </c>
      <c r="N189" s="142" t="s">
        <v>40</v>
      </c>
      <c r="P189" s="143">
        <f>O189*H189</f>
        <v>0</v>
      </c>
      <c r="Q189" s="143">
        <v>0</v>
      </c>
      <c r="R189" s="143">
        <f>Q189*H189</f>
        <v>0</v>
      </c>
      <c r="S189" s="143">
        <v>0</v>
      </c>
      <c r="T189" s="144">
        <f>S189*H189</f>
        <v>0</v>
      </c>
      <c r="AR189" s="145" t="s">
        <v>139</v>
      </c>
      <c r="AT189" s="145" t="s">
        <v>135</v>
      </c>
      <c r="AU189" s="145" t="s">
        <v>83</v>
      </c>
      <c r="AY189" s="17" t="s">
        <v>133</v>
      </c>
      <c r="BE189" s="146">
        <f>IF(N189="základní",J189,0)</f>
        <v>0</v>
      </c>
      <c r="BF189" s="146">
        <f>IF(N189="snížená",J189,0)</f>
        <v>0</v>
      </c>
      <c r="BG189" s="146">
        <f>IF(N189="zákl. přenesená",J189,0)</f>
        <v>0</v>
      </c>
      <c r="BH189" s="146">
        <f>IF(N189="sníž. přenesená",J189,0)</f>
        <v>0</v>
      </c>
      <c r="BI189" s="146">
        <f>IF(N189="nulová",J189,0)</f>
        <v>0</v>
      </c>
      <c r="BJ189" s="17" t="s">
        <v>83</v>
      </c>
      <c r="BK189" s="146">
        <f>ROUND(I189*H189,2)</f>
        <v>0</v>
      </c>
      <c r="BL189" s="17" t="s">
        <v>139</v>
      </c>
      <c r="BM189" s="145" t="s">
        <v>2155</v>
      </c>
    </row>
    <row r="190" spans="2:65" s="12" customFormat="1" ht="11.25">
      <c r="B190" s="147"/>
      <c r="D190" s="148" t="s">
        <v>141</v>
      </c>
      <c r="E190" s="149" t="s">
        <v>1</v>
      </c>
      <c r="F190" s="150" t="s">
        <v>2156</v>
      </c>
      <c r="H190" s="149" t="s">
        <v>1</v>
      </c>
      <c r="I190" s="151"/>
      <c r="L190" s="147"/>
      <c r="M190" s="152"/>
      <c r="T190" s="153"/>
      <c r="AT190" s="149" t="s">
        <v>141</v>
      </c>
      <c r="AU190" s="149" t="s">
        <v>83</v>
      </c>
      <c r="AV190" s="12" t="s">
        <v>83</v>
      </c>
      <c r="AW190" s="12" t="s">
        <v>32</v>
      </c>
      <c r="AX190" s="12" t="s">
        <v>75</v>
      </c>
      <c r="AY190" s="149" t="s">
        <v>133</v>
      </c>
    </row>
    <row r="191" spans="2:65" s="13" customFormat="1" ht="11.25">
      <c r="B191" s="154"/>
      <c r="D191" s="148" t="s">
        <v>141</v>
      </c>
      <c r="E191" s="155" t="s">
        <v>1</v>
      </c>
      <c r="F191" s="156" t="s">
        <v>83</v>
      </c>
      <c r="H191" s="157">
        <v>1</v>
      </c>
      <c r="I191" s="158"/>
      <c r="L191" s="154"/>
      <c r="M191" s="159"/>
      <c r="T191" s="160"/>
      <c r="AT191" s="155" t="s">
        <v>141</v>
      </c>
      <c r="AU191" s="155" t="s">
        <v>83</v>
      </c>
      <c r="AV191" s="13" t="s">
        <v>85</v>
      </c>
      <c r="AW191" s="13" t="s">
        <v>32</v>
      </c>
      <c r="AX191" s="13" t="s">
        <v>83</v>
      </c>
      <c r="AY191" s="155" t="s">
        <v>133</v>
      </c>
    </row>
    <row r="192" spans="2:65" s="1" customFormat="1" ht="16.5" customHeight="1">
      <c r="B192" s="32"/>
      <c r="C192" s="133" t="s">
        <v>249</v>
      </c>
      <c r="D192" s="133" t="s">
        <v>135</v>
      </c>
      <c r="E192" s="134" t="s">
        <v>249</v>
      </c>
      <c r="F192" s="135" t="s">
        <v>2157</v>
      </c>
      <c r="G192" s="136" t="s">
        <v>494</v>
      </c>
      <c r="H192" s="137">
        <v>1</v>
      </c>
      <c r="I192" s="138"/>
      <c r="J192" s="139">
        <f>ROUND(I192*H192,2)</f>
        <v>0</v>
      </c>
      <c r="K192" s="140"/>
      <c r="L192" s="32"/>
      <c r="M192" s="141" t="s">
        <v>1</v>
      </c>
      <c r="N192" s="142" t="s">
        <v>40</v>
      </c>
      <c r="P192" s="143">
        <f>O192*H192</f>
        <v>0</v>
      </c>
      <c r="Q192" s="143">
        <v>0</v>
      </c>
      <c r="R192" s="143">
        <f>Q192*H192</f>
        <v>0</v>
      </c>
      <c r="S192" s="143">
        <v>0</v>
      </c>
      <c r="T192" s="144">
        <f>S192*H192</f>
        <v>0</v>
      </c>
      <c r="AR192" s="145" t="s">
        <v>139</v>
      </c>
      <c r="AT192" s="145" t="s">
        <v>135</v>
      </c>
      <c r="AU192" s="145" t="s">
        <v>83</v>
      </c>
      <c r="AY192" s="17" t="s">
        <v>133</v>
      </c>
      <c r="BE192" s="146">
        <f>IF(N192="základní",J192,0)</f>
        <v>0</v>
      </c>
      <c r="BF192" s="146">
        <f>IF(N192="snížená",J192,0)</f>
        <v>0</v>
      </c>
      <c r="BG192" s="146">
        <f>IF(N192="zákl. přenesená",J192,0)</f>
        <v>0</v>
      </c>
      <c r="BH192" s="146">
        <f>IF(N192="sníž. přenesená",J192,0)</f>
        <v>0</v>
      </c>
      <c r="BI192" s="146">
        <f>IF(N192="nulová",J192,0)</f>
        <v>0</v>
      </c>
      <c r="BJ192" s="17" t="s">
        <v>83</v>
      </c>
      <c r="BK192" s="146">
        <f>ROUND(I192*H192,2)</f>
        <v>0</v>
      </c>
      <c r="BL192" s="17" t="s">
        <v>139</v>
      </c>
      <c r="BM192" s="145" t="s">
        <v>2158</v>
      </c>
    </row>
    <row r="193" spans="2:65" s="13" customFormat="1" ht="11.25">
      <c r="B193" s="154"/>
      <c r="D193" s="148" t="s">
        <v>141</v>
      </c>
      <c r="E193" s="155" t="s">
        <v>1</v>
      </c>
      <c r="F193" s="156" t="s">
        <v>83</v>
      </c>
      <c r="H193" s="157">
        <v>1</v>
      </c>
      <c r="I193" s="158"/>
      <c r="L193" s="154"/>
      <c r="M193" s="159"/>
      <c r="T193" s="160"/>
      <c r="AT193" s="155" t="s">
        <v>141</v>
      </c>
      <c r="AU193" s="155" t="s">
        <v>83</v>
      </c>
      <c r="AV193" s="13" t="s">
        <v>85</v>
      </c>
      <c r="AW193" s="13" t="s">
        <v>32</v>
      </c>
      <c r="AX193" s="13" t="s">
        <v>83</v>
      </c>
      <c r="AY193" s="155" t="s">
        <v>133</v>
      </c>
    </row>
    <row r="194" spans="2:65" s="1" customFormat="1" ht="24.2" customHeight="1">
      <c r="B194" s="32"/>
      <c r="C194" s="133" t="s">
        <v>255</v>
      </c>
      <c r="D194" s="133" t="s">
        <v>135</v>
      </c>
      <c r="E194" s="134" t="s">
        <v>255</v>
      </c>
      <c r="F194" s="135" t="s">
        <v>2159</v>
      </c>
      <c r="G194" s="136" t="s">
        <v>494</v>
      </c>
      <c r="H194" s="137">
        <v>1</v>
      </c>
      <c r="I194" s="138"/>
      <c r="J194" s="139">
        <f>ROUND(I194*H194,2)</f>
        <v>0</v>
      </c>
      <c r="K194" s="140"/>
      <c r="L194" s="32"/>
      <c r="M194" s="141" t="s">
        <v>1</v>
      </c>
      <c r="N194" s="142" t="s">
        <v>40</v>
      </c>
      <c r="P194" s="143">
        <f>O194*H194</f>
        <v>0</v>
      </c>
      <c r="Q194" s="143">
        <v>0</v>
      </c>
      <c r="R194" s="143">
        <f>Q194*H194</f>
        <v>0</v>
      </c>
      <c r="S194" s="143">
        <v>0</v>
      </c>
      <c r="T194" s="144">
        <f>S194*H194</f>
        <v>0</v>
      </c>
      <c r="AR194" s="145" t="s">
        <v>139</v>
      </c>
      <c r="AT194" s="145" t="s">
        <v>135</v>
      </c>
      <c r="AU194" s="145" t="s">
        <v>83</v>
      </c>
      <c r="AY194" s="17" t="s">
        <v>133</v>
      </c>
      <c r="BE194" s="146">
        <f>IF(N194="základní",J194,0)</f>
        <v>0</v>
      </c>
      <c r="BF194" s="146">
        <f>IF(N194="snížená",J194,0)</f>
        <v>0</v>
      </c>
      <c r="BG194" s="146">
        <f>IF(N194="zákl. přenesená",J194,0)</f>
        <v>0</v>
      </c>
      <c r="BH194" s="146">
        <f>IF(N194="sníž. přenesená",J194,0)</f>
        <v>0</v>
      </c>
      <c r="BI194" s="146">
        <f>IF(N194="nulová",J194,0)</f>
        <v>0</v>
      </c>
      <c r="BJ194" s="17" t="s">
        <v>83</v>
      </c>
      <c r="BK194" s="146">
        <f>ROUND(I194*H194,2)</f>
        <v>0</v>
      </c>
      <c r="BL194" s="17" t="s">
        <v>139</v>
      </c>
      <c r="BM194" s="145" t="s">
        <v>2160</v>
      </c>
    </row>
    <row r="195" spans="2:65" s="13" customFormat="1" ht="11.25">
      <c r="B195" s="154"/>
      <c r="D195" s="148" t="s">
        <v>141</v>
      </c>
      <c r="E195" s="155" t="s">
        <v>1</v>
      </c>
      <c r="F195" s="156" t="s">
        <v>83</v>
      </c>
      <c r="H195" s="157">
        <v>1</v>
      </c>
      <c r="I195" s="158"/>
      <c r="L195" s="154"/>
      <c r="M195" s="159"/>
      <c r="T195" s="160"/>
      <c r="AT195" s="155" t="s">
        <v>141</v>
      </c>
      <c r="AU195" s="155" t="s">
        <v>83</v>
      </c>
      <c r="AV195" s="13" t="s">
        <v>85</v>
      </c>
      <c r="AW195" s="13" t="s">
        <v>32</v>
      </c>
      <c r="AX195" s="13" t="s">
        <v>83</v>
      </c>
      <c r="AY195" s="155" t="s">
        <v>133</v>
      </c>
    </row>
    <row r="196" spans="2:65" s="1" customFormat="1" ht="37.9" customHeight="1">
      <c r="B196" s="32"/>
      <c r="C196" s="133" t="s">
        <v>260</v>
      </c>
      <c r="D196" s="133" t="s">
        <v>135</v>
      </c>
      <c r="E196" s="134" t="s">
        <v>260</v>
      </c>
      <c r="F196" s="135" t="s">
        <v>2161</v>
      </c>
      <c r="G196" s="136" t="s">
        <v>494</v>
      </c>
      <c r="H196" s="137">
        <v>1</v>
      </c>
      <c r="I196" s="138"/>
      <c r="J196" s="139">
        <f>ROUND(I196*H196,2)</f>
        <v>0</v>
      </c>
      <c r="K196" s="140"/>
      <c r="L196" s="32"/>
      <c r="M196" s="141" t="s">
        <v>1</v>
      </c>
      <c r="N196" s="142" t="s">
        <v>40</v>
      </c>
      <c r="P196" s="143">
        <f>O196*H196</f>
        <v>0</v>
      </c>
      <c r="Q196" s="143">
        <v>0</v>
      </c>
      <c r="R196" s="143">
        <f>Q196*H196</f>
        <v>0</v>
      </c>
      <c r="S196" s="143">
        <v>0</v>
      </c>
      <c r="T196" s="144">
        <f>S196*H196</f>
        <v>0</v>
      </c>
      <c r="AR196" s="145" t="s">
        <v>139</v>
      </c>
      <c r="AT196" s="145" t="s">
        <v>135</v>
      </c>
      <c r="AU196" s="145" t="s">
        <v>83</v>
      </c>
      <c r="AY196" s="17" t="s">
        <v>133</v>
      </c>
      <c r="BE196" s="146">
        <f>IF(N196="základní",J196,0)</f>
        <v>0</v>
      </c>
      <c r="BF196" s="146">
        <f>IF(N196="snížená",J196,0)</f>
        <v>0</v>
      </c>
      <c r="BG196" s="146">
        <f>IF(N196="zákl. přenesená",J196,0)</f>
        <v>0</v>
      </c>
      <c r="BH196" s="146">
        <f>IF(N196="sníž. přenesená",J196,0)</f>
        <v>0</v>
      </c>
      <c r="BI196" s="146">
        <f>IF(N196="nulová",J196,0)</f>
        <v>0</v>
      </c>
      <c r="BJ196" s="17" t="s">
        <v>83</v>
      </c>
      <c r="BK196" s="146">
        <f>ROUND(I196*H196,2)</f>
        <v>0</v>
      </c>
      <c r="BL196" s="17" t="s">
        <v>139</v>
      </c>
      <c r="BM196" s="145" t="s">
        <v>2162</v>
      </c>
    </row>
    <row r="197" spans="2:65" s="13" customFormat="1" ht="11.25">
      <c r="B197" s="154"/>
      <c r="D197" s="148" t="s">
        <v>141</v>
      </c>
      <c r="E197" s="155" t="s">
        <v>1</v>
      </c>
      <c r="F197" s="156" t="s">
        <v>83</v>
      </c>
      <c r="H197" s="157">
        <v>1</v>
      </c>
      <c r="I197" s="158"/>
      <c r="L197" s="154"/>
      <c r="M197" s="159"/>
      <c r="T197" s="160"/>
      <c r="AT197" s="155" t="s">
        <v>141</v>
      </c>
      <c r="AU197" s="155" t="s">
        <v>83</v>
      </c>
      <c r="AV197" s="13" t="s">
        <v>85</v>
      </c>
      <c r="AW197" s="13" t="s">
        <v>32</v>
      </c>
      <c r="AX197" s="13" t="s">
        <v>83</v>
      </c>
      <c r="AY197" s="155" t="s">
        <v>133</v>
      </c>
    </row>
    <row r="198" spans="2:65" s="1" customFormat="1" ht="49.15" customHeight="1">
      <c r="B198" s="32"/>
      <c r="C198" s="133" t="s">
        <v>7</v>
      </c>
      <c r="D198" s="133" t="s">
        <v>135</v>
      </c>
      <c r="E198" s="134" t="s">
        <v>7</v>
      </c>
      <c r="F198" s="135" t="s">
        <v>2163</v>
      </c>
      <c r="G198" s="136" t="s">
        <v>494</v>
      </c>
      <c r="H198" s="137">
        <v>1</v>
      </c>
      <c r="I198" s="138"/>
      <c r="J198" s="139">
        <f>ROUND(I198*H198,2)</f>
        <v>0</v>
      </c>
      <c r="K198" s="140"/>
      <c r="L198" s="32"/>
      <c r="M198" s="141" t="s">
        <v>1</v>
      </c>
      <c r="N198" s="142" t="s">
        <v>40</v>
      </c>
      <c r="P198" s="143">
        <f>O198*H198</f>
        <v>0</v>
      </c>
      <c r="Q198" s="143">
        <v>0</v>
      </c>
      <c r="R198" s="143">
        <f>Q198*H198</f>
        <v>0</v>
      </c>
      <c r="S198" s="143">
        <v>0</v>
      </c>
      <c r="T198" s="144">
        <f>S198*H198</f>
        <v>0</v>
      </c>
      <c r="AR198" s="145" t="s">
        <v>139</v>
      </c>
      <c r="AT198" s="145" t="s">
        <v>135</v>
      </c>
      <c r="AU198" s="145" t="s">
        <v>83</v>
      </c>
      <c r="AY198" s="17" t="s">
        <v>133</v>
      </c>
      <c r="BE198" s="146">
        <f>IF(N198="základní",J198,0)</f>
        <v>0</v>
      </c>
      <c r="BF198" s="146">
        <f>IF(N198="snížená",J198,0)</f>
        <v>0</v>
      </c>
      <c r="BG198" s="146">
        <f>IF(N198="zákl. přenesená",J198,0)</f>
        <v>0</v>
      </c>
      <c r="BH198" s="146">
        <f>IF(N198="sníž. přenesená",J198,0)</f>
        <v>0</v>
      </c>
      <c r="BI198" s="146">
        <f>IF(N198="nulová",J198,0)</f>
        <v>0</v>
      </c>
      <c r="BJ198" s="17" t="s">
        <v>83</v>
      </c>
      <c r="BK198" s="146">
        <f>ROUND(I198*H198,2)</f>
        <v>0</v>
      </c>
      <c r="BL198" s="17" t="s">
        <v>139</v>
      </c>
      <c r="BM198" s="145" t="s">
        <v>2164</v>
      </c>
    </row>
    <row r="199" spans="2:65" s="12" customFormat="1" ht="11.25">
      <c r="B199" s="147"/>
      <c r="D199" s="148" t="s">
        <v>141</v>
      </c>
      <c r="E199" s="149" t="s">
        <v>1</v>
      </c>
      <c r="F199" s="150" t="s">
        <v>2165</v>
      </c>
      <c r="H199" s="149" t="s">
        <v>1</v>
      </c>
      <c r="I199" s="151"/>
      <c r="L199" s="147"/>
      <c r="M199" s="152"/>
      <c r="T199" s="153"/>
      <c r="AT199" s="149" t="s">
        <v>141</v>
      </c>
      <c r="AU199" s="149" t="s">
        <v>83</v>
      </c>
      <c r="AV199" s="12" t="s">
        <v>83</v>
      </c>
      <c r="AW199" s="12" t="s">
        <v>32</v>
      </c>
      <c r="AX199" s="12" t="s">
        <v>75</v>
      </c>
      <c r="AY199" s="149" t="s">
        <v>133</v>
      </c>
    </row>
    <row r="200" spans="2:65" s="13" customFormat="1" ht="11.25">
      <c r="B200" s="154"/>
      <c r="D200" s="148" t="s">
        <v>141</v>
      </c>
      <c r="E200" s="155" t="s">
        <v>1</v>
      </c>
      <c r="F200" s="156" t="s">
        <v>83</v>
      </c>
      <c r="H200" s="157">
        <v>1</v>
      </c>
      <c r="I200" s="158"/>
      <c r="L200" s="154"/>
      <c r="M200" s="159"/>
      <c r="T200" s="160"/>
      <c r="AT200" s="155" t="s">
        <v>141</v>
      </c>
      <c r="AU200" s="155" t="s">
        <v>83</v>
      </c>
      <c r="AV200" s="13" t="s">
        <v>85</v>
      </c>
      <c r="AW200" s="13" t="s">
        <v>32</v>
      </c>
      <c r="AX200" s="13" t="s">
        <v>83</v>
      </c>
      <c r="AY200" s="155" t="s">
        <v>133</v>
      </c>
    </row>
    <row r="201" spans="2:65" s="1" customFormat="1" ht="16.5" customHeight="1">
      <c r="B201" s="32"/>
      <c r="C201" s="133" t="s">
        <v>270</v>
      </c>
      <c r="D201" s="133" t="s">
        <v>135</v>
      </c>
      <c r="E201" s="134" t="s">
        <v>270</v>
      </c>
      <c r="F201" s="135" t="s">
        <v>2166</v>
      </c>
      <c r="G201" s="136" t="s">
        <v>494</v>
      </c>
      <c r="H201" s="137">
        <v>1</v>
      </c>
      <c r="I201" s="138"/>
      <c r="J201" s="139">
        <f>ROUND(I201*H201,2)</f>
        <v>0</v>
      </c>
      <c r="K201" s="140"/>
      <c r="L201" s="32"/>
      <c r="M201" s="141" t="s">
        <v>1</v>
      </c>
      <c r="N201" s="142" t="s">
        <v>40</v>
      </c>
      <c r="P201" s="143">
        <f>O201*H201</f>
        <v>0</v>
      </c>
      <c r="Q201" s="143">
        <v>0</v>
      </c>
      <c r="R201" s="143">
        <f>Q201*H201</f>
        <v>0</v>
      </c>
      <c r="S201" s="143">
        <v>0</v>
      </c>
      <c r="T201" s="144">
        <f>S201*H201</f>
        <v>0</v>
      </c>
      <c r="AR201" s="145" t="s">
        <v>139</v>
      </c>
      <c r="AT201" s="145" t="s">
        <v>135</v>
      </c>
      <c r="AU201" s="145" t="s">
        <v>83</v>
      </c>
      <c r="AY201" s="17" t="s">
        <v>133</v>
      </c>
      <c r="BE201" s="146">
        <f>IF(N201="základní",J201,0)</f>
        <v>0</v>
      </c>
      <c r="BF201" s="146">
        <f>IF(N201="snížená",J201,0)</f>
        <v>0</v>
      </c>
      <c r="BG201" s="146">
        <f>IF(N201="zákl. přenesená",J201,0)</f>
        <v>0</v>
      </c>
      <c r="BH201" s="146">
        <f>IF(N201="sníž. přenesená",J201,0)</f>
        <v>0</v>
      </c>
      <c r="BI201" s="146">
        <f>IF(N201="nulová",J201,0)</f>
        <v>0</v>
      </c>
      <c r="BJ201" s="17" t="s">
        <v>83</v>
      </c>
      <c r="BK201" s="146">
        <f>ROUND(I201*H201,2)</f>
        <v>0</v>
      </c>
      <c r="BL201" s="17" t="s">
        <v>139</v>
      </c>
      <c r="BM201" s="145" t="s">
        <v>2167</v>
      </c>
    </row>
    <row r="202" spans="2:65" s="13" customFormat="1" ht="11.25">
      <c r="B202" s="154"/>
      <c r="D202" s="148" t="s">
        <v>141</v>
      </c>
      <c r="E202" s="155" t="s">
        <v>1</v>
      </c>
      <c r="F202" s="156" t="s">
        <v>83</v>
      </c>
      <c r="H202" s="157">
        <v>1</v>
      </c>
      <c r="I202" s="158"/>
      <c r="L202" s="154"/>
      <c r="M202" s="159"/>
      <c r="T202" s="160"/>
      <c r="AT202" s="155" t="s">
        <v>141</v>
      </c>
      <c r="AU202" s="155" t="s">
        <v>83</v>
      </c>
      <c r="AV202" s="13" t="s">
        <v>85</v>
      </c>
      <c r="AW202" s="13" t="s">
        <v>32</v>
      </c>
      <c r="AX202" s="13" t="s">
        <v>83</v>
      </c>
      <c r="AY202" s="155" t="s">
        <v>133</v>
      </c>
    </row>
    <row r="203" spans="2:65" s="1" customFormat="1" ht="16.5" customHeight="1">
      <c r="B203" s="32"/>
      <c r="C203" s="133" t="s">
        <v>277</v>
      </c>
      <c r="D203" s="133" t="s">
        <v>135</v>
      </c>
      <c r="E203" s="134" t="s">
        <v>277</v>
      </c>
      <c r="F203" s="135" t="s">
        <v>2168</v>
      </c>
      <c r="G203" s="136" t="s">
        <v>494</v>
      </c>
      <c r="H203" s="137">
        <v>1</v>
      </c>
      <c r="I203" s="138"/>
      <c r="J203" s="139">
        <f>ROUND(I203*H203,2)</f>
        <v>0</v>
      </c>
      <c r="K203" s="140"/>
      <c r="L203" s="32"/>
      <c r="M203" s="141" t="s">
        <v>1</v>
      </c>
      <c r="N203" s="142" t="s">
        <v>40</v>
      </c>
      <c r="P203" s="143">
        <f>O203*H203</f>
        <v>0</v>
      </c>
      <c r="Q203" s="143">
        <v>0</v>
      </c>
      <c r="R203" s="143">
        <f>Q203*H203</f>
        <v>0</v>
      </c>
      <c r="S203" s="143">
        <v>0</v>
      </c>
      <c r="T203" s="144">
        <f>S203*H203</f>
        <v>0</v>
      </c>
      <c r="AR203" s="145" t="s">
        <v>139</v>
      </c>
      <c r="AT203" s="145" t="s">
        <v>135</v>
      </c>
      <c r="AU203" s="145" t="s">
        <v>83</v>
      </c>
      <c r="AY203" s="17" t="s">
        <v>133</v>
      </c>
      <c r="BE203" s="146">
        <f>IF(N203="základní",J203,0)</f>
        <v>0</v>
      </c>
      <c r="BF203" s="146">
        <f>IF(N203="snížená",J203,0)</f>
        <v>0</v>
      </c>
      <c r="BG203" s="146">
        <f>IF(N203="zákl. přenesená",J203,0)</f>
        <v>0</v>
      </c>
      <c r="BH203" s="146">
        <f>IF(N203="sníž. přenesená",J203,0)</f>
        <v>0</v>
      </c>
      <c r="BI203" s="146">
        <f>IF(N203="nulová",J203,0)</f>
        <v>0</v>
      </c>
      <c r="BJ203" s="17" t="s">
        <v>83</v>
      </c>
      <c r="BK203" s="146">
        <f>ROUND(I203*H203,2)</f>
        <v>0</v>
      </c>
      <c r="BL203" s="17" t="s">
        <v>139</v>
      </c>
      <c r="BM203" s="145" t="s">
        <v>2169</v>
      </c>
    </row>
    <row r="204" spans="2:65" s="13" customFormat="1" ht="11.25">
      <c r="B204" s="154"/>
      <c r="D204" s="148" t="s">
        <v>141</v>
      </c>
      <c r="E204" s="155" t="s">
        <v>1</v>
      </c>
      <c r="F204" s="156" t="s">
        <v>83</v>
      </c>
      <c r="H204" s="157">
        <v>1</v>
      </c>
      <c r="I204" s="158"/>
      <c r="L204" s="154"/>
      <c r="M204" s="159"/>
      <c r="T204" s="160"/>
      <c r="AT204" s="155" t="s">
        <v>141</v>
      </c>
      <c r="AU204" s="155" t="s">
        <v>83</v>
      </c>
      <c r="AV204" s="13" t="s">
        <v>85</v>
      </c>
      <c r="AW204" s="13" t="s">
        <v>32</v>
      </c>
      <c r="AX204" s="13" t="s">
        <v>83</v>
      </c>
      <c r="AY204" s="155" t="s">
        <v>133</v>
      </c>
    </row>
    <row r="205" spans="2:65" s="1" customFormat="1" ht="16.5" customHeight="1">
      <c r="B205" s="32"/>
      <c r="C205" s="133" t="s">
        <v>283</v>
      </c>
      <c r="D205" s="133" t="s">
        <v>135</v>
      </c>
      <c r="E205" s="134" t="s">
        <v>283</v>
      </c>
      <c r="F205" s="135" t="s">
        <v>2170</v>
      </c>
      <c r="G205" s="136" t="s">
        <v>494</v>
      </c>
      <c r="H205" s="137">
        <v>1</v>
      </c>
      <c r="I205" s="138"/>
      <c r="J205" s="139">
        <f>ROUND(I205*H205,2)</f>
        <v>0</v>
      </c>
      <c r="K205" s="140"/>
      <c r="L205" s="32"/>
      <c r="M205" s="141" t="s">
        <v>1</v>
      </c>
      <c r="N205" s="142" t="s">
        <v>40</v>
      </c>
      <c r="P205" s="143">
        <f>O205*H205</f>
        <v>0</v>
      </c>
      <c r="Q205" s="143">
        <v>0</v>
      </c>
      <c r="R205" s="143">
        <f>Q205*H205</f>
        <v>0</v>
      </c>
      <c r="S205" s="143">
        <v>0</v>
      </c>
      <c r="T205" s="144">
        <f>S205*H205</f>
        <v>0</v>
      </c>
      <c r="AR205" s="145" t="s">
        <v>139</v>
      </c>
      <c r="AT205" s="145" t="s">
        <v>135</v>
      </c>
      <c r="AU205" s="145" t="s">
        <v>83</v>
      </c>
      <c r="AY205" s="17" t="s">
        <v>133</v>
      </c>
      <c r="BE205" s="146">
        <f>IF(N205="základní",J205,0)</f>
        <v>0</v>
      </c>
      <c r="BF205" s="146">
        <f>IF(N205="snížená",J205,0)</f>
        <v>0</v>
      </c>
      <c r="BG205" s="146">
        <f>IF(N205="zákl. přenesená",J205,0)</f>
        <v>0</v>
      </c>
      <c r="BH205" s="146">
        <f>IF(N205="sníž. přenesená",J205,0)</f>
        <v>0</v>
      </c>
      <c r="BI205" s="146">
        <f>IF(N205="nulová",J205,0)</f>
        <v>0</v>
      </c>
      <c r="BJ205" s="17" t="s">
        <v>83</v>
      </c>
      <c r="BK205" s="146">
        <f>ROUND(I205*H205,2)</f>
        <v>0</v>
      </c>
      <c r="BL205" s="17" t="s">
        <v>139</v>
      </c>
      <c r="BM205" s="145" t="s">
        <v>2171</v>
      </c>
    </row>
    <row r="206" spans="2:65" s="13" customFormat="1" ht="11.25">
      <c r="B206" s="154"/>
      <c r="D206" s="148" t="s">
        <v>141</v>
      </c>
      <c r="E206" s="155" t="s">
        <v>1</v>
      </c>
      <c r="F206" s="156" t="s">
        <v>83</v>
      </c>
      <c r="H206" s="157">
        <v>1</v>
      </c>
      <c r="I206" s="158"/>
      <c r="L206" s="154"/>
      <c r="M206" s="159"/>
      <c r="T206" s="160"/>
      <c r="AT206" s="155" t="s">
        <v>141</v>
      </c>
      <c r="AU206" s="155" t="s">
        <v>83</v>
      </c>
      <c r="AV206" s="13" t="s">
        <v>85</v>
      </c>
      <c r="AW206" s="13" t="s">
        <v>32</v>
      </c>
      <c r="AX206" s="13" t="s">
        <v>83</v>
      </c>
      <c r="AY206" s="155" t="s">
        <v>133</v>
      </c>
    </row>
    <row r="207" spans="2:65" s="1" customFormat="1" ht="16.5" customHeight="1">
      <c r="B207" s="32"/>
      <c r="C207" s="133" t="s">
        <v>290</v>
      </c>
      <c r="D207" s="133" t="s">
        <v>135</v>
      </c>
      <c r="E207" s="134" t="s">
        <v>290</v>
      </c>
      <c r="F207" s="135" t="s">
        <v>2172</v>
      </c>
      <c r="G207" s="136" t="s">
        <v>494</v>
      </c>
      <c r="H207" s="137">
        <v>1</v>
      </c>
      <c r="I207" s="138"/>
      <c r="J207" s="139">
        <f>ROUND(I207*H207,2)</f>
        <v>0</v>
      </c>
      <c r="K207" s="140"/>
      <c r="L207" s="32"/>
      <c r="M207" s="141" t="s">
        <v>1</v>
      </c>
      <c r="N207" s="142" t="s">
        <v>40</v>
      </c>
      <c r="P207" s="143">
        <f>O207*H207</f>
        <v>0</v>
      </c>
      <c r="Q207" s="143">
        <v>0</v>
      </c>
      <c r="R207" s="143">
        <f>Q207*H207</f>
        <v>0</v>
      </c>
      <c r="S207" s="143">
        <v>0</v>
      </c>
      <c r="T207" s="144">
        <f>S207*H207</f>
        <v>0</v>
      </c>
      <c r="AR207" s="145" t="s">
        <v>139</v>
      </c>
      <c r="AT207" s="145" t="s">
        <v>135</v>
      </c>
      <c r="AU207" s="145" t="s">
        <v>83</v>
      </c>
      <c r="AY207" s="17" t="s">
        <v>133</v>
      </c>
      <c r="BE207" s="146">
        <f>IF(N207="základní",J207,0)</f>
        <v>0</v>
      </c>
      <c r="BF207" s="146">
        <f>IF(N207="snížená",J207,0)</f>
        <v>0</v>
      </c>
      <c r="BG207" s="146">
        <f>IF(N207="zákl. přenesená",J207,0)</f>
        <v>0</v>
      </c>
      <c r="BH207" s="146">
        <f>IF(N207="sníž. přenesená",J207,0)</f>
        <v>0</v>
      </c>
      <c r="BI207" s="146">
        <f>IF(N207="nulová",J207,0)</f>
        <v>0</v>
      </c>
      <c r="BJ207" s="17" t="s">
        <v>83</v>
      </c>
      <c r="BK207" s="146">
        <f>ROUND(I207*H207,2)</f>
        <v>0</v>
      </c>
      <c r="BL207" s="17" t="s">
        <v>139</v>
      </c>
      <c r="BM207" s="145" t="s">
        <v>2173</v>
      </c>
    </row>
    <row r="208" spans="2:65" s="13" customFormat="1" ht="11.25">
      <c r="B208" s="154"/>
      <c r="D208" s="148" t="s">
        <v>141</v>
      </c>
      <c r="E208" s="155" t="s">
        <v>1</v>
      </c>
      <c r="F208" s="156" t="s">
        <v>83</v>
      </c>
      <c r="H208" s="157">
        <v>1</v>
      </c>
      <c r="I208" s="158"/>
      <c r="L208" s="154"/>
      <c r="M208" s="186"/>
      <c r="N208" s="187"/>
      <c r="O208" s="187"/>
      <c r="P208" s="187"/>
      <c r="Q208" s="187"/>
      <c r="R208" s="187"/>
      <c r="S208" s="187"/>
      <c r="T208" s="188"/>
      <c r="AT208" s="155" t="s">
        <v>141</v>
      </c>
      <c r="AU208" s="155" t="s">
        <v>83</v>
      </c>
      <c r="AV208" s="13" t="s">
        <v>85</v>
      </c>
      <c r="AW208" s="13" t="s">
        <v>32</v>
      </c>
      <c r="AX208" s="13" t="s">
        <v>83</v>
      </c>
      <c r="AY208" s="155" t="s">
        <v>133</v>
      </c>
    </row>
    <row r="209" spans="2:12" s="1" customFormat="1" ht="6.95" customHeight="1">
      <c r="B209" s="44"/>
      <c r="C209" s="45"/>
      <c r="D209" s="45"/>
      <c r="E209" s="45"/>
      <c r="F209" s="45"/>
      <c r="G209" s="45"/>
      <c r="H209" s="45"/>
      <c r="I209" s="45"/>
      <c r="J209" s="45"/>
      <c r="K209" s="45"/>
      <c r="L209" s="32"/>
    </row>
  </sheetData>
  <sheetProtection algorithmName="SHA-512" hashValue="vmaqzgrMIrssO1u02g2Q1WxxFAJxm57iBlQIfk6fSVaRiqIXrUVkrJHYW3sS9jT+Cgv+8BrZy6UlK+EQp1JWoA==" saltValue="/q2ReAJMzaZN1U7Of+w65D8Y+e0JNcx6VabYwDiq8CaQk4EIPk/6Lp0F8stLiVMCc6O3Xx2hEE5egBkXczVnHw==" spinCount="100000" sheet="1" objects="1" scenarios="1" formatColumns="0" formatRows="0" autoFilter="0"/>
  <autoFilter ref="C116:K208" xr:uid="{00000000-0009-0000-0000-000006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01 - Krouna, řad V, km 0,...</vt:lpstr>
      <vt:lpstr>02 - Krouna, redukční šachta</vt:lpstr>
      <vt:lpstr>03 - Krouna, řad V, vodov...</vt:lpstr>
      <vt:lpstr>04 - Otradov, vodovodní řady</vt:lpstr>
      <vt:lpstr>05 - Otradov, vodovodní p...</vt:lpstr>
      <vt:lpstr>VRN - Vedlejší a rozpočto...</vt:lpstr>
      <vt:lpstr>'01 - Krouna, řad V, km 0,...'!Názvy_tisku</vt:lpstr>
      <vt:lpstr>'02 - Krouna, redukční šachta'!Názvy_tisku</vt:lpstr>
      <vt:lpstr>'03 - Krouna, řad V, vodov...'!Názvy_tisku</vt:lpstr>
      <vt:lpstr>'04 - Otradov, vodovodní řady'!Názvy_tisku</vt:lpstr>
      <vt:lpstr>'05 - Otradov, vodovodní p...'!Názvy_tisku</vt:lpstr>
      <vt:lpstr>'Rekapitulace stavby'!Názvy_tisku</vt:lpstr>
      <vt:lpstr>'VRN - Vedlejší a rozpočto...'!Názvy_tisku</vt:lpstr>
      <vt:lpstr>'01 - Krouna, řad V, km 0,...'!Oblast_tisku</vt:lpstr>
      <vt:lpstr>'02 - Krouna, redukční šachta'!Oblast_tisku</vt:lpstr>
      <vt:lpstr>'03 - Krouna, řad V, vodov...'!Oblast_tisku</vt:lpstr>
      <vt:lpstr>'04 - Otradov, vodovodní řady'!Oblast_tisku</vt:lpstr>
      <vt:lpstr>'05 - Otradov, vodovodní p...'!Oblast_tisku</vt:lpstr>
      <vt:lpstr>'Rekapitulace stavby'!Oblast_tisku</vt:lpstr>
      <vt:lpstr>'VRN - Vedlejší a rozpočto...'!Oblast_tisku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Bramborová</dc:creator>
  <cp:lastModifiedBy>Jaroslav Brambora</cp:lastModifiedBy>
  <dcterms:created xsi:type="dcterms:W3CDTF">2024-08-30T08:54:01Z</dcterms:created>
  <dcterms:modified xsi:type="dcterms:W3CDTF">2024-08-30T08:57:49Z</dcterms:modified>
</cp:coreProperties>
</file>