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-120" yWindow="-120" windowWidth="20730" windowHeight="11160"/>
  </bookViews>
  <sheets>
    <sheet name="Stavba" sheetId="1" r:id="rId1"/>
    <sheet name="VzorPolozky" sheetId="10" state="hidden" r:id="rId2"/>
    <sheet name="01 2016112 Pol" sheetId="12" r:id="rId3"/>
    <sheet name="Architektonické řešení" sheetId="13" r:id="rId4"/>
    <sheet name="Vytápění" sheetId="15" r:id="rId5"/>
    <sheet name="Silnoproud" sheetId="17" r:id="rId6"/>
  </sheets>
  <externalReferences>
    <externalReference r:id="rId7"/>
  </externalReferences>
  <definedNames>
    <definedName name="CelkemDPHVypocet" localSheetId="0">Stavba!$H$42</definedName>
    <definedName name="CenaCelkem">Stavba!$G$29</definedName>
    <definedName name="CenaCelkemBezDPH">Stavba!$G$28</definedName>
    <definedName name="CenaCelkemVypocet" localSheetId="0">Stavba!$I$42</definedName>
    <definedName name="cisloobjektu">Stavba!$D$3</definedName>
    <definedName name="CisloRozpoctu">'[1]Krycí list'!$C$2</definedName>
    <definedName name="CisloStavby" localSheetId="0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0">Stavba!$I$12</definedName>
    <definedName name="dmisto">Stavba!$D$13:$G$13</definedName>
    <definedName name="DPHSni">Stavba!$G$24</definedName>
    <definedName name="DPHZakl">Stavba!$G$26</definedName>
    <definedName name="dpsc" localSheetId="0">Stavba!$C$13</definedName>
    <definedName name="IČO" localSheetId="0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0">Stavba!$E$2</definedName>
    <definedName name="nazevstavby">'[1]Krycí list'!$C$7</definedName>
    <definedName name="NazevStavebnihoRozpoctu">Stavba!$E$4</definedName>
    <definedName name="oadresa">Stavba!$D$6</definedName>
    <definedName name="Objednatel" localSheetId="0">Stavba!$D$5</definedName>
    <definedName name="Objekt" localSheetId="0">Stavba!$B$38</definedName>
    <definedName name="_xlnm.Print_Area" localSheetId="2">'01 2016112 Pol'!$A$1:$V$264</definedName>
    <definedName name="_xlnm.Print_Area" localSheetId="0">Stavba!$A$1:$J$85</definedName>
    <definedName name="odic" localSheetId="0">Stavba!$I$6</definedName>
    <definedName name="oico" localSheetId="0">Stavba!$I$5</definedName>
    <definedName name="omisto" localSheetId="0">Stavba!$D$7</definedName>
    <definedName name="onazev" localSheetId="0">Stavba!$D$6</definedName>
    <definedName name="opsc" localSheetId="0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0">Stavba!$E$23</definedName>
    <definedName name="SazbaDPH1">'[1]Krycí list'!$C$30</definedName>
    <definedName name="SazbaDPH2" localSheetId="0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0" hidden="1">Stavba!$A:$A</definedName>
    <definedName name="Z_B7E7C763_C459_487D_8ABA_5CFDDFBD5A84_.wvu.PrintArea" localSheetId="0" hidden="1">Stavba!$B$1:$J$36</definedName>
    <definedName name="ZakladDPHSni">Stavba!$G$23</definedName>
    <definedName name="ZakladDPHSniVypocet" localSheetId="0">Stavba!$F$42</definedName>
    <definedName name="ZakladDPHZakl">Stavba!$G$25</definedName>
    <definedName name="ZakladDPHZaklVypocet" localSheetId="0">Stavba!$G$42</definedName>
    <definedName name="Zaokrouhleni">Stavba!$G$27</definedName>
    <definedName name="Zhotovitel">Stavba!$D$11:$G$11</definedName>
  </definedNames>
  <calcPr calcId="125725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X260" i="12"/>
  <c r="G214" l="1"/>
  <c r="G212"/>
  <c r="G194"/>
  <c r="G193"/>
  <c r="G191"/>
  <c r="G188"/>
  <c r="G187"/>
  <c r="G186"/>
  <c r="G189"/>
  <c r="G183"/>
  <c r="G9" l="1"/>
  <c r="G44"/>
  <c r="G43"/>
  <c r="G38"/>
  <c r="G37"/>
  <c r="G32"/>
  <c r="G35"/>
  <c r="G41" i="17"/>
  <c r="G36"/>
  <c r="G33"/>
  <c r="G14"/>
  <c r="G61" l="1"/>
  <c r="G60"/>
  <c r="G59"/>
  <c r="G58"/>
  <c r="G57"/>
  <c r="G56"/>
  <c r="G55"/>
  <c r="G54"/>
  <c r="G53"/>
  <c r="G52"/>
  <c r="G51"/>
  <c r="G50"/>
  <c r="G49"/>
  <c r="G48"/>
  <c r="G47"/>
  <c r="G11"/>
  <c r="G49" i="15"/>
  <c r="G37"/>
  <c r="G42" i="12"/>
  <c r="G41"/>
  <c r="G40"/>
  <c r="G39"/>
  <c r="G206"/>
  <c r="G205"/>
  <c r="G46" i="17" l="1"/>
  <c r="G45"/>
  <c r="G44"/>
  <c r="G43"/>
  <c r="G42"/>
  <c r="G40"/>
  <c r="G39"/>
  <c r="G38"/>
  <c r="G37"/>
  <c r="G35"/>
  <c r="G34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3"/>
  <c r="G12"/>
  <c r="G10"/>
  <c r="G9"/>
  <c r="C3"/>
  <c r="G51" i="15"/>
  <c r="G50"/>
  <c r="G47"/>
  <c r="G46"/>
  <c r="G45"/>
  <c r="G44"/>
  <c r="G42"/>
  <c r="G41"/>
  <c r="G40"/>
  <c r="G39"/>
  <c r="G38"/>
  <c r="G36"/>
  <c r="G35"/>
  <c r="G34"/>
  <c r="G33"/>
  <c r="G32"/>
  <c r="G31"/>
  <c r="G29"/>
  <c r="G28"/>
  <c r="G27"/>
  <c r="G26"/>
  <c r="G25"/>
  <c r="G24"/>
  <c r="G23"/>
  <c r="G21"/>
  <c r="G20"/>
  <c r="G19"/>
  <c r="G18"/>
  <c r="G17"/>
  <c r="G16"/>
  <c r="G14"/>
  <c r="G13"/>
  <c r="G12"/>
  <c r="G11"/>
  <c r="G10"/>
  <c r="G9"/>
  <c r="E9" i="13"/>
  <c r="E8"/>
  <c r="E7"/>
  <c r="F41" i="1"/>
  <c r="AT257" i="12"/>
  <c r="AT255"/>
  <c r="AT253"/>
  <c r="AT251"/>
  <c r="AT248"/>
  <c r="AT246"/>
  <c r="AT244"/>
  <c r="AT243"/>
  <c r="AT242"/>
  <c r="AT241"/>
  <c r="AT240"/>
  <c r="AT239"/>
  <c r="AT238"/>
  <c r="AT227"/>
  <c r="AT204"/>
  <c r="AT164"/>
  <c r="AT162"/>
  <c r="AT158"/>
  <c r="AT156"/>
  <c r="AT155"/>
  <c r="AT153"/>
  <c r="AT151"/>
  <c r="AT149"/>
  <c r="AT148"/>
  <c r="AT146"/>
  <c r="AT145"/>
  <c r="AT143"/>
  <c r="AT138"/>
  <c r="AT136"/>
  <c r="AT135"/>
  <c r="AT126"/>
  <c r="AT125"/>
  <c r="AT123"/>
  <c r="AT121"/>
  <c r="AT119"/>
  <c r="AT117"/>
  <c r="AT103"/>
  <c r="AT102"/>
  <c r="AT97"/>
  <c r="AT95"/>
  <c r="AT71"/>
  <c r="AT34"/>
  <c r="AT26"/>
  <c r="AT24"/>
  <c r="AT22"/>
  <c r="AT15"/>
  <c r="G8"/>
  <c r="I8"/>
  <c r="K8"/>
  <c r="O8"/>
  <c r="Q8"/>
  <c r="U8"/>
  <c r="G11"/>
  <c r="I11"/>
  <c r="K11"/>
  <c r="O11"/>
  <c r="Q11"/>
  <c r="U11"/>
  <c r="G12"/>
  <c r="I12"/>
  <c r="K12"/>
  <c r="O12"/>
  <c r="Q12"/>
  <c r="U12"/>
  <c r="G13"/>
  <c r="I13"/>
  <c r="K13"/>
  <c r="O13"/>
  <c r="Q13"/>
  <c r="U13"/>
  <c r="G14"/>
  <c r="I14"/>
  <c r="K14"/>
  <c r="O14"/>
  <c r="Q14"/>
  <c r="U14"/>
  <c r="G16"/>
  <c r="I16"/>
  <c r="K16"/>
  <c r="O16"/>
  <c r="Q16"/>
  <c r="U16"/>
  <c r="G17"/>
  <c r="I17"/>
  <c r="K17"/>
  <c r="O17"/>
  <c r="Q17"/>
  <c r="U17"/>
  <c r="G19"/>
  <c r="I19"/>
  <c r="I18" s="1"/>
  <c r="K19"/>
  <c r="K18" s="1"/>
  <c r="O19"/>
  <c r="O18" s="1"/>
  <c r="Q19"/>
  <c r="Q18" s="1"/>
  <c r="U19"/>
  <c r="U18" s="1"/>
  <c r="G21"/>
  <c r="I21"/>
  <c r="K21"/>
  <c r="O21"/>
  <c r="Q21"/>
  <c r="U21"/>
  <c r="G23"/>
  <c r="I23"/>
  <c r="K23"/>
  <c r="O23"/>
  <c r="Q23"/>
  <c r="U23"/>
  <c r="G25"/>
  <c r="I25"/>
  <c r="K25"/>
  <c r="O25"/>
  <c r="Q25"/>
  <c r="U25"/>
  <c r="G27"/>
  <c r="I27"/>
  <c r="K27"/>
  <c r="O27"/>
  <c r="Q27"/>
  <c r="U27"/>
  <c r="G28"/>
  <c r="I28"/>
  <c r="K28"/>
  <c r="O28"/>
  <c r="Q28"/>
  <c r="U28"/>
  <c r="G29"/>
  <c r="I29"/>
  <c r="K29"/>
  <c r="O29"/>
  <c r="Q29"/>
  <c r="U29"/>
  <c r="G31"/>
  <c r="I31"/>
  <c r="K31"/>
  <c r="O31"/>
  <c r="Q31"/>
  <c r="U31"/>
  <c r="G33"/>
  <c r="I33"/>
  <c r="K33"/>
  <c r="O33"/>
  <c r="Q33"/>
  <c r="U33"/>
  <c r="G45"/>
  <c r="I45"/>
  <c r="K45"/>
  <c r="O45"/>
  <c r="Q45"/>
  <c r="U45"/>
  <c r="G47"/>
  <c r="I47"/>
  <c r="I46" s="1"/>
  <c r="K47"/>
  <c r="K46" s="1"/>
  <c r="O47"/>
  <c r="O46" s="1"/>
  <c r="Q47"/>
  <c r="Q46" s="1"/>
  <c r="U47"/>
  <c r="U46" s="1"/>
  <c r="G49"/>
  <c r="I49"/>
  <c r="K49"/>
  <c r="O49"/>
  <c r="Q49"/>
  <c r="U49"/>
  <c r="G50"/>
  <c r="I50"/>
  <c r="K50"/>
  <c r="O50"/>
  <c r="Q50"/>
  <c r="U50"/>
  <c r="G52"/>
  <c r="I52"/>
  <c r="K52"/>
  <c r="O52"/>
  <c r="Q52"/>
  <c r="U52"/>
  <c r="G53"/>
  <c r="I53"/>
  <c r="K53"/>
  <c r="O53"/>
  <c r="Q53"/>
  <c r="U53"/>
  <c r="G54"/>
  <c r="I54"/>
  <c r="K54"/>
  <c r="O54"/>
  <c r="Q54"/>
  <c r="U54"/>
  <c r="G55"/>
  <c r="I55"/>
  <c r="K55"/>
  <c r="O55"/>
  <c r="Q55"/>
  <c r="U55"/>
  <c r="G56"/>
  <c r="I56"/>
  <c r="K56"/>
  <c r="O56"/>
  <c r="Q56"/>
  <c r="U56"/>
  <c r="G57"/>
  <c r="I57"/>
  <c r="K57"/>
  <c r="O57"/>
  <c r="Q57"/>
  <c r="U57"/>
  <c r="G58"/>
  <c r="I58"/>
  <c r="K58"/>
  <c r="O58"/>
  <c r="Q58"/>
  <c r="U58"/>
  <c r="G59"/>
  <c r="I59"/>
  <c r="K59"/>
  <c r="O59"/>
  <c r="Q59"/>
  <c r="U59"/>
  <c r="G60"/>
  <c r="I60"/>
  <c r="K60"/>
  <c r="O60"/>
  <c r="Q60"/>
  <c r="U60"/>
  <c r="G61"/>
  <c r="I61"/>
  <c r="K61"/>
  <c r="O61"/>
  <c r="Q61"/>
  <c r="U61"/>
  <c r="G62"/>
  <c r="I62"/>
  <c r="K62"/>
  <c r="O62"/>
  <c r="Q62"/>
  <c r="U62"/>
  <c r="G64"/>
  <c r="I64"/>
  <c r="K64"/>
  <c r="O64"/>
  <c r="Q64"/>
  <c r="U64"/>
  <c r="G65"/>
  <c r="I65"/>
  <c r="K65"/>
  <c r="O65"/>
  <c r="Q65"/>
  <c r="U65"/>
  <c r="G66"/>
  <c r="I66"/>
  <c r="K66"/>
  <c r="O66"/>
  <c r="Q66"/>
  <c r="U66"/>
  <c r="G67"/>
  <c r="I67"/>
  <c r="K67"/>
  <c r="O67"/>
  <c r="Q67"/>
  <c r="U67"/>
  <c r="G68"/>
  <c r="I68"/>
  <c r="K68"/>
  <c r="O68"/>
  <c r="Q68"/>
  <c r="U68"/>
  <c r="G69"/>
  <c r="I69"/>
  <c r="K69"/>
  <c r="O69"/>
  <c r="Q69"/>
  <c r="U69"/>
  <c r="G70"/>
  <c r="I70"/>
  <c r="K70"/>
  <c r="O70"/>
  <c r="Q70"/>
  <c r="U70"/>
  <c r="G72"/>
  <c r="I72"/>
  <c r="K72"/>
  <c r="O72"/>
  <c r="Q72"/>
  <c r="U72"/>
  <c r="G73"/>
  <c r="I73"/>
  <c r="K73"/>
  <c r="O73"/>
  <c r="Q73"/>
  <c r="U73"/>
  <c r="G74"/>
  <c r="I74"/>
  <c r="K74"/>
  <c r="O74"/>
  <c r="Q74"/>
  <c r="U74"/>
  <c r="G75"/>
  <c r="I75"/>
  <c r="K75"/>
  <c r="O75"/>
  <c r="Q75"/>
  <c r="U75"/>
  <c r="G76"/>
  <c r="I76"/>
  <c r="K76"/>
  <c r="O76"/>
  <c r="Q76"/>
  <c r="U76"/>
  <c r="G77"/>
  <c r="I77"/>
  <c r="K77"/>
  <c r="O77"/>
  <c r="Q77"/>
  <c r="U77"/>
  <c r="G78"/>
  <c r="I78"/>
  <c r="K78"/>
  <c r="O78"/>
  <c r="Q78"/>
  <c r="U78"/>
  <c r="G79"/>
  <c r="I79"/>
  <c r="K79"/>
  <c r="O79"/>
  <c r="Q79"/>
  <c r="U79"/>
  <c r="G80"/>
  <c r="I80"/>
  <c r="K80"/>
  <c r="O80"/>
  <c r="Q80"/>
  <c r="U80"/>
  <c r="G81"/>
  <c r="I81"/>
  <c r="K81"/>
  <c r="O81"/>
  <c r="Q81"/>
  <c r="U81"/>
  <c r="G82"/>
  <c r="I82"/>
  <c r="K82"/>
  <c r="O82"/>
  <c r="Q82"/>
  <c r="U82"/>
  <c r="G83"/>
  <c r="I83"/>
  <c r="K83"/>
  <c r="O83"/>
  <c r="Q83"/>
  <c r="U83"/>
  <c r="G84"/>
  <c r="I84"/>
  <c r="K84"/>
  <c r="O84"/>
  <c r="Q84"/>
  <c r="U84"/>
  <c r="G85"/>
  <c r="I85"/>
  <c r="K85"/>
  <c r="O85"/>
  <c r="Q85"/>
  <c r="U85"/>
  <c r="G86"/>
  <c r="I86"/>
  <c r="K86"/>
  <c r="O86"/>
  <c r="Q86"/>
  <c r="U86"/>
  <c r="G87"/>
  <c r="I87"/>
  <c r="K87"/>
  <c r="O87"/>
  <c r="Q87"/>
  <c r="U87"/>
  <c r="G88"/>
  <c r="I88"/>
  <c r="K88"/>
  <c r="O88"/>
  <c r="Q88"/>
  <c r="U88"/>
  <c r="G90"/>
  <c r="I90"/>
  <c r="I89" s="1"/>
  <c r="K90"/>
  <c r="K89" s="1"/>
  <c r="O90"/>
  <c r="O89" s="1"/>
  <c r="Q90"/>
  <c r="Q89" s="1"/>
  <c r="U90"/>
  <c r="U89" s="1"/>
  <c r="G92"/>
  <c r="I92"/>
  <c r="K92"/>
  <c r="O92"/>
  <c r="Q92"/>
  <c r="U92"/>
  <c r="G94"/>
  <c r="I94"/>
  <c r="K94"/>
  <c r="O94"/>
  <c r="Q94"/>
  <c r="U94"/>
  <c r="G96"/>
  <c r="I96"/>
  <c r="K96"/>
  <c r="O96"/>
  <c r="Q96"/>
  <c r="U96"/>
  <c r="G98"/>
  <c r="I98"/>
  <c r="K98"/>
  <c r="O98"/>
  <c r="Q98"/>
  <c r="U98"/>
  <c r="G100"/>
  <c r="I100"/>
  <c r="K100"/>
  <c r="O100"/>
  <c r="Q100"/>
  <c r="U100"/>
  <c r="G101"/>
  <c r="I101"/>
  <c r="K101"/>
  <c r="O101"/>
  <c r="Q101"/>
  <c r="U101"/>
  <c r="G104"/>
  <c r="I104"/>
  <c r="K104"/>
  <c r="O104"/>
  <c r="Q104"/>
  <c r="U104"/>
  <c r="G105"/>
  <c r="I105"/>
  <c r="K105"/>
  <c r="O105"/>
  <c r="Q105"/>
  <c r="U105"/>
  <c r="G106"/>
  <c r="I106"/>
  <c r="K106"/>
  <c r="O106"/>
  <c r="Q106"/>
  <c r="U106"/>
  <c r="G107"/>
  <c r="I107"/>
  <c r="K107"/>
  <c r="O107"/>
  <c r="Q107"/>
  <c r="U107"/>
  <c r="G109"/>
  <c r="I109"/>
  <c r="K109"/>
  <c r="O109"/>
  <c r="Q109"/>
  <c r="U109"/>
  <c r="G110"/>
  <c r="I110"/>
  <c r="K110"/>
  <c r="O110"/>
  <c r="Q110"/>
  <c r="U110"/>
  <c r="G111"/>
  <c r="I111"/>
  <c r="K111"/>
  <c r="O111"/>
  <c r="Q111"/>
  <c r="U111"/>
  <c r="G112"/>
  <c r="I112"/>
  <c r="K112"/>
  <c r="O112"/>
  <c r="Q112"/>
  <c r="U112"/>
  <c r="G113"/>
  <c r="I113"/>
  <c r="K113"/>
  <c r="O113"/>
  <c r="Q113"/>
  <c r="U113"/>
  <c r="G114"/>
  <c r="I114"/>
  <c r="K114"/>
  <c r="O114"/>
  <c r="Q114"/>
  <c r="U114"/>
  <c r="G115"/>
  <c r="I115"/>
  <c r="K115"/>
  <c r="O115"/>
  <c r="Q115"/>
  <c r="U115"/>
  <c r="G116"/>
  <c r="I116"/>
  <c r="K116"/>
  <c r="O116"/>
  <c r="Q116"/>
  <c r="U116"/>
  <c r="G118"/>
  <c r="I118"/>
  <c r="K118"/>
  <c r="O118"/>
  <c r="Q118"/>
  <c r="U118"/>
  <c r="G120"/>
  <c r="I120"/>
  <c r="K120"/>
  <c r="O120"/>
  <c r="Q120"/>
  <c r="U120"/>
  <c r="G122"/>
  <c r="I122"/>
  <c r="K122"/>
  <c r="O122"/>
  <c r="Q122"/>
  <c r="U122"/>
  <c r="G124"/>
  <c r="I124"/>
  <c r="K124"/>
  <c r="O124"/>
  <c r="Q124"/>
  <c r="U124"/>
  <c r="G127"/>
  <c r="I127"/>
  <c r="K127"/>
  <c r="O127"/>
  <c r="Q127"/>
  <c r="U127"/>
  <c r="G128"/>
  <c r="I128"/>
  <c r="K128"/>
  <c r="O128"/>
  <c r="Q128"/>
  <c r="U128"/>
  <c r="G129"/>
  <c r="I129"/>
  <c r="K129"/>
  <c r="O129"/>
  <c r="Q129"/>
  <c r="U129"/>
  <c r="G130"/>
  <c r="I130"/>
  <c r="K130"/>
  <c r="O130"/>
  <c r="Q130"/>
  <c r="U130"/>
  <c r="G131"/>
  <c r="I131"/>
  <c r="K131"/>
  <c r="O131"/>
  <c r="Q131"/>
  <c r="U131"/>
  <c r="G132"/>
  <c r="I132"/>
  <c r="K132"/>
  <c r="O132"/>
  <c r="Q132"/>
  <c r="U132"/>
  <c r="G133"/>
  <c r="I133"/>
  <c r="K133"/>
  <c r="O133"/>
  <c r="Q133"/>
  <c r="U133"/>
  <c r="G134"/>
  <c r="I134"/>
  <c r="K134"/>
  <c r="O134"/>
  <c r="Q134"/>
  <c r="U134"/>
  <c r="G137"/>
  <c r="I137"/>
  <c r="K137"/>
  <c r="O137"/>
  <c r="Q137"/>
  <c r="U137"/>
  <c r="G139"/>
  <c r="I139"/>
  <c r="K139"/>
  <c r="O139"/>
  <c r="Q139"/>
  <c r="U139"/>
  <c r="G140"/>
  <c r="I140"/>
  <c r="K140"/>
  <c r="O140"/>
  <c r="Q140"/>
  <c r="U140"/>
  <c r="G142"/>
  <c r="I142"/>
  <c r="K142"/>
  <c r="O142"/>
  <c r="Q142"/>
  <c r="U142"/>
  <c r="G144"/>
  <c r="I144"/>
  <c r="K144"/>
  <c r="O144"/>
  <c r="Q144"/>
  <c r="U144"/>
  <c r="G147"/>
  <c r="I147"/>
  <c r="K147"/>
  <c r="O147"/>
  <c r="Q147"/>
  <c r="U147"/>
  <c r="G150"/>
  <c r="I150"/>
  <c r="K150"/>
  <c r="O150"/>
  <c r="Q150"/>
  <c r="U150"/>
  <c r="G152"/>
  <c r="I152"/>
  <c r="K152"/>
  <c r="O152"/>
  <c r="Q152"/>
  <c r="U152"/>
  <c r="G154"/>
  <c r="I154"/>
  <c r="K154"/>
  <c r="O154"/>
  <c r="Q154"/>
  <c r="U154"/>
  <c r="G157"/>
  <c r="I157"/>
  <c r="K157"/>
  <c r="O157"/>
  <c r="Q157"/>
  <c r="U157"/>
  <c r="G159"/>
  <c r="I159"/>
  <c r="K159"/>
  <c r="O159"/>
  <c r="Q159"/>
  <c r="U159"/>
  <c r="G160"/>
  <c r="I160"/>
  <c r="K160"/>
  <c r="O160"/>
  <c r="Q160"/>
  <c r="U160"/>
  <c r="G161"/>
  <c r="I161"/>
  <c r="K161"/>
  <c r="O161"/>
  <c r="Q161"/>
  <c r="U161"/>
  <c r="G163"/>
  <c r="I163"/>
  <c r="K163"/>
  <c r="O163"/>
  <c r="Q163"/>
  <c r="U163"/>
  <c r="G165"/>
  <c r="I165"/>
  <c r="K165"/>
  <c r="O165"/>
  <c r="Q165"/>
  <c r="U165"/>
  <c r="G166"/>
  <c r="I166"/>
  <c r="K166"/>
  <c r="O166"/>
  <c r="Q166"/>
  <c r="U166"/>
  <c r="G167"/>
  <c r="I167"/>
  <c r="K167"/>
  <c r="O167"/>
  <c r="Q167"/>
  <c r="U167"/>
  <c r="G168"/>
  <c r="I168"/>
  <c r="K168"/>
  <c r="O168"/>
  <c r="Q168"/>
  <c r="U168"/>
  <c r="G169"/>
  <c r="I169"/>
  <c r="K169"/>
  <c r="O169"/>
  <c r="Q169"/>
  <c r="U169"/>
  <c r="G170"/>
  <c r="I170"/>
  <c r="K170"/>
  <c r="O170"/>
  <c r="Q170"/>
  <c r="U170"/>
  <c r="G171"/>
  <c r="I171"/>
  <c r="K171"/>
  <c r="O171"/>
  <c r="Q171"/>
  <c r="U171"/>
  <c r="G172"/>
  <c r="I172"/>
  <c r="K172"/>
  <c r="O172"/>
  <c r="Q172"/>
  <c r="U172"/>
  <c r="G173"/>
  <c r="I173"/>
  <c r="K173"/>
  <c r="O173"/>
  <c r="Q173"/>
  <c r="U173"/>
  <c r="G174"/>
  <c r="I174"/>
  <c r="K174"/>
  <c r="O174"/>
  <c r="Q174"/>
  <c r="U174"/>
  <c r="G175"/>
  <c r="I175"/>
  <c r="K175"/>
  <c r="O175"/>
  <c r="Q175"/>
  <c r="U175"/>
  <c r="G176"/>
  <c r="I176"/>
  <c r="K176"/>
  <c r="O176"/>
  <c r="Q176"/>
  <c r="U176"/>
  <c r="G177"/>
  <c r="I177"/>
  <c r="K177"/>
  <c r="O177"/>
  <c r="Q177"/>
  <c r="U177"/>
  <c r="G178"/>
  <c r="I178"/>
  <c r="K178"/>
  <c r="O178"/>
  <c r="Q178"/>
  <c r="U178"/>
  <c r="G180"/>
  <c r="I180"/>
  <c r="K180"/>
  <c r="O180"/>
  <c r="Q180"/>
  <c r="U180"/>
  <c r="G181"/>
  <c r="I181"/>
  <c r="K181"/>
  <c r="O181"/>
  <c r="Q181"/>
  <c r="U181"/>
  <c r="G182"/>
  <c r="I182"/>
  <c r="K182"/>
  <c r="O182"/>
  <c r="Q182"/>
  <c r="U182"/>
  <c r="M183"/>
  <c r="I183"/>
  <c r="K183"/>
  <c r="O183"/>
  <c r="Q183"/>
  <c r="U183"/>
  <c r="G184"/>
  <c r="I184"/>
  <c r="K184"/>
  <c r="O184"/>
  <c r="Q184"/>
  <c r="U184"/>
  <c r="G185"/>
  <c r="I185"/>
  <c r="K185"/>
  <c r="O185"/>
  <c r="Q185"/>
  <c r="U185"/>
  <c r="G190"/>
  <c r="I190"/>
  <c r="K190"/>
  <c r="O190"/>
  <c r="Q190"/>
  <c r="U190"/>
  <c r="G192"/>
  <c r="I192"/>
  <c r="K192"/>
  <c r="O192"/>
  <c r="Q192"/>
  <c r="U192"/>
  <c r="G195"/>
  <c r="I195"/>
  <c r="K195"/>
  <c r="O195"/>
  <c r="Q195"/>
  <c r="U195"/>
  <c r="I197"/>
  <c r="K197"/>
  <c r="O197"/>
  <c r="Q197"/>
  <c r="U197"/>
  <c r="G199"/>
  <c r="I199"/>
  <c r="K199"/>
  <c r="O199"/>
  <c r="Q199"/>
  <c r="U199"/>
  <c r="G200"/>
  <c r="I200"/>
  <c r="K200"/>
  <c r="O200"/>
  <c r="Q200"/>
  <c r="U200"/>
  <c r="G203"/>
  <c r="I203"/>
  <c r="K203"/>
  <c r="O203"/>
  <c r="Q203"/>
  <c r="U203"/>
  <c r="G207"/>
  <c r="I207"/>
  <c r="K207"/>
  <c r="O207"/>
  <c r="Q207"/>
  <c r="U207"/>
  <c r="G208"/>
  <c r="I208"/>
  <c r="K208"/>
  <c r="O208"/>
  <c r="Q208"/>
  <c r="U208"/>
  <c r="G211"/>
  <c r="I211"/>
  <c r="K211"/>
  <c r="O211"/>
  <c r="Q211"/>
  <c r="U211"/>
  <c r="G213"/>
  <c r="I213"/>
  <c r="K213"/>
  <c r="O213"/>
  <c r="Q213"/>
  <c r="U213"/>
  <c r="G215"/>
  <c r="I215"/>
  <c r="K215"/>
  <c r="O215"/>
  <c r="Q215"/>
  <c r="U215"/>
  <c r="G216"/>
  <c r="I216"/>
  <c r="K216"/>
  <c r="O216"/>
  <c r="Q216"/>
  <c r="U216"/>
  <c r="G218"/>
  <c r="I218"/>
  <c r="K218"/>
  <c r="O218"/>
  <c r="Q218"/>
  <c r="U218"/>
  <c r="G219"/>
  <c r="I219"/>
  <c r="K219"/>
  <c r="O219"/>
  <c r="Q219"/>
  <c r="U219"/>
  <c r="G222"/>
  <c r="I222"/>
  <c r="K222"/>
  <c r="O222"/>
  <c r="Q222"/>
  <c r="U222"/>
  <c r="G223"/>
  <c r="I223"/>
  <c r="K223"/>
  <c r="O223"/>
  <c r="Q223"/>
  <c r="U223"/>
  <c r="G226"/>
  <c r="I226"/>
  <c r="K226"/>
  <c r="O226"/>
  <c r="Q226"/>
  <c r="U226"/>
  <c r="G229"/>
  <c r="I229"/>
  <c r="K229"/>
  <c r="O229"/>
  <c r="Q229"/>
  <c r="U229"/>
  <c r="G230"/>
  <c r="I230"/>
  <c r="K230"/>
  <c r="O230"/>
  <c r="Q230"/>
  <c r="U230"/>
  <c r="I233"/>
  <c r="I232" s="1"/>
  <c r="K233"/>
  <c r="K232" s="1"/>
  <c r="O233"/>
  <c r="O232" s="1"/>
  <c r="Q233"/>
  <c r="Q232" s="1"/>
  <c r="U233"/>
  <c r="U232" s="1"/>
  <c r="I235"/>
  <c r="I234" s="1"/>
  <c r="K235"/>
  <c r="K234" s="1"/>
  <c r="O235"/>
  <c r="O234" s="1"/>
  <c r="Q235"/>
  <c r="Q234" s="1"/>
  <c r="U235"/>
  <c r="U234" s="1"/>
  <c r="G237"/>
  <c r="I237"/>
  <c r="K237"/>
  <c r="O237"/>
  <c r="Q237"/>
  <c r="U237"/>
  <c r="G245"/>
  <c r="I245"/>
  <c r="K245"/>
  <c r="O245"/>
  <c r="Q245"/>
  <c r="U245"/>
  <c r="G247"/>
  <c r="I247"/>
  <c r="K247"/>
  <c r="O247"/>
  <c r="Q247"/>
  <c r="U247"/>
  <c r="G250"/>
  <c r="I250"/>
  <c r="K250"/>
  <c r="O250"/>
  <c r="Q250"/>
  <c r="U250"/>
  <c r="G252"/>
  <c r="I252"/>
  <c r="K252"/>
  <c r="O252"/>
  <c r="Q252"/>
  <c r="U252"/>
  <c r="G254"/>
  <c r="I254"/>
  <c r="K254"/>
  <c r="O254"/>
  <c r="Q254"/>
  <c r="U254"/>
  <c r="G256"/>
  <c r="I256"/>
  <c r="K256"/>
  <c r="O256"/>
  <c r="Q256"/>
  <c r="U256"/>
  <c r="G258"/>
  <c r="I258"/>
  <c r="K258"/>
  <c r="O258"/>
  <c r="Q258"/>
  <c r="U258"/>
  <c r="G27" i="1"/>
  <c r="J28"/>
  <c r="J26"/>
  <c r="G38"/>
  <c r="F38"/>
  <c r="J23"/>
  <c r="J24"/>
  <c r="J25"/>
  <c r="J27"/>
  <c r="E24"/>
  <c r="E26"/>
  <c r="G99" i="12" l="1"/>
  <c r="G48" i="15"/>
  <c r="G63" i="17"/>
  <c r="M216" i="12"/>
  <c r="M213"/>
  <c r="M215"/>
  <c r="M211"/>
  <c r="G202"/>
  <c r="G198"/>
  <c r="I69" i="1" s="1"/>
  <c r="M173" i="12"/>
  <c r="M150"/>
  <c r="M140"/>
  <c r="M137"/>
  <c r="M129"/>
  <c r="M115"/>
  <c r="M113"/>
  <c r="M111"/>
  <c r="M96"/>
  <c r="M65"/>
  <c r="M45"/>
  <c r="M185"/>
  <c r="M152"/>
  <c r="M147"/>
  <c r="M139"/>
  <c r="M132"/>
  <c r="M130"/>
  <c r="M120"/>
  <c r="M87"/>
  <c r="M85"/>
  <c r="M83"/>
  <c r="M57"/>
  <c r="G30"/>
  <c r="M25"/>
  <c r="M21"/>
  <c r="G20"/>
  <c r="M27"/>
  <c r="G18"/>
  <c r="I54" i="1" s="1"/>
  <c r="M16" i="12"/>
  <c r="M11"/>
  <c r="M190"/>
  <c r="M184"/>
  <c r="M182"/>
  <c r="M177"/>
  <c r="M171"/>
  <c r="M167"/>
  <c r="M159"/>
  <c r="M133"/>
  <c r="M131"/>
  <c r="M118"/>
  <c r="M88"/>
  <c r="M84"/>
  <c r="M78"/>
  <c r="M76"/>
  <c r="M72"/>
  <c r="M67"/>
  <c r="M62"/>
  <c r="M58"/>
  <c r="M56"/>
  <c r="M17"/>
  <c r="M14"/>
  <c r="M258"/>
  <c r="M223"/>
  <c r="M219"/>
  <c r="M192"/>
  <c r="M181"/>
  <c r="M178"/>
  <c r="M176"/>
  <c r="M174"/>
  <c r="M172"/>
  <c r="M170"/>
  <c r="M168"/>
  <c r="M166"/>
  <c r="M163"/>
  <c r="M160"/>
  <c r="M157"/>
  <c r="M134"/>
  <c r="M128"/>
  <c r="M124"/>
  <c r="M116"/>
  <c r="M114"/>
  <c r="M112"/>
  <c r="M107"/>
  <c r="M105"/>
  <c r="M101"/>
  <c r="M98"/>
  <c r="G89"/>
  <c r="I61" i="1" s="1"/>
  <c r="M81" i="12"/>
  <c r="M79"/>
  <c r="M77"/>
  <c r="M75"/>
  <c r="M73"/>
  <c r="M70"/>
  <c r="M68"/>
  <c r="M66"/>
  <c r="M61"/>
  <c r="M59"/>
  <c r="M55"/>
  <c r="M53"/>
  <c r="G46"/>
  <c r="M33"/>
  <c r="M29"/>
  <c r="M13"/>
  <c r="M8"/>
  <c r="M195"/>
  <c r="M180"/>
  <c r="M175"/>
  <c r="M169"/>
  <c r="M165"/>
  <c r="M161"/>
  <c r="M154"/>
  <c r="M144"/>
  <c r="M127"/>
  <c r="M122"/>
  <c r="M109"/>
  <c r="M106"/>
  <c r="M104"/>
  <c r="M100"/>
  <c r="M86"/>
  <c r="M82"/>
  <c r="M80"/>
  <c r="M74"/>
  <c r="M69"/>
  <c r="M60"/>
  <c r="M54"/>
  <c r="M49"/>
  <c r="M28"/>
  <c r="M254"/>
  <c r="M245"/>
  <c r="M208"/>
  <c r="M199"/>
  <c r="M256"/>
  <c r="M252"/>
  <c r="M247"/>
  <c r="M230"/>
  <c r="M218"/>
  <c r="M207"/>
  <c r="M200"/>
  <c r="G8" i="15"/>
  <c r="G22"/>
  <c r="G15"/>
  <c r="G43"/>
  <c r="G30"/>
  <c r="O91" i="12"/>
  <c r="I48"/>
  <c r="K196"/>
  <c r="G249"/>
  <c r="I84" i="1" s="1"/>
  <c r="I228" i="12"/>
  <c r="O228"/>
  <c r="U225"/>
  <c r="I201"/>
  <c r="O196"/>
  <c r="I196"/>
  <c r="Q228"/>
  <c r="U209"/>
  <c r="U48"/>
  <c r="I236"/>
  <c r="O231"/>
  <c r="U228"/>
  <c r="U93"/>
  <c r="K48"/>
  <c r="O236"/>
  <c r="I93"/>
  <c r="O93"/>
  <c r="U91"/>
  <c r="G48"/>
  <c r="I77" i="1"/>
  <c r="M90" i="12"/>
  <c r="M89" s="1"/>
  <c r="O225"/>
  <c r="U196"/>
  <c r="U236"/>
  <c r="U231"/>
  <c r="G225"/>
  <c r="I78" i="1" s="1"/>
  <c r="Q209" i="12"/>
  <c r="I209"/>
  <c r="O209"/>
  <c r="O48"/>
  <c r="E10" i="13"/>
  <c r="I221" i="12"/>
  <c r="O221"/>
  <c r="Q220"/>
  <c r="I220"/>
  <c r="O220"/>
  <c r="I217"/>
  <c r="Q249"/>
  <c r="I249"/>
  <c r="U249"/>
  <c r="O249"/>
  <c r="K236"/>
  <c r="G236"/>
  <c r="I83" i="1" s="1"/>
  <c r="K231" i="12"/>
  <c r="Q231"/>
  <c r="I231"/>
  <c r="K228"/>
  <c r="G228"/>
  <c r="I79" i="1" s="1"/>
  <c r="K225" i="12"/>
  <c r="Q225"/>
  <c r="M226"/>
  <c r="M225" s="1"/>
  <c r="I225"/>
  <c r="Q224"/>
  <c r="I224"/>
  <c r="U224"/>
  <c r="O224"/>
  <c r="K221"/>
  <c r="G221"/>
  <c r="I76" i="1" s="1"/>
  <c r="K220" i="12"/>
  <c r="I75" i="1"/>
  <c r="U210" i="12"/>
  <c r="K210"/>
  <c r="K209"/>
  <c r="Q202"/>
  <c r="I202"/>
  <c r="K201"/>
  <c r="Q198"/>
  <c r="I198"/>
  <c r="Q141"/>
  <c r="I141"/>
  <c r="U141"/>
  <c r="O141"/>
  <c r="K108"/>
  <c r="G108"/>
  <c r="Q108"/>
  <c r="I108"/>
  <c r="Q99"/>
  <c r="I99"/>
  <c r="U99"/>
  <c r="O99"/>
  <c r="K93"/>
  <c r="G93"/>
  <c r="I63" i="1" s="1"/>
  <c r="K91" i="12"/>
  <c r="G91"/>
  <c r="I62" i="1" s="1"/>
  <c r="Q91" i="12"/>
  <c r="I91"/>
  <c r="Q63"/>
  <c r="I63"/>
  <c r="U63"/>
  <c r="O63"/>
  <c r="Q51"/>
  <c r="I51"/>
  <c r="U51"/>
  <c r="O51"/>
  <c r="M47"/>
  <c r="M46" s="1"/>
  <c r="K30"/>
  <c r="U20"/>
  <c r="O20"/>
  <c r="M19"/>
  <c r="M18" s="1"/>
  <c r="U10"/>
  <c r="O10"/>
  <c r="K7"/>
  <c r="G7"/>
  <c r="I51" i="1" s="1"/>
  <c r="Q7" i="12"/>
  <c r="I7"/>
  <c r="K249"/>
  <c r="Q236"/>
  <c r="K224"/>
  <c r="Q221"/>
  <c r="U221"/>
  <c r="U220"/>
  <c r="Q217"/>
  <c r="O210"/>
  <c r="K202"/>
  <c r="Q201"/>
  <c r="K198"/>
  <c r="Q196"/>
  <c r="K141"/>
  <c r="G141"/>
  <c r="U108"/>
  <c r="O108"/>
  <c r="K99"/>
  <c r="Q93"/>
  <c r="K63"/>
  <c r="G63"/>
  <c r="K51"/>
  <c r="G51"/>
  <c r="Q48"/>
  <c r="Q30"/>
  <c r="I30"/>
  <c r="U30"/>
  <c r="O30"/>
  <c r="K20"/>
  <c r="Q20"/>
  <c r="I20"/>
  <c r="K10"/>
  <c r="G10"/>
  <c r="I53" i="1" s="1"/>
  <c r="Q10" i="12"/>
  <c r="I10"/>
  <c r="U7"/>
  <c r="O7"/>
  <c r="F39" i="1"/>
  <c r="F40"/>
  <c r="M231" i="12"/>
  <c r="I72" i="1"/>
  <c r="M209" i="12"/>
  <c r="M203"/>
  <c r="I70" i="1"/>
  <c r="M201" i="12"/>
  <c r="U217"/>
  <c r="O217"/>
  <c r="Q210"/>
  <c r="I210"/>
  <c r="Q179"/>
  <c r="I179"/>
  <c r="U179"/>
  <c r="O179"/>
  <c r="G217"/>
  <c r="I74" i="1" s="1"/>
  <c r="I80"/>
  <c r="M250" i="12"/>
  <c r="M237"/>
  <c r="M229"/>
  <c r="M224"/>
  <c r="M222"/>
  <c r="M220"/>
  <c r="K217"/>
  <c r="G210"/>
  <c r="U202"/>
  <c r="O202"/>
  <c r="U201"/>
  <c r="O201"/>
  <c r="U198"/>
  <c r="O198"/>
  <c r="K179"/>
  <c r="G179"/>
  <c r="M142"/>
  <c r="M110"/>
  <c r="M94"/>
  <c r="M92"/>
  <c r="M91" s="1"/>
  <c r="M64"/>
  <c r="M52"/>
  <c r="M50"/>
  <c r="M31"/>
  <c r="M23"/>
  <c r="M12"/>
  <c r="M210" l="1"/>
  <c r="I20" i="1"/>
  <c r="I19"/>
  <c r="G53" i="15"/>
  <c r="M30" i="12"/>
  <c r="M221"/>
  <c r="M48"/>
  <c r="M99"/>
  <c r="M217"/>
  <c r="M20"/>
  <c r="M108"/>
  <c r="M63"/>
  <c r="M179"/>
  <c r="M198"/>
  <c r="M202"/>
  <c r="M10"/>
  <c r="M51"/>
  <c r="I67" i="1"/>
  <c r="I65"/>
  <c r="M228" i="12"/>
  <c r="I59" i="1"/>
  <c r="I66"/>
  <c r="I73"/>
  <c r="I56"/>
  <c r="I57"/>
  <c r="M7" i="12"/>
  <c r="M141"/>
  <c r="M236"/>
  <c r="I71" i="1"/>
  <c r="I55"/>
  <c r="I64"/>
  <c r="M93" i="12"/>
  <c r="M249"/>
  <c r="I60" i="1"/>
  <c r="I58"/>
  <c r="F42"/>
  <c r="G232" i="12" l="1"/>
  <c r="G233"/>
  <c r="G23" i="1"/>
  <c r="G24" s="1"/>
  <c r="I16"/>
  <c r="G197" i="12" l="1"/>
  <c r="M233"/>
  <c r="M232" s="1"/>
  <c r="G196"/>
  <c r="I81" i="1"/>
  <c r="G235" i="12"/>
  <c r="Y260" l="1"/>
  <c r="M197"/>
  <c r="M196" s="1"/>
  <c r="I68" i="1"/>
  <c r="I17" s="1"/>
  <c r="G234" i="12"/>
  <c r="M235"/>
  <c r="M234" s="1"/>
  <c r="G260" l="1"/>
  <c r="G41" i="1"/>
  <c r="H41" s="1"/>
  <c r="I41" s="1"/>
  <c r="G40"/>
  <c r="H40" s="1"/>
  <c r="I40" s="1"/>
  <c r="G39"/>
  <c r="I82"/>
  <c r="G42" l="1"/>
  <c r="H39"/>
  <c r="H42" s="1"/>
  <c r="I18"/>
  <c r="I85"/>
  <c r="I21" l="1"/>
  <c r="G25" s="1"/>
  <c r="G29" s="1"/>
  <c r="G26" s="1"/>
  <c r="I39"/>
  <c r="I42" s="1"/>
  <c r="J63"/>
  <c r="J60"/>
  <c r="J59"/>
  <c r="J56"/>
  <c r="J53"/>
  <c r="J50"/>
  <c r="J82"/>
  <c r="J73"/>
  <c r="J70"/>
  <c r="J71"/>
  <c r="J68"/>
  <c r="J67"/>
  <c r="J64"/>
  <c r="J61"/>
  <c r="J49"/>
  <c r="J81"/>
  <c r="J78"/>
  <c r="J52"/>
  <c r="J83"/>
  <c r="J77"/>
  <c r="J65"/>
  <c r="J58"/>
  <c r="J51"/>
  <c r="J62"/>
  <c r="J84"/>
  <c r="J79"/>
  <c r="J76"/>
  <c r="J75"/>
  <c r="J72"/>
  <c r="J69"/>
  <c r="J66"/>
  <c r="J57"/>
  <c r="J54"/>
  <c r="J55"/>
  <c r="J80"/>
  <c r="J74"/>
  <c r="G28"/>
  <c r="J85" l="1"/>
  <c r="J41"/>
  <c r="J39"/>
  <c r="J42" s="1"/>
  <c r="J40"/>
</calcChain>
</file>

<file path=xl/sharedStrings.xml><?xml version="1.0" encoding="utf-8"?>
<sst xmlns="http://schemas.openxmlformats.org/spreadsheetml/2006/main" count="1686" uniqueCount="740">
  <si>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</si>
  <si>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</si>
  <si>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</si>
  <si>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</si>
  <si>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</si>
  <si>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</si>
  <si>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</si>
  <si>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</si>
  <si>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</si>
  <si>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</si>
  <si>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</si>
  <si>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</si>
  <si>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</si>
  <si>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</si>
  <si>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</si>
  <si>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</si>
  <si>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</si>
  <si>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</si>
  <si>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</si>
  <si>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</si>
  <si>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</si>
  <si>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</si>
  <si>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</si>
  <si>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</si>
  <si>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</si>
  <si>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</si>
  <si>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</si>
  <si>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</si>
  <si>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</si>
  <si>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</si>
  <si>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</si>
  <si>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</si>
  <si>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</si>
  <si>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</si>
  <si>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</si>
  <si>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</si>
  <si>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</si>
  <si>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</si>
  <si>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</si>
  <si>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</si>
  <si>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IČO:</t>
  </si>
  <si>
    <t>2016112</t>
  </si>
  <si>
    <t>Mimoň, Nádražní 115</t>
  </si>
  <si>
    <t>01</t>
  </si>
  <si>
    <t>Rekonstrukce budovy ředitelství divize Mimoň</t>
  </si>
  <si>
    <t>Objekt:</t>
  </si>
  <si>
    <t>Rozpočet:</t>
  </si>
  <si>
    <t>Michal Legner, Máchova 513, Česká Kamenice IČO 40672085</t>
  </si>
  <si>
    <t>Stavba</t>
  </si>
  <si>
    <t>Celkem za stavbu</t>
  </si>
  <si>
    <t>CZK</t>
  </si>
  <si>
    <t>Rekapitulace dílů</t>
  </si>
  <si>
    <t>Typ dílu</t>
  </si>
  <si>
    <t>1</t>
  </si>
  <si>
    <t>Zemní práce</t>
  </si>
  <si>
    <t>2</t>
  </si>
  <si>
    <t>Základy a zvláštní zakládání</t>
  </si>
  <si>
    <t>3</t>
  </si>
  <si>
    <t>Svislé a kompletní konstrukce</t>
  </si>
  <si>
    <t>342</t>
  </si>
  <si>
    <t>Sádrokartonové konstrukce</t>
  </si>
  <si>
    <t>61</t>
  </si>
  <si>
    <t>Úpravy povrchů vnitřní</t>
  </si>
  <si>
    <t>62</t>
  </si>
  <si>
    <t>Úpravy povrchů vnější</t>
  </si>
  <si>
    <t>63</t>
  </si>
  <si>
    <t>Podlahy a podlahové konstrukce</t>
  </si>
  <si>
    <t>64</t>
  </si>
  <si>
    <t>Výplně otvorů</t>
  </si>
  <si>
    <t>91</t>
  </si>
  <si>
    <t>Doplňující práce na komunikaci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</si>
  <si>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</si>
  <si>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</si>
  <si>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</si>
  <si>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</si>
  <si>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</si>
  <si>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</si>
  <si>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</si>
  <si>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</si>
  <si>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F0830</t>
  </si>
  <si>
    <t>Klimatizace, vzduchotechnika</t>
  </si>
  <si>
    <t>711</t>
  </si>
  <si>
    <t>Izolace proti vodě</t>
  </si>
  <si>
    <t>713</t>
  </si>
  <si>
    <t>Izolace tepelné</t>
  </si>
  <si>
    <t>721</t>
  </si>
  <si>
    <t>Vnitřní kanalizace</t>
  </si>
  <si>
    <t>722</t>
  </si>
  <si>
    <t>Vnitřní vodovod</t>
  </si>
  <si>
    <t>725</t>
  </si>
  <si>
    <t>Zařizovací předměty</t>
  </si>
  <si>
    <t>730</t>
  </si>
  <si>
    <t>Ústřední vytápění</t>
  </si>
  <si>
    <t>762</t>
  </si>
  <si>
    <t>Konstrukce tesařské</t>
  </si>
  <si>
    <t>763</t>
  </si>
  <si>
    <t>Dřevostavby</t>
  </si>
  <si>
    <t>764</t>
  </si>
  <si>
    <t>Konstrukce klempířské</t>
  </si>
  <si>
    <t>765</t>
  </si>
  <si>
    <t>Krytiny tvrdé</t>
  </si>
  <si>
    <t>766</t>
  </si>
  <si>
    <t>Konstrukce truhlářské</t>
  </si>
  <si>
    <t>767</t>
  </si>
  <si>
    <t>Konstrukce zámečnické</t>
  </si>
  <si>
    <t>771</t>
  </si>
  <si>
    <t>Podlahy z dlaždic a obklady</t>
  </si>
  <si>
    <t>776</t>
  </si>
  <si>
    <t>Podlahy povlakové</t>
  </si>
  <si>
    <t>781</t>
  </si>
  <si>
    <t>Obklady keramické</t>
  </si>
  <si>
    <t>783</t>
  </si>
  <si>
    <t>Nátěry</t>
  </si>
  <si>
    <t>784</t>
  </si>
  <si>
    <t>Malby</t>
  </si>
  <si>
    <t>786</t>
  </si>
  <si>
    <t>Čalounické úpravy</t>
  </si>
  <si>
    <t>799</t>
  </si>
  <si>
    <t>Ostatní</t>
  </si>
  <si>
    <t>M21</t>
  </si>
  <si>
    <t>Elektromontáže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</si>
  <si>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</si>
  <si>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</si>
  <si>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</si>
  <si>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</si>
  <si>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</si>
  <si>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</si>
  <si>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</si>
  <si>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</si>
  <si>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</si>
  <si>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</si>
  <si>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</si>
  <si>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</si>
  <si>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</si>
  <si>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</si>
  <si>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</si>
  <si>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</si>
  <si>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</si>
  <si>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</si>
  <si>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</si>
  <si>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</si>
  <si>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</si>
  <si>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</si>
  <si>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</si>
  <si>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</si>
  <si>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Dodavatel</t>
  </si>
  <si>
    <t>Díl:</t>
  </si>
  <si>
    <t>DIL</t>
  </si>
  <si>
    <t>139601102R00</t>
  </si>
  <si>
    <t>Ruční výkop jam, rýh a šachet v hornině tř. 3</t>
  </si>
  <si>
    <t>m3</t>
  </si>
  <si>
    <t>800-1</t>
  </si>
  <si>
    <t>RTS 16/ I</t>
  </si>
  <si>
    <t>POL1_</t>
  </si>
  <si>
    <t>162701105R00</t>
  </si>
  <si>
    <t>Vodorovné přemístění výkopku z hor.1-4 do 10000 m</t>
  </si>
  <si>
    <t>162201203R00</t>
  </si>
  <si>
    <t>Vodorovné přemíst.výkopku, kolečko hor.1-4, do 10m</t>
  </si>
  <si>
    <t>162201210R00</t>
  </si>
  <si>
    <t>Příplatek za dalš.10 m, kolečko, výkop. z hor.1- 4</t>
  </si>
  <si>
    <t>801-1</t>
  </si>
  <si>
    <t>m2</t>
  </si>
  <si>
    <t>POP</t>
  </si>
  <si>
    <t>t</t>
  </si>
  <si>
    <t>801-4</t>
  </si>
  <si>
    <t>RTS 17/ I</t>
  </si>
  <si>
    <t>317941123RT4</t>
  </si>
  <si>
    <t>Osazení ocelových válcovaných nosníků  č.14-22, včetně dodávky profilu I č.18</t>
  </si>
  <si>
    <t>m</t>
  </si>
  <si>
    <t>SPCM</t>
  </si>
  <si>
    <t>POL3_</t>
  </si>
  <si>
    <t>800-713</t>
  </si>
  <si>
    <t xml:space="preserve">m2    </t>
  </si>
  <si>
    <t>Vlastní</t>
  </si>
  <si>
    <t>602011105R00</t>
  </si>
  <si>
    <t>Postřik maltou sanační, ručně</t>
  </si>
  <si>
    <t>602011121RT1</t>
  </si>
  <si>
    <t>Omítka jádrová sanační, ručně, tloušťka vrstvy 20 mm</t>
  </si>
  <si>
    <t>610991111R00</t>
  </si>
  <si>
    <t>Zakrývání výplní vnitřních otvorů</t>
  </si>
  <si>
    <t>Včetně pomocného pracovního lešení o výšce podlahy do 1900 mm a pro zatížení do 1,5 kPa.</t>
  </si>
  <si>
    <t>612421321R00</t>
  </si>
  <si>
    <t>Oprava vápen.omítek stěn do 30 % pl. - hladkých</t>
  </si>
  <si>
    <t>612451121R00</t>
  </si>
  <si>
    <t>Omítka vnitřní zdiva, cementová (MC), hladká</t>
  </si>
  <si>
    <t>612471413R00</t>
  </si>
  <si>
    <t>Úprava vnitřních stěn aktivovaným štukem s přísad.</t>
  </si>
  <si>
    <t>622904112R00</t>
  </si>
  <si>
    <t>Očištění tlakovou vodou</t>
  </si>
  <si>
    <t>631312611R00</t>
  </si>
  <si>
    <t>Mazanina betonová tl. 5 - 8 cm C 16/20</t>
  </si>
  <si>
    <t>Včetně vytvoření dilatačních spár, bez zaplnění.</t>
  </si>
  <si>
    <t>631313611R00</t>
  </si>
  <si>
    <t>Mazanina betonová tl. 8 - 12 cm C 16/20</t>
  </si>
  <si>
    <t>631312141R00</t>
  </si>
  <si>
    <t>Doplnění rýh betonem v dosavadních mazaninách</t>
  </si>
  <si>
    <t>631361921RT4</t>
  </si>
  <si>
    <t>Výztuž mazanin svařovanou sítí, průměr drátu  6,0, oka 100/100 mm KH30</t>
  </si>
  <si>
    <t>632411104RT1</t>
  </si>
  <si>
    <t>Vyrovnávací stěrka, ruční zprac. tl.4 mm, samonivelační anhydritová směs</t>
  </si>
  <si>
    <t>642942111RT3</t>
  </si>
  <si>
    <t>kus</t>
  </si>
  <si>
    <t>Včetně kotvení rámů do zdiva a platí pro jakýkoliv způsob provádění (např. bodovým přivařením k obnažené výztuži, uklínováním, zalitím pracen apod.).</t>
  </si>
  <si>
    <t>642942214RT2</t>
  </si>
  <si>
    <t>648991113R00</t>
  </si>
  <si>
    <t>Osazení parapet.desek plast. a lamin. š.nad 20cm</t>
  </si>
  <si>
    <t>ks</t>
  </si>
  <si>
    <t>919735124R00</t>
  </si>
  <si>
    <t>Řezání stávajícího betonového krytu tl. 15 - 20 cm</t>
  </si>
  <si>
    <t>822-1</t>
  </si>
  <si>
    <t>941955001R00</t>
  </si>
  <si>
    <t>Lešení lehké pomocné, výška podlahy do 1,2 m</t>
  </si>
  <si>
    <t>800-3</t>
  </si>
  <si>
    <t>941955004R00</t>
  </si>
  <si>
    <t>952901111R00</t>
  </si>
  <si>
    <t>953946111R00</t>
  </si>
  <si>
    <t xml:space="preserve">Osazení ventilačních mřížek </t>
  </si>
  <si>
    <t>953981203R00</t>
  </si>
  <si>
    <t>Chemické kotvy, beton, hl. 110 mm, M12, malta</t>
  </si>
  <si>
    <t>95.01</t>
  </si>
  <si>
    <t>Přípomocné, bourací a ostatní práce vč. pomocného materiálu - HSV</t>
  </si>
  <si>
    <t xml:space="preserve">hod   </t>
  </si>
  <si>
    <t>95.02</t>
  </si>
  <si>
    <t>Přípomocné, bourací a ostatní práce vč. pomocného materiálu - PSV - po provedení instalací</t>
  </si>
  <si>
    <t>soubor</t>
  </si>
  <si>
    <t>95.04</t>
  </si>
  <si>
    <t>Práce spojené s postupným přepojováním, vypínáním a zpětným spouštěním , (elektro, kanalizace, voda a pod.)</t>
  </si>
  <si>
    <t>95.05</t>
  </si>
  <si>
    <t>Ochrana stávajících podlah</t>
  </si>
  <si>
    <t>95.06</t>
  </si>
  <si>
    <t>Zajištění denního úklidu všech chodeb, vstupu a schodiště - po pracovní době</t>
  </si>
  <si>
    <t>95.07</t>
  </si>
  <si>
    <t>42972905R</t>
  </si>
  <si>
    <t>180456000900R</t>
  </si>
  <si>
    <t>Montážní plošina na autopodvozku</t>
  </si>
  <si>
    <t>Sh</t>
  </si>
  <si>
    <t>STROJ</t>
  </si>
  <si>
    <t>POL6_</t>
  </si>
  <si>
    <t>962031132R00</t>
  </si>
  <si>
    <t>Bourání příček cihelných tl. 10 cm</t>
  </si>
  <si>
    <t>801-3</t>
  </si>
  <si>
    <t>965081713R00</t>
  </si>
  <si>
    <t>Bourání dlaždic keramických tl. 1 cm, nad 1 m2</t>
  </si>
  <si>
    <t>967031734R00</t>
  </si>
  <si>
    <t>Přisekání plošné zdiva cihelného na MVC tl. 30 cm</t>
  </si>
  <si>
    <t>968072455R00</t>
  </si>
  <si>
    <t>Vybourání kovových dveřních zárubní pl. do 2 m2</t>
  </si>
  <si>
    <t>968072456R00</t>
  </si>
  <si>
    <t>Vybourání kovových dveřních zárubní pl. nad 2 m2</t>
  </si>
  <si>
    <t>968095002R00</t>
  </si>
  <si>
    <t>971033561R00</t>
  </si>
  <si>
    <t>Vybourání otv. zeď cihel., tl.60 cm, MVC</t>
  </si>
  <si>
    <t>Včetně pomocného lešení o výšce podlahy do 1900 mm a pro zatížení do 1,5 kPa  (150 kg/m2).</t>
  </si>
  <si>
    <t>978011141R00</t>
  </si>
  <si>
    <t>Otlučení omítek vnitřních vápenných stropů do 30 %</t>
  </si>
  <si>
    <t>978013141R00</t>
  </si>
  <si>
    <t>Otlučení omítek vnitřních stěn v rozsahu do 30 %</t>
  </si>
  <si>
    <t>978013191R00</t>
  </si>
  <si>
    <t>Otlučení omítek vnitřních stěn v rozsahu do 100 %</t>
  </si>
  <si>
    <t>978059531R00</t>
  </si>
  <si>
    <t>Odsekání vnitřních obkladů stěn nad 2 m2</t>
  </si>
  <si>
    <t>721171808R00</t>
  </si>
  <si>
    <t>Demontáž potrubí z PVC do D 114 mm</t>
  </si>
  <si>
    <t>800-721</t>
  </si>
  <si>
    <t>722130802R00</t>
  </si>
  <si>
    <t>Demontáž potrubí ocelových závitových DN 40</t>
  </si>
  <si>
    <t>722170804R00</t>
  </si>
  <si>
    <t>Demontáž rozvodů vody z plastů do D 63</t>
  </si>
  <si>
    <t>722254110R00</t>
  </si>
  <si>
    <t>Demontáž hydrantových skříní</t>
  </si>
  <si>
    <t xml:space="preserve">ks    </t>
  </si>
  <si>
    <t>800-762</t>
  </si>
  <si>
    <t>800-764</t>
  </si>
  <si>
    <t>800-766</t>
  </si>
  <si>
    <t>766662811R00</t>
  </si>
  <si>
    <t>Demontáž prahů dveří 1křídlových</t>
  </si>
  <si>
    <t>800-767</t>
  </si>
  <si>
    <t>800-775</t>
  </si>
  <si>
    <t>979990001R00</t>
  </si>
  <si>
    <t>Poplatek za skládku stavební suti</t>
  </si>
  <si>
    <t>979990161R00</t>
  </si>
  <si>
    <t>Poplatek za skládku suti - dřevo</t>
  </si>
  <si>
    <t>979990181R00</t>
  </si>
  <si>
    <t>Poplatek za skládku suti - PVC podlahová krytina</t>
  </si>
  <si>
    <t>979990191R00</t>
  </si>
  <si>
    <t>Poplatek za skládku suti - netříděný odpad</t>
  </si>
  <si>
    <t>979094211R00</t>
  </si>
  <si>
    <t>Nakládání nebo překládání vybourané suti</t>
  </si>
  <si>
    <t>824-1</t>
  </si>
  <si>
    <t>POL8_</t>
  </si>
  <si>
    <t>979081111R00</t>
  </si>
  <si>
    <t>Odvoz suti a vybour. hmot na skládku do 1 km</t>
  </si>
  <si>
    <t>979081121R00</t>
  </si>
  <si>
    <t>Příplatek k odvozu za každý další 1 km</t>
  </si>
  <si>
    <t>979082111R00</t>
  </si>
  <si>
    <t>Vnitrostaveništní doprava suti do 10 m</t>
  </si>
  <si>
    <t>999281108R00</t>
  </si>
  <si>
    <t>Přesun hmot pro opravy a údržbu do výšky 12 m</t>
  </si>
  <si>
    <t>POL7_</t>
  </si>
  <si>
    <t>M35.02</t>
  </si>
  <si>
    <t>Přípomocné, bourací a ostatní práce vč. přípomocného materiálu</t>
  </si>
  <si>
    <t>hod</t>
  </si>
  <si>
    <t>711212002R00</t>
  </si>
  <si>
    <t>Hydroizolační povlak - nátěr nebo stěrka</t>
  </si>
  <si>
    <t>800-711</t>
  </si>
  <si>
    <t>dvouvrstvá</t>
  </si>
  <si>
    <t>711212002RT4</t>
  </si>
  <si>
    <t>Hydroizolační povlak - nátěr nebo stěrka, stěrka s vloženou skelnou tkaninou</t>
  </si>
  <si>
    <t>998711101R00</t>
  </si>
  <si>
    <t>Přesun hmot pro izolace proti vodě, výšky do 6 m</t>
  </si>
  <si>
    <t>713121111RT1</t>
  </si>
  <si>
    <t>713131130R00</t>
  </si>
  <si>
    <t>Izolace tepelná stěn vložením do konstrukce</t>
  </si>
  <si>
    <t>Včetně pomocného lešení o výšce podlahy do 1900 mm a pro zatížení do 1,5 kPa.</t>
  </si>
  <si>
    <t>713191100RT9</t>
  </si>
  <si>
    <t>Položení separační fólie, včetně dodávky fólie</t>
  </si>
  <si>
    <t>63140542R</t>
  </si>
  <si>
    <t>63140545R</t>
  </si>
  <si>
    <t>998713101R00</t>
  </si>
  <si>
    <t>Přesun hmot pro izolace tepelné, výšky do 6 m</t>
  </si>
  <si>
    <t>175101101RT2</t>
  </si>
  <si>
    <t>Obsyp potrubí bez prohození sypaniny, s dodáním štěrkopísku frakce 0 - 22 mm</t>
  </si>
  <si>
    <t>451573111R00</t>
  </si>
  <si>
    <t xml:space="preserve">Lože pod potrubí ze štěrkopísku </t>
  </si>
  <si>
    <t>827-1</t>
  </si>
  <si>
    <t>721110906R00</t>
  </si>
  <si>
    <t>Oprava potrubí kamenin., vsazení odbočky DN 125</t>
  </si>
  <si>
    <t>721170955R00</t>
  </si>
  <si>
    <t>Oprava-vsazení odbočky, potrubí PVC hrdlové D 110</t>
  </si>
  <si>
    <t>721176102R00</t>
  </si>
  <si>
    <t>Potrubí HT připojovací D 40 x 1,8 mm</t>
  </si>
  <si>
    <t>Potrubí včetně tvarovek. Bez zednických výpomocí.</t>
  </si>
  <si>
    <t>721176103R00</t>
  </si>
  <si>
    <t>Potrubí HT připojovací D 50 x 1,8 mm</t>
  </si>
  <si>
    <t>721176105R00</t>
  </si>
  <si>
    <t>Potrubí HT připojovací D 110 x 2,7 mm</t>
  </si>
  <si>
    <t>Potrubí včetně tvarovek, objímek a vložek pro tlumení hluku. Bez zednických výpomocí.</t>
  </si>
  <si>
    <t>Včetně zřízení a demontáže pomocného lešení.</t>
  </si>
  <si>
    <t>721176115R00</t>
  </si>
  <si>
    <t>Potrubí HT odpadní svislé D 110 x 2,7 mm</t>
  </si>
  <si>
    <t>721171219R00</t>
  </si>
  <si>
    <t>Trubka pro připojení WC, HL202G, D 110 mm</t>
  </si>
  <si>
    <t>721194105R00</t>
  </si>
  <si>
    <t>Vyvedení odpadních výpustek D 50 x 1,8</t>
  </si>
  <si>
    <t>721194109R00</t>
  </si>
  <si>
    <t>Vyvedení odpadních výpustek D 110 x 2,3</t>
  </si>
  <si>
    <t>721223424RT1</t>
  </si>
  <si>
    <t>Vpusť podlahová se zápachovou uzávěrkou, mřížka nerez 138 x 138 mm, DN 110</t>
  </si>
  <si>
    <t>721273200RT1</t>
  </si>
  <si>
    <t>Souprava ventilační střešní, souprava větrací hlavice PP  D 50 mm</t>
  </si>
  <si>
    <t>721273200RT3</t>
  </si>
  <si>
    <t>Souprava ventilační střešní , souprava větrací hlavice PP  D 110 mm</t>
  </si>
  <si>
    <t>721290111R00</t>
  </si>
  <si>
    <t>Zkouška těsnosti kanalizace vodou DN 125</t>
  </si>
  <si>
    <t>722171214R00</t>
  </si>
  <si>
    <t>Potrubí z PEHD, D 40 x 3,7 mm</t>
  </si>
  <si>
    <t>Potrubí včetně tvarovek, rozebiratelných svěrných spojek a bez zednických výpomocí.</t>
  </si>
  <si>
    <t>RTS 16/ II</t>
  </si>
  <si>
    <t>Potrubí včetně tvarovek bez zednických výpomocí.</t>
  </si>
  <si>
    <t>722172612R00</t>
  </si>
  <si>
    <t>Potrubí z PPR studená, D 25x3,5 mm</t>
  </si>
  <si>
    <t>Včetně dodávky vody, uzavření a zabezpečení konců potrubí.</t>
  </si>
  <si>
    <t>722280107R00</t>
  </si>
  <si>
    <t>Tlaková zkouška vodovodního potrubí DN 40</t>
  </si>
  <si>
    <t>721.01</t>
  </si>
  <si>
    <t>998721102R00</t>
  </si>
  <si>
    <t>Přesun hmot pro vnitřní kanalizaci, výšky do 12 m</t>
  </si>
  <si>
    <t>722131115R00</t>
  </si>
  <si>
    <t>Potrubí ocel. vně pozinkovaná  D 28x1,5</t>
  </si>
  <si>
    <t>722172632R00</t>
  </si>
  <si>
    <t>Potrubí z PPR teplá, D 25x4,2 mm</t>
  </si>
  <si>
    <t>V položce je kalkulována dodávka izolační trubice, spon a lepicí pásky.</t>
  </si>
  <si>
    <t>722181212RT8</t>
  </si>
  <si>
    <t>Izolace návleková tl. stěny 9 mm, vnitřní průměr 25 mm</t>
  </si>
  <si>
    <t>722181212RV9</t>
  </si>
  <si>
    <t>Izolace návleková tl. stěny 9 mm, vnitřní průměr 40 mm</t>
  </si>
  <si>
    <t>722181215RT7</t>
  </si>
  <si>
    <t>722181215RT8</t>
  </si>
  <si>
    <t>Izolace návleková tl. stěny 25 mm, vnitřní průměr 25 mm</t>
  </si>
  <si>
    <t>Včetněi vyvedení a upevnění výpustek.</t>
  </si>
  <si>
    <t>722220121R00</t>
  </si>
  <si>
    <t>Nástěnka K 247, pro baterii G 1/2</t>
  </si>
  <si>
    <t>pár</t>
  </si>
  <si>
    <t>722239102R00</t>
  </si>
  <si>
    <t>Montáž vodovodních armatur 2závity, G 3/4</t>
  </si>
  <si>
    <t>722254115RT2</t>
  </si>
  <si>
    <t>Skříň hydrantová s výzbrojí D25, hydrantová skříň D25 nerez</t>
  </si>
  <si>
    <t>722280108R00</t>
  </si>
  <si>
    <t>722290234R00</t>
  </si>
  <si>
    <t>Včetně dodání desinfekčního prostředku.</t>
  </si>
  <si>
    <t>732331514R00</t>
  </si>
  <si>
    <t>Nádoby expanzní tlak.s membránou, 35 l</t>
  </si>
  <si>
    <t>800-731</t>
  </si>
  <si>
    <t>732421311R00</t>
  </si>
  <si>
    <t>Čerpadlo cirkulační Z 25</t>
  </si>
  <si>
    <t>722.01</t>
  </si>
  <si>
    <t>42210573R</t>
  </si>
  <si>
    <t>Ventil vypouštěcí  DN 40</t>
  </si>
  <si>
    <t>551100223R</t>
  </si>
  <si>
    <t>Ventil tlakový redukční 5/4"</t>
  </si>
  <si>
    <t>55113525.AR</t>
  </si>
  <si>
    <t>Kohout kulový 3/4" páčka</t>
  </si>
  <si>
    <t>55113527.AR</t>
  </si>
  <si>
    <t>Kohout kulový 1 1/4" páčka</t>
  </si>
  <si>
    <t>55113532000R</t>
  </si>
  <si>
    <t>Kohout kulový s vypoušť. 1 1/4"</t>
  </si>
  <si>
    <t>551135732R</t>
  </si>
  <si>
    <t xml:space="preserve">Klapka zpětná 3/4" </t>
  </si>
  <si>
    <t>551135734R</t>
  </si>
  <si>
    <t>Klapka zpětná 1 1/4"</t>
  </si>
  <si>
    <t>5511361552R</t>
  </si>
  <si>
    <t xml:space="preserve">Filtr s vnitřními závity 1 1/4" </t>
  </si>
  <si>
    <t>63143112R</t>
  </si>
  <si>
    <t>Pouzdro potrubní minerální 32/40 mm</t>
  </si>
  <si>
    <t>63143113R</t>
  </si>
  <si>
    <t>Pouzdro potrubní minerální 40/40 mm</t>
  </si>
  <si>
    <t>998722102R00</t>
  </si>
  <si>
    <t>Přesun hmot pro vnitřní vodovod, výšky do 12 m</t>
  </si>
  <si>
    <t>725219401R00</t>
  </si>
  <si>
    <t>Montáž umyvadel na šrouby do zdiva</t>
  </si>
  <si>
    <t>725339101R00</t>
  </si>
  <si>
    <t>Montáž výlevky</t>
  </si>
  <si>
    <t>725829202R00</t>
  </si>
  <si>
    <t>Montáž baterie umyv.a dřezové nástěnné</t>
  </si>
  <si>
    <t>725860211R00</t>
  </si>
  <si>
    <t>Sifon umyvadlový</t>
  </si>
  <si>
    <t>55144110R</t>
  </si>
  <si>
    <t>Baterie umyvadlová stojánková</t>
  </si>
  <si>
    <t>55231400R</t>
  </si>
  <si>
    <t>Výlevka nerez nástěnná, zadní stěna, mřížka</t>
  </si>
  <si>
    <t>64213617R</t>
  </si>
  <si>
    <t>Umyvadlo  600x490 mm otvor pro baterii bílé</t>
  </si>
  <si>
    <t>998725102R00</t>
  </si>
  <si>
    <t>Přesun hmot pro zařizovací předměty, výšky do 12 m</t>
  </si>
  <si>
    <t>730.01</t>
  </si>
  <si>
    <t>6050000T</t>
  </si>
  <si>
    <t>Řezivo hraněné</t>
  </si>
  <si>
    <t xml:space="preserve">m3    </t>
  </si>
  <si>
    <t>998762102R00</t>
  </si>
  <si>
    <t>Přesun hmot pro tesařské konstrukce, výšky do 12 m</t>
  </si>
  <si>
    <t>764231440R00</t>
  </si>
  <si>
    <t>Lemování Ti Zn plechem zdí,tvrdá krytina,rš 400 mm</t>
  </si>
  <si>
    <t>včetně spojovacích prostředků.</t>
  </si>
  <si>
    <t>764.01</t>
  </si>
  <si>
    <t>998764101R00</t>
  </si>
  <si>
    <t>Přesun hmot pro klempířské konstr., výšky do 6 m</t>
  </si>
  <si>
    <t>766661122R00</t>
  </si>
  <si>
    <t>766695213R00</t>
  </si>
  <si>
    <t>Montáž prahů dveří jednokřídlových š. nad 10 cm</t>
  </si>
  <si>
    <t>54914594R</t>
  </si>
  <si>
    <t>Kliky se štítem dveřní  FAB - broušený nerez, klika kruhový profil, rovná</t>
  </si>
  <si>
    <t>998766102R00</t>
  </si>
  <si>
    <t>Přesun hmot pro truhlářské konstr., výšky do 12 m</t>
  </si>
  <si>
    <t>767649191R00</t>
  </si>
  <si>
    <t>Montáž doplňků dveří, samozavírače hydraulického - dodávka a montáž</t>
  </si>
  <si>
    <t>998767102R00</t>
  </si>
  <si>
    <t>Přesun hmot pro zámečnické konstr., výšky do 12 m</t>
  </si>
  <si>
    <t>800-771</t>
  </si>
  <si>
    <t>771111122R00</t>
  </si>
  <si>
    <t>Montáž podlahových lišt přechodových</t>
  </si>
  <si>
    <t>998776102R00</t>
  </si>
  <si>
    <t>Přesun hmot pro podlahy povlakové, výšky do 12 m</t>
  </si>
  <si>
    <t>783225100R00</t>
  </si>
  <si>
    <t>800-783</t>
  </si>
  <si>
    <t>včetně pomocného lešení.</t>
  </si>
  <si>
    <t>784402801R00</t>
  </si>
  <si>
    <t>Odstranění malby oškrábáním v místnosti H do 3,8 m</t>
  </si>
  <si>
    <t>800-784</t>
  </si>
  <si>
    <t>784195112R00</t>
  </si>
  <si>
    <t>Malba tekutá, bílá, 2 x</t>
  </si>
  <si>
    <t>799.01</t>
  </si>
  <si>
    <t>Vybavení m.č. 105, 107 - viz příloha č. 1 - Architektonické řešení</t>
  </si>
  <si>
    <t>M21.01</t>
  </si>
  <si>
    <t>Elektrorozvody - viz příloha č. 4</t>
  </si>
  <si>
    <t>005121 R</t>
  </si>
  <si>
    <t>Zařízení staveniště</t>
  </si>
  <si>
    <t>Soubor</t>
  </si>
  <si>
    <t>POL99_2</t>
  </si>
  <si>
    <t>Veškeré náklady spojené s vybudováním, provozem a odstraněním zařízení staveniště.</t>
  </si>
  <si>
    <t>- oplocení</t>
  </si>
  <si>
    <t>- mobilní WC</t>
  </si>
  <si>
    <t>- mobilní buňky - skladové</t>
  </si>
  <si>
    <t>- mobilní buňky - kanceláčské</t>
  </si>
  <si>
    <t>- mobilní buňky - šatnové</t>
  </si>
  <si>
    <t>005122010R</t>
  </si>
  <si>
    <t xml:space="preserve">Provoz objednatele </t>
  </si>
  <si>
    <t>POL99_1</t>
  </si>
  <si>
    <t>005124010R</t>
  </si>
  <si>
    <t>Koordinační činnost</t>
  </si>
  <si>
    <t>Koordinace stavebních a technologických dodávek stavby.</t>
  </si>
  <si>
    <t>005211030R</t>
  </si>
  <si>
    <t xml:space="preserve">Dočasná dopravní opatření </t>
  </si>
  <si>
    <t>POL99_8</t>
  </si>
  <si>
    <t>Náklady na vyhotovení návrhu dočasného dopravního značení, jeho projednání s dotčenými orgány a organizacemi, dodání dopravních značek a světelné signalizace, jejich rozmístění a přemísťování a jejich údržba v průběhu výstavby včetně následného odstranění po ukončení stavebních prací.</t>
  </si>
  <si>
    <t>005211040R</t>
  </si>
  <si>
    <t xml:space="preserve">Užívání veřejných ploch a prostranství  </t>
  </si>
  <si>
    <t>Náklady a poplatky spojené s užíváním veřejných ploch a prostranství, pokud jsou stavebními pracemi nebo souvisejícími činnostmi dotčeny, a to včetně užívání ploch v souvislosti s uložením stavebního materiálu nebo stavebního odpadu.</t>
  </si>
  <si>
    <t>005211080R</t>
  </si>
  <si>
    <t xml:space="preserve">Bezpečnostní a hygienická opatření na staveništi </t>
  </si>
  <si>
    <t>005241010R</t>
  </si>
  <si>
    <t>005281010R</t>
  </si>
  <si>
    <t>Fotodokumentace</t>
  </si>
  <si>
    <t>Nařezání izolace na potřebný rouzměr. Vložení izolace do stěny bez dodávky tepelné izolace.</t>
  </si>
  <si>
    <t/>
  </si>
  <si>
    <t>SUM</t>
  </si>
  <si>
    <t>END</t>
  </si>
  <si>
    <t>Architektonická studie - rozpočet</t>
  </si>
  <si>
    <t>jednotky</t>
  </si>
  <si>
    <t>počet jednotek</t>
  </si>
  <si>
    <t>cena / jednotka</t>
  </si>
  <si>
    <t>cena bez DPH</t>
  </si>
  <si>
    <t>VYBAVENÍ</t>
  </si>
  <si>
    <t>CELKEM</t>
  </si>
  <si>
    <t>C:</t>
  </si>
  <si>
    <t>kpl</t>
  </si>
  <si>
    <t>713411121R00</t>
  </si>
  <si>
    <t>Izolace tepelná potrubí pásy LSP a drátem, 1vrstvá</t>
  </si>
  <si>
    <t>631547115R</t>
  </si>
  <si>
    <t>Pouzdro potrubní izolační 35/30 mm, kamenná vlna s polepem Al fólií vyztuženou skleněnou mřížkou</t>
  </si>
  <si>
    <t>631547218R</t>
  </si>
  <si>
    <t>Pouzdro potrubní izolační 54/40 mm, kamenná vlna s polepem Al fólií vyztuženou skleněnou mřížkou</t>
  </si>
  <si>
    <t>722181214RT6</t>
  </si>
  <si>
    <t>Izolace návleková z pěn.PE tl. stěny 20 mm, vnitřní průměr 18 mm, uzavř.buněčná struktura</t>
  </si>
  <si>
    <t>Izolace návleková z pěn.PE tl. stěny 25 mm, vnitřní průměr 22 mm, uzavř.buněčná struktura</t>
  </si>
  <si>
    <t>998713102R00</t>
  </si>
  <si>
    <t>Přesun hmot pro izolace tepelné, výšky do 12 m</t>
  </si>
  <si>
    <t>732</t>
  </si>
  <si>
    <t>Strojovny</t>
  </si>
  <si>
    <t>732331515R00</t>
  </si>
  <si>
    <t>Nádoby expanzní tlak.s memb., 50 l</t>
  </si>
  <si>
    <t>spc</t>
  </si>
  <si>
    <t>Servisní uzávěr expanzní nádoby se zajištěním, DN 25</t>
  </si>
  <si>
    <t>732421325R00</t>
  </si>
  <si>
    <t>Čerpadlo oběhové DN 32, 10 bar, 3,8 m3/h, 4,5 m3/h, proporc.tlak, EEI&lt;0,19, příkon 144 W, 1,19 A</t>
  </si>
  <si>
    <t>732320812R00</t>
  </si>
  <si>
    <t>732324812R00</t>
  </si>
  <si>
    <t>Vypuštění vody z nádrží o obsahu 100 l</t>
  </si>
  <si>
    <t>998732101R00</t>
  </si>
  <si>
    <t>Přesun hmot pro strojovny, výšky do 6 m</t>
  </si>
  <si>
    <t>733</t>
  </si>
  <si>
    <t>Rozvod potrubí</t>
  </si>
  <si>
    <t>733163103R00</t>
  </si>
  <si>
    <t>Potrubí z měděných trubek D 18 x 1,0 mm</t>
  </si>
  <si>
    <t>733163105R00</t>
  </si>
  <si>
    <t>Potrubí z měděných trubek D 28 x 1,0 mm</t>
  </si>
  <si>
    <t>733163106R00</t>
  </si>
  <si>
    <t>Potrubí z měděných trubek D 35 x 1,5 mm</t>
  </si>
  <si>
    <t>733163108R00</t>
  </si>
  <si>
    <t>Potrubí z měděných trubek D 54 x 2,0 mm</t>
  </si>
  <si>
    <t>733190107R00</t>
  </si>
  <si>
    <t>Tlaková zkouška potrubí  DN 40</t>
  </si>
  <si>
    <t>733190108R00</t>
  </si>
  <si>
    <t>Tlaková zkouška potrubí  DN 50</t>
  </si>
  <si>
    <t>998733103R00</t>
  </si>
  <si>
    <t>734</t>
  </si>
  <si>
    <t>Armatury</t>
  </si>
  <si>
    <t>734209113R00</t>
  </si>
  <si>
    <t>Montáž armatur závitových,se 2závity, G 1/2</t>
  </si>
  <si>
    <t>Koupel.šroubení rohové DN15 chrom., kvs=0,85, pevná přednastavení reg.</t>
  </si>
  <si>
    <t>734223122RT2</t>
  </si>
  <si>
    <t>Ventil termostatický, přímý, DN 15, kvs=0,6, s termostatickou hlavicí kapalinovou</t>
  </si>
  <si>
    <t>734223822R00</t>
  </si>
  <si>
    <t>Ventil vyvažov.vnitř.z.měř.vent. DN 20, kvs=2,87</t>
  </si>
  <si>
    <t>734223823R00</t>
  </si>
  <si>
    <t>Ventil vyvažov.vnitř.z.měř.vent. DN 25, kvs=4,08</t>
  </si>
  <si>
    <t>734263135R00</t>
  </si>
  <si>
    <t>Šroubení regulační, přímé, EK x DN 15, kvs=1,35</t>
  </si>
  <si>
    <t>734233112R00</t>
  </si>
  <si>
    <t>Kohout kulový, vnitř.-vnitř.z. DN 20</t>
  </si>
  <si>
    <t>734233113R00</t>
  </si>
  <si>
    <t>Kohout kulový, vnitř.-vnitř.z. DN 25</t>
  </si>
  <si>
    <t>734233115R00</t>
  </si>
  <si>
    <t>Kohout kulový, vnitř.-vnitř.z. DN 40</t>
  </si>
  <si>
    <t>734293119R00</t>
  </si>
  <si>
    <t>Ventil směšovací třícestný, Kv 44, DN 50</t>
  </si>
  <si>
    <t>734293312R00</t>
  </si>
  <si>
    <t>Kohout kulový vypouštěcí, DN 15</t>
  </si>
  <si>
    <t>998734103R00</t>
  </si>
  <si>
    <t>735</t>
  </si>
  <si>
    <t>Otopná tělesa</t>
  </si>
  <si>
    <t>735156767R00</t>
  </si>
  <si>
    <t>735157543R00</t>
  </si>
  <si>
    <t>735158230R00</t>
  </si>
  <si>
    <t>Tlakové zkoušky panelových těles 3řadých</t>
  </si>
  <si>
    <t>998735102R00</t>
  </si>
  <si>
    <t>Topná zkouška</t>
  </si>
  <si>
    <t>Dokumentace skut.provedení</t>
  </si>
  <si>
    <t>Silnoproudé rozvody</t>
  </si>
  <si>
    <t>Projekt:</t>
  </si>
  <si>
    <t>Část:</t>
  </si>
  <si>
    <t xml:space="preserve">Elektroinstalace </t>
  </si>
  <si>
    <t>Profese:</t>
  </si>
  <si>
    <t>Poř. č.</t>
  </si>
  <si>
    <t>Označení/Výkres č.</t>
  </si>
  <si>
    <t>Popis, druh</t>
  </si>
  <si>
    <t>Jednotka</t>
  </si>
  <si>
    <t>Množství</t>
  </si>
  <si>
    <t>Jedn. cena (CZK)</t>
  </si>
  <si>
    <t>Cena (CZK)</t>
  </si>
  <si>
    <t>CELKEM SOUPIS VÝKONŮ</t>
  </si>
  <si>
    <t>MNOŽSTVÍ</t>
  </si>
  <si>
    <t>JEDN.CENA</t>
  </si>
  <si>
    <t>trubka ohebná instal. PVC 2323 R=23mm HFX</t>
  </si>
  <si>
    <t>trubka ohebná instal. PVC 2329 R=29mm HFX</t>
  </si>
  <si>
    <t>Krabice KO68</t>
  </si>
  <si>
    <t>Krabice KO97</t>
  </si>
  <si>
    <t>drátěný kabelový žlab např. CABLOFIL 65x50 mm vč.spoj.mat a výlož.</t>
  </si>
  <si>
    <t>CY 16mm2 zelenožlutý</t>
  </si>
  <si>
    <t>CY 10mm2 zelenožlutý</t>
  </si>
  <si>
    <t>CY 6mm2 zelenožlutý</t>
  </si>
  <si>
    <t>CYKY 2Ax1,5mm2</t>
  </si>
  <si>
    <t>CYKY-J 5x1,5mm2</t>
  </si>
  <si>
    <t>CYKY-J 3x1.5mm2</t>
  </si>
  <si>
    <t>CYKY 3Bx1,5 mm2</t>
  </si>
  <si>
    <t>CYKY-J 3x2.5mm2</t>
  </si>
  <si>
    <t>CYKY-J 5x2.5mm2</t>
  </si>
  <si>
    <t>CYKY 4Bx16mm2</t>
  </si>
  <si>
    <t>svorka BERNARD vč.CU pásky</t>
  </si>
  <si>
    <t>svazkovací páska  100-300/2,5-,2,8mm</t>
  </si>
  <si>
    <t>štítek kabelový do 18x35mm vč. pásky</t>
  </si>
  <si>
    <t>Přípojnice hlavního / lokálního pospojení</t>
  </si>
  <si>
    <t xml:space="preserve">Tlačítkový ovladač TOTAL STOP v krabici </t>
  </si>
  <si>
    <t>Zásuvka 230V/16A IP44</t>
  </si>
  <si>
    <t>B</t>
  </si>
  <si>
    <t>LED průmyslové svítidlo s krytem, IP65,71W</t>
  </si>
  <si>
    <t>D</t>
  </si>
  <si>
    <t>E</t>
  </si>
  <si>
    <t>N</t>
  </si>
  <si>
    <t>LED svítidlo nouzové 8W/1 hod s piktogramy</t>
  </si>
  <si>
    <t>podružný materiál ( izol, hmožď, pěna, …. )</t>
  </si>
  <si>
    <t>Práce ve výšce nad 3m</t>
  </si>
  <si>
    <t>Náklady na ochranu staveniště před vstupem nepovolaných osob, včetně příslušného značení, náklady na osvětlení staveniště, náklady na vypracování potřebné dokumentace pro provoz staveniště z hlediska požární ochrany (požární řád a poplachová směrnice) a z hlediska provozu staveniště (provozně dopravní řád), náklady na denní úklid pracoviště z hlediska nepřerušeného provozu objednatele.</t>
  </si>
  <si>
    <t>Náklady na ztížené provádění stavebních prací v důsledku nepřerušeného provozu na staveništi nebo v případech nepřerušeného provozu v objektech v nichž se stavební práce provádí, vč. ochrany proti vlivu stavby na prostor kanceláří v užívání objednatele.</t>
  </si>
  <si>
    <t>- provedení napojovacích bodů vody a elektro, vč. měření a spotřeby médií (ceny 2017 vodné + stočné 1m3 = 85,48 Kč bez DPH, ceny 2016 elektro 1 kWh = 3,41 Kč bez DPH).</t>
  </si>
  <si>
    <t>věšák u vstupu - styl a druh dle křesílek a židlí</t>
  </si>
  <si>
    <t>P-317083</t>
  </si>
  <si>
    <t>26092017</t>
  </si>
  <si>
    <t>Stůl</t>
  </si>
  <si>
    <t xml:space="preserve">židle </t>
  </si>
  <si>
    <t>Lešení lehké pomocné, výška podlahy do 4,0 m</t>
  </si>
  <si>
    <t>Vyčištění budov o výšce podlaží do 5 m</t>
  </si>
  <si>
    <t>Zabezpečení jednotlivých podlaží proti prašnosti</t>
  </si>
  <si>
    <t>Bourání parapetů š. do 50 cm</t>
  </si>
  <si>
    <t>Izolace tepelná podlah na sucho, jednovrstvá</t>
  </si>
  <si>
    <t>Tlaková zkouška vodovodního potrubí</t>
  </si>
  <si>
    <t>Proplach a dezinfekce vodovod.potrubí</t>
  </si>
  <si>
    <t>Rozvody ÚT, otopná tělesa - viz samostatná záložka</t>
  </si>
  <si>
    <t>Antikorozní oprava úprava OK haly a světlíků</t>
  </si>
  <si>
    <t>Nátěr syntetický kovových konstrukcí - antikorozní</t>
  </si>
  <si>
    <t>764.358</t>
  </si>
  <si>
    <t>764.3564</t>
  </si>
  <si>
    <t>61180000R</t>
  </si>
  <si>
    <t>Demontáž sestavy oken</t>
  </si>
  <si>
    <t>61180101R</t>
  </si>
  <si>
    <t>61180102R</t>
  </si>
  <si>
    <t>Přesun hmot pro rozvody potrubí, výšky do 6 m</t>
  </si>
  <si>
    <t>Přesun hmot pro armatury, výšky do 6 m</t>
  </si>
  <si>
    <t>Přesun hmot pro otopná tělesa, výšky do 6 m</t>
  </si>
  <si>
    <t>Tepelné čerpadlo min 70 kW, vnitřní a venkovní jednotka vč. regulace, základů</t>
  </si>
  <si>
    <t>Spínač č.1 IP40 komplet</t>
  </si>
  <si>
    <t>Spínač č.6+6 IP40 komplet</t>
  </si>
  <si>
    <t>Spínač č.7 IP40 komplet</t>
  </si>
  <si>
    <t>Zásuvka 400V/16A IP44</t>
  </si>
  <si>
    <t>Rozvaděč HR</t>
  </si>
  <si>
    <t>Montáže a Materiál</t>
  </si>
  <si>
    <t>Zářivkové, průmyslové s krytem, elektronický předř.,IP65,2x80W</t>
  </si>
  <si>
    <t>Svítidlo zářiv./ LED / halogen./ výbojk. , IP40, max 70W</t>
  </si>
  <si>
    <t>trubka PVC panc.tuhá pr.36 mm vč. upev.materiálu</t>
  </si>
  <si>
    <t>AYKY 3Bx120+70mm2</t>
  </si>
  <si>
    <t>Drát AlMgSi vč. podpěr</t>
  </si>
  <si>
    <t>Svorka SK</t>
  </si>
  <si>
    <t>Svorka SU</t>
  </si>
  <si>
    <t>Číslo svodu</t>
  </si>
  <si>
    <t>Svorka ZS</t>
  </si>
  <si>
    <t>Svorka SR02</t>
  </si>
  <si>
    <t>Svorka SR03</t>
  </si>
  <si>
    <t>Páska FeZn 30x4mm</t>
  </si>
  <si>
    <t>Zakreslení skutečného stavu</t>
  </si>
  <si>
    <t>Stavební přímomoce vč. materiálu</t>
  </si>
  <si>
    <t>Kabelová rýha zem. Tř.3 vč záhozu</t>
  </si>
  <si>
    <t>Pomocný a spojovací materiál</t>
  </si>
  <si>
    <t>Skladová hala 2 na p.p.č. 5412/19, KÚ Česká Lípa</t>
  </si>
  <si>
    <t>Krabnice A5 / IP54 vč. svorkem</t>
  </si>
  <si>
    <t>Spínač č.6 IP40 komplet</t>
  </si>
  <si>
    <t>Zásuvková skříň ZS1, ZS2, ZS3, ZS4</t>
  </si>
  <si>
    <t>Spínač 3/63 IP40 v krabici vč. vývodek</t>
  </si>
  <si>
    <t>A</t>
  </si>
  <si>
    <t>Svítidlo LED , IP40, max 60W</t>
  </si>
  <si>
    <t>Drát AlMgSi s izolací ( min 100 kA ) d=13m vč. podpěr</t>
  </si>
  <si>
    <t>Revize el. zařízení a hromosvodu do 2 mil.</t>
  </si>
  <si>
    <t>Nádrž rozvodů potrubí, do 100 l</t>
  </si>
  <si>
    <t>Otopná tělesa panelová boční přip. 33  600/3000</t>
  </si>
  <si>
    <t>Otopná tělesa panelová boční přip. 33  600/400</t>
  </si>
  <si>
    <t>Osazení a dodávka sekčních vrat 4x4m s dveřmi, oknem, izol. s pohonem</t>
  </si>
  <si>
    <t>642942214RT3</t>
  </si>
  <si>
    <t>Osazení ocelové zárubně do zděn. příčky tl. 250 mm, včetně dodávky zárubně 800/200</t>
  </si>
  <si>
    <t>Osazení ocelové zárubně do zděn. příčky tl. 250 mm, včetně dodávky zárubně 1800/200</t>
  </si>
  <si>
    <t>61180112R</t>
  </si>
  <si>
    <t>Okna - sestava 5 plastových oken ( 5,5x1,8m)</t>
  </si>
  <si>
    <t>Okna - sestava 4 plastových oken ( 4,4x1,8m)</t>
  </si>
  <si>
    <t>Okna - sestava 1 okno ( 1,2 x 1,2 m , 1x otv)</t>
  </si>
  <si>
    <t>Osazení a dodávka sekčních vrat 4x3,6m s dveřmi, oknem, izol. s pohonem</t>
  </si>
  <si>
    <t>642942201R</t>
  </si>
  <si>
    <t>Dveře tepelně izolační 900x1900</t>
  </si>
  <si>
    <t>642942202R</t>
  </si>
  <si>
    <t>Dveře dvoukřídlé tepelně izolační 1800x2100</t>
  </si>
  <si>
    <t>61151010R</t>
  </si>
  <si>
    <t>Demontáž drátoskla</t>
  </si>
  <si>
    <t>648995213R00</t>
  </si>
  <si>
    <t>Montáž a dodávka drátoskla</t>
  </si>
  <si>
    <t>Mřížka 4hranná provedení plast 160x160 mm</t>
  </si>
  <si>
    <t>317000511R</t>
  </si>
  <si>
    <t>Osazení ocelového žebříku žárově zinkovaný  s ochranným košem v= 11m</t>
  </si>
  <si>
    <t>725249102R00</t>
  </si>
  <si>
    <t>Montáž sprchových mís a vaniček</t>
  </si>
  <si>
    <t>725849200R00</t>
  </si>
  <si>
    <t>Montáž baterií sprchových, nastavitelná výška</t>
  </si>
  <si>
    <t>55149001R</t>
  </si>
  <si>
    <t>Zásobník nerez na toaletní papír</t>
  </si>
  <si>
    <t>55149010R</t>
  </si>
  <si>
    <t>Zásobník nerez na papírové ručníky</t>
  </si>
  <si>
    <t>55149023R</t>
  </si>
  <si>
    <t>Dávkovač tek. mýdla nerez obsah 0,5 l</t>
  </si>
  <si>
    <t>64238934R</t>
  </si>
  <si>
    <t>Klozet závěsný hlub. splachování bílý</t>
  </si>
  <si>
    <t>64200000R00</t>
  </si>
  <si>
    <t>64200000R01</t>
  </si>
  <si>
    <t>Kontejner modulový 6055*2435  ( šatna,chodba WC,sprcha ) bez zař.přemětů a rozvodů</t>
  </si>
  <si>
    <t>Kontejner modulový 6055*2435 ( kanc,chodba WC ) bez zař.předmětů a rozvodů</t>
  </si>
  <si>
    <t>Demontáž dešťových svodů</t>
  </si>
  <si>
    <t>Dešťové svody</t>
  </si>
  <si>
    <t>Montáž sekčních vrat ( 4x4m )</t>
  </si>
  <si>
    <t>Montáž sekčních vrat ( 4x3,6m )</t>
  </si>
  <si>
    <t>766661122R01</t>
  </si>
  <si>
    <t>766695213R01</t>
  </si>
  <si>
    <t>Montáž prahů dveří dvoukřídlových š. nad 10 cm</t>
  </si>
  <si>
    <t>Příprava projektu</t>
  </si>
  <si>
    <t>Projektová dokumentace, energetický posudek, výběrové řízení</t>
  </si>
  <si>
    <t>Deska izolační minerální tl. min. 120 mm, 1000x610 mm, univerzální</t>
  </si>
  <si>
    <t>Deska izolační minerální tl. min. 125 mm, 1000x610 mm, univerzální</t>
  </si>
</sst>
</file>

<file path=xl/styles.xml><?xml version="1.0" encoding="utf-8"?>
<styleSheet xmlns="http://schemas.openxmlformats.org/spreadsheetml/2006/main">
  <numFmts count="5">
    <numFmt numFmtId="164" formatCode="#,##0.00000"/>
    <numFmt numFmtId="165" formatCode="#,##0\ &quot;Kč&quot;"/>
    <numFmt numFmtId="166" formatCode="#,##0.00\ &quot;Kč&quot;"/>
    <numFmt numFmtId="167" formatCode="#,##0.0"/>
    <numFmt numFmtId="168" formatCode="#,##0.00\ ;[Red]\(#,##0.00\)"/>
  </numFmts>
  <fonts count="46">
    <font>
      <sz val="10"/>
      <name val="Arial CE"/>
      <charset val="238"/>
    </font>
    <font>
      <sz val="10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b/>
      <sz val="11"/>
      <name val="Arial CE"/>
      <charset val="238"/>
    </font>
    <font>
      <sz val="8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  <font>
      <sz val="10"/>
      <name val="Arial CE"/>
      <charset val="238"/>
    </font>
    <font>
      <sz val="10"/>
      <color theme="1" tint="0.249977111117893"/>
      <name val="Arial CE"/>
      <family val="2"/>
      <charset val="238"/>
    </font>
    <font>
      <sz val="10"/>
      <color theme="1" tint="0.34998626667073579"/>
      <name val="Arial CE"/>
      <family val="2"/>
      <charset val="238"/>
    </font>
    <font>
      <b/>
      <sz val="10"/>
      <color theme="1" tint="0.249977111117893"/>
      <name val="Arial CE"/>
      <family val="2"/>
      <charset val="238"/>
    </font>
    <font>
      <b/>
      <sz val="10"/>
      <color theme="1" tint="0.34998626667073579"/>
      <name val="Arial CE"/>
      <family val="2"/>
      <charset val="238"/>
    </font>
    <font>
      <sz val="12"/>
      <name val="Arial"/>
      <family val="2"/>
      <charset val="238"/>
    </font>
    <font>
      <b/>
      <sz val="18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9"/>
      <color indexed="63"/>
      <name val="Arial"/>
      <family val="2"/>
      <charset val="238"/>
    </font>
    <font>
      <b/>
      <sz val="10"/>
      <color indexed="17"/>
      <name val="Arial"/>
      <family val="2"/>
      <charset val="238"/>
    </font>
    <font>
      <b/>
      <i/>
      <sz val="10"/>
      <name val="Arial"/>
      <family val="2"/>
      <charset val="238"/>
    </font>
    <font>
      <i/>
      <sz val="8"/>
      <name val="Arial"/>
      <family val="2"/>
      <charset val="238"/>
    </font>
    <font>
      <sz val="12"/>
      <color indexed="17"/>
      <name val="Arial"/>
      <family val="2"/>
      <charset val="238"/>
    </font>
    <font>
      <b/>
      <sz val="12"/>
      <color indexed="17"/>
      <name val="Arial"/>
      <family val="2"/>
      <charset val="238"/>
    </font>
    <font>
      <sz val="12"/>
      <name val="Arial CE"/>
      <family val="2"/>
      <charset val="238"/>
    </font>
    <font>
      <sz val="10"/>
      <color rgb="FFFF0000"/>
      <name val="Arial CE"/>
      <charset val="238"/>
    </font>
    <font>
      <sz val="10"/>
      <name val="Arial CE"/>
      <charset val="238"/>
    </font>
    <font>
      <b/>
      <sz val="14"/>
      <name val="Arial CE"/>
      <family val="2"/>
      <charset val="238"/>
    </font>
    <font>
      <sz val="12"/>
      <name val="Arial CE"/>
      <charset val="238"/>
    </font>
    <font>
      <b/>
      <sz val="12"/>
      <name val="Arial CE"/>
      <charset val="238"/>
    </font>
    <font>
      <b/>
      <sz val="10"/>
      <name val="Arial CE"/>
      <charset val="238"/>
    </font>
    <font>
      <sz val="9"/>
      <name val="Arial CE"/>
      <family val="2"/>
      <charset val="238"/>
    </font>
    <font>
      <sz val="11"/>
      <name val="Arial CE"/>
      <charset val="238"/>
    </font>
    <font>
      <b/>
      <sz val="11"/>
      <name val="Arial CE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3"/>
      <name val="Arial CE"/>
      <charset val="238"/>
    </font>
    <font>
      <sz val="9"/>
      <name val="Arial CE"/>
      <charset val="238"/>
    </font>
    <font>
      <sz val="7"/>
      <name val="Arial CE"/>
      <charset val="238"/>
    </font>
    <font>
      <b/>
      <sz val="9"/>
      <name val="Arial CE"/>
      <charset val="238"/>
    </font>
    <font>
      <sz val="9"/>
      <color theme="1"/>
      <name val="Arial CE"/>
      <charset val="238"/>
    </font>
    <font>
      <sz val="8"/>
      <color theme="1"/>
      <name val="Arial CE"/>
      <charset val="238"/>
    </font>
  </fonts>
  <fills count="15">
    <fill>
      <patternFill patternType="none"/>
    </fill>
    <fill>
      <patternFill patternType="gray125"/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51"/>
        <bgColor indexed="52"/>
      </patternFill>
    </fill>
    <fill>
      <patternFill patternType="solid">
        <fgColor indexed="43"/>
        <bgColor indexed="42"/>
      </patternFill>
    </fill>
    <fill>
      <patternFill patternType="solid">
        <fgColor indexed="26"/>
        <bgColor indexed="31"/>
      </patternFill>
    </fill>
    <fill>
      <patternFill patternType="solid">
        <fgColor indexed="51"/>
        <bgColor indexed="49"/>
      </patternFill>
    </fill>
    <fill>
      <patternFill patternType="solid">
        <fgColor indexed="43"/>
        <bgColor indexed="64"/>
      </patternFill>
    </fill>
    <fill>
      <patternFill patternType="solid">
        <fgColor indexed="15"/>
        <bgColor indexed="49"/>
      </patternFill>
    </fill>
    <fill>
      <patternFill patternType="solid">
        <fgColor theme="4" tint="0.79998168889431442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7">
    <xf numFmtId="0" fontId="0" fillId="0" borderId="0"/>
    <xf numFmtId="0" fontId="1" fillId="0" borderId="0"/>
    <xf numFmtId="0" fontId="21" fillId="0" borderId="0"/>
    <xf numFmtId="0" fontId="11" fillId="0" borderId="0"/>
    <xf numFmtId="0" fontId="11" fillId="0" borderId="0"/>
    <xf numFmtId="0" fontId="11" fillId="0" borderId="0"/>
    <xf numFmtId="0" fontId="11" fillId="0" borderId="0"/>
  </cellStyleXfs>
  <cellXfs count="388">
    <xf numFmtId="0" fontId="0" fillId="0" borderId="0" xfId="0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5" fillId="0" borderId="0" xfId="0" applyFont="1"/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9" fontId="0" fillId="0" borderId="0" xfId="0" applyNumberFormat="1"/>
    <xf numFmtId="0" fontId="0" fillId="0" borderId="0" xfId="0" applyAlignment="1">
      <alignment horizontal="center"/>
    </xf>
    <xf numFmtId="0" fontId="0" fillId="0" borderId="21" xfId="0" applyFont="1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0" fillId="2" borderId="21" xfId="0" applyFont="1" applyFill="1" applyBorder="1" applyAlignment="1">
      <alignment vertical="center"/>
    </xf>
    <xf numFmtId="49" fontId="0" fillId="2" borderId="12" xfId="0" applyNumberFormat="1" applyFill="1" applyBorder="1" applyAlignment="1">
      <alignment vertical="center"/>
    </xf>
    <xf numFmtId="0" fontId="0" fillId="4" borderId="32" xfId="0" applyFill="1" applyBorder="1"/>
    <xf numFmtId="0" fontId="8" fillId="0" borderId="0" xfId="0" applyFont="1"/>
    <xf numFmtId="0" fontId="8" fillId="0" borderId="26" xfId="0" applyFont="1" applyBorder="1" applyAlignment="1">
      <alignment vertical="top"/>
    </xf>
    <xf numFmtId="49" fontId="0" fillId="4" borderId="28" xfId="0" applyNumberFormat="1" applyFill="1" applyBorder="1"/>
    <xf numFmtId="0" fontId="0" fillId="4" borderId="28" xfId="0" applyFill="1" applyBorder="1" applyAlignment="1">
      <alignment horizontal="center"/>
    </xf>
    <xf numFmtId="0" fontId="0" fillId="4" borderId="28" xfId="0" applyFill="1" applyBorder="1"/>
    <xf numFmtId="0" fontId="0" fillId="4" borderId="28" xfId="0" applyFill="1" applyBorder="1" applyAlignment="1">
      <alignment wrapText="1"/>
    </xf>
    <xf numFmtId="0" fontId="0" fillId="2" borderId="10" xfId="0" applyFill="1" applyBorder="1" applyAlignment="1">
      <alignment vertical="top"/>
    </xf>
    <xf numFmtId="0" fontId="10" fillId="0" borderId="0" xfId="0" applyNumberFormat="1" applyFont="1" applyAlignment="1">
      <alignment wrapText="1"/>
    </xf>
    <xf numFmtId="0" fontId="8" fillId="0" borderId="26" xfId="0" applyNumberFormat="1" applyFont="1" applyBorder="1" applyAlignment="1">
      <alignment vertical="top"/>
    </xf>
    <xf numFmtId="0" fontId="0" fillId="2" borderId="10" xfId="0" applyNumberFormat="1" applyFill="1" applyBorder="1" applyAlignment="1">
      <alignment vertical="top"/>
    </xf>
    <xf numFmtId="0" fontId="8" fillId="0" borderId="30" xfId="0" applyFont="1" applyBorder="1" applyAlignment="1">
      <alignment horizontal="center" vertical="top" shrinkToFit="1"/>
    </xf>
    <xf numFmtId="0" fontId="0" fillId="2" borderId="31" xfId="0" applyFill="1" applyBorder="1" applyAlignment="1">
      <alignment horizontal="center" vertical="top" shrinkToFit="1"/>
    </xf>
    <xf numFmtId="164" fontId="8" fillId="0" borderId="30" xfId="0" applyNumberFormat="1" applyFont="1" applyBorder="1" applyAlignment="1">
      <alignment vertical="top" shrinkToFit="1"/>
    </xf>
    <xf numFmtId="164" fontId="0" fillId="2" borderId="31" xfId="0" applyNumberFormat="1" applyFill="1" applyBorder="1" applyAlignment="1">
      <alignment vertical="top" shrinkToFit="1"/>
    </xf>
    <xf numFmtId="4" fontId="8" fillId="3" borderId="30" xfId="0" applyNumberFormat="1" applyFont="1" applyFill="1" applyBorder="1" applyAlignment="1" applyProtection="1">
      <alignment vertical="top" shrinkToFit="1"/>
      <protection locked="0"/>
    </xf>
    <xf numFmtId="4" fontId="8" fillId="0" borderId="30" xfId="0" applyNumberFormat="1" applyFont="1" applyBorder="1" applyAlignment="1">
      <alignment vertical="top" shrinkToFit="1"/>
    </xf>
    <xf numFmtId="4" fontId="8" fillId="0" borderId="26" xfId="0" applyNumberFormat="1" applyFont="1" applyBorder="1" applyAlignment="1">
      <alignment vertical="top" shrinkToFit="1"/>
    </xf>
    <xf numFmtId="4" fontId="0" fillId="2" borderId="31" xfId="0" applyNumberFormat="1" applyFill="1" applyBorder="1" applyAlignment="1">
      <alignment vertical="top" shrinkToFit="1"/>
    </xf>
    <xf numFmtId="4" fontId="0" fillId="2" borderId="10" xfId="0" applyNumberFormat="1" applyFill="1" applyBorder="1" applyAlignment="1">
      <alignment vertical="top" shrinkToFit="1"/>
    </xf>
    <xf numFmtId="0" fontId="8" fillId="0" borderId="10" xfId="0" applyFont="1" applyBorder="1" applyAlignment="1">
      <alignment vertical="top"/>
    </xf>
    <xf numFmtId="0" fontId="8" fillId="0" borderId="10" xfId="0" applyNumberFormat="1" applyFont="1" applyBorder="1" applyAlignment="1">
      <alignment vertical="top"/>
    </xf>
    <xf numFmtId="0" fontId="8" fillId="0" borderId="31" xfId="0" applyFont="1" applyBorder="1" applyAlignment="1">
      <alignment horizontal="center" vertical="top" shrinkToFit="1"/>
    </xf>
    <xf numFmtId="164" fontId="8" fillId="0" borderId="31" xfId="0" applyNumberFormat="1" applyFont="1" applyBorder="1" applyAlignment="1">
      <alignment vertical="top" shrinkToFit="1"/>
    </xf>
    <xf numFmtId="4" fontId="8" fillId="3" borderId="31" xfId="0" applyNumberFormat="1" applyFont="1" applyFill="1" applyBorder="1" applyAlignment="1" applyProtection="1">
      <alignment vertical="top" shrinkToFit="1"/>
      <protection locked="0"/>
    </xf>
    <xf numFmtId="4" fontId="8" fillId="0" borderId="31" xfId="0" applyNumberFormat="1" applyFont="1" applyBorder="1" applyAlignment="1">
      <alignment vertical="top" shrinkToFit="1"/>
    </xf>
    <xf numFmtId="4" fontId="8" fillId="0" borderId="10" xfId="0" applyNumberFormat="1" applyFont="1" applyBorder="1" applyAlignment="1">
      <alignment vertical="top" shrinkToFit="1"/>
    </xf>
    <xf numFmtId="0" fontId="5" fillId="2" borderId="15" xfId="0" applyFont="1" applyFill="1" applyBorder="1" applyAlignment="1">
      <alignment vertical="top"/>
    </xf>
    <xf numFmtId="49" fontId="5" fillId="2" borderId="12" xfId="0" applyNumberFormat="1" applyFont="1" applyFill="1" applyBorder="1" applyAlignment="1">
      <alignment vertical="top"/>
    </xf>
    <xf numFmtId="0" fontId="5" fillId="2" borderId="12" xfId="0" applyFont="1" applyFill="1" applyBorder="1" applyAlignment="1">
      <alignment horizontal="center" vertical="top"/>
    </xf>
    <xf numFmtId="0" fontId="5" fillId="2" borderId="12" xfId="0" applyFont="1" applyFill="1" applyBorder="1" applyAlignment="1">
      <alignment vertical="top"/>
    </xf>
    <xf numFmtId="4" fontId="5" fillId="2" borderId="22" xfId="0" applyNumberFormat="1" applyFont="1" applyFill="1" applyBorder="1" applyAlignment="1">
      <alignment vertical="top"/>
    </xf>
    <xf numFmtId="0" fontId="8" fillId="0" borderId="30" xfId="0" applyNumberFormat="1" applyFont="1" applyBorder="1" applyAlignment="1">
      <alignment horizontal="left" vertical="top" wrapText="1"/>
    </xf>
    <xf numFmtId="0" fontId="0" fillId="2" borderId="31" xfId="0" applyNumberFormat="1" applyFill="1" applyBorder="1" applyAlignment="1">
      <alignment horizontal="left" vertical="top" wrapText="1"/>
    </xf>
    <xf numFmtId="0" fontId="8" fillId="0" borderId="31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2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11" fillId="0" borderId="0" xfId="0" applyFont="1"/>
    <xf numFmtId="0" fontId="5" fillId="5" borderId="21" xfId="0" applyFont="1" applyFill="1" applyBorder="1" applyAlignment="1">
      <alignment horizontal="left"/>
    </xf>
    <xf numFmtId="0" fontId="5" fillId="5" borderId="21" xfId="0" applyFont="1" applyFill="1" applyBorder="1" applyAlignment="1">
      <alignment horizontal="center" vertical="center"/>
    </xf>
    <xf numFmtId="0" fontId="5" fillId="5" borderId="21" xfId="0" applyFont="1" applyFill="1" applyBorder="1" applyAlignment="1">
      <alignment horizontal="right" vertical="center" wrapText="1"/>
    </xf>
    <xf numFmtId="0" fontId="3" fillId="0" borderId="21" xfId="0" applyFont="1" applyFill="1" applyBorder="1"/>
    <xf numFmtId="0" fontId="1" fillId="0" borderId="21" xfId="0" applyFont="1" applyFill="1" applyBorder="1" applyAlignment="1">
      <alignment horizontal="right"/>
    </xf>
    <xf numFmtId="0" fontId="1" fillId="0" borderId="21" xfId="0" applyFont="1" applyFill="1" applyBorder="1"/>
    <xf numFmtId="165" fontId="1" fillId="0" borderId="21" xfId="0" applyNumberFormat="1" applyFont="1" applyFill="1" applyBorder="1"/>
    <xf numFmtId="165" fontId="0" fillId="0" borderId="21" xfId="0" applyNumberFormat="1" applyFont="1" applyFill="1" applyBorder="1"/>
    <xf numFmtId="0" fontId="3" fillId="0" borderId="21" xfId="0" applyFont="1" applyBorder="1"/>
    <xf numFmtId="0" fontId="1" fillId="0" borderId="21" xfId="0" applyFont="1" applyBorder="1" applyAlignment="1">
      <alignment horizontal="right"/>
    </xf>
    <xf numFmtId="0" fontId="1" fillId="0" borderId="21" xfId="0" applyFont="1" applyBorder="1"/>
    <xf numFmtId="165" fontId="1" fillId="0" borderId="21" xfId="0" applyNumberFormat="1" applyFont="1" applyBorder="1"/>
    <xf numFmtId="165" fontId="0" fillId="0" borderId="21" xfId="0" applyNumberFormat="1" applyFont="1" applyBorder="1"/>
    <xf numFmtId="0" fontId="12" fillId="0" borderId="21" xfId="0" applyFont="1" applyBorder="1"/>
    <xf numFmtId="0" fontId="12" fillId="0" borderId="21" xfId="0" applyFont="1" applyBorder="1" applyAlignment="1">
      <alignment horizontal="right"/>
    </xf>
    <xf numFmtId="165" fontId="12" fillId="0" borderId="21" xfId="0" applyNumberFormat="1" applyFont="1" applyBorder="1"/>
    <xf numFmtId="0" fontId="13" fillId="0" borderId="21" xfId="0" applyFont="1" applyFill="1" applyBorder="1" applyAlignment="1">
      <alignment horizontal="right"/>
    </xf>
    <xf numFmtId="0" fontId="13" fillId="0" borderId="21" xfId="0" applyFont="1" applyFill="1" applyBorder="1"/>
    <xf numFmtId="165" fontId="13" fillId="0" borderId="21" xfId="0" applyNumberFormat="1" applyFont="1" applyFill="1" applyBorder="1"/>
    <xf numFmtId="0" fontId="14" fillId="5" borderId="21" xfId="0" applyFont="1" applyFill="1" applyBorder="1"/>
    <xf numFmtId="0" fontId="12" fillId="5" borderId="21" xfId="0" applyFont="1" applyFill="1" applyBorder="1" applyAlignment="1">
      <alignment horizontal="right"/>
    </xf>
    <xf numFmtId="0" fontId="12" fillId="5" borderId="21" xfId="0" applyFont="1" applyFill="1" applyBorder="1"/>
    <xf numFmtId="165" fontId="12" fillId="5" borderId="21" xfId="0" applyNumberFormat="1" applyFont="1" applyFill="1" applyBorder="1"/>
    <xf numFmtId="0" fontId="15" fillId="0" borderId="21" xfId="0" applyFont="1" applyFill="1" applyBorder="1"/>
    <xf numFmtId="0" fontId="0" fillId="6" borderId="21" xfId="0" applyFill="1" applyBorder="1"/>
    <xf numFmtId="49" fontId="0" fillId="6" borderId="12" xfId="0" applyNumberFormat="1" applyFill="1" applyBorder="1" applyAlignment="1"/>
    <xf numFmtId="49" fontId="0" fillId="6" borderId="12" xfId="0" applyNumberFormat="1" applyFill="1" applyBorder="1"/>
    <xf numFmtId="0" fontId="0" fillId="6" borderId="12" xfId="0" applyFill="1" applyBorder="1" applyAlignment="1">
      <alignment horizontal="center"/>
    </xf>
    <xf numFmtId="0" fontId="0" fillId="6" borderId="12" xfId="0" applyFill="1" applyBorder="1"/>
    <xf numFmtId="0" fontId="0" fillId="6" borderId="22" xfId="0" applyFill="1" applyBorder="1"/>
    <xf numFmtId="0" fontId="0" fillId="6" borderId="28" xfId="0" applyFill="1" applyBorder="1"/>
    <xf numFmtId="49" fontId="0" fillId="6" borderId="28" xfId="0" applyNumberFormat="1" applyFill="1" applyBorder="1"/>
    <xf numFmtId="0" fontId="0" fillId="6" borderId="28" xfId="0" applyFill="1" applyBorder="1" applyAlignment="1">
      <alignment horizontal="center"/>
    </xf>
    <xf numFmtId="0" fontId="0" fillId="6" borderId="32" xfId="0" applyFill="1" applyBorder="1"/>
    <xf numFmtId="0" fontId="0" fillId="6" borderId="15" xfId="0" applyFill="1" applyBorder="1" applyAlignment="1">
      <alignment vertical="top"/>
    </xf>
    <xf numFmtId="49" fontId="0" fillId="6" borderId="15" xfId="0" applyNumberFormat="1" applyFill="1" applyBorder="1" applyAlignment="1">
      <alignment vertical="top"/>
    </xf>
    <xf numFmtId="49" fontId="0" fillId="6" borderId="21" xfId="0" applyNumberFormat="1" applyFill="1" applyBorder="1" applyAlignment="1">
      <alignment vertical="top"/>
    </xf>
    <xf numFmtId="0" fontId="0" fillId="6" borderId="22" xfId="0" applyFill="1" applyBorder="1" applyAlignment="1">
      <alignment horizontal="center" vertical="top"/>
    </xf>
    <xf numFmtId="164" fontId="0" fillId="6" borderId="21" xfId="0" applyNumberFormat="1" applyFill="1" applyBorder="1" applyAlignment="1">
      <alignment vertical="top"/>
    </xf>
    <xf numFmtId="4" fontId="0" fillId="6" borderId="21" xfId="0" applyNumberFormat="1" applyFill="1" applyBorder="1" applyAlignment="1">
      <alignment vertical="top"/>
    </xf>
    <xf numFmtId="0" fontId="8" fillId="0" borderId="27" xfId="0" applyFont="1" applyBorder="1" applyAlignment="1">
      <alignment horizontal="center" vertical="top" shrinkToFit="1"/>
    </xf>
    <xf numFmtId="0" fontId="8" fillId="0" borderId="29" xfId="0" applyFont="1" applyBorder="1" applyAlignment="1">
      <alignment horizontal="center" vertical="top" shrinkToFit="1"/>
    </xf>
    <xf numFmtId="0" fontId="0" fillId="6" borderId="10" xfId="0" applyFill="1" applyBorder="1" applyAlignment="1">
      <alignment vertical="top"/>
    </xf>
    <xf numFmtId="0" fontId="0" fillId="6" borderId="10" xfId="0" applyNumberFormat="1" applyFill="1" applyBorder="1" applyAlignment="1">
      <alignment vertical="top"/>
    </xf>
    <xf numFmtId="0" fontId="0" fillId="6" borderId="31" xfId="0" applyNumberFormat="1" applyFill="1" applyBorder="1" applyAlignment="1">
      <alignment horizontal="left" vertical="top" wrapText="1"/>
    </xf>
    <xf numFmtId="0" fontId="0" fillId="6" borderId="29" xfId="0" applyFill="1" applyBorder="1" applyAlignment="1">
      <alignment horizontal="center" vertical="top" shrinkToFit="1"/>
    </xf>
    <xf numFmtId="164" fontId="0" fillId="6" borderId="31" xfId="0" applyNumberFormat="1" applyFill="1" applyBorder="1" applyAlignment="1">
      <alignment vertical="top" shrinkToFit="1"/>
    </xf>
    <xf numFmtId="4" fontId="0" fillId="6" borderId="31" xfId="0" applyNumberFormat="1" applyFill="1" applyBorder="1" applyAlignment="1">
      <alignment vertical="top" shrinkToFit="1"/>
    </xf>
    <xf numFmtId="0" fontId="5" fillId="0" borderId="0" xfId="0" applyNumberFormat="1" applyFont="1" applyFill="1" applyBorder="1" applyAlignment="1">
      <alignment horizontal="left" vertical="top" wrapText="1"/>
    </xf>
    <xf numFmtId="4" fontId="7" fillId="0" borderId="0" xfId="0" applyNumberFormat="1" applyFont="1"/>
    <xf numFmtId="0" fontId="0" fillId="0" borderId="0" xfId="0" applyFont="1" applyBorder="1" applyAlignment="1">
      <alignment vertical="center" wrapText="1"/>
    </xf>
    <xf numFmtId="0" fontId="28" fillId="0" borderId="0" xfId="0" applyFont="1"/>
    <xf numFmtId="0" fontId="18" fillId="8" borderId="21" xfId="0" applyFont="1" applyFill="1" applyBorder="1" applyAlignment="1">
      <alignment horizontal="left" vertical="center" wrapText="1"/>
    </xf>
    <xf numFmtId="49" fontId="19" fillId="0" borderId="21" xfId="0" applyNumberFormat="1" applyFont="1" applyBorder="1" applyAlignment="1">
      <alignment horizontal="center" vertical="center" wrapText="1"/>
    </xf>
    <xf numFmtId="0" fontId="19" fillId="0" borderId="21" xfId="0" applyFont="1" applyBorder="1" applyAlignment="1">
      <alignment horizontal="center" vertical="center" wrapText="1"/>
    </xf>
    <xf numFmtId="4" fontId="19" fillId="0" borderId="21" xfId="0" applyNumberFormat="1" applyFont="1" applyBorder="1" applyAlignment="1">
      <alignment horizontal="center" vertical="center" wrapText="1"/>
    </xf>
    <xf numFmtId="0" fontId="19" fillId="10" borderId="21" xfId="0" applyFont="1" applyFill="1" applyBorder="1" applyAlignment="1">
      <alignment vertical="center" wrapText="1"/>
    </xf>
    <xf numFmtId="0" fontId="22" fillId="8" borderId="21" xfId="0" applyFont="1" applyFill="1" applyBorder="1" applyAlignment="1">
      <alignment horizontal="left" vertical="center" wrapText="1"/>
    </xf>
    <xf numFmtId="0" fontId="19" fillId="8" borderId="21" xfId="0" applyFont="1" applyFill="1" applyBorder="1" applyAlignment="1">
      <alignment horizontal="center" vertical="center" wrapText="1"/>
    </xf>
    <xf numFmtId="4" fontId="18" fillId="8" borderId="21" xfId="0" applyNumberFormat="1" applyFont="1" applyFill="1" applyBorder="1" applyAlignment="1">
      <alignment horizontal="right" vertical="center" wrapText="1"/>
    </xf>
    <xf numFmtId="167" fontId="18" fillId="8" borderId="21" xfId="0" applyNumberFormat="1" applyFont="1" applyFill="1" applyBorder="1" applyAlignment="1">
      <alignment horizontal="right" vertical="center" wrapText="1"/>
    </xf>
    <xf numFmtId="166" fontId="18" fillId="8" borderId="21" xfId="0" applyNumberFormat="1" applyFont="1" applyFill="1" applyBorder="1" applyAlignment="1">
      <alignment horizontal="right" vertical="center" wrapText="1"/>
    </xf>
    <xf numFmtId="167" fontId="19" fillId="0" borderId="21" xfId="0" applyNumberFormat="1" applyFont="1" applyBorder="1" applyAlignment="1">
      <alignment horizontal="right" vertical="center" wrapText="1"/>
    </xf>
    <xf numFmtId="166" fontId="19" fillId="0" borderId="21" xfId="0" applyNumberFormat="1" applyFont="1" applyBorder="1" applyAlignment="1">
      <alignment horizontal="right" vertical="center" wrapText="1"/>
    </xf>
    <xf numFmtId="0" fontId="19" fillId="0" borderId="21" xfId="0" applyFont="1" applyBorder="1" applyAlignment="1">
      <alignment vertical="center" wrapText="1"/>
    </xf>
    <xf numFmtId="49" fontId="19" fillId="11" borderId="21" xfId="2" applyNumberFormat="1" applyFont="1" applyFill="1" applyBorder="1" applyAlignment="1">
      <alignment horizontal="center" vertical="center" wrapText="1"/>
    </xf>
    <xf numFmtId="166" fontId="19" fillId="11" borderId="21" xfId="2" applyNumberFormat="1" applyFont="1" applyFill="1" applyBorder="1" applyAlignment="1">
      <alignment horizontal="center" vertical="center" wrapText="1"/>
    </xf>
    <xf numFmtId="49" fontId="18" fillId="10" borderId="21" xfId="0" applyNumberFormat="1" applyFont="1" applyFill="1" applyBorder="1" applyAlignment="1">
      <alignment horizontal="center" vertical="center" wrapText="1"/>
    </xf>
    <xf numFmtId="0" fontId="24" fillId="10" borderId="21" xfId="2" applyFont="1" applyFill="1" applyBorder="1" applyAlignment="1" applyProtection="1">
      <alignment vertical="top" wrapText="1"/>
    </xf>
    <xf numFmtId="0" fontId="18" fillId="10" borderId="21" xfId="2" applyFont="1" applyFill="1" applyBorder="1" applyAlignment="1" applyProtection="1">
      <alignment horizontal="center" vertical="top" wrapText="1"/>
    </xf>
    <xf numFmtId="168" fontId="18" fillId="10" borderId="21" xfId="2" applyNumberFormat="1" applyFont="1" applyFill="1" applyBorder="1" applyAlignment="1" applyProtection="1">
      <alignment horizontal="center" wrapText="1"/>
    </xf>
    <xf numFmtId="167" fontId="19" fillId="10" borderId="21" xfId="0" applyNumberFormat="1" applyFont="1" applyFill="1" applyBorder="1" applyAlignment="1">
      <alignment horizontal="right" vertical="center" wrapText="1"/>
    </xf>
    <xf numFmtId="166" fontId="18" fillId="10" borderId="21" xfId="0" applyNumberFormat="1" applyFont="1" applyFill="1" applyBorder="1" applyAlignment="1">
      <alignment horizontal="right" vertical="center" wrapText="1"/>
    </xf>
    <xf numFmtId="49" fontId="19" fillId="7" borderId="21" xfId="0" applyNumberFormat="1" applyFont="1" applyFill="1" applyBorder="1" applyAlignment="1">
      <alignment horizontal="center" vertical="center" wrapText="1"/>
    </xf>
    <xf numFmtId="0" fontId="19" fillId="7" borderId="21" xfId="0" applyFont="1" applyFill="1" applyBorder="1" applyAlignment="1">
      <alignment wrapText="1"/>
    </xf>
    <xf numFmtId="1" fontId="20" fillId="7" borderId="21" xfId="0" applyNumberFormat="1" applyFont="1" applyFill="1" applyBorder="1"/>
    <xf numFmtId="1" fontId="0" fillId="7" borderId="21" xfId="0" applyNumberFormat="1" applyFill="1" applyBorder="1"/>
    <xf numFmtId="2" fontId="0" fillId="7" borderId="21" xfId="0" applyNumberFormat="1" applyFill="1" applyBorder="1"/>
    <xf numFmtId="0" fontId="19" fillId="0" borderId="21" xfId="0" applyFont="1" applyBorder="1" applyAlignment="1">
      <alignment wrapText="1"/>
    </xf>
    <xf numFmtId="1" fontId="0" fillId="0" borderId="21" xfId="0" applyNumberFormat="1" applyBorder="1"/>
    <xf numFmtId="2" fontId="0" fillId="0" borderId="21" xfId="0" applyNumberFormat="1" applyBorder="1"/>
    <xf numFmtId="166" fontId="21" fillId="12" borderId="21" xfId="0" applyNumberFormat="1" applyFont="1" applyFill="1" applyBorder="1" applyAlignment="1">
      <alignment horizontal="right" vertical="center" wrapText="1"/>
    </xf>
    <xf numFmtId="0" fontId="1" fillId="0" borderId="21" xfId="0" applyFont="1" applyFill="1" applyBorder="1" applyAlignment="1">
      <alignment wrapText="1"/>
    </xf>
    <xf numFmtId="2" fontId="0" fillId="0" borderId="21" xfId="0" applyNumberFormat="1" applyFill="1" applyBorder="1"/>
    <xf numFmtId="0" fontId="0" fillId="0" borderId="21" xfId="0" applyBorder="1"/>
    <xf numFmtId="0" fontId="21" fillId="0" borderId="21" xfId="0" applyFont="1" applyBorder="1" applyAlignment="1">
      <alignment horizontal="left" vertical="center" wrapText="1"/>
    </xf>
    <xf numFmtId="49" fontId="19" fillId="13" borderId="21" xfId="2" applyNumberFormat="1" applyFont="1" applyFill="1" applyBorder="1" applyAlignment="1">
      <alignment horizontal="center" vertical="center" wrapText="1"/>
    </xf>
    <xf numFmtId="49" fontId="19" fillId="13" borderId="21" xfId="2" applyNumberFormat="1" applyFont="1" applyFill="1" applyBorder="1" applyAlignment="1">
      <alignment horizontal="right" vertical="center" wrapText="1"/>
    </xf>
    <xf numFmtId="166" fontId="19" fillId="13" borderId="21" xfId="2" applyNumberFormat="1" applyFont="1" applyFill="1" applyBorder="1" applyAlignment="1">
      <alignment horizontal="right" vertical="center" wrapText="1"/>
    </xf>
    <xf numFmtId="49" fontId="26" fillId="9" borderId="21" xfId="2" applyNumberFormat="1" applyFont="1" applyFill="1" applyBorder="1" applyAlignment="1">
      <alignment horizontal="center" vertical="center"/>
    </xf>
    <xf numFmtId="0" fontId="27" fillId="9" borderId="21" xfId="2" applyFont="1" applyFill="1" applyBorder="1" applyAlignment="1">
      <alignment vertical="center" wrapText="1"/>
    </xf>
    <xf numFmtId="0" fontId="27" fillId="9" borderId="21" xfId="2" applyFont="1" applyFill="1" applyBorder="1" applyAlignment="1">
      <alignment vertical="center"/>
    </xf>
    <xf numFmtId="4" fontId="27" fillId="9" borderId="21" xfId="2" applyNumberFormat="1" applyFont="1" applyFill="1" applyBorder="1" applyAlignment="1">
      <alignment horizontal="right" vertical="center" indent="1"/>
    </xf>
    <xf numFmtId="0" fontId="27" fillId="9" borderId="21" xfId="2" applyFont="1" applyFill="1" applyBorder="1" applyAlignment="1">
      <alignment horizontal="right" vertical="center" indent="1"/>
    </xf>
    <xf numFmtId="0" fontId="27" fillId="9" borderId="21" xfId="2" applyFont="1" applyFill="1" applyBorder="1" applyAlignment="1">
      <alignment horizontal="right" vertical="center"/>
    </xf>
    <xf numFmtId="166" fontId="23" fillId="9" borderId="21" xfId="2" applyNumberFormat="1" applyFont="1" applyFill="1" applyBorder="1" applyAlignment="1">
      <alignment horizontal="right" vertical="center"/>
    </xf>
    <xf numFmtId="49" fontId="19" fillId="0" borderId="26" xfId="0" applyNumberFormat="1" applyFont="1" applyBorder="1" applyAlignment="1">
      <alignment vertical="center" wrapText="1"/>
    </xf>
    <xf numFmtId="0" fontId="16" fillId="0" borderId="0" xfId="0" applyFont="1" applyBorder="1"/>
    <xf numFmtId="0" fontId="0" fillId="7" borderId="0" xfId="0" applyFill="1" applyBorder="1"/>
    <xf numFmtId="166" fontId="0" fillId="7" borderId="27" xfId="0" applyNumberFormat="1" applyFill="1" applyBorder="1"/>
    <xf numFmtId="49" fontId="19" fillId="0" borderId="10" xfId="0" applyNumberFormat="1" applyFont="1" applyBorder="1" applyAlignment="1">
      <alignment vertical="center" wrapText="1"/>
    </xf>
    <xf numFmtId="0" fontId="0" fillId="0" borderId="6" xfId="0" applyFont="1" applyBorder="1" applyAlignment="1">
      <alignment vertical="center" wrapText="1"/>
    </xf>
    <xf numFmtId="0" fontId="16" fillId="0" borderId="6" xfId="0" applyFont="1" applyBorder="1"/>
    <xf numFmtId="0" fontId="17" fillId="7" borderId="6" xfId="0" applyFont="1" applyFill="1" applyBorder="1"/>
    <xf numFmtId="0" fontId="0" fillId="7" borderId="6" xfId="0" applyFill="1" applyBorder="1"/>
    <xf numFmtId="166" fontId="0" fillId="7" borderId="29" xfId="0" applyNumberFormat="1" applyFill="1" applyBorder="1"/>
    <xf numFmtId="0" fontId="30" fillId="0" borderId="20" xfId="0" applyFont="1" applyBorder="1"/>
    <xf numFmtId="0" fontId="30" fillId="0" borderId="0" xfId="0" applyFont="1"/>
    <xf numFmtId="0" fontId="30" fillId="0" borderId="1" xfId="0" applyFont="1" applyBorder="1"/>
    <xf numFmtId="0" fontId="32" fillId="2" borderId="1" xfId="0" applyFont="1" applyFill="1" applyBorder="1" applyAlignment="1">
      <alignment horizontal="left" vertical="center" indent="1"/>
    </xf>
    <xf numFmtId="0" fontId="30" fillId="2" borderId="0" xfId="0" applyFont="1" applyFill="1" applyBorder="1"/>
    <xf numFmtId="49" fontId="33" fillId="2" borderId="0" xfId="0" applyNumberFormat="1" applyFont="1" applyFill="1" applyBorder="1" applyAlignment="1">
      <alignment horizontal="left" vertical="center"/>
    </xf>
    <xf numFmtId="0" fontId="34" fillId="2" borderId="0" xfId="0" applyFont="1" applyFill="1" applyBorder="1"/>
    <xf numFmtId="0" fontId="34" fillId="2" borderId="0" xfId="0" applyFont="1" applyFill="1" applyBorder="1" applyAlignment="1"/>
    <xf numFmtId="0" fontId="34" fillId="2" borderId="2" xfId="0" applyFont="1" applyFill="1" applyBorder="1" applyAlignment="1"/>
    <xf numFmtId="14" fontId="35" fillId="0" borderId="0" xfId="0" applyNumberFormat="1" applyFont="1" applyAlignment="1">
      <alignment horizontal="left"/>
    </xf>
    <xf numFmtId="0" fontId="30" fillId="2" borderId="1" xfId="0" applyFont="1" applyFill="1" applyBorder="1" applyAlignment="1">
      <alignment horizontal="left" vertical="center" indent="1"/>
    </xf>
    <xf numFmtId="49" fontId="34" fillId="2" borderId="0" xfId="0" applyNumberFormat="1" applyFont="1" applyFill="1" applyBorder="1" applyAlignment="1">
      <alignment horizontal="left" vertical="center"/>
    </xf>
    <xf numFmtId="0" fontId="34" fillId="2" borderId="0" xfId="0" applyFont="1" applyFill="1" applyBorder="1" applyAlignment="1">
      <alignment vertical="center"/>
    </xf>
    <xf numFmtId="0" fontId="30" fillId="2" borderId="0" xfId="0" applyFont="1" applyFill="1" applyBorder="1" applyAlignment="1">
      <alignment horizontal="right" vertical="center"/>
    </xf>
    <xf numFmtId="0" fontId="34" fillId="2" borderId="2" xfId="0" applyFont="1" applyFill="1" applyBorder="1" applyAlignment="1">
      <alignment vertical="center"/>
    </xf>
    <xf numFmtId="4" fontId="30" fillId="0" borderId="1" xfId="0" applyNumberFormat="1" applyFont="1" applyBorder="1"/>
    <xf numFmtId="0" fontId="30" fillId="2" borderId="9" xfId="0" applyFont="1" applyFill="1" applyBorder="1" applyAlignment="1">
      <alignment horizontal="left" vertical="center" indent="1"/>
    </xf>
    <xf numFmtId="0" fontId="30" fillId="2" borderId="6" xfId="0" applyFont="1" applyFill="1" applyBorder="1"/>
    <xf numFmtId="49" fontId="34" fillId="2" borderId="6" xfId="0" applyNumberFormat="1" applyFont="1" applyFill="1" applyBorder="1" applyAlignment="1">
      <alignment horizontal="left" vertical="center"/>
    </xf>
    <xf numFmtId="0" fontId="34" fillId="2" borderId="6" xfId="0" applyFont="1" applyFill="1" applyBorder="1"/>
    <xf numFmtId="0" fontId="34" fillId="2" borderId="6" xfId="0" applyFont="1" applyFill="1" applyBorder="1" applyAlignment="1"/>
    <xf numFmtId="0" fontId="34" fillId="2" borderId="8" xfId="0" applyFont="1" applyFill="1" applyBorder="1" applyAlignment="1"/>
    <xf numFmtId="0" fontId="30" fillId="0" borderId="1" xfId="0" applyFont="1" applyBorder="1" applyAlignment="1">
      <alignment horizontal="left" vertical="center" indent="1"/>
    </xf>
    <xf numFmtId="0" fontId="30" fillId="0" borderId="0" xfId="0" applyFont="1" applyBorder="1"/>
    <xf numFmtId="0" fontId="34" fillId="0" borderId="0" xfId="0" applyFont="1" applyBorder="1" applyAlignment="1">
      <alignment horizontal="left" vertical="center"/>
    </xf>
    <xf numFmtId="0" fontId="34" fillId="0" borderId="0" xfId="0" applyFont="1" applyBorder="1" applyAlignment="1">
      <alignment vertical="center"/>
    </xf>
    <xf numFmtId="0" fontId="30" fillId="0" borderId="0" xfId="0" applyFont="1" applyBorder="1" applyAlignment="1">
      <alignment horizontal="right" vertical="center"/>
    </xf>
    <xf numFmtId="0" fontId="30" fillId="0" borderId="2" xfId="0" applyFont="1" applyBorder="1" applyAlignment="1"/>
    <xf numFmtId="0" fontId="34" fillId="0" borderId="1" xfId="0" applyFont="1" applyBorder="1" applyAlignment="1">
      <alignment horizontal="left" vertical="center" indent="1"/>
    </xf>
    <xf numFmtId="0" fontId="34" fillId="0" borderId="9" xfId="0" applyFont="1" applyBorder="1" applyAlignment="1">
      <alignment horizontal="left" vertical="center" indent="1"/>
    </xf>
    <xf numFmtId="0" fontId="34" fillId="0" borderId="6" xfId="0" applyFont="1" applyBorder="1" applyAlignment="1">
      <alignment horizontal="right" vertical="center"/>
    </xf>
    <xf numFmtId="0" fontId="34" fillId="0" borderId="6" xfId="0" applyFont="1" applyBorder="1" applyAlignment="1">
      <alignment horizontal="left" vertical="center"/>
    </xf>
    <xf numFmtId="0" fontId="34" fillId="0" borderId="6" xfId="0" applyFont="1" applyBorder="1" applyAlignment="1">
      <alignment vertical="center"/>
    </xf>
    <xf numFmtId="0" fontId="30" fillId="0" borderId="6" xfId="0" applyFont="1" applyBorder="1" applyAlignment="1">
      <alignment vertical="center"/>
    </xf>
    <xf numFmtId="0" fontId="30" fillId="0" borderId="8" xfId="0" applyFont="1" applyBorder="1" applyAlignment="1"/>
    <xf numFmtId="0" fontId="34" fillId="0" borderId="0" xfId="0" applyFont="1" applyFill="1" applyBorder="1" applyAlignment="1">
      <alignment horizontal="left" vertical="center"/>
    </xf>
    <xf numFmtId="0" fontId="30" fillId="0" borderId="0" xfId="0" applyFont="1" applyBorder="1" applyAlignment="1"/>
    <xf numFmtId="0" fontId="30" fillId="0" borderId="9" xfId="0" applyFont="1" applyBorder="1" applyAlignment="1">
      <alignment horizontal="left" indent="1"/>
    </xf>
    <xf numFmtId="0" fontId="34" fillId="0" borderId="6" xfId="0" applyFont="1" applyFill="1" applyBorder="1" applyAlignment="1">
      <alignment horizontal="left" vertical="center"/>
    </xf>
    <xf numFmtId="0" fontId="30" fillId="0" borderId="6" xfId="0" applyFont="1" applyBorder="1" applyAlignment="1"/>
    <xf numFmtId="0" fontId="30" fillId="0" borderId="6" xfId="0" applyFont="1" applyBorder="1" applyAlignment="1">
      <alignment horizontal="right"/>
    </xf>
    <xf numFmtId="0" fontId="30" fillId="0" borderId="17" xfId="0" applyFont="1" applyBorder="1" applyAlignment="1">
      <alignment horizontal="left" vertical="top" indent="1"/>
    </xf>
    <xf numFmtId="0" fontId="30" fillId="0" borderId="18" xfId="0" applyFont="1" applyBorder="1" applyAlignment="1">
      <alignment vertical="top"/>
    </xf>
    <xf numFmtId="0" fontId="34" fillId="0" borderId="18" xfId="0" applyFont="1" applyFill="1" applyBorder="1" applyAlignment="1">
      <alignment horizontal="left" vertical="top"/>
    </xf>
    <xf numFmtId="0" fontId="34" fillId="0" borderId="18" xfId="0" applyFont="1" applyBorder="1" applyAlignment="1">
      <alignment vertical="center"/>
    </xf>
    <xf numFmtId="0" fontId="30" fillId="0" borderId="18" xfId="0" applyFont="1" applyBorder="1" applyAlignment="1">
      <alignment horizontal="right" vertical="center"/>
    </xf>
    <xf numFmtId="0" fontId="30" fillId="0" borderId="19" xfId="0" applyFont="1" applyBorder="1" applyAlignment="1"/>
    <xf numFmtId="0" fontId="30" fillId="0" borderId="6" xfId="0" applyFont="1" applyBorder="1" applyAlignment="1">
      <alignment horizontal="left"/>
    </xf>
    <xf numFmtId="49" fontId="30" fillId="0" borderId="1" xfId="0" applyNumberFormat="1" applyFont="1" applyBorder="1"/>
    <xf numFmtId="0" fontId="30" fillId="0" borderId="14" xfId="0" applyFont="1" applyBorder="1" applyAlignment="1">
      <alignment horizontal="left" vertical="center" indent="1"/>
    </xf>
    <xf numFmtId="0" fontId="30" fillId="0" borderId="12" xfId="0" applyFont="1" applyBorder="1" applyAlignment="1">
      <alignment horizontal="left" vertical="center"/>
    </xf>
    <xf numFmtId="0" fontId="30" fillId="0" borderId="12" xfId="0" applyFont="1" applyBorder="1"/>
    <xf numFmtId="0" fontId="34" fillId="0" borderId="14" xfId="0" applyFont="1" applyBorder="1" applyAlignment="1">
      <alignment horizontal="left" vertical="center" indent="1"/>
    </xf>
    <xf numFmtId="0" fontId="34" fillId="0" borderId="12" xfId="0" applyFont="1" applyBorder="1" applyAlignment="1">
      <alignment horizontal="left" vertical="center"/>
    </xf>
    <xf numFmtId="0" fontId="34" fillId="0" borderId="12" xfId="0" applyFont="1" applyBorder="1"/>
    <xf numFmtId="0" fontId="30" fillId="0" borderId="14" xfId="0" applyFont="1" applyBorder="1" applyAlignment="1">
      <alignment horizontal="left" indent="1"/>
    </xf>
    <xf numFmtId="1" fontId="34" fillId="0" borderId="12" xfId="0" applyNumberFormat="1" applyFont="1" applyBorder="1" applyAlignment="1">
      <alignment horizontal="right" vertical="center"/>
    </xf>
    <xf numFmtId="0" fontId="30" fillId="0" borderId="12" xfId="0" applyFont="1" applyBorder="1" applyAlignment="1">
      <alignment horizontal="left" vertical="center" indent="1"/>
    </xf>
    <xf numFmtId="0" fontId="34" fillId="0" borderId="12" xfId="0" applyFont="1" applyBorder="1" applyAlignment="1">
      <alignment vertical="center"/>
    </xf>
    <xf numFmtId="49" fontId="30" fillId="0" borderId="16" xfId="0" applyNumberFormat="1" applyFont="1" applyBorder="1" applyAlignment="1">
      <alignment horizontal="left" vertical="center"/>
    </xf>
    <xf numFmtId="166" fontId="30" fillId="0" borderId="0" xfId="0" applyNumberFormat="1" applyFont="1"/>
    <xf numFmtId="1" fontId="34" fillId="0" borderId="15" xfId="0" applyNumberFormat="1" applyFont="1" applyBorder="1" applyAlignment="1">
      <alignment horizontal="right" vertical="center"/>
    </xf>
    <xf numFmtId="0" fontId="30" fillId="0" borderId="9" xfId="0" applyFont="1" applyBorder="1" applyAlignment="1">
      <alignment horizontal="left" vertical="center" indent="1"/>
    </xf>
    <xf numFmtId="0" fontId="30" fillId="0" borderId="6" xfId="0" applyFont="1" applyBorder="1" applyAlignment="1">
      <alignment horizontal="left" vertical="center"/>
    </xf>
    <xf numFmtId="0" fontId="30" fillId="0" borderId="6" xfId="0" applyFont="1" applyBorder="1"/>
    <xf numFmtId="1" fontId="34" fillId="0" borderId="10" xfId="0" applyNumberFormat="1" applyFont="1" applyBorder="1" applyAlignment="1">
      <alignment horizontal="right" vertical="center"/>
    </xf>
    <xf numFmtId="0" fontId="30" fillId="0" borderId="6" xfId="0" applyFont="1" applyBorder="1" applyAlignment="1">
      <alignment horizontal="left" vertical="center" indent="1"/>
    </xf>
    <xf numFmtId="49" fontId="30" fillId="0" borderId="8" xfId="0" applyNumberFormat="1" applyFont="1" applyBorder="1" applyAlignment="1">
      <alignment horizontal="left" vertical="center"/>
    </xf>
    <xf numFmtId="0" fontId="30" fillId="0" borderId="0" xfId="0" applyFont="1" applyBorder="1" applyAlignment="1">
      <alignment horizontal="left" vertical="center"/>
    </xf>
    <xf numFmtId="1" fontId="30" fillId="0" borderId="0" xfId="0" applyNumberFormat="1" applyFont="1" applyBorder="1" applyAlignment="1">
      <alignment horizontal="left" vertical="center"/>
    </xf>
    <xf numFmtId="4" fontId="30" fillId="0" borderId="0" xfId="0" applyNumberFormat="1" applyFont="1" applyBorder="1" applyAlignment="1">
      <alignment horizontal="left" vertical="center"/>
    </xf>
    <xf numFmtId="49" fontId="30" fillId="0" borderId="2" xfId="0" applyNumberFormat="1" applyFont="1" applyBorder="1" applyAlignment="1">
      <alignment horizontal="left" vertical="center"/>
    </xf>
    <xf numFmtId="0" fontId="38" fillId="2" borderId="11" xfId="0" applyFont="1" applyFill="1" applyBorder="1" applyAlignment="1">
      <alignment horizontal="left" vertical="center" indent="1"/>
    </xf>
    <xf numFmtId="0" fontId="39" fillId="2" borderId="7" xfId="0" applyFont="1" applyFill="1" applyBorder="1" applyAlignment="1">
      <alignment horizontal="left" vertical="center"/>
    </xf>
    <xf numFmtId="0" fontId="30" fillId="2" borderId="7" xfId="0" applyFont="1" applyFill="1" applyBorder="1" applyAlignment="1">
      <alignment horizontal="left" vertical="center"/>
    </xf>
    <xf numFmtId="4" fontId="38" fillId="2" borderId="7" xfId="0" applyNumberFormat="1" applyFont="1" applyFill="1" applyBorder="1" applyAlignment="1">
      <alignment horizontal="left" vertical="center"/>
    </xf>
    <xf numFmtId="49" fontId="30" fillId="2" borderId="13" xfId="0" applyNumberFormat="1" applyFont="1" applyFill="1" applyBorder="1" applyAlignment="1">
      <alignment horizontal="left" vertical="center"/>
    </xf>
    <xf numFmtId="0" fontId="30" fillId="2" borderId="7" xfId="0" applyFont="1" applyFill="1" applyBorder="1"/>
    <xf numFmtId="49" fontId="34" fillId="2" borderId="13" xfId="0" applyNumberFormat="1" applyFont="1" applyFill="1" applyBorder="1" applyAlignment="1">
      <alignment horizontal="left" vertical="center"/>
    </xf>
    <xf numFmtId="0" fontId="30" fillId="0" borderId="2" xfId="0" applyFont="1" applyBorder="1" applyAlignment="1">
      <alignment horizontal="right"/>
    </xf>
    <xf numFmtId="0" fontId="30" fillId="0" borderId="1" xfId="0" applyFont="1" applyBorder="1" applyAlignment="1">
      <alignment horizontal="right"/>
    </xf>
    <xf numFmtId="0" fontId="30" fillId="0" borderId="0" xfId="0" applyFont="1" applyBorder="1" applyAlignment="1">
      <alignment horizontal="center" vertical="center"/>
    </xf>
    <xf numFmtId="0" fontId="34" fillId="0" borderId="6" xfId="0" applyFont="1" applyBorder="1" applyAlignment="1">
      <alignment vertical="top"/>
    </xf>
    <xf numFmtId="14" fontId="34" fillId="0" borderId="6" xfId="0" applyNumberFormat="1" applyFont="1" applyBorder="1" applyAlignment="1">
      <alignment horizontal="center" vertical="top"/>
    </xf>
    <xf numFmtId="0" fontId="34" fillId="0" borderId="1" xfId="0" applyFont="1" applyBorder="1"/>
    <xf numFmtId="0" fontId="34" fillId="0" borderId="0" xfId="0" applyFont="1" applyBorder="1"/>
    <xf numFmtId="0" fontId="34" fillId="0" borderId="6" xfId="0" applyFont="1" applyBorder="1"/>
    <xf numFmtId="0" fontId="34" fillId="0" borderId="6" xfId="0" applyFont="1" applyBorder="1" applyAlignment="1"/>
    <xf numFmtId="0" fontId="34" fillId="0" borderId="2" xfId="0" applyFont="1" applyBorder="1" applyAlignment="1">
      <alignment horizontal="right"/>
    </xf>
    <xf numFmtId="0" fontId="34" fillId="0" borderId="0" xfId="0" applyFont="1"/>
    <xf numFmtId="0" fontId="30" fillId="0" borderId="0" xfId="0" applyFont="1" applyBorder="1" applyAlignment="1">
      <alignment horizontal="center"/>
    </xf>
    <xf numFmtId="0" fontId="30" fillId="0" borderId="3" xfId="0" applyFont="1" applyBorder="1"/>
    <xf numFmtId="0" fontId="30" fillId="0" borderId="4" xfId="0" applyFont="1" applyBorder="1"/>
    <xf numFmtId="0" fontId="30" fillId="0" borderId="4" xfId="0" applyFont="1" applyBorder="1" applyAlignment="1"/>
    <xf numFmtId="0" fontId="30" fillId="0" borderId="5" xfId="0" applyFont="1" applyBorder="1" applyAlignment="1">
      <alignment horizontal="right"/>
    </xf>
    <xf numFmtId="0" fontId="38" fillId="0" borderId="0" xfId="0" applyFont="1" applyAlignment="1">
      <alignment horizontal="left"/>
    </xf>
    <xf numFmtId="0" fontId="31" fillId="0" borderId="0" xfId="0" applyFont="1" applyAlignment="1">
      <alignment horizontal="center"/>
    </xf>
    <xf numFmtId="0" fontId="31" fillId="0" borderId="0" xfId="0" applyFont="1" applyAlignment="1">
      <alignment horizontal="center" shrinkToFit="1"/>
    </xf>
    <xf numFmtId="3" fontId="30" fillId="0" borderId="26" xfId="0" applyNumberFormat="1" applyFont="1" applyBorder="1"/>
    <xf numFmtId="3" fontId="41" fillId="4" borderId="32" xfId="0" applyNumberFormat="1" applyFont="1" applyFill="1" applyBorder="1" applyAlignment="1">
      <alignment vertical="center"/>
    </xf>
    <xf numFmtId="3" fontId="41" fillId="4" borderId="18" xfId="0" applyNumberFormat="1" applyFont="1" applyFill="1" applyBorder="1" applyAlignment="1">
      <alignment vertical="center"/>
    </xf>
    <xf numFmtId="3" fontId="41" fillId="4" borderId="18" xfId="0" applyNumberFormat="1" applyFont="1" applyFill="1" applyBorder="1" applyAlignment="1">
      <alignment vertical="center" wrapText="1"/>
    </xf>
    <xf numFmtId="3" fontId="42" fillId="4" borderId="28" xfId="0" applyNumberFormat="1" applyFont="1" applyFill="1" applyBorder="1" applyAlignment="1">
      <alignment horizontal="center" vertical="center" wrapText="1" shrinkToFit="1"/>
    </xf>
    <xf numFmtId="3" fontId="41" fillId="4" borderId="28" xfId="0" applyNumberFormat="1" applyFont="1" applyFill="1" applyBorder="1" applyAlignment="1">
      <alignment horizontal="center" vertical="center" wrapText="1" shrinkToFit="1"/>
    </xf>
    <xf numFmtId="3" fontId="41" fillId="4" borderId="28" xfId="0" applyNumberFormat="1" applyFont="1" applyFill="1" applyBorder="1" applyAlignment="1">
      <alignment horizontal="center" vertical="center" wrapText="1"/>
    </xf>
    <xf numFmtId="3" fontId="30" fillId="0" borderId="32" xfId="0" applyNumberFormat="1" applyFont="1" applyBorder="1" applyAlignment="1"/>
    <xf numFmtId="3" fontId="35" fillId="0" borderId="28" xfId="0" applyNumberFormat="1" applyFont="1" applyBorder="1" applyAlignment="1">
      <alignment horizontal="right" wrapText="1" shrinkToFit="1"/>
    </xf>
    <xf numFmtId="3" fontId="35" fillId="0" borderId="28" xfId="0" applyNumberFormat="1" applyFont="1" applyBorder="1" applyAlignment="1">
      <alignment horizontal="right" shrinkToFit="1"/>
    </xf>
    <xf numFmtId="3" fontId="30" fillId="0" borderId="28" xfId="0" applyNumberFormat="1" applyFont="1" applyBorder="1" applyAlignment="1">
      <alignment shrinkToFit="1"/>
    </xf>
    <xf numFmtId="3" fontId="30" fillId="0" borderId="28" xfId="0" applyNumberFormat="1" applyFont="1" applyBorder="1" applyAlignment="1"/>
    <xf numFmtId="3" fontId="34" fillId="0" borderId="26" xfId="0" applyNumberFormat="1" applyFont="1" applyBorder="1" applyAlignment="1"/>
    <xf numFmtId="3" fontId="34" fillId="0" borderId="30" xfId="0" applyNumberFormat="1" applyFont="1" applyBorder="1" applyAlignment="1">
      <alignment wrapText="1" shrinkToFit="1"/>
    </xf>
    <xf numFmtId="3" fontId="34" fillId="0" borderId="30" xfId="0" applyNumberFormat="1" applyFont="1" applyBorder="1" applyAlignment="1">
      <alignment shrinkToFit="1"/>
    </xf>
    <xf numFmtId="3" fontId="34" fillId="0" borderId="30" xfId="0" applyNumberFormat="1" applyFont="1" applyBorder="1" applyAlignment="1"/>
    <xf numFmtId="3" fontId="30" fillId="0" borderId="10" xfId="0" applyNumberFormat="1" applyFont="1" applyBorder="1" applyAlignment="1">
      <alignment horizontal="left" indent="1"/>
    </xf>
    <xf numFmtId="3" fontId="30" fillId="0" borderId="31" xfId="0" applyNumberFormat="1" applyFont="1" applyBorder="1" applyAlignment="1">
      <alignment wrapText="1" shrinkToFit="1"/>
    </xf>
    <xf numFmtId="3" fontId="30" fillId="0" borderId="31" xfId="0" applyNumberFormat="1" applyFont="1" applyBorder="1" applyAlignment="1">
      <alignment shrinkToFit="1"/>
    </xf>
    <xf numFmtId="3" fontId="30" fillId="0" borderId="31" xfId="0" applyNumberFormat="1" applyFont="1" applyBorder="1" applyAlignment="1"/>
    <xf numFmtId="3" fontId="30" fillId="2" borderId="31" xfId="0" applyNumberFormat="1" applyFont="1" applyFill="1" applyBorder="1" applyAlignment="1">
      <alignment wrapText="1" shrinkToFit="1"/>
    </xf>
    <xf numFmtId="3" fontId="30" fillId="2" borderId="31" xfId="0" applyNumberFormat="1" applyFont="1" applyFill="1" applyBorder="1" applyAlignment="1">
      <alignment shrinkToFit="1"/>
    </xf>
    <xf numFmtId="3" fontId="30" fillId="2" borderId="31" xfId="0" applyNumberFormat="1" applyFont="1" applyFill="1" applyBorder="1" applyAlignment="1"/>
    <xf numFmtId="0" fontId="33" fillId="0" borderId="0" xfId="0" applyFont="1"/>
    <xf numFmtId="0" fontId="30" fillId="0" borderId="0" xfId="0" applyFont="1" applyAlignment="1"/>
    <xf numFmtId="0" fontId="43" fillId="0" borderId="26" xfId="0" applyFont="1" applyBorder="1" applyAlignment="1">
      <alignment horizontal="center" vertical="center" wrapText="1"/>
    </xf>
    <xf numFmtId="0" fontId="43" fillId="4" borderId="32" xfId="0" applyFont="1" applyFill="1" applyBorder="1" applyAlignment="1">
      <alignment horizontal="center" vertical="center" wrapText="1"/>
    </xf>
    <xf numFmtId="0" fontId="43" fillId="4" borderId="18" xfId="0" applyFont="1" applyFill="1" applyBorder="1" applyAlignment="1">
      <alignment horizontal="center" vertical="center" wrapText="1"/>
    </xf>
    <xf numFmtId="0" fontId="43" fillId="4" borderId="28" xfId="0" applyFont="1" applyFill="1" applyBorder="1" applyAlignment="1">
      <alignment horizontal="center" vertical="center" wrapText="1"/>
    </xf>
    <xf numFmtId="0" fontId="41" fillId="0" borderId="26" xfId="0" applyFont="1" applyBorder="1" applyAlignment="1">
      <alignment vertical="center"/>
    </xf>
    <xf numFmtId="49" fontId="41" fillId="0" borderId="32" xfId="0" applyNumberFormat="1" applyFont="1" applyBorder="1" applyAlignment="1">
      <alignment vertical="center"/>
    </xf>
    <xf numFmtId="4" fontId="41" fillId="0" borderId="28" xfId="0" applyNumberFormat="1" applyFont="1" applyBorder="1" applyAlignment="1">
      <alignment horizontal="center" vertical="center"/>
    </xf>
    <xf numFmtId="4" fontId="41" fillId="0" borderId="28" xfId="0" applyNumberFormat="1" applyFont="1" applyBorder="1" applyAlignment="1">
      <alignment vertical="center"/>
    </xf>
    <xf numFmtId="3" fontId="41" fillId="0" borderId="28" xfId="0" applyNumberFormat="1" applyFont="1" applyBorder="1" applyAlignment="1">
      <alignment vertical="center"/>
    </xf>
    <xf numFmtId="49" fontId="41" fillId="0" borderId="26" xfId="0" applyNumberFormat="1" applyFont="1" applyBorder="1" applyAlignment="1">
      <alignment vertical="center"/>
    </xf>
    <xf numFmtId="4" fontId="41" fillId="0" borderId="30" xfId="0" applyNumberFormat="1" applyFont="1" applyBorder="1" applyAlignment="1">
      <alignment horizontal="center" vertical="center"/>
    </xf>
    <xf numFmtId="4" fontId="41" fillId="0" borderId="30" xfId="0" applyNumberFormat="1" applyFont="1" applyBorder="1" applyAlignment="1">
      <alignment vertical="center"/>
    </xf>
    <xf numFmtId="3" fontId="41" fillId="0" borderId="30" xfId="0" applyNumberFormat="1" applyFont="1" applyBorder="1" applyAlignment="1">
      <alignment vertical="center"/>
    </xf>
    <xf numFmtId="49" fontId="41" fillId="0" borderId="10" xfId="0" applyNumberFormat="1" applyFont="1" applyBorder="1" applyAlignment="1">
      <alignment vertical="center"/>
    </xf>
    <xf numFmtId="4" fontId="41" fillId="0" borderId="31" xfId="0" applyNumberFormat="1" applyFont="1" applyBorder="1" applyAlignment="1">
      <alignment horizontal="center" vertical="center"/>
    </xf>
    <xf numFmtId="4" fontId="41" fillId="0" borderId="31" xfId="0" applyNumberFormat="1" applyFont="1" applyBorder="1" applyAlignment="1">
      <alignment vertical="center"/>
    </xf>
    <xf numFmtId="3" fontId="41" fillId="0" borderId="31" xfId="0" applyNumberFormat="1" applyFont="1" applyBorder="1" applyAlignment="1">
      <alignment vertical="center"/>
    </xf>
    <xf numFmtId="0" fontId="41" fillId="0" borderId="26" xfId="0" applyFont="1" applyBorder="1"/>
    <xf numFmtId="0" fontId="41" fillId="2" borderId="10" xfId="0" applyFont="1" applyFill="1" applyBorder="1"/>
    <xf numFmtId="0" fontId="41" fillId="2" borderId="6" xfId="0" applyFont="1" applyFill="1" applyBorder="1"/>
    <xf numFmtId="4" fontId="41" fillId="2" borderId="31" xfId="0" applyNumberFormat="1" applyFont="1" applyFill="1" applyBorder="1" applyAlignment="1">
      <alignment horizontal="center"/>
    </xf>
    <xf numFmtId="4" fontId="41" fillId="2" borderId="31" xfId="0" applyNumberFormat="1" applyFont="1" applyFill="1" applyBorder="1" applyAlignment="1"/>
    <xf numFmtId="3" fontId="41" fillId="2" borderId="31" xfId="0" applyNumberFormat="1" applyFont="1" applyFill="1" applyBorder="1" applyAlignment="1"/>
    <xf numFmtId="4" fontId="30" fillId="0" borderId="0" xfId="0" applyNumberFormat="1" applyFont="1"/>
    <xf numFmtId="4" fontId="30" fillId="0" borderId="0" xfId="0" applyNumberFormat="1" applyFont="1" applyAlignment="1"/>
    <xf numFmtId="3" fontId="30" fillId="0" borderId="0" xfId="0" applyNumberFormat="1" applyFont="1" applyAlignment="1"/>
    <xf numFmtId="0" fontId="45" fillId="0" borderId="30" xfId="0" applyNumberFormat="1" applyFont="1" applyBorder="1" applyAlignment="1">
      <alignment horizontal="left" vertical="top" wrapText="1"/>
    </xf>
    <xf numFmtId="4" fontId="0" fillId="14" borderId="31" xfId="0" applyNumberFormat="1" applyFill="1" applyBorder="1" applyAlignment="1">
      <alignment vertical="top" shrinkToFit="1"/>
    </xf>
    <xf numFmtId="0" fontId="0" fillId="0" borderId="0" xfId="0" applyFill="1"/>
    <xf numFmtId="0" fontId="44" fillId="0" borderId="0" xfId="0" applyFont="1" applyFill="1"/>
    <xf numFmtId="4" fontId="0" fillId="0" borderId="31" xfId="0" applyNumberFormat="1" applyFill="1" applyBorder="1" applyAlignment="1">
      <alignment vertical="top" shrinkToFit="1"/>
    </xf>
    <xf numFmtId="0" fontId="30" fillId="0" borderId="0" xfId="0" applyFont="1" applyFill="1" applyBorder="1"/>
    <xf numFmtId="0" fontId="30" fillId="0" borderId="0" xfId="0" applyFont="1" applyFill="1" applyBorder="1" applyAlignment="1">
      <alignment horizontal="right" vertical="center"/>
    </xf>
    <xf numFmtId="0" fontId="34" fillId="0" borderId="0" xfId="0" applyFont="1" applyFill="1" applyBorder="1" applyAlignment="1" applyProtection="1">
      <alignment horizontal="left" vertical="center"/>
      <protection locked="0"/>
    </xf>
    <xf numFmtId="0" fontId="34" fillId="0" borderId="0" xfId="0" applyFont="1" applyFill="1" applyBorder="1" applyAlignment="1">
      <alignment vertical="center"/>
    </xf>
    <xf numFmtId="0" fontId="34" fillId="0" borderId="6" xfId="0" applyFont="1" applyFill="1" applyBorder="1" applyAlignment="1" applyProtection="1">
      <alignment horizontal="right" vertical="center"/>
      <protection locked="0"/>
    </xf>
    <xf numFmtId="0" fontId="30" fillId="0" borderId="6" xfId="0" applyFont="1" applyFill="1" applyBorder="1" applyAlignment="1">
      <alignment horizontal="right" vertical="center"/>
    </xf>
    <xf numFmtId="0" fontId="34" fillId="0" borderId="6" xfId="0" applyFont="1" applyFill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4" fontId="0" fillId="0" borderId="0" xfId="0" applyNumberFormat="1" applyFill="1"/>
    <xf numFmtId="166" fontId="25" fillId="0" borderId="21" xfId="0" applyNumberFormat="1" applyFont="1" applyFill="1" applyBorder="1" applyAlignment="1">
      <alignment horizontal="right" vertical="center" wrapText="1"/>
    </xf>
    <xf numFmtId="49" fontId="41" fillId="0" borderId="26" xfId="0" applyNumberFormat="1" applyFont="1" applyBorder="1" applyAlignment="1">
      <alignment vertical="center" wrapText="1"/>
    </xf>
    <xf numFmtId="49" fontId="41" fillId="0" borderId="0" xfId="0" applyNumberFormat="1" applyFont="1" applyBorder="1" applyAlignment="1">
      <alignment vertical="center" wrapText="1"/>
    </xf>
    <xf numFmtId="49" fontId="41" fillId="0" borderId="10" xfId="0" applyNumberFormat="1" applyFont="1" applyBorder="1" applyAlignment="1">
      <alignment vertical="center" wrapText="1"/>
    </xf>
    <xf numFmtId="49" fontId="41" fillId="0" borderId="6" xfId="0" applyNumberFormat="1" applyFont="1" applyBorder="1" applyAlignment="1">
      <alignment vertical="center" wrapText="1"/>
    </xf>
    <xf numFmtId="3" fontId="30" fillId="2" borderId="15" xfId="0" applyNumberFormat="1" applyFont="1" applyFill="1" applyBorder="1"/>
    <xf numFmtId="3" fontId="30" fillId="2" borderId="12" xfId="0" applyNumberFormat="1" applyFont="1" applyFill="1" applyBorder="1"/>
    <xf numFmtId="3" fontId="30" fillId="2" borderId="22" xfId="0" applyNumberFormat="1" applyFont="1" applyFill="1" applyBorder="1"/>
    <xf numFmtId="49" fontId="41" fillId="0" borderId="32" xfId="0" applyNumberFormat="1" applyFont="1" applyBorder="1" applyAlignment="1">
      <alignment vertical="center" wrapText="1"/>
    </xf>
    <xf numFmtId="49" fontId="41" fillId="0" borderId="18" xfId="0" applyNumberFormat="1" applyFont="1" applyBorder="1" applyAlignment="1">
      <alignment vertical="center" wrapText="1"/>
    </xf>
    <xf numFmtId="4" fontId="36" fillId="0" borderId="15" xfId="0" applyNumberFormat="1" applyFont="1" applyBorder="1" applyAlignment="1">
      <alignment horizontal="right" vertical="center" indent="1"/>
    </xf>
    <xf numFmtId="4" fontId="36" fillId="0" borderId="22" xfId="0" applyNumberFormat="1" applyFont="1" applyBorder="1" applyAlignment="1">
      <alignment horizontal="right" vertical="center" indent="1"/>
    </xf>
    <xf numFmtId="4" fontId="36" fillId="0" borderId="16" xfId="0" applyNumberFormat="1" applyFont="1" applyBorder="1" applyAlignment="1">
      <alignment horizontal="right" vertical="center" indent="1"/>
    </xf>
    <xf numFmtId="3" fontId="30" fillId="0" borderId="18" xfId="0" applyNumberFormat="1" applyFont="1" applyBorder="1"/>
    <xf numFmtId="3" fontId="30" fillId="0" borderId="18" xfId="0" applyNumberFormat="1" applyFont="1" applyBorder="1" applyAlignment="1">
      <alignment wrapText="1"/>
    </xf>
    <xf numFmtId="3" fontId="34" fillId="0" borderId="0" xfId="0" applyNumberFormat="1" applyFont="1" applyBorder="1"/>
    <xf numFmtId="3" fontId="34" fillId="0" borderId="0" xfId="0" applyNumberFormat="1" applyFont="1" applyBorder="1" applyAlignment="1">
      <alignment wrapText="1"/>
    </xf>
    <xf numFmtId="3" fontId="30" fillId="0" borderId="6" xfId="0" applyNumberFormat="1" applyFont="1" applyBorder="1"/>
    <xf numFmtId="3" fontId="30" fillId="0" borderId="6" xfId="0" applyNumberFormat="1" applyFont="1" applyBorder="1" applyAlignment="1">
      <alignment wrapText="1"/>
    </xf>
    <xf numFmtId="0" fontId="30" fillId="0" borderId="18" xfId="0" applyFont="1" applyBorder="1" applyAlignment="1">
      <alignment horizontal="center"/>
    </xf>
    <xf numFmtId="1" fontId="30" fillId="0" borderId="6" xfId="0" applyNumberFormat="1" applyFont="1" applyBorder="1" applyAlignment="1">
      <alignment horizontal="right" indent="1"/>
    </xf>
    <xf numFmtId="0" fontId="34" fillId="0" borderId="18" xfId="0" applyFont="1" applyFill="1" applyBorder="1" applyAlignment="1" applyProtection="1">
      <alignment horizontal="left" vertical="center"/>
      <protection locked="0"/>
    </xf>
    <xf numFmtId="0" fontId="30" fillId="0" borderId="6" xfId="0" applyFont="1" applyBorder="1" applyAlignment="1">
      <alignment horizontal="right" indent="1"/>
    </xf>
    <xf numFmtId="0" fontId="30" fillId="0" borderId="8" xfId="0" applyFont="1" applyBorder="1" applyAlignment="1">
      <alignment horizontal="right" indent="1"/>
    </xf>
    <xf numFmtId="0" fontId="34" fillId="0" borderId="0" xfId="0" applyFont="1" applyFill="1" applyBorder="1" applyAlignment="1" applyProtection="1">
      <alignment horizontal="left" vertical="center"/>
      <protection locked="0"/>
    </xf>
    <xf numFmtId="0" fontId="34" fillId="0" borderId="6" xfId="0" applyFont="1" applyFill="1" applyBorder="1" applyAlignment="1" applyProtection="1">
      <alignment horizontal="left" vertical="center"/>
      <protection locked="0"/>
    </xf>
    <xf numFmtId="0" fontId="31" fillId="0" borderId="23" xfId="0" applyFont="1" applyBorder="1" applyAlignment="1">
      <alignment horizontal="center" vertical="center"/>
    </xf>
    <xf numFmtId="0" fontId="31" fillId="0" borderId="24" xfId="0" applyFont="1" applyBorder="1" applyAlignment="1">
      <alignment horizontal="center" vertical="center"/>
    </xf>
    <xf numFmtId="0" fontId="31" fillId="0" borderId="25" xfId="0" applyFont="1" applyBorder="1" applyAlignment="1">
      <alignment horizontal="center" vertical="center"/>
    </xf>
    <xf numFmtId="4" fontId="37" fillId="0" borderId="10" xfId="0" applyNumberFormat="1" applyFont="1" applyBorder="1" applyAlignment="1">
      <alignment horizontal="right" vertical="center"/>
    </xf>
    <xf numFmtId="4" fontId="37" fillId="0" borderId="6" xfId="0" applyNumberFormat="1" applyFont="1" applyBorder="1" applyAlignment="1">
      <alignment horizontal="right" vertical="center"/>
    </xf>
    <xf numFmtId="4" fontId="37" fillId="0" borderId="18" xfId="0" applyNumberFormat="1" applyFont="1" applyBorder="1" applyAlignment="1">
      <alignment horizontal="right" vertical="center"/>
    </xf>
    <xf numFmtId="4" fontId="40" fillId="2" borderId="7" xfId="0" applyNumberFormat="1" applyFont="1" applyFill="1" applyBorder="1" applyAlignment="1">
      <alignment horizontal="right" vertical="center"/>
    </xf>
    <xf numFmtId="4" fontId="37" fillId="0" borderId="15" xfId="0" applyNumberFormat="1" applyFont="1" applyBorder="1" applyAlignment="1">
      <alignment vertical="center"/>
    </xf>
    <xf numFmtId="4" fontId="37" fillId="0" borderId="12" xfId="0" applyNumberFormat="1" applyFont="1" applyBorder="1" applyAlignment="1">
      <alignment vertical="center"/>
    </xf>
    <xf numFmtId="4" fontId="37" fillId="0" borderId="15" xfId="0" applyNumberFormat="1" applyFont="1" applyBorder="1" applyAlignment="1">
      <alignment horizontal="right" vertical="center" indent="1"/>
    </xf>
    <xf numFmtId="4" fontId="37" fillId="0" borderId="22" xfId="0" applyNumberFormat="1" applyFont="1" applyBorder="1" applyAlignment="1">
      <alignment horizontal="right" vertical="center" indent="1"/>
    </xf>
    <xf numFmtId="2" fontId="40" fillId="2" borderId="7" xfId="0" applyNumberFormat="1" applyFont="1" applyFill="1" applyBorder="1" applyAlignment="1">
      <alignment horizontal="right" vertical="center"/>
    </xf>
    <xf numFmtId="4" fontId="37" fillId="0" borderId="15" xfId="0" applyNumberFormat="1" applyFont="1" applyBorder="1" applyAlignment="1">
      <alignment horizontal="right" vertical="center"/>
    </xf>
    <xf numFmtId="4" fontId="37" fillId="0" borderId="12" xfId="0" applyNumberFormat="1" applyFont="1" applyBorder="1" applyAlignment="1">
      <alignment horizontal="right" vertical="center"/>
    </xf>
    <xf numFmtId="4" fontId="37" fillId="0" borderId="16" xfId="0" applyNumberFormat="1" applyFont="1" applyBorder="1" applyAlignment="1">
      <alignment horizontal="right" vertical="center" indent="1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9" fillId="0" borderId="26" xfId="0" applyNumberFormat="1" applyFont="1" applyBorder="1" applyAlignment="1">
      <alignment horizontal="left" vertical="top" wrapText="1"/>
    </xf>
    <xf numFmtId="0" fontId="9" fillId="0" borderId="0" xfId="0" applyNumberFormat="1" applyFont="1" applyBorder="1" applyAlignment="1">
      <alignment vertical="top" wrapText="1" shrinkToFit="1"/>
    </xf>
    <xf numFmtId="164" fontId="9" fillId="0" borderId="0" xfId="0" applyNumberFormat="1" applyFont="1" applyBorder="1" applyAlignment="1">
      <alignment vertical="top" wrapText="1" shrinkToFit="1"/>
    </xf>
    <xf numFmtId="4" fontId="9" fillId="0" borderId="0" xfId="0" applyNumberFormat="1" applyFont="1" applyBorder="1" applyAlignment="1">
      <alignment vertical="top" wrapText="1" shrinkToFit="1"/>
    </xf>
    <xf numFmtId="4" fontId="9" fillId="0" borderId="27" xfId="0" applyNumberFormat="1" applyFont="1" applyBorder="1" applyAlignment="1">
      <alignment vertical="top" wrapText="1" shrinkToFit="1"/>
    </xf>
    <xf numFmtId="0" fontId="9" fillId="0" borderId="26" xfId="0" quotePrefix="1" applyNumberFormat="1" applyFont="1" applyBorder="1" applyAlignment="1">
      <alignment horizontal="left" vertical="top" wrapText="1"/>
    </xf>
    <xf numFmtId="0" fontId="4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29" fillId="0" borderId="12" xfId="0" applyNumberFormat="1" applyFont="1" applyBorder="1" applyAlignment="1">
      <alignment vertical="center"/>
    </xf>
    <xf numFmtId="0" fontId="29" fillId="0" borderId="12" xfId="0" applyFont="1" applyBorder="1" applyAlignment="1">
      <alignment vertical="center"/>
    </xf>
    <xf numFmtId="0" fontId="29" fillId="0" borderId="22" xfId="0" applyFont="1" applyBorder="1" applyAlignment="1">
      <alignment vertical="center"/>
    </xf>
    <xf numFmtId="49" fontId="0" fillId="2" borderId="12" xfId="0" applyNumberFormat="1" applyFill="1" applyBorder="1" applyAlignment="1">
      <alignment vertical="center"/>
    </xf>
    <xf numFmtId="0" fontId="0" fillId="2" borderId="12" xfId="0" applyFill="1" applyBorder="1" applyAlignment="1">
      <alignment vertical="center"/>
    </xf>
    <xf numFmtId="0" fontId="0" fillId="2" borderId="22" xfId="0" applyFill="1" applyBorder="1" applyAlignment="1">
      <alignment vertical="center"/>
    </xf>
    <xf numFmtId="0" fontId="2" fillId="0" borderId="0" xfId="0" applyFont="1" applyAlignment="1">
      <alignment horizontal="center"/>
    </xf>
    <xf numFmtId="49" fontId="6" fillId="0" borderId="12" xfId="0" applyNumberFormat="1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6" fillId="0" borderId="22" xfId="0" applyFont="1" applyBorder="1" applyAlignment="1">
      <alignment vertical="center"/>
    </xf>
  </cellXfs>
  <cellStyles count="7">
    <cellStyle name="Excel Built-in Excel Built-in Excel Built-in TableStyleLight1" xfId="2"/>
    <cellStyle name="normální" xfId="0" builtinId="0"/>
    <cellStyle name="normální 2" xfId="1"/>
    <cellStyle name="Normální 3" xfId="3"/>
    <cellStyle name="Normální 4" xfId="6"/>
    <cellStyle name="Normální 7" xfId="4"/>
    <cellStyle name="Normální 9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soubory.vlscr.local\Uzivatele$\BUILDpowerS\Templates\Rozpocty\Sablona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5112">
    <tabColor rgb="FF66FF66"/>
  </sheetPr>
  <dimension ref="A1:O88"/>
  <sheetViews>
    <sheetView showGridLines="0" tabSelected="1" topLeftCell="B1" zoomScaleSheetLayoutView="75" workbookViewId="0">
      <selection activeCell="I6" sqref="I6"/>
    </sheetView>
  </sheetViews>
  <sheetFormatPr defaultColWidth="9" defaultRowHeight="12.75"/>
  <cols>
    <col min="1" max="1" width="8.42578125" style="161" hidden="1" customWidth="1"/>
    <col min="2" max="2" width="9.140625" style="161" customWidth="1"/>
    <col min="3" max="3" width="7.42578125" style="161" customWidth="1"/>
    <col min="4" max="4" width="13.42578125" style="161" customWidth="1"/>
    <col min="5" max="5" width="12.140625" style="161" customWidth="1"/>
    <col min="6" max="6" width="11.42578125" style="161" customWidth="1"/>
    <col min="7" max="7" width="12.7109375" style="282" customWidth="1"/>
    <col min="8" max="8" width="12.7109375" style="161" customWidth="1"/>
    <col min="9" max="9" width="12.7109375" style="282" customWidth="1"/>
    <col min="10" max="10" width="6.7109375" style="282" customWidth="1"/>
    <col min="11" max="11" width="4.28515625" style="161" customWidth="1"/>
    <col min="12" max="13" width="10.7109375" style="161" customWidth="1"/>
    <col min="14" max="14" width="9" style="161"/>
    <col min="15" max="15" width="15.7109375" style="161" bestFit="1" customWidth="1"/>
    <col min="16" max="16384" width="9" style="161"/>
  </cols>
  <sheetData>
    <row r="1" spans="1:13" ht="33.75" customHeight="1">
      <c r="A1" s="160" t="s">
        <v>38</v>
      </c>
      <c r="B1" s="349" t="s">
        <v>4</v>
      </c>
      <c r="C1" s="350"/>
      <c r="D1" s="350"/>
      <c r="E1" s="350"/>
      <c r="F1" s="350"/>
      <c r="G1" s="350"/>
      <c r="H1" s="350"/>
      <c r="I1" s="350"/>
      <c r="J1" s="351"/>
    </row>
    <row r="2" spans="1:13" ht="23.25" customHeight="1">
      <c r="A2" s="162"/>
      <c r="B2" s="163" t="s">
        <v>24</v>
      </c>
      <c r="C2" s="164"/>
      <c r="D2" s="165" t="s">
        <v>635</v>
      </c>
      <c r="E2" s="165" t="s">
        <v>681</v>
      </c>
      <c r="F2" s="166"/>
      <c r="G2" s="167"/>
      <c r="H2" s="166"/>
      <c r="I2" s="167"/>
      <c r="J2" s="168"/>
      <c r="M2" s="169"/>
    </row>
    <row r="3" spans="1:13" ht="23.25" customHeight="1">
      <c r="A3" s="162"/>
      <c r="B3" s="170" t="s">
        <v>45</v>
      </c>
      <c r="C3" s="164"/>
      <c r="D3" s="171" t="s">
        <v>43</v>
      </c>
      <c r="E3" s="171"/>
      <c r="F3" s="172"/>
      <c r="G3" s="172"/>
      <c r="H3" s="164"/>
      <c r="I3" s="173"/>
      <c r="J3" s="174"/>
    </row>
    <row r="4" spans="1:13" ht="23.25" customHeight="1">
      <c r="A4" s="175">
        <v>672</v>
      </c>
      <c r="B4" s="176" t="s">
        <v>46</v>
      </c>
      <c r="C4" s="177"/>
      <c r="D4" s="178"/>
      <c r="E4" s="178"/>
      <c r="F4" s="179"/>
      <c r="G4" s="180"/>
      <c r="H4" s="179"/>
      <c r="I4" s="180"/>
      <c r="J4" s="181"/>
    </row>
    <row r="5" spans="1:13" ht="24" customHeight="1">
      <c r="A5" s="162"/>
      <c r="B5" s="182" t="s">
        <v>23</v>
      </c>
      <c r="C5" s="183"/>
      <c r="D5" s="321"/>
      <c r="E5" s="185"/>
      <c r="F5" s="185"/>
      <c r="G5" s="185"/>
      <c r="H5" s="186" t="s">
        <v>40</v>
      </c>
      <c r="I5" s="184"/>
      <c r="J5" s="187"/>
    </row>
    <row r="6" spans="1:13" ht="15.75" customHeight="1">
      <c r="A6" s="162"/>
      <c r="B6" s="188"/>
      <c r="C6" s="185"/>
      <c r="D6" s="184"/>
      <c r="E6" s="185"/>
      <c r="F6" s="185"/>
      <c r="G6" s="185"/>
      <c r="H6" s="186" t="s">
        <v>36</v>
      </c>
      <c r="I6" s="321"/>
      <c r="J6" s="187"/>
    </row>
    <row r="7" spans="1:13" ht="15.75" customHeight="1">
      <c r="A7" s="162"/>
      <c r="B7" s="189"/>
      <c r="C7" s="190"/>
      <c r="D7" s="191"/>
      <c r="E7" s="192"/>
      <c r="F7" s="192"/>
      <c r="G7" s="192"/>
      <c r="H7" s="193"/>
      <c r="I7" s="192"/>
      <c r="J7" s="194"/>
    </row>
    <row r="8" spans="1:13" ht="24" hidden="1" customHeight="1">
      <c r="A8" s="162"/>
      <c r="B8" s="182" t="s">
        <v>21</v>
      </c>
      <c r="C8" s="183"/>
      <c r="D8" s="195"/>
      <c r="E8" s="183"/>
      <c r="F8" s="183"/>
      <c r="G8" s="196"/>
      <c r="H8" s="186" t="s">
        <v>40</v>
      </c>
      <c r="I8" s="184"/>
      <c r="J8" s="187"/>
    </row>
    <row r="9" spans="1:13" ht="15.75" hidden="1" customHeight="1">
      <c r="A9" s="162"/>
      <c r="B9" s="162"/>
      <c r="C9" s="183"/>
      <c r="D9" s="195"/>
      <c r="E9" s="183"/>
      <c r="F9" s="183"/>
      <c r="G9" s="196"/>
      <c r="H9" s="186" t="s">
        <v>36</v>
      </c>
      <c r="I9" s="184"/>
      <c r="J9" s="187"/>
    </row>
    <row r="10" spans="1:13" ht="15.75" hidden="1" customHeight="1">
      <c r="A10" s="162"/>
      <c r="B10" s="197"/>
      <c r="C10" s="190"/>
      <c r="D10" s="198"/>
      <c r="E10" s="193"/>
      <c r="F10" s="193"/>
      <c r="G10" s="199"/>
      <c r="H10" s="199"/>
      <c r="I10" s="200"/>
      <c r="J10" s="194"/>
    </row>
    <row r="11" spans="1:13" ht="24" customHeight="1">
      <c r="A11" s="162"/>
      <c r="B11" s="182" t="s">
        <v>20</v>
      </c>
      <c r="C11" s="314"/>
      <c r="D11" s="344"/>
      <c r="E11" s="344"/>
      <c r="F11" s="344"/>
      <c r="G11" s="344"/>
      <c r="H11" s="315" t="s">
        <v>40</v>
      </c>
      <c r="I11" s="316"/>
      <c r="J11" s="187"/>
    </row>
    <row r="12" spans="1:13" ht="15.75" customHeight="1">
      <c r="A12" s="162"/>
      <c r="B12" s="188"/>
      <c r="C12" s="317"/>
      <c r="D12" s="347"/>
      <c r="E12" s="347"/>
      <c r="F12" s="347"/>
      <c r="G12" s="347"/>
      <c r="H12" s="315" t="s">
        <v>36</v>
      </c>
      <c r="I12" s="316"/>
      <c r="J12" s="187"/>
    </row>
    <row r="13" spans="1:13" ht="15.75" customHeight="1">
      <c r="A13" s="162"/>
      <c r="B13" s="189"/>
      <c r="C13" s="318"/>
      <c r="D13" s="348"/>
      <c r="E13" s="348"/>
      <c r="F13" s="348"/>
      <c r="G13" s="348"/>
      <c r="H13" s="319"/>
      <c r="I13" s="320"/>
      <c r="J13" s="194"/>
    </row>
    <row r="14" spans="1:13" ht="24" hidden="1" customHeight="1">
      <c r="A14" s="162"/>
      <c r="B14" s="201" t="s">
        <v>22</v>
      </c>
      <c r="C14" s="202"/>
      <c r="D14" s="203" t="s">
        <v>47</v>
      </c>
      <c r="E14" s="204"/>
      <c r="F14" s="204"/>
      <c r="G14" s="204"/>
      <c r="H14" s="205"/>
      <c r="I14" s="204"/>
      <c r="J14" s="206"/>
    </row>
    <row r="15" spans="1:13" ht="32.25" customHeight="1">
      <c r="A15" s="162"/>
      <c r="B15" s="197" t="s">
        <v>34</v>
      </c>
      <c r="C15" s="207"/>
      <c r="D15" s="199"/>
      <c r="E15" s="343"/>
      <c r="F15" s="343"/>
      <c r="G15" s="345"/>
      <c r="H15" s="345"/>
      <c r="I15" s="345" t="s">
        <v>31</v>
      </c>
      <c r="J15" s="346"/>
    </row>
    <row r="16" spans="1:13" ht="23.25" customHeight="1">
      <c r="A16" s="208" t="s">
        <v>26</v>
      </c>
      <c r="B16" s="209" t="s">
        <v>26</v>
      </c>
      <c r="C16" s="210"/>
      <c r="D16" s="211"/>
      <c r="E16" s="333"/>
      <c r="F16" s="334"/>
      <c r="G16" s="333"/>
      <c r="H16" s="334"/>
      <c r="I16" s="333">
        <f>SUMIF(F49:F84,A16,I49:I84)+SUMIF(F49:F84,"PSU",I49:I84)</f>
        <v>0</v>
      </c>
      <c r="J16" s="335"/>
    </row>
    <row r="17" spans="1:15" ht="23.25" customHeight="1">
      <c r="A17" s="208" t="s">
        <v>27</v>
      </c>
      <c r="B17" s="209" t="s">
        <v>27</v>
      </c>
      <c r="C17" s="210"/>
      <c r="D17" s="211"/>
      <c r="E17" s="333"/>
      <c r="F17" s="334"/>
      <c r="G17" s="333"/>
      <c r="H17" s="334"/>
      <c r="I17" s="333">
        <f>SUMIF(F49:F84,A17,I49:I84)</f>
        <v>0</v>
      </c>
      <c r="J17" s="335"/>
    </row>
    <row r="18" spans="1:15" ht="23.25" customHeight="1">
      <c r="A18" s="208" t="s">
        <v>28</v>
      </c>
      <c r="B18" s="209" t="s">
        <v>28</v>
      </c>
      <c r="C18" s="210"/>
      <c r="D18" s="211"/>
      <c r="E18" s="333"/>
      <c r="F18" s="334"/>
      <c r="G18" s="333"/>
      <c r="H18" s="334"/>
      <c r="I18" s="333">
        <f>SUMIF(F49:F84,A18,I49:I84)</f>
        <v>0</v>
      </c>
      <c r="J18" s="335"/>
    </row>
    <row r="19" spans="1:15" ht="23.25" customHeight="1">
      <c r="A19" s="208" t="s">
        <v>121</v>
      </c>
      <c r="B19" s="209" t="s">
        <v>29</v>
      </c>
      <c r="C19" s="210"/>
      <c r="D19" s="211"/>
      <c r="E19" s="333"/>
      <c r="F19" s="334"/>
      <c r="G19" s="333"/>
      <c r="H19" s="334"/>
      <c r="I19" s="333">
        <f>SUMIF(F49:F84,A19,I49:I84)</f>
        <v>0</v>
      </c>
      <c r="J19" s="335"/>
    </row>
    <row r="20" spans="1:15" ht="23.25" customHeight="1">
      <c r="A20" s="208" t="s">
        <v>122</v>
      </c>
      <c r="B20" s="209" t="s">
        <v>30</v>
      </c>
      <c r="C20" s="210"/>
      <c r="D20" s="211"/>
      <c r="E20" s="333"/>
      <c r="F20" s="334"/>
      <c r="G20" s="333"/>
      <c r="H20" s="334"/>
      <c r="I20" s="333">
        <f>SUMIF(F49:F84,A20,I49:I84)</f>
        <v>0</v>
      </c>
      <c r="J20" s="335"/>
    </row>
    <row r="21" spans="1:15" ht="23.25" customHeight="1">
      <c r="A21" s="162"/>
      <c r="B21" s="212" t="s">
        <v>31</v>
      </c>
      <c r="C21" s="213"/>
      <c r="D21" s="214"/>
      <c r="E21" s="358"/>
      <c r="F21" s="359"/>
      <c r="G21" s="358"/>
      <c r="H21" s="359"/>
      <c r="I21" s="358">
        <f>I16+I17+I18+I19+I20</f>
        <v>0</v>
      </c>
      <c r="J21" s="363"/>
    </row>
    <row r="22" spans="1:15" ht="33" customHeight="1">
      <c r="A22" s="162"/>
      <c r="B22" s="215" t="s">
        <v>35</v>
      </c>
      <c r="C22" s="210"/>
      <c r="D22" s="211"/>
      <c r="E22" s="216"/>
      <c r="F22" s="217"/>
      <c r="G22" s="218"/>
      <c r="H22" s="218"/>
      <c r="I22" s="218"/>
      <c r="J22" s="219"/>
      <c r="O22" s="220"/>
    </row>
    <row r="23" spans="1:15" ht="23.25" customHeight="1">
      <c r="A23" s="162"/>
      <c r="B23" s="209" t="s">
        <v>13</v>
      </c>
      <c r="C23" s="210"/>
      <c r="D23" s="211"/>
      <c r="E23" s="221">
        <v>15</v>
      </c>
      <c r="F23" s="217" t="s">
        <v>0</v>
      </c>
      <c r="G23" s="356">
        <f>ZakladDPHSniVypocet</f>
        <v>0</v>
      </c>
      <c r="H23" s="357"/>
      <c r="I23" s="357"/>
      <c r="J23" s="219" t="str">
        <f t="shared" ref="J23:J28" si="0">Mena</f>
        <v>CZK</v>
      </c>
    </row>
    <row r="24" spans="1:15" ht="23.25" customHeight="1">
      <c r="A24" s="162"/>
      <c r="B24" s="209" t="s">
        <v>14</v>
      </c>
      <c r="C24" s="210"/>
      <c r="D24" s="211"/>
      <c r="E24" s="221">
        <f>SazbaDPH1</f>
        <v>15</v>
      </c>
      <c r="F24" s="217" t="s">
        <v>0</v>
      </c>
      <c r="G24" s="361">
        <f>ZakladDPHSni*SazbaDPH1/100</f>
        <v>0</v>
      </c>
      <c r="H24" s="362"/>
      <c r="I24" s="362"/>
      <c r="J24" s="219" t="str">
        <f t="shared" si="0"/>
        <v>CZK</v>
      </c>
    </row>
    <row r="25" spans="1:15" ht="23.25" customHeight="1">
      <c r="A25" s="162"/>
      <c r="B25" s="209" t="s">
        <v>15</v>
      </c>
      <c r="C25" s="210"/>
      <c r="D25" s="211"/>
      <c r="E25" s="221">
        <v>21</v>
      </c>
      <c r="F25" s="217" t="s">
        <v>0</v>
      </c>
      <c r="G25" s="356">
        <f>I21</f>
        <v>0</v>
      </c>
      <c r="H25" s="357"/>
      <c r="I25" s="357"/>
      <c r="J25" s="219" t="str">
        <f t="shared" si="0"/>
        <v>CZK</v>
      </c>
    </row>
    <row r="26" spans="1:15" ht="23.25" customHeight="1">
      <c r="A26" s="162"/>
      <c r="B26" s="222" t="s">
        <v>16</v>
      </c>
      <c r="C26" s="223"/>
      <c r="D26" s="224"/>
      <c r="E26" s="225">
        <f>SazbaDPH2</f>
        <v>21</v>
      </c>
      <c r="F26" s="226" t="s">
        <v>0</v>
      </c>
      <c r="G26" s="352">
        <f>CenaCelkem-ZakladDPHZakl</f>
        <v>0</v>
      </c>
      <c r="H26" s="353"/>
      <c r="I26" s="353"/>
      <c r="J26" s="227" t="str">
        <f t="shared" si="0"/>
        <v>CZK</v>
      </c>
    </row>
    <row r="27" spans="1:15" ht="23.25" customHeight="1" thickBot="1">
      <c r="A27" s="162"/>
      <c r="B27" s="182" t="s">
        <v>5</v>
      </c>
      <c r="C27" s="228"/>
      <c r="D27" s="229"/>
      <c r="E27" s="228"/>
      <c r="F27" s="230"/>
      <c r="G27" s="354">
        <f>0</f>
        <v>0</v>
      </c>
      <c r="H27" s="354"/>
      <c r="I27" s="354"/>
      <c r="J27" s="231" t="str">
        <f t="shared" si="0"/>
        <v>CZK</v>
      </c>
    </row>
    <row r="28" spans="1:15" ht="27.75" hidden="1" customHeight="1" thickBot="1">
      <c r="A28" s="162"/>
      <c r="B28" s="232" t="s">
        <v>25</v>
      </c>
      <c r="C28" s="233"/>
      <c r="D28" s="233"/>
      <c r="E28" s="234"/>
      <c r="F28" s="235"/>
      <c r="G28" s="360">
        <f>ZakladDPHSniVypocet+ZakladDPHZaklVypocet</f>
        <v>0</v>
      </c>
      <c r="H28" s="360"/>
      <c r="I28" s="360"/>
      <c r="J28" s="236" t="str">
        <f t="shared" si="0"/>
        <v>CZK</v>
      </c>
    </row>
    <row r="29" spans="1:15" ht="27.75" customHeight="1" thickBot="1">
      <c r="A29" s="162"/>
      <c r="B29" s="232" t="s">
        <v>37</v>
      </c>
      <c r="C29" s="237"/>
      <c r="D29" s="237"/>
      <c r="E29" s="237"/>
      <c r="F29" s="237"/>
      <c r="G29" s="355">
        <f>ZakladDPHZakl*1.21</f>
        <v>0</v>
      </c>
      <c r="H29" s="355"/>
      <c r="I29" s="355"/>
      <c r="J29" s="238" t="s">
        <v>50</v>
      </c>
    </row>
    <row r="30" spans="1:15" ht="12.75" customHeight="1">
      <c r="A30" s="162"/>
      <c r="B30" s="162"/>
      <c r="C30" s="183"/>
      <c r="D30" s="183"/>
      <c r="E30" s="183"/>
      <c r="F30" s="183"/>
      <c r="G30" s="196"/>
      <c r="H30" s="183"/>
      <c r="I30" s="196"/>
      <c r="J30" s="239"/>
    </row>
    <row r="31" spans="1:15" ht="30" customHeight="1">
      <c r="A31" s="162"/>
      <c r="B31" s="162"/>
      <c r="C31" s="183"/>
      <c r="D31" s="183"/>
      <c r="E31" s="183"/>
      <c r="F31" s="183"/>
      <c r="G31" s="196"/>
      <c r="H31" s="183"/>
      <c r="I31" s="196"/>
      <c r="J31" s="239"/>
    </row>
    <row r="32" spans="1:15" ht="18.75" customHeight="1">
      <c r="A32" s="162"/>
      <c r="B32" s="240"/>
      <c r="C32" s="241" t="s">
        <v>12</v>
      </c>
      <c r="D32" s="242"/>
      <c r="E32" s="242"/>
      <c r="F32" s="241" t="s">
        <v>11</v>
      </c>
      <c r="G32" s="242"/>
      <c r="H32" s="243"/>
      <c r="I32" s="242"/>
      <c r="J32" s="239"/>
    </row>
    <row r="33" spans="1:10" ht="47.25" customHeight="1">
      <c r="A33" s="162"/>
      <c r="B33" s="162"/>
      <c r="C33" s="183"/>
      <c r="D33" s="183"/>
      <c r="E33" s="183"/>
      <c r="F33" s="183"/>
      <c r="G33" s="196"/>
      <c r="H33" s="183"/>
      <c r="I33" s="196"/>
      <c r="J33" s="239"/>
    </row>
    <row r="34" spans="1:10" s="249" customFormat="1" ht="18.75" customHeight="1">
      <c r="A34" s="244"/>
      <c r="B34" s="244"/>
      <c r="C34" s="245"/>
      <c r="D34" s="246"/>
      <c r="E34" s="246"/>
      <c r="F34" s="245"/>
      <c r="G34" s="247"/>
      <c r="H34" s="246"/>
      <c r="I34" s="247"/>
      <c r="J34" s="248"/>
    </row>
    <row r="35" spans="1:10" ht="12.75" customHeight="1">
      <c r="A35" s="162"/>
      <c r="B35" s="162"/>
      <c r="C35" s="183"/>
      <c r="D35" s="342" t="s">
        <v>2</v>
      </c>
      <c r="E35" s="342"/>
      <c r="F35" s="183"/>
      <c r="G35" s="196"/>
      <c r="H35" s="250" t="s">
        <v>3</v>
      </c>
      <c r="I35" s="196"/>
      <c r="J35" s="239"/>
    </row>
    <row r="36" spans="1:10" ht="13.5" customHeight="1" thickBot="1">
      <c r="A36" s="251"/>
      <c r="B36" s="251"/>
      <c r="C36" s="252"/>
      <c r="D36" s="252"/>
      <c r="E36" s="252"/>
      <c r="F36" s="252"/>
      <c r="G36" s="253"/>
      <c r="H36" s="252"/>
      <c r="I36" s="253"/>
      <c r="J36" s="254"/>
    </row>
    <row r="37" spans="1:10" ht="27" hidden="1" customHeight="1">
      <c r="B37" s="255" t="s">
        <v>17</v>
      </c>
      <c r="C37" s="256"/>
      <c r="D37" s="256"/>
      <c r="E37" s="256"/>
      <c r="F37" s="257"/>
      <c r="G37" s="257"/>
      <c r="H37" s="257"/>
      <c r="I37" s="257"/>
      <c r="J37" s="256"/>
    </row>
    <row r="38" spans="1:10" ht="25.5" hidden="1" customHeight="1">
      <c r="A38" s="258" t="s">
        <v>39</v>
      </c>
      <c r="B38" s="259" t="s">
        <v>18</v>
      </c>
      <c r="C38" s="260" t="s">
        <v>6</v>
      </c>
      <c r="D38" s="261"/>
      <c r="E38" s="261"/>
      <c r="F38" s="262" t="str">
        <f>B23</f>
        <v>Základ pro sníženou DPH</v>
      </c>
      <c r="G38" s="262" t="str">
        <f>B25</f>
        <v>Základ pro základní DPH</v>
      </c>
      <c r="H38" s="263" t="s">
        <v>19</v>
      </c>
      <c r="I38" s="263" t="s">
        <v>1</v>
      </c>
      <c r="J38" s="264" t="s">
        <v>0</v>
      </c>
    </row>
    <row r="39" spans="1:10" ht="25.5" hidden="1" customHeight="1">
      <c r="A39" s="258">
        <v>1</v>
      </c>
      <c r="B39" s="265" t="s">
        <v>48</v>
      </c>
      <c r="C39" s="336"/>
      <c r="D39" s="337"/>
      <c r="E39" s="337"/>
      <c r="F39" s="266">
        <f>'01 2016112 Pol'!X260</f>
        <v>0</v>
      </c>
      <c r="G39" s="267">
        <f>'01 2016112 Pol'!Y260</f>
        <v>0</v>
      </c>
      <c r="H39" s="268">
        <f>(F39*SazbaDPH1/100)+(G39*SazbaDPH2/100)</f>
        <v>0</v>
      </c>
      <c r="I39" s="268">
        <f>F39+G39+H39</f>
        <v>0</v>
      </c>
      <c r="J39" s="269" t="str">
        <f>IF(CenaCelkemVypocet=0,"",I39/CenaCelkemVypocet*100)</f>
        <v/>
      </c>
    </row>
    <row r="40" spans="1:10" ht="25.5" hidden="1" customHeight="1">
      <c r="A40" s="258">
        <v>2</v>
      </c>
      <c r="B40" s="270" t="s">
        <v>43</v>
      </c>
      <c r="C40" s="338" t="s">
        <v>44</v>
      </c>
      <c r="D40" s="339"/>
      <c r="E40" s="339"/>
      <c r="F40" s="271">
        <f>'01 2016112 Pol'!X260</f>
        <v>0</v>
      </c>
      <c r="G40" s="272">
        <f>'01 2016112 Pol'!Y260</f>
        <v>0</v>
      </c>
      <c r="H40" s="272">
        <f>(F40*SazbaDPH1/100)+(G40*SazbaDPH2/100)</f>
        <v>0</v>
      </c>
      <c r="I40" s="272">
        <f>F40+G40+H40</f>
        <v>0</v>
      </c>
      <c r="J40" s="273" t="str">
        <f>IF(CenaCelkemVypocet=0,"",I40/CenaCelkemVypocet*100)</f>
        <v/>
      </c>
    </row>
    <row r="41" spans="1:10" ht="25.5" hidden="1" customHeight="1">
      <c r="A41" s="258">
        <v>3</v>
      </c>
      <c r="B41" s="274" t="s">
        <v>41</v>
      </c>
      <c r="C41" s="340" t="s">
        <v>42</v>
      </c>
      <c r="D41" s="341"/>
      <c r="E41" s="341"/>
      <c r="F41" s="275">
        <f>'01 2016112 Pol'!X260</f>
        <v>0</v>
      </c>
      <c r="G41" s="276">
        <f>'01 2016112 Pol'!Y260</f>
        <v>0</v>
      </c>
      <c r="H41" s="276">
        <f>(F41*SazbaDPH1/100)+(G41*SazbaDPH2/100)</f>
        <v>0</v>
      </c>
      <c r="I41" s="276">
        <f>F41+G41+H41</f>
        <v>0</v>
      </c>
      <c r="J41" s="277" t="str">
        <f>IF(CenaCelkemVypocet=0,"",I41/CenaCelkemVypocet*100)</f>
        <v/>
      </c>
    </row>
    <row r="42" spans="1:10" ht="25.5" hidden="1" customHeight="1">
      <c r="A42" s="258"/>
      <c r="B42" s="328" t="s">
        <v>49</v>
      </c>
      <c r="C42" s="329"/>
      <c r="D42" s="329"/>
      <c r="E42" s="330"/>
      <c r="F42" s="278">
        <f>SUMIF(A39:A41,"=1",F39:F41)</f>
        <v>0</v>
      </c>
      <c r="G42" s="279">
        <f>SUMIF(A39:A41,"=1",G39:G41)</f>
        <v>0</v>
      </c>
      <c r="H42" s="279">
        <f>SUMIF(A39:A41,"=1",H39:H41)</f>
        <v>0</v>
      </c>
      <c r="I42" s="279">
        <f>SUMIF(A39:A41,"=1",I39:I41)</f>
        <v>0</v>
      </c>
      <c r="J42" s="280">
        <f>SUMIF(A39:A41,"=1",J39:J41)</f>
        <v>0</v>
      </c>
    </row>
    <row r="46" spans="1:10" ht="15.75">
      <c r="B46" s="281" t="s">
        <v>51</v>
      </c>
    </row>
    <row r="48" spans="1:10" ht="25.5" customHeight="1">
      <c r="A48" s="283"/>
      <c r="B48" s="284" t="s">
        <v>18</v>
      </c>
      <c r="C48" s="284" t="s">
        <v>6</v>
      </c>
      <c r="D48" s="285"/>
      <c r="E48" s="285"/>
      <c r="F48" s="286" t="s">
        <v>52</v>
      </c>
      <c r="G48" s="286"/>
      <c r="H48" s="286"/>
      <c r="I48" s="286" t="s">
        <v>31</v>
      </c>
      <c r="J48" s="286" t="s">
        <v>0</v>
      </c>
    </row>
    <row r="49" spans="1:10" ht="25.5" customHeight="1">
      <c r="A49" s="287"/>
      <c r="B49" s="288" t="s">
        <v>53</v>
      </c>
      <c r="C49" s="331" t="s">
        <v>54</v>
      </c>
      <c r="D49" s="332"/>
      <c r="E49" s="332"/>
      <c r="F49" s="289" t="s">
        <v>26</v>
      </c>
      <c r="G49" s="290"/>
      <c r="H49" s="290"/>
      <c r="I49" s="290">
        <v>0</v>
      </c>
      <c r="J49" s="291" t="str">
        <f>IF(I85=0,"",I49/I85*100)</f>
        <v/>
      </c>
    </row>
    <row r="50" spans="1:10" ht="25.5" customHeight="1">
      <c r="A50" s="287"/>
      <c r="B50" s="292" t="s">
        <v>55</v>
      </c>
      <c r="C50" s="324" t="s">
        <v>56</v>
      </c>
      <c r="D50" s="325"/>
      <c r="E50" s="325"/>
      <c r="F50" s="293" t="s">
        <v>26</v>
      </c>
      <c r="G50" s="294"/>
      <c r="H50" s="294"/>
      <c r="I50" s="294">
        <v>0</v>
      </c>
      <c r="J50" s="295" t="str">
        <f>IF(I85=0,"",I50/I85*100)</f>
        <v/>
      </c>
    </row>
    <row r="51" spans="1:10" ht="25.5" customHeight="1">
      <c r="A51" s="287"/>
      <c r="B51" s="292" t="s">
        <v>57</v>
      </c>
      <c r="C51" s="324" t="s">
        <v>58</v>
      </c>
      <c r="D51" s="325"/>
      <c r="E51" s="325"/>
      <c r="F51" s="293" t="s">
        <v>26</v>
      </c>
      <c r="G51" s="294"/>
      <c r="H51" s="294"/>
      <c r="I51" s="294">
        <f>'01 2016112 Pol'!G7</f>
        <v>0</v>
      </c>
      <c r="J51" s="295" t="str">
        <f>IF(I85=0,"",I51/I85*100)</f>
        <v/>
      </c>
    </row>
    <row r="52" spans="1:10" ht="25.5" customHeight="1">
      <c r="A52" s="287"/>
      <c r="B52" s="292" t="s">
        <v>59</v>
      </c>
      <c r="C52" s="324" t="s">
        <v>60</v>
      </c>
      <c r="D52" s="325"/>
      <c r="E52" s="325"/>
      <c r="F52" s="293" t="s">
        <v>26</v>
      </c>
      <c r="G52" s="294"/>
      <c r="H52" s="294"/>
      <c r="I52" s="294">
        <v>0</v>
      </c>
      <c r="J52" s="295" t="str">
        <f>IF(I85=0,"",I52/I85*100)</f>
        <v/>
      </c>
    </row>
    <row r="53" spans="1:10" ht="25.5" customHeight="1">
      <c r="A53" s="287"/>
      <c r="B53" s="292" t="s">
        <v>61</v>
      </c>
      <c r="C53" s="324" t="s">
        <v>62</v>
      </c>
      <c r="D53" s="325"/>
      <c r="E53" s="325"/>
      <c r="F53" s="293" t="s">
        <v>26</v>
      </c>
      <c r="G53" s="294"/>
      <c r="H53" s="294"/>
      <c r="I53" s="294">
        <f>'01 2016112 Pol'!G10</f>
        <v>0</v>
      </c>
      <c r="J53" s="295" t="str">
        <f>IF(I85=0,"",I53/I85*100)</f>
        <v/>
      </c>
    </row>
    <row r="54" spans="1:10" ht="25.5" customHeight="1">
      <c r="A54" s="287"/>
      <c r="B54" s="292" t="s">
        <v>63</v>
      </c>
      <c r="C54" s="324" t="s">
        <v>64</v>
      </c>
      <c r="D54" s="325"/>
      <c r="E54" s="325"/>
      <c r="F54" s="293" t="s">
        <v>26</v>
      </c>
      <c r="G54" s="294"/>
      <c r="H54" s="294"/>
      <c r="I54" s="294">
        <f>'01 2016112 Pol'!G18</f>
        <v>0</v>
      </c>
      <c r="J54" s="295" t="str">
        <f>IF(I85=0,"",I54/I85*100)</f>
        <v/>
      </c>
    </row>
    <row r="55" spans="1:10" ht="25.5" customHeight="1">
      <c r="A55" s="287"/>
      <c r="B55" s="292" t="s">
        <v>65</v>
      </c>
      <c r="C55" s="324" t="s">
        <v>66</v>
      </c>
      <c r="D55" s="325"/>
      <c r="E55" s="325"/>
      <c r="F55" s="293" t="s">
        <v>26</v>
      </c>
      <c r="G55" s="294"/>
      <c r="H55" s="294"/>
      <c r="I55" s="294">
        <f>'01 2016112 Pol'!G20</f>
        <v>0</v>
      </c>
      <c r="J55" s="295" t="str">
        <f>IF(I85=0,"",I55/I85*100)</f>
        <v/>
      </c>
    </row>
    <row r="56" spans="1:10" ht="25.5" customHeight="1">
      <c r="A56" s="287"/>
      <c r="B56" s="292" t="s">
        <v>67</v>
      </c>
      <c r="C56" s="324" t="s">
        <v>68</v>
      </c>
      <c r="D56" s="325"/>
      <c r="E56" s="325"/>
      <c r="F56" s="293" t="s">
        <v>26</v>
      </c>
      <c r="G56" s="294"/>
      <c r="H56" s="294"/>
      <c r="I56" s="294">
        <f>'01 2016112 Pol'!G30</f>
        <v>0</v>
      </c>
      <c r="J56" s="295" t="str">
        <f>IF(I85=0,"",I56/I85*100)</f>
        <v/>
      </c>
    </row>
    <row r="57" spans="1:10" ht="25.5" customHeight="1">
      <c r="A57" s="287"/>
      <c r="B57" s="292" t="s">
        <v>69</v>
      </c>
      <c r="C57" s="324" t="s">
        <v>70</v>
      </c>
      <c r="D57" s="325"/>
      <c r="E57" s="325"/>
      <c r="F57" s="293" t="s">
        <v>26</v>
      </c>
      <c r="G57" s="294"/>
      <c r="H57" s="294"/>
      <c r="I57" s="294">
        <f>'01 2016112 Pol'!G46</f>
        <v>0</v>
      </c>
      <c r="J57" s="295" t="str">
        <f>IF(I85=0,"",I57/I85*100)</f>
        <v/>
      </c>
    </row>
    <row r="58" spans="1:10" ht="25.5" customHeight="1">
      <c r="A58" s="287"/>
      <c r="B58" s="292" t="s">
        <v>71</v>
      </c>
      <c r="C58" s="324" t="s">
        <v>72</v>
      </c>
      <c r="D58" s="325"/>
      <c r="E58" s="325"/>
      <c r="F58" s="293" t="s">
        <v>26</v>
      </c>
      <c r="G58" s="294"/>
      <c r="H58" s="294"/>
      <c r="I58" s="294">
        <f>'01 2016112 Pol'!G48</f>
        <v>0</v>
      </c>
      <c r="J58" s="295" t="str">
        <f>IF(I85=0,"",I58/I85*100)</f>
        <v/>
      </c>
    </row>
    <row r="59" spans="1:10" ht="25.5" customHeight="1">
      <c r="A59" s="287"/>
      <c r="B59" s="292" t="s">
        <v>73</v>
      </c>
      <c r="C59" s="324" t="s">
        <v>74</v>
      </c>
      <c r="D59" s="325"/>
      <c r="E59" s="325"/>
      <c r="F59" s="293" t="s">
        <v>26</v>
      </c>
      <c r="G59" s="294"/>
      <c r="H59" s="294"/>
      <c r="I59" s="294">
        <f>'01 2016112 Pol'!G51</f>
        <v>0</v>
      </c>
      <c r="J59" s="295" t="str">
        <f>IF(I85=0,"",I59/I85*100)</f>
        <v/>
      </c>
    </row>
    <row r="60" spans="1:10" ht="25.5" customHeight="1">
      <c r="A60" s="287"/>
      <c r="B60" s="292" t="s">
        <v>75</v>
      </c>
      <c r="C60" s="324" t="s">
        <v>76</v>
      </c>
      <c r="D60" s="325"/>
      <c r="E60" s="325"/>
      <c r="F60" s="293" t="s">
        <v>26</v>
      </c>
      <c r="G60" s="294"/>
      <c r="H60" s="294"/>
      <c r="I60" s="294">
        <f>'01 2016112 Pol'!G63</f>
        <v>0</v>
      </c>
      <c r="J60" s="295" t="str">
        <f>IF(I85=0,"",I60/I85*100)</f>
        <v/>
      </c>
    </row>
    <row r="61" spans="1:10" ht="25.5" customHeight="1">
      <c r="A61" s="287"/>
      <c r="B61" s="292" t="s">
        <v>77</v>
      </c>
      <c r="C61" s="324" t="s">
        <v>78</v>
      </c>
      <c r="D61" s="325"/>
      <c r="E61" s="325"/>
      <c r="F61" s="293" t="s">
        <v>26</v>
      </c>
      <c r="G61" s="294"/>
      <c r="H61" s="294"/>
      <c r="I61" s="294">
        <f>'01 2016112 Pol'!G89</f>
        <v>0</v>
      </c>
      <c r="J61" s="295" t="str">
        <f>IF(I85=0,"",I61/I85*100)</f>
        <v/>
      </c>
    </row>
    <row r="62" spans="1:10" ht="25.5" customHeight="1">
      <c r="A62" s="287"/>
      <c r="B62" s="292" t="s">
        <v>79</v>
      </c>
      <c r="C62" s="324" t="s">
        <v>80</v>
      </c>
      <c r="D62" s="325"/>
      <c r="E62" s="325"/>
      <c r="F62" s="293" t="s">
        <v>26</v>
      </c>
      <c r="G62" s="294"/>
      <c r="H62" s="294"/>
      <c r="I62" s="294">
        <f>'01 2016112 Pol'!G91</f>
        <v>0</v>
      </c>
      <c r="J62" s="295" t="str">
        <f>IF(I85=0,"",I62/I85*100)</f>
        <v/>
      </c>
    </row>
    <row r="63" spans="1:10" ht="25.5" customHeight="1">
      <c r="A63" s="287"/>
      <c r="B63" s="292" t="s">
        <v>81</v>
      </c>
      <c r="C63" s="324" t="s">
        <v>82</v>
      </c>
      <c r="D63" s="325"/>
      <c r="E63" s="325"/>
      <c r="F63" s="293" t="s">
        <v>27</v>
      </c>
      <c r="G63" s="294"/>
      <c r="H63" s="294"/>
      <c r="I63" s="294">
        <f>'01 2016112 Pol'!G93</f>
        <v>0</v>
      </c>
      <c r="J63" s="295" t="str">
        <f>IF(I85=0,"",I63/I85*100)</f>
        <v/>
      </c>
    </row>
    <row r="64" spans="1:10" ht="25.5" customHeight="1">
      <c r="A64" s="287"/>
      <c r="B64" s="292" t="s">
        <v>83</v>
      </c>
      <c r="C64" s="324" t="s">
        <v>84</v>
      </c>
      <c r="D64" s="325"/>
      <c r="E64" s="325"/>
      <c r="F64" s="293" t="s">
        <v>27</v>
      </c>
      <c r="G64" s="294"/>
      <c r="H64" s="294"/>
      <c r="I64" s="294">
        <f>'01 2016112 Pol'!G99</f>
        <v>0</v>
      </c>
      <c r="J64" s="295" t="str">
        <f>IF(I85=0,"",I64/I85*100)</f>
        <v/>
      </c>
    </row>
    <row r="65" spans="1:10" ht="25.5" customHeight="1">
      <c r="A65" s="287"/>
      <c r="B65" s="292" t="s">
        <v>85</v>
      </c>
      <c r="C65" s="324" t="s">
        <v>86</v>
      </c>
      <c r="D65" s="325"/>
      <c r="E65" s="325"/>
      <c r="F65" s="293" t="s">
        <v>27</v>
      </c>
      <c r="G65" s="294"/>
      <c r="H65" s="294"/>
      <c r="I65" s="294">
        <f>'01 2016112 Pol'!G108</f>
        <v>0</v>
      </c>
      <c r="J65" s="295" t="str">
        <f>IF(I85=0,"",I65/I85*100)</f>
        <v/>
      </c>
    </row>
    <row r="66" spans="1:10" ht="25.5" customHeight="1">
      <c r="A66" s="287"/>
      <c r="B66" s="292" t="s">
        <v>87</v>
      </c>
      <c r="C66" s="324" t="s">
        <v>88</v>
      </c>
      <c r="D66" s="325"/>
      <c r="E66" s="325"/>
      <c r="F66" s="293" t="s">
        <v>27</v>
      </c>
      <c r="G66" s="294"/>
      <c r="H66" s="294"/>
      <c r="I66" s="294">
        <f>'01 2016112 Pol'!G141</f>
        <v>0</v>
      </c>
      <c r="J66" s="295" t="str">
        <f>IF(I85=0,"",I66/I85*100)</f>
        <v/>
      </c>
    </row>
    <row r="67" spans="1:10" ht="25.5" customHeight="1">
      <c r="A67" s="287"/>
      <c r="B67" s="292" t="s">
        <v>89</v>
      </c>
      <c r="C67" s="324" t="s">
        <v>90</v>
      </c>
      <c r="D67" s="325"/>
      <c r="E67" s="325"/>
      <c r="F67" s="293" t="s">
        <v>27</v>
      </c>
      <c r="G67" s="294"/>
      <c r="H67" s="294"/>
      <c r="I67" s="294">
        <f>'01 2016112 Pol'!G179</f>
        <v>0</v>
      </c>
      <c r="J67" s="295" t="str">
        <f>IF(I85=0,"",I67/I85*100)</f>
        <v/>
      </c>
    </row>
    <row r="68" spans="1:10" ht="25.5" customHeight="1">
      <c r="A68" s="287"/>
      <c r="B68" s="292" t="s">
        <v>91</v>
      </c>
      <c r="C68" s="324" t="s">
        <v>92</v>
      </c>
      <c r="D68" s="325"/>
      <c r="E68" s="325"/>
      <c r="F68" s="293" t="s">
        <v>27</v>
      </c>
      <c r="G68" s="294"/>
      <c r="H68" s="294"/>
      <c r="I68" s="294">
        <f>'01 2016112 Pol'!G196</f>
        <v>0</v>
      </c>
      <c r="J68" s="295" t="str">
        <f>IF(I85=0,"",I68/I85*100)</f>
        <v/>
      </c>
    </row>
    <row r="69" spans="1:10" ht="25.5" customHeight="1">
      <c r="A69" s="287"/>
      <c r="B69" s="292" t="s">
        <v>93</v>
      </c>
      <c r="C69" s="324" t="s">
        <v>94</v>
      </c>
      <c r="D69" s="325"/>
      <c r="E69" s="325"/>
      <c r="F69" s="293" t="s">
        <v>27</v>
      </c>
      <c r="G69" s="294"/>
      <c r="H69" s="294"/>
      <c r="I69" s="294">
        <f>'01 2016112 Pol'!G198</f>
        <v>0</v>
      </c>
      <c r="J69" s="295" t="str">
        <f>IF(I85=0,"",I69/I85*100)</f>
        <v/>
      </c>
    </row>
    <row r="70" spans="1:10" ht="25.5" customHeight="1">
      <c r="A70" s="287"/>
      <c r="B70" s="292" t="s">
        <v>95</v>
      </c>
      <c r="C70" s="324" t="s">
        <v>96</v>
      </c>
      <c r="D70" s="325"/>
      <c r="E70" s="325"/>
      <c r="F70" s="293" t="s">
        <v>27</v>
      </c>
      <c r="G70" s="294"/>
      <c r="H70" s="294"/>
      <c r="I70" s="294">
        <f>'01 2016112 Pol'!G201</f>
        <v>0</v>
      </c>
      <c r="J70" s="295" t="str">
        <f>IF(I85=0,"",I70/I85*100)</f>
        <v/>
      </c>
    </row>
    <row r="71" spans="1:10" ht="25.5" customHeight="1">
      <c r="A71" s="287"/>
      <c r="B71" s="292" t="s">
        <v>97</v>
      </c>
      <c r="C71" s="324" t="s">
        <v>98</v>
      </c>
      <c r="D71" s="325"/>
      <c r="E71" s="325"/>
      <c r="F71" s="293" t="s">
        <v>27</v>
      </c>
      <c r="G71" s="294"/>
      <c r="H71" s="294"/>
      <c r="I71" s="294">
        <f>'01 2016112 Pol'!G202</f>
        <v>0</v>
      </c>
      <c r="J71" s="295" t="str">
        <f>IF(I85=0,"",I71/I85*100)</f>
        <v/>
      </c>
    </row>
    <row r="72" spans="1:10" ht="25.5" customHeight="1">
      <c r="A72" s="287"/>
      <c r="B72" s="292" t="s">
        <v>99</v>
      </c>
      <c r="C72" s="324" t="s">
        <v>100</v>
      </c>
      <c r="D72" s="325"/>
      <c r="E72" s="325"/>
      <c r="F72" s="293" t="s">
        <v>27</v>
      </c>
      <c r="G72" s="294"/>
      <c r="H72" s="294"/>
      <c r="I72" s="294">
        <f>'01 2016112 Pol'!G209</f>
        <v>0</v>
      </c>
      <c r="J72" s="295" t="str">
        <f>IF(I85=0,"",I72/I85*100)</f>
        <v/>
      </c>
    </row>
    <row r="73" spans="1:10" ht="25.5" customHeight="1">
      <c r="A73" s="287"/>
      <c r="B73" s="292" t="s">
        <v>101</v>
      </c>
      <c r="C73" s="324" t="s">
        <v>102</v>
      </c>
      <c r="D73" s="325"/>
      <c r="E73" s="325"/>
      <c r="F73" s="293" t="s">
        <v>27</v>
      </c>
      <c r="G73" s="294"/>
      <c r="H73" s="294"/>
      <c r="I73" s="294">
        <f>'01 2016112 Pol'!G210</f>
        <v>0</v>
      </c>
      <c r="J73" s="295" t="str">
        <f>IF(I85=0,"",I73/I85*100)</f>
        <v/>
      </c>
    </row>
    <row r="74" spans="1:10" ht="25.5" customHeight="1">
      <c r="A74" s="287"/>
      <c r="B74" s="292" t="s">
        <v>103</v>
      </c>
      <c r="C74" s="324" t="s">
        <v>104</v>
      </c>
      <c r="D74" s="325"/>
      <c r="E74" s="325"/>
      <c r="F74" s="293" t="s">
        <v>27</v>
      </c>
      <c r="G74" s="294"/>
      <c r="H74" s="294"/>
      <c r="I74" s="294">
        <f>'01 2016112 Pol'!G217</f>
        <v>0</v>
      </c>
      <c r="J74" s="295" t="str">
        <f>IF(I85=0,"",I74/I85*100)</f>
        <v/>
      </c>
    </row>
    <row r="75" spans="1:10" ht="25.5" customHeight="1">
      <c r="A75" s="287"/>
      <c r="B75" s="292" t="s">
        <v>105</v>
      </c>
      <c r="C75" s="324" t="s">
        <v>106</v>
      </c>
      <c r="D75" s="325"/>
      <c r="E75" s="325"/>
      <c r="F75" s="293" t="s">
        <v>27</v>
      </c>
      <c r="G75" s="294"/>
      <c r="H75" s="294"/>
      <c r="I75" s="294">
        <f>'01 2016112 Pol'!G220</f>
        <v>0</v>
      </c>
      <c r="J75" s="295" t="str">
        <f>IF(I85=0,"",I75/I85*100)</f>
        <v/>
      </c>
    </row>
    <row r="76" spans="1:10" ht="25.5" customHeight="1">
      <c r="A76" s="287"/>
      <c r="B76" s="292" t="s">
        <v>107</v>
      </c>
      <c r="C76" s="324" t="s">
        <v>108</v>
      </c>
      <c r="D76" s="325"/>
      <c r="E76" s="325"/>
      <c r="F76" s="293" t="s">
        <v>27</v>
      </c>
      <c r="G76" s="294"/>
      <c r="H76" s="294"/>
      <c r="I76" s="294">
        <f>'01 2016112 Pol'!G221</f>
        <v>0</v>
      </c>
      <c r="J76" s="295" t="str">
        <f>IF(I85=0,"",I76/I85*100)</f>
        <v/>
      </c>
    </row>
    <row r="77" spans="1:10" ht="25.5" customHeight="1">
      <c r="A77" s="287"/>
      <c r="B77" s="292" t="s">
        <v>109</v>
      </c>
      <c r="C77" s="324" t="s">
        <v>110</v>
      </c>
      <c r="D77" s="325"/>
      <c r="E77" s="325"/>
      <c r="F77" s="293" t="s">
        <v>27</v>
      </c>
      <c r="G77" s="294"/>
      <c r="H77" s="294"/>
      <c r="I77" s="294">
        <f>'01 2016112 Pol'!G224</f>
        <v>0</v>
      </c>
      <c r="J77" s="295" t="str">
        <f>IF(I85=0,"",I77/I85*100)</f>
        <v/>
      </c>
    </row>
    <row r="78" spans="1:10" ht="25.5" customHeight="1">
      <c r="A78" s="287"/>
      <c r="B78" s="292" t="s">
        <v>111</v>
      </c>
      <c r="C78" s="324" t="s">
        <v>112</v>
      </c>
      <c r="D78" s="325"/>
      <c r="E78" s="325"/>
      <c r="F78" s="293" t="s">
        <v>27</v>
      </c>
      <c r="G78" s="294"/>
      <c r="H78" s="294"/>
      <c r="I78" s="294">
        <f>'01 2016112 Pol'!G225</f>
        <v>0</v>
      </c>
      <c r="J78" s="295" t="str">
        <f>IF(I85=0,"",I78/I85*100)</f>
        <v/>
      </c>
    </row>
    <row r="79" spans="1:10" ht="25.5" customHeight="1">
      <c r="A79" s="287"/>
      <c r="B79" s="292" t="s">
        <v>113</v>
      </c>
      <c r="C79" s="324" t="s">
        <v>114</v>
      </c>
      <c r="D79" s="325"/>
      <c r="E79" s="325"/>
      <c r="F79" s="293" t="s">
        <v>27</v>
      </c>
      <c r="G79" s="294"/>
      <c r="H79" s="294"/>
      <c r="I79" s="294">
        <f>'01 2016112 Pol'!G228</f>
        <v>0</v>
      </c>
      <c r="J79" s="295" t="str">
        <f>IF(I85=0,"",I79/I85*100)</f>
        <v/>
      </c>
    </row>
    <row r="80" spans="1:10" ht="25.5" customHeight="1">
      <c r="A80" s="287"/>
      <c r="B80" s="292" t="s">
        <v>115</v>
      </c>
      <c r="C80" s="324" t="s">
        <v>116</v>
      </c>
      <c r="D80" s="325"/>
      <c r="E80" s="325"/>
      <c r="F80" s="293" t="s">
        <v>27</v>
      </c>
      <c r="G80" s="294"/>
      <c r="H80" s="294"/>
      <c r="I80" s="294">
        <f>'01 2016112 Pol'!G231</f>
        <v>0</v>
      </c>
      <c r="J80" s="295" t="str">
        <f>IF(I85=0,"",I80/I85*100)</f>
        <v/>
      </c>
    </row>
    <row r="81" spans="1:10" ht="25.5" customHeight="1">
      <c r="A81" s="287"/>
      <c r="B81" s="292" t="s">
        <v>117</v>
      </c>
      <c r="C81" s="324" t="s">
        <v>118</v>
      </c>
      <c r="D81" s="325"/>
      <c r="E81" s="325"/>
      <c r="F81" s="293" t="s">
        <v>27</v>
      </c>
      <c r="G81" s="294"/>
      <c r="H81" s="294"/>
      <c r="I81" s="294">
        <f>'01 2016112 Pol'!G232</f>
        <v>0</v>
      </c>
      <c r="J81" s="295" t="str">
        <f>IF(I85=0,"",I81/I85*100)</f>
        <v/>
      </c>
    </row>
    <row r="82" spans="1:10" ht="25.5" customHeight="1">
      <c r="A82" s="287"/>
      <c r="B82" s="292" t="s">
        <v>119</v>
      </c>
      <c r="C82" s="324" t="s">
        <v>120</v>
      </c>
      <c r="D82" s="325"/>
      <c r="E82" s="325"/>
      <c r="F82" s="293" t="s">
        <v>28</v>
      </c>
      <c r="G82" s="294"/>
      <c r="H82" s="294"/>
      <c r="I82" s="294">
        <f>'01 2016112 Pol'!G234</f>
        <v>0</v>
      </c>
      <c r="J82" s="295" t="str">
        <f>IF(I85=0,"",I82/I85*100)</f>
        <v/>
      </c>
    </row>
    <row r="83" spans="1:10" ht="25.5" customHeight="1">
      <c r="A83" s="287"/>
      <c r="B83" s="292" t="s">
        <v>121</v>
      </c>
      <c r="C83" s="324" t="s">
        <v>29</v>
      </c>
      <c r="D83" s="325"/>
      <c r="E83" s="325"/>
      <c r="F83" s="293" t="s">
        <v>121</v>
      </c>
      <c r="G83" s="294"/>
      <c r="H83" s="294"/>
      <c r="I83" s="294">
        <f>'01 2016112 Pol'!G236</f>
        <v>0</v>
      </c>
      <c r="J83" s="295" t="str">
        <f>IF(I85=0,"",I83/I85*100)</f>
        <v/>
      </c>
    </row>
    <row r="84" spans="1:10" ht="25.5" customHeight="1">
      <c r="A84" s="287"/>
      <c r="B84" s="296" t="s">
        <v>122</v>
      </c>
      <c r="C84" s="326" t="s">
        <v>30</v>
      </c>
      <c r="D84" s="327"/>
      <c r="E84" s="327"/>
      <c r="F84" s="297" t="s">
        <v>122</v>
      </c>
      <c r="G84" s="298"/>
      <c r="H84" s="298"/>
      <c r="I84" s="298">
        <f>'01 2016112 Pol'!G249</f>
        <v>0</v>
      </c>
      <c r="J84" s="299" t="str">
        <f>IF(I85=0,"",I84/I85*100)</f>
        <v/>
      </c>
    </row>
    <row r="85" spans="1:10" ht="25.5" customHeight="1">
      <c r="A85" s="300"/>
      <c r="B85" s="301" t="s">
        <v>1</v>
      </c>
      <c r="C85" s="301"/>
      <c r="D85" s="302"/>
      <c r="E85" s="302"/>
      <c r="F85" s="303"/>
      <c r="G85" s="304"/>
      <c r="H85" s="304"/>
      <c r="I85" s="304">
        <f>SUM(I49:I84)</f>
        <v>0</v>
      </c>
      <c r="J85" s="305">
        <f>SUM(J49:J84)</f>
        <v>0</v>
      </c>
    </row>
    <row r="86" spans="1:10">
      <c r="F86" s="306"/>
      <c r="G86" s="307"/>
      <c r="H86" s="306"/>
      <c r="I86" s="307"/>
      <c r="J86" s="308"/>
    </row>
    <row r="87" spans="1:10">
      <c r="F87" s="306"/>
      <c r="G87" s="307"/>
      <c r="H87" s="306"/>
      <c r="I87" s="307"/>
      <c r="J87" s="308"/>
    </row>
    <row r="88" spans="1:10">
      <c r="F88" s="306"/>
      <c r="G88" s="307"/>
      <c r="H88" s="306"/>
      <c r="I88" s="307"/>
      <c r="J88" s="308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73">
    <mergeCell ref="B1:J1"/>
    <mergeCell ref="G26:I26"/>
    <mergeCell ref="G27:I27"/>
    <mergeCell ref="G29:I29"/>
    <mergeCell ref="G25:I25"/>
    <mergeCell ref="I16:J16"/>
    <mergeCell ref="I19:J19"/>
    <mergeCell ref="E21:F21"/>
    <mergeCell ref="G21:H21"/>
    <mergeCell ref="G28:I28"/>
    <mergeCell ref="G24:I24"/>
    <mergeCell ref="G23:I23"/>
    <mergeCell ref="E19:F19"/>
    <mergeCell ref="E20:F20"/>
    <mergeCell ref="I20:J20"/>
    <mergeCell ref="I21:J21"/>
    <mergeCell ref="E15:F15"/>
    <mergeCell ref="D11:G11"/>
    <mergeCell ref="G15:H15"/>
    <mergeCell ref="I15:J15"/>
    <mergeCell ref="E16:F16"/>
    <mergeCell ref="D12:G12"/>
    <mergeCell ref="D13:G13"/>
    <mergeCell ref="G16:H16"/>
    <mergeCell ref="G18:H18"/>
    <mergeCell ref="I17:J17"/>
    <mergeCell ref="C39:E39"/>
    <mergeCell ref="C40:E40"/>
    <mergeCell ref="C41:E41"/>
    <mergeCell ref="I18:J18"/>
    <mergeCell ref="E18:F18"/>
    <mergeCell ref="D35:E35"/>
    <mergeCell ref="G19:H19"/>
    <mergeCell ref="G20:H20"/>
    <mergeCell ref="E17:F17"/>
    <mergeCell ref="G17:H17"/>
    <mergeCell ref="B42:E42"/>
    <mergeCell ref="C49:E49"/>
    <mergeCell ref="C62:E62"/>
    <mergeCell ref="C51:E51"/>
    <mergeCell ref="C52:E52"/>
    <mergeCell ref="C53:E53"/>
    <mergeCell ref="C54:E54"/>
    <mergeCell ref="C55:E55"/>
    <mergeCell ref="C56:E56"/>
    <mergeCell ref="C57:E57"/>
    <mergeCell ref="C58:E58"/>
    <mergeCell ref="C59:E59"/>
    <mergeCell ref="C60:E60"/>
    <mergeCell ref="C61:E61"/>
    <mergeCell ref="C50:E50"/>
    <mergeCell ref="C74:E74"/>
    <mergeCell ref="C63:E63"/>
    <mergeCell ref="C64:E64"/>
    <mergeCell ref="C65:E65"/>
    <mergeCell ref="C66:E66"/>
    <mergeCell ref="C67:E67"/>
    <mergeCell ref="C68:E68"/>
    <mergeCell ref="C69:E69"/>
    <mergeCell ref="C70:E70"/>
    <mergeCell ref="C71:E71"/>
    <mergeCell ref="C72:E72"/>
    <mergeCell ref="C73:E73"/>
    <mergeCell ref="C81:E81"/>
    <mergeCell ref="C82:E82"/>
    <mergeCell ref="C83:E83"/>
    <mergeCell ref="C84:E84"/>
    <mergeCell ref="C75:E75"/>
    <mergeCell ref="C76:E76"/>
    <mergeCell ref="C77:E77"/>
    <mergeCell ref="C78:E78"/>
    <mergeCell ref="C79:E79"/>
    <mergeCell ref="C80:E80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4">
    <tabColor rgb="FFFF9966"/>
  </sheetPr>
  <dimension ref="A1:G5"/>
  <sheetViews>
    <sheetView workbookViewId="0">
      <selection activeCell="F8" sqref="F8"/>
    </sheetView>
  </sheetViews>
  <sheetFormatPr defaultColWidth="9.140625" defaultRowHeight="12.75"/>
  <cols>
    <col min="1" max="1" width="4.28515625" style="1" customWidth="1"/>
    <col min="2" max="2" width="14.42578125" style="1" customWidth="1"/>
    <col min="3" max="3" width="38.28515625" style="5" customWidth="1"/>
    <col min="4" max="4" width="4.5703125" style="1" customWidth="1"/>
    <col min="5" max="5" width="10.5703125" style="1" customWidth="1"/>
    <col min="6" max="6" width="9.85546875" style="1" customWidth="1"/>
    <col min="7" max="7" width="12.7109375" style="1" customWidth="1"/>
    <col min="8" max="16384" width="9.140625" style="1"/>
  </cols>
  <sheetData>
    <row r="1" spans="1:7" ht="15.75">
      <c r="A1" s="364" t="s">
        <v>7</v>
      </c>
      <c r="B1" s="364"/>
      <c r="C1" s="365"/>
      <c r="D1" s="364"/>
      <c r="E1" s="364"/>
      <c r="F1" s="364"/>
      <c r="G1" s="364"/>
    </row>
    <row r="2" spans="1:7" ht="24.95" customHeight="1">
      <c r="A2" s="8" t="s">
        <v>8</v>
      </c>
      <c r="B2" s="7"/>
      <c r="C2" s="366"/>
      <c r="D2" s="366"/>
      <c r="E2" s="366"/>
      <c r="F2" s="366"/>
      <c r="G2" s="367"/>
    </row>
    <row r="3" spans="1:7" ht="24.95" customHeight="1">
      <c r="A3" s="8" t="s">
        <v>9</v>
      </c>
      <c r="B3" s="7"/>
      <c r="C3" s="366"/>
      <c r="D3" s="366"/>
      <c r="E3" s="366"/>
      <c r="F3" s="366"/>
      <c r="G3" s="367"/>
    </row>
    <row r="4" spans="1:7" ht="24.95" customHeight="1">
      <c r="A4" s="8" t="s">
        <v>10</v>
      </c>
      <c r="B4" s="7"/>
      <c r="C4" s="366"/>
      <c r="D4" s="366"/>
      <c r="E4" s="366"/>
      <c r="F4" s="366"/>
      <c r="G4" s="367"/>
    </row>
    <row r="5" spans="1:7">
      <c r="B5" s="2"/>
      <c r="C5" s="3"/>
      <c r="D5" s="4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A3711"/>
  <sheetViews>
    <sheetView zoomScale="130" zoomScaleNormal="130" workbookViewId="0">
      <selection activeCell="C257" sqref="C257:G257"/>
    </sheetView>
  </sheetViews>
  <sheetFormatPr defaultRowHeight="12.75" outlineLevelRow="1"/>
  <cols>
    <col min="1" max="1" width="4.28515625" customWidth="1"/>
    <col min="2" max="2" width="14.42578125" style="9" customWidth="1"/>
    <col min="3" max="3" width="38.28515625" style="9" customWidth="1"/>
    <col min="4" max="4" width="4.5703125" customWidth="1"/>
    <col min="5" max="5" width="10.5703125" customWidth="1"/>
    <col min="6" max="6" width="9.85546875" customWidth="1"/>
    <col min="7" max="7" width="13.28515625" bestFit="1" customWidth="1"/>
    <col min="8" max="22" width="0" hidden="1" customWidth="1"/>
    <col min="23" max="23" width="25.42578125" customWidth="1"/>
    <col min="24" max="34" width="0" hidden="1" customWidth="1"/>
    <col min="46" max="46" width="73.42578125" customWidth="1"/>
  </cols>
  <sheetData>
    <row r="1" spans="1:53" ht="15.75" customHeight="1">
      <c r="A1" s="374" t="s">
        <v>7</v>
      </c>
      <c r="B1" s="374"/>
      <c r="C1" s="374"/>
      <c r="D1" s="374"/>
      <c r="E1" s="374"/>
      <c r="F1" s="374"/>
      <c r="G1" s="374"/>
      <c r="Z1" t="s">
        <v>123</v>
      </c>
    </row>
    <row r="2" spans="1:53" ht="24.95" customHeight="1">
      <c r="A2" s="11" t="s">
        <v>8</v>
      </c>
      <c r="B2" s="7" t="s">
        <v>635</v>
      </c>
      <c r="C2" s="375" t="s">
        <v>681</v>
      </c>
      <c r="D2" s="376"/>
      <c r="E2" s="376"/>
      <c r="F2" s="376"/>
      <c r="G2" s="377"/>
      <c r="Z2" t="s">
        <v>124</v>
      </c>
    </row>
    <row r="3" spans="1:53" ht="24.95" customHeight="1">
      <c r="A3" s="11" t="s">
        <v>9</v>
      </c>
      <c r="B3" s="7"/>
      <c r="C3" s="378"/>
      <c r="D3" s="379"/>
      <c r="E3" s="379"/>
      <c r="F3" s="379"/>
      <c r="G3" s="380"/>
      <c r="Z3" t="s">
        <v>125</v>
      </c>
    </row>
    <row r="4" spans="1:53" ht="24.95" customHeight="1">
      <c r="A4" s="13" t="s">
        <v>10</v>
      </c>
      <c r="B4" s="14" t="s">
        <v>636</v>
      </c>
      <c r="C4" s="381"/>
      <c r="D4" s="382"/>
      <c r="E4" s="382"/>
      <c r="F4" s="382"/>
      <c r="G4" s="383"/>
      <c r="Z4" t="s">
        <v>126</v>
      </c>
    </row>
    <row r="5" spans="1:53">
      <c r="D5" s="10"/>
    </row>
    <row r="6" spans="1:53" ht="38.25">
      <c r="A6" s="20" t="s">
        <v>127</v>
      </c>
      <c r="B6" s="18" t="s">
        <v>128</v>
      </c>
      <c r="C6" s="18" t="s">
        <v>129</v>
      </c>
      <c r="D6" s="19" t="s">
        <v>130</v>
      </c>
      <c r="E6" s="20" t="s">
        <v>131</v>
      </c>
      <c r="F6" s="15" t="s">
        <v>132</v>
      </c>
      <c r="G6" s="20" t="s">
        <v>31</v>
      </c>
      <c r="H6" s="21" t="s">
        <v>32</v>
      </c>
      <c r="I6" s="21" t="s">
        <v>133</v>
      </c>
      <c r="J6" s="21" t="s">
        <v>33</v>
      </c>
      <c r="K6" s="21" t="s">
        <v>134</v>
      </c>
      <c r="L6" s="21" t="s">
        <v>135</v>
      </c>
      <c r="M6" s="21" t="s">
        <v>136</v>
      </c>
      <c r="N6" s="21" t="s">
        <v>137</v>
      </c>
      <c r="O6" s="21" t="s">
        <v>138</v>
      </c>
      <c r="P6" s="21" t="s">
        <v>139</v>
      </c>
      <c r="Q6" s="21" t="s">
        <v>140</v>
      </c>
      <c r="R6" s="21" t="s">
        <v>141</v>
      </c>
      <c r="S6" s="21" t="s">
        <v>142</v>
      </c>
      <c r="T6" s="21" t="s">
        <v>143</v>
      </c>
      <c r="U6" s="21" t="s">
        <v>144</v>
      </c>
      <c r="V6" s="21" t="s">
        <v>145</v>
      </c>
    </row>
    <row r="7" spans="1:53">
      <c r="A7" s="22" t="s">
        <v>146</v>
      </c>
      <c r="B7" s="25" t="s">
        <v>57</v>
      </c>
      <c r="C7" s="48" t="s">
        <v>58</v>
      </c>
      <c r="D7" s="27"/>
      <c r="E7" s="29"/>
      <c r="F7" s="33"/>
      <c r="G7" s="310">
        <f>SUMIF(Z8:Z9,"&lt;&gt;NOR",G8:G9)</f>
        <v>0</v>
      </c>
      <c r="H7" s="33"/>
      <c r="I7" s="33">
        <f>SUM(I8:I9)</f>
        <v>0</v>
      </c>
      <c r="J7" s="33"/>
      <c r="K7" s="33">
        <f>SUM(K8:K9)</f>
        <v>0</v>
      </c>
      <c r="L7" s="33"/>
      <c r="M7" s="33">
        <f>SUM(M8:M9)</f>
        <v>0</v>
      </c>
      <c r="N7" s="33"/>
      <c r="O7" s="33">
        <f>SUM(O8:O9)</f>
        <v>3.18</v>
      </c>
      <c r="P7" s="33"/>
      <c r="Q7" s="33">
        <f>SUM(Q8:Q9)</f>
        <v>0</v>
      </c>
      <c r="R7" s="33"/>
      <c r="S7" s="33"/>
      <c r="T7" s="33"/>
      <c r="U7" s="34">
        <f>SUM(U8:U9)</f>
        <v>48.09</v>
      </c>
      <c r="V7" s="33"/>
      <c r="Z7" t="s">
        <v>147</v>
      </c>
    </row>
    <row r="8" spans="1:53" ht="22.5" outlineLevel="1">
      <c r="A8" s="17"/>
      <c r="B8" s="24" t="s">
        <v>166</v>
      </c>
      <c r="C8" s="47" t="s">
        <v>167</v>
      </c>
      <c r="D8" s="26" t="s">
        <v>163</v>
      </c>
      <c r="E8" s="28">
        <v>2.9</v>
      </c>
      <c r="F8" s="30">
        <v>0</v>
      </c>
      <c r="G8" s="31">
        <f t="shared" ref="G8" si="0">ROUND(E8*F8,2)</f>
        <v>0</v>
      </c>
      <c r="H8" s="30"/>
      <c r="I8" s="31">
        <f t="shared" ref="I8" si="1">ROUND(E8*H8,2)</f>
        <v>0</v>
      </c>
      <c r="J8" s="30"/>
      <c r="K8" s="31">
        <f t="shared" ref="K8" si="2">ROUND(E8*J8,2)</f>
        <v>0</v>
      </c>
      <c r="L8" s="31">
        <v>21</v>
      </c>
      <c r="M8" s="31">
        <f t="shared" ref="M8" si="3">G8*(1+L8/100)</f>
        <v>0</v>
      </c>
      <c r="N8" s="31">
        <v>1.0970899999999999</v>
      </c>
      <c r="O8" s="31">
        <f t="shared" ref="O8" si="4">ROUND(E8*N8,2)</f>
        <v>3.18</v>
      </c>
      <c r="P8" s="31">
        <v>0</v>
      </c>
      <c r="Q8" s="31">
        <f t="shared" ref="Q8" si="5">ROUND(E8*P8,2)</f>
        <v>0</v>
      </c>
      <c r="R8" s="31" t="s">
        <v>160</v>
      </c>
      <c r="S8" s="31" t="s">
        <v>152</v>
      </c>
      <c r="T8" s="31">
        <v>16.582999999999998</v>
      </c>
      <c r="U8" s="32">
        <f t="shared" ref="U8" si="6">ROUND(E8*T8,2)</f>
        <v>48.09</v>
      </c>
      <c r="V8" s="31"/>
      <c r="W8" s="16"/>
      <c r="X8" s="16"/>
      <c r="Y8" s="16"/>
      <c r="Z8" s="16" t="s">
        <v>153</v>
      </c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</row>
    <row r="9" spans="1:53" ht="22.5" outlineLevel="1">
      <c r="A9" s="17"/>
      <c r="B9" s="24" t="s">
        <v>711</v>
      </c>
      <c r="C9" s="47" t="s">
        <v>712</v>
      </c>
      <c r="D9" s="26" t="s">
        <v>270</v>
      </c>
      <c r="E9" s="28">
        <v>2</v>
      </c>
      <c r="F9" s="30">
        <v>0</v>
      </c>
      <c r="G9" s="31">
        <f t="shared" ref="G9" si="7">ROUND(E9*F9,2)</f>
        <v>0</v>
      </c>
      <c r="H9" s="30"/>
      <c r="I9" s="31"/>
      <c r="J9" s="30"/>
      <c r="K9" s="31"/>
      <c r="L9" s="31"/>
      <c r="M9" s="31"/>
      <c r="N9" s="31"/>
      <c r="O9" s="31"/>
      <c r="P9" s="31"/>
      <c r="Q9" s="31"/>
      <c r="R9" s="31"/>
      <c r="S9" s="31"/>
      <c r="T9" s="31"/>
      <c r="U9" s="32"/>
      <c r="V9" s="31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</row>
    <row r="10" spans="1:53">
      <c r="A10" s="22" t="s">
        <v>146</v>
      </c>
      <c r="B10" s="25" t="s">
        <v>61</v>
      </c>
      <c r="C10" s="48" t="s">
        <v>62</v>
      </c>
      <c r="D10" s="27"/>
      <c r="E10" s="29"/>
      <c r="F10" s="33"/>
      <c r="G10" s="310">
        <f>SUMIF(Z11:Z17,"&lt;&gt;NOR",G11:G17)</f>
        <v>0</v>
      </c>
      <c r="H10" s="33"/>
      <c r="I10" s="33">
        <f>SUM(I11:I17)</f>
        <v>0</v>
      </c>
      <c r="J10" s="33"/>
      <c r="K10" s="33">
        <f>SUM(K11:K17)</f>
        <v>0</v>
      </c>
      <c r="L10" s="33"/>
      <c r="M10" s="33">
        <f>SUM(M11:M17)</f>
        <v>0</v>
      </c>
      <c r="N10" s="33"/>
      <c r="O10" s="33">
        <f>SUM(O11:O17)</f>
        <v>72.310000000000016</v>
      </c>
      <c r="P10" s="33"/>
      <c r="Q10" s="33">
        <f>SUM(Q11:Q17)</f>
        <v>0</v>
      </c>
      <c r="R10" s="33"/>
      <c r="S10" s="33"/>
      <c r="T10" s="33"/>
      <c r="U10" s="34">
        <f>SUM(U11:U17)</f>
        <v>1204.5</v>
      </c>
      <c r="V10" s="33"/>
      <c r="Z10" t="s">
        <v>147</v>
      </c>
    </row>
    <row r="11" spans="1:53" outlineLevel="1">
      <c r="A11" s="17"/>
      <c r="B11" s="24" t="s">
        <v>174</v>
      </c>
      <c r="C11" s="47" t="s">
        <v>175</v>
      </c>
      <c r="D11" s="26" t="s">
        <v>161</v>
      </c>
      <c r="E11" s="28">
        <v>1314</v>
      </c>
      <c r="F11" s="30">
        <v>0</v>
      </c>
      <c r="G11" s="31">
        <f>ROUND(E11*F11,2)</f>
        <v>0</v>
      </c>
      <c r="H11" s="30"/>
      <c r="I11" s="31">
        <f>ROUND(E11*H11,2)</f>
        <v>0</v>
      </c>
      <c r="J11" s="30"/>
      <c r="K11" s="31">
        <f>ROUND(E11*J11,2)</f>
        <v>0</v>
      </c>
      <c r="L11" s="31">
        <v>21</v>
      </c>
      <c r="M11" s="31">
        <f>G11*(1+L11/100)</f>
        <v>0</v>
      </c>
      <c r="N11" s="31">
        <v>6.3E-3</v>
      </c>
      <c r="O11" s="31">
        <f>ROUND(E11*N11,2)</f>
        <v>8.2799999999999994</v>
      </c>
      <c r="P11" s="31">
        <v>0</v>
      </c>
      <c r="Q11" s="31">
        <f>ROUND(E11*P11,2)</f>
        <v>0</v>
      </c>
      <c r="R11" s="31" t="s">
        <v>160</v>
      </c>
      <c r="S11" s="31" t="s">
        <v>152</v>
      </c>
      <c r="T11" s="31">
        <v>9.0999999999999998E-2</v>
      </c>
      <c r="U11" s="32">
        <f>ROUND(E11*T11,2)</f>
        <v>119.57</v>
      </c>
      <c r="V11" s="31"/>
      <c r="W11" s="16"/>
      <c r="X11" s="16"/>
      <c r="Y11" s="16"/>
      <c r="Z11" s="16" t="s">
        <v>153</v>
      </c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</row>
    <row r="12" spans="1:53" ht="22.5" outlineLevel="1">
      <c r="A12" s="17"/>
      <c r="B12" s="24" t="s">
        <v>176</v>
      </c>
      <c r="C12" s="47" t="s">
        <v>177</v>
      </c>
      <c r="D12" s="26" t="s">
        <v>161</v>
      </c>
      <c r="E12" s="28">
        <v>290</v>
      </c>
      <c r="F12" s="30">
        <v>0</v>
      </c>
      <c r="G12" s="31">
        <f>ROUND(E12*F12,2)</f>
        <v>0</v>
      </c>
      <c r="H12" s="30"/>
      <c r="I12" s="31">
        <f>ROUND(E12*H12,2)</f>
        <v>0</v>
      </c>
      <c r="J12" s="30"/>
      <c r="K12" s="31">
        <f>ROUND(E12*J12,2)</f>
        <v>0</v>
      </c>
      <c r="L12" s="31">
        <v>21</v>
      </c>
      <c r="M12" s="31">
        <f>G12*(1+L12/100)</f>
        <v>0</v>
      </c>
      <c r="N12" s="31">
        <v>2.5999999999999999E-2</v>
      </c>
      <c r="O12" s="31">
        <f>ROUND(E12*N12,2)</f>
        <v>7.54</v>
      </c>
      <c r="P12" s="31">
        <v>0</v>
      </c>
      <c r="Q12" s="31">
        <f>ROUND(E12*P12,2)</f>
        <v>0</v>
      </c>
      <c r="R12" s="31" t="s">
        <v>160</v>
      </c>
      <c r="S12" s="31" t="s">
        <v>152</v>
      </c>
      <c r="T12" s="31">
        <v>0.48</v>
      </c>
      <c r="U12" s="32">
        <f>ROUND(E12*T12,2)</f>
        <v>139.19999999999999</v>
      </c>
      <c r="V12" s="31"/>
      <c r="W12" s="16"/>
      <c r="X12" s="16"/>
      <c r="Y12" s="16"/>
      <c r="Z12" s="16" t="s">
        <v>153</v>
      </c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</row>
    <row r="13" spans="1:53" outlineLevel="1">
      <c r="A13" s="17"/>
      <c r="B13" s="24" t="s">
        <v>178</v>
      </c>
      <c r="C13" s="47" t="s">
        <v>179</v>
      </c>
      <c r="D13" s="26" t="s">
        <v>161</v>
      </c>
      <c r="E13" s="28">
        <v>72</v>
      </c>
      <c r="F13" s="30">
        <v>0</v>
      </c>
      <c r="G13" s="31">
        <f>ROUND(E13*F13,2)</f>
        <v>0</v>
      </c>
      <c r="H13" s="30"/>
      <c r="I13" s="31">
        <f>ROUND(E13*H13,2)</f>
        <v>0</v>
      </c>
      <c r="J13" s="30"/>
      <c r="K13" s="31">
        <f>ROUND(E13*J13,2)</f>
        <v>0</v>
      </c>
      <c r="L13" s="31">
        <v>21</v>
      </c>
      <c r="M13" s="31">
        <f>G13*(1+L13/100)</f>
        <v>0</v>
      </c>
      <c r="N13" s="31">
        <v>4.0000000000000003E-5</v>
      </c>
      <c r="O13" s="31">
        <f>ROUND(E13*N13,2)</f>
        <v>0</v>
      </c>
      <c r="P13" s="31">
        <v>0</v>
      </c>
      <c r="Q13" s="31">
        <f>ROUND(E13*P13,2)</f>
        <v>0</v>
      </c>
      <c r="R13" s="31" t="s">
        <v>160</v>
      </c>
      <c r="S13" s="31" t="s">
        <v>152</v>
      </c>
      <c r="T13" s="31">
        <v>7.8E-2</v>
      </c>
      <c r="U13" s="32">
        <f>ROUND(E13*T13,2)</f>
        <v>5.62</v>
      </c>
      <c r="V13" s="31"/>
      <c r="W13" s="16"/>
      <c r="X13" s="16"/>
      <c r="Y13" s="16"/>
      <c r="Z13" s="16" t="s">
        <v>153</v>
      </c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</row>
    <row r="14" spans="1:53" outlineLevel="1">
      <c r="A14" s="17"/>
      <c r="B14" s="24" t="s">
        <v>181</v>
      </c>
      <c r="C14" s="47" t="s">
        <v>182</v>
      </c>
      <c r="D14" s="26" t="s">
        <v>161</v>
      </c>
      <c r="E14" s="28">
        <v>720</v>
      </c>
      <c r="F14" s="30">
        <v>0</v>
      </c>
      <c r="G14" s="31">
        <f>ROUND(E14*F14,2)</f>
        <v>0</v>
      </c>
      <c r="H14" s="30"/>
      <c r="I14" s="31">
        <f>ROUND(E14*H14,2)</f>
        <v>0</v>
      </c>
      <c r="J14" s="30"/>
      <c r="K14" s="31">
        <f>ROUND(E14*J14,2)</f>
        <v>0</v>
      </c>
      <c r="L14" s="31">
        <v>21</v>
      </c>
      <c r="M14" s="31">
        <f>G14*(1+L14/100)</f>
        <v>0</v>
      </c>
      <c r="N14" s="31">
        <v>1.5810000000000001E-2</v>
      </c>
      <c r="O14" s="31">
        <f>ROUND(E14*N14,2)</f>
        <v>11.38</v>
      </c>
      <c r="P14" s="31">
        <v>0</v>
      </c>
      <c r="Q14" s="31">
        <f>ROUND(E14*P14,2)</f>
        <v>0</v>
      </c>
      <c r="R14" s="31" t="s">
        <v>164</v>
      </c>
      <c r="S14" s="31" t="s">
        <v>152</v>
      </c>
      <c r="T14" s="31">
        <v>0.24845</v>
      </c>
      <c r="U14" s="32">
        <f>ROUND(E14*T14,2)</f>
        <v>178.88</v>
      </c>
      <c r="V14" s="31"/>
      <c r="W14" s="16"/>
      <c r="X14" s="16"/>
      <c r="Y14" s="16"/>
      <c r="Z14" s="16" t="s">
        <v>153</v>
      </c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</row>
    <row r="15" spans="1:53" outlineLevel="1">
      <c r="A15" s="17"/>
      <c r="B15" s="24"/>
      <c r="C15" s="368" t="s">
        <v>180</v>
      </c>
      <c r="D15" s="369"/>
      <c r="E15" s="370"/>
      <c r="F15" s="371"/>
      <c r="G15" s="372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2"/>
      <c r="V15" s="31"/>
      <c r="W15" s="16"/>
      <c r="X15" s="16"/>
      <c r="Y15" s="16"/>
      <c r="Z15" s="16" t="s">
        <v>162</v>
      </c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23" t="str">
        <f>C15</f>
        <v>Včetně pomocného pracovního lešení o výšce podlahy do 1900 mm a pro zatížení do 1,5 kPa.</v>
      </c>
      <c r="AU15" s="16"/>
      <c r="AV15" s="16"/>
      <c r="AW15" s="16"/>
      <c r="AX15" s="16"/>
      <c r="AY15" s="16"/>
      <c r="AZ15" s="16"/>
      <c r="BA15" s="16"/>
    </row>
    <row r="16" spans="1:53" outlineLevel="1">
      <c r="A16" s="17"/>
      <c r="B16" s="24" t="s">
        <v>183</v>
      </c>
      <c r="C16" s="47" t="s">
        <v>184</v>
      </c>
      <c r="D16" s="26" t="s">
        <v>161</v>
      </c>
      <c r="E16" s="28">
        <v>890</v>
      </c>
      <c r="F16" s="30"/>
      <c r="G16" s="31">
        <f>ROUND(E16*F16,2)</f>
        <v>0</v>
      </c>
      <c r="H16" s="30"/>
      <c r="I16" s="31">
        <f>ROUND(E16*H16,2)</f>
        <v>0</v>
      </c>
      <c r="J16" s="30"/>
      <c r="K16" s="31">
        <f>ROUND(E16*J16,2)</f>
        <v>0</v>
      </c>
      <c r="L16" s="31">
        <v>21</v>
      </c>
      <c r="M16" s="31">
        <f>G16*(1+L16/100)</f>
        <v>0</v>
      </c>
      <c r="N16" s="31">
        <v>4.5580000000000002E-2</v>
      </c>
      <c r="O16" s="31">
        <f>ROUND(E16*N16,2)</f>
        <v>40.57</v>
      </c>
      <c r="P16" s="31">
        <v>0</v>
      </c>
      <c r="Q16" s="31">
        <f>ROUND(E16*P16,2)</f>
        <v>0</v>
      </c>
      <c r="R16" s="31" t="s">
        <v>160</v>
      </c>
      <c r="S16" s="31" t="s">
        <v>152</v>
      </c>
      <c r="T16" s="31">
        <v>0.60799999999999998</v>
      </c>
      <c r="U16" s="32">
        <f>ROUND(E16*T16,2)</f>
        <v>541.12</v>
      </c>
      <c r="V16" s="31"/>
      <c r="W16" s="16"/>
      <c r="X16" s="16"/>
      <c r="Y16" s="16"/>
      <c r="Z16" s="16" t="s">
        <v>153</v>
      </c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</row>
    <row r="17" spans="1:53" outlineLevel="1">
      <c r="A17" s="17"/>
      <c r="B17" s="24" t="s">
        <v>185</v>
      </c>
      <c r="C17" s="47" t="s">
        <v>186</v>
      </c>
      <c r="D17" s="26" t="s">
        <v>161</v>
      </c>
      <c r="E17" s="28">
        <v>690</v>
      </c>
      <c r="F17" s="30"/>
      <c r="G17" s="31">
        <f>ROUND(E17*F17,2)</f>
        <v>0</v>
      </c>
      <c r="H17" s="30"/>
      <c r="I17" s="31">
        <f>ROUND(E17*H17,2)</f>
        <v>0</v>
      </c>
      <c r="J17" s="30"/>
      <c r="K17" s="31">
        <f>ROUND(E17*J17,2)</f>
        <v>0</v>
      </c>
      <c r="L17" s="31">
        <v>21</v>
      </c>
      <c r="M17" s="31">
        <f>G17*(1+L17/100)</f>
        <v>0</v>
      </c>
      <c r="N17" s="31">
        <v>6.5799999999999999E-3</v>
      </c>
      <c r="O17" s="31">
        <f>ROUND(E17*N17,2)</f>
        <v>4.54</v>
      </c>
      <c r="P17" s="31">
        <v>0</v>
      </c>
      <c r="Q17" s="31">
        <f>ROUND(E17*P17,2)</f>
        <v>0</v>
      </c>
      <c r="R17" s="31" t="s">
        <v>160</v>
      </c>
      <c r="S17" s="31" t="s">
        <v>152</v>
      </c>
      <c r="T17" s="31">
        <v>0.31900000000000001</v>
      </c>
      <c r="U17" s="32">
        <f>ROUND(E17*T17,2)</f>
        <v>220.11</v>
      </c>
      <c r="V17" s="31"/>
      <c r="W17" s="16"/>
      <c r="X17" s="16"/>
      <c r="Y17" s="16"/>
      <c r="Z17" s="16" t="s">
        <v>153</v>
      </c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</row>
    <row r="18" spans="1:53">
      <c r="A18" s="22" t="s">
        <v>146</v>
      </c>
      <c r="B18" s="25" t="s">
        <v>63</v>
      </c>
      <c r="C18" s="48" t="s">
        <v>64</v>
      </c>
      <c r="D18" s="27"/>
      <c r="E18" s="29"/>
      <c r="F18" s="33"/>
      <c r="G18" s="310">
        <f>SUMIF(Z19:Z19,"&lt;&gt;NOR",G19:G19)</f>
        <v>0</v>
      </c>
      <c r="H18" s="33"/>
      <c r="I18" s="33">
        <f>SUM(I19:I19)</f>
        <v>0</v>
      </c>
      <c r="J18" s="33"/>
      <c r="K18" s="33">
        <f>SUM(K19:K19)</f>
        <v>0</v>
      </c>
      <c r="L18" s="33"/>
      <c r="M18" s="33">
        <f>SUM(M19:M19)</f>
        <v>0</v>
      </c>
      <c r="N18" s="33"/>
      <c r="O18" s="33">
        <f>SUM(O19:O19)</f>
        <v>0</v>
      </c>
      <c r="P18" s="33"/>
      <c r="Q18" s="33">
        <f>SUM(Q19:Q19)</f>
        <v>0</v>
      </c>
      <c r="R18" s="33"/>
      <c r="S18" s="33"/>
      <c r="T18" s="33"/>
      <c r="U18" s="34">
        <f>SUM(U19:U19)</f>
        <v>8.8000000000000007</v>
      </c>
      <c r="V18" s="33"/>
      <c r="Z18" t="s">
        <v>147</v>
      </c>
    </row>
    <row r="19" spans="1:53" outlineLevel="1">
      <c r="A19" s="17"/>
      <c r="B19" s="24" t="s">
        <v>187</v>
      </c>
      <c r="C19" s="47" t="s">
        <v>188</v>
      </c>
      <c r="D19" s="26" t="s">
        <v>161</v>
      </c>
      <c r="E19" s="28">
        <v>80</v>
      </c>
      <c r="F19" s="30">
        <v>0</v>
      </c>
      <c r="G19" s="31">
        <f>ROUND(E19*F19,2)</f>
        <v>0</v>
      </c>
      <c r="H19" s="30"/>
      <c r="I19" s="31">
        <f>ROUND(E19*H19,2)</f>
        <v>0</v>
      </c>
      <c r="J19" s="30"/>
      <c r="K19" s="31">
        <f>ROUND(E19*J19,2)</f>
        <v>0</v>
      </c>
      <c r="L19" s="31">
        <v>21</v>
      </c>
      <c r="M19" s="31">
        <f>G19*(1+L19/100)</f>
        <v>0</v>
      </c>
      <c r="N19" s="31">
        <v>2.0000000000000002E-5</v>
      </c>
      <c r="O19" s="31">
        <f>ROUND(E19*N19,2)</f>
        <v>0</v>
      </c>
      <c r="P19" s="31">
        <v>0</v>
      </c>
      <c r="Q19" s="31">
        <f>ROUND(E19*P19,2)</f>
        <v>0</v>
      </c>
      <c r="R19" s="31" t="s">
        <v>160</v>
      </c>
      <c r="S19" s="31" t="s">
        <v>152</v>
      </c>
      <c r="T19" s="31">
        <v>0.11</v>
      </c>
      <c r="U19" s="32">
        <f>ROUND(E19*T19,2)</f>
        <v>8.8000000000000007</v>
      </c>
      <c r="V19" s="31"/>
      <c r="W19" s="16"/>
      <c r="X19" s="16"/>
      <c r="Y19" s="16"/>
      <c r="Z19" s="16" t="s">
        <v>153</v>
      </c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</row>
    <row r="20" spans="1:53">
      <c r="A20" s="22" t="s">
        <v>146</v>
      </c>
      <c r="B20" s="25" t="s">
        <v>65</v>
      </c>
      <c r="C20" s="48" t="s">
        <v>66</v>
      </c>
      <c r="D20" s="27"/>
      <c r="E20" s="29"/>
      <c r="F20" s="33"/>
      <c r="G20" s="310">
        <f>SUMIF(Z21:Z29,"&lt;&gt;NOR",G21:G29)</f>
        <v>0</v>
      </c>
      <c r="H20" s="33"/>
      <c r="I20" s="33">
        <f>SUM(I21:I29)</f>
        <v>0</v>
      </c>
      <c r="J20" s="33"/>
      <c r="K20" s="33">
        <f>SUM(K21:K29)</f>
        <v>0</v>
      </c>
      <c r="L20" s="33"/>
      <c r="M20" s="33">
        <f>SUM(M21:M29)</f>
        <v>0</v>
      </c>
      <c r="N20" s="33"/>
      <c r="O20" s="33">
        <f>SUM(O21:O29)</f>
        <v>41.78</v>
      </c>
      <c r="P20" s="33"/>
      <c r="Q20" s="33">
        <f>SUM(Q21:Q29)</f>
        <v>0</v>
      </c>
      <c r="R20" s="33"/>
      <c r="S20" s="33"/>
      <c r="T20" s="33"/>
      <c r="U20" s="34">
        <f>SUM(U21:U29)</f>
        <v>424.85</v>
      </c>
      <c r="V20" s="33"/>
      <c r="Z20" t="s">
        <v>147</v>
      </c>
    </row>
    <row r="21" spans="1:53" outlineLevel="1">
      <c r="A21" s="17"/>
      <c r="B21" s="24" t="s">
        <v>189</v>
      </c>
      <c r="C21" s="47" t="s">
        <v>190</v>
      </c>
      <c r="D21" s="26" t="s">
        <v>150</v>
      </c>
      <c r="E21" s="28">
        <v>6.4</v>
      </c>
      <c r="F21" s="30">
        <v>0</v>
      </c>
      <c r="G21" s="31">
        <f>ROUND(E21*F21,2)</f>
        <v>0</v>
      </c>
      <c r="H21" s="30"/>
      <c r="I21" s="31">
        <f>ROUND(E21*H21,2)</f>
        <v>0</v>
      </c>
      <c r="J21" s="30"/>
      <c r="K21" s="31">
        <f>ROUND(E21*J21,2)</f>
        <v>0</v>
      </c>
      <c r="L21" s="31">
        <v>21</v>
      </c>
      <c r="M21" s="31">
        <f>G21*(1+L21/100)</f>
        <v>0</v>
      </c>
      <c r="N21" s="31">
        <v>2.5249999999999999</v>
      </c>
      <c r="O21" s="31">
        <f>ROUND(E21*N21,2)</f>
        <v>16.16</v>
      </c>
      <c r="P21" s="31">
        <v>0</v>
      </c>
      <c r="Q21" s="31">
        <f>ROUND(E21*P21,2)</f>
        <v>0</v>
      </c>
      <c r="R21" s="31" t="s">
        <v>160</v>
      </c>
      <c r="S21" s="31" t="s">
        <v>152</v>
      </c>
      <c r="T21" s="31">
        <v>3.2130000000000001</v>
      </c>
      <c r="U21" s="32">
        <f>ROUND(E21*T21,2)</f>
        <v>20.56</v>
      </c>
      <c r="V21" s="31"/>
      <c r="W21" s="16"/>
      <c r="X21" s="16"/>
      <c r="Y21" s="16"/>
      <c r="Z21" s="16" t="s">
        <v>153</v>
      </c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</row>
    <row r="22" spans="1:53" outlineLevel="1">
      <c r="A22" s="17"/>
      <c r="B22" s="24"/>
      <c r="C22" s="368" t="s">
        <v>191</v>
      </c>
      <c r="D22" s="369"/>
      <c r="E22" s="370"/>
      <c r="F22" s="371"/>
      <c r="G22" s="372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2"/>
      <c r="V22" s="31"/>
      <c r="W22" s="16"/>
      <c r="X22" s="16"/>
      <c r="Y22" s="16"/>
      <c r="Z22" s="16" t="s">
        <v>162</v>
      </c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23" t="str">
        <f>C22</f>
        <v>Včetně vytvoření dilatačních spár, bez zaplnění.</v>
      </c>
      <c r="AU22" s="16"/>
      <c r="AV22" s="16"/>
      <c r="AW22" s="16"/>
      <c r="AX22" s="16"/>
      <c r="AY22" s="16"/>
      <c r="AZ22" s="16"/>
      <c r="BA22" s="16"/>
    </row>
    <row r="23" spans="1:53" outlineLevel="1">
      <c r="A23" s="17"/>
      <c r="B23" s="24" t="s">
        <v>192</v>
      </c>
      <c r="C23" s="47" t="s">
        <v>193</v>
      </c>
      <c r="D23" s="26" t="s">
        <v>150</v>
      </c>
      <c r="E23" s="28">
        <v>1.5</v>
      </c>
      <c r="F23" s="30">
        <v>0</v>
      </c>
      <c r="G23" s="31">
        <f>ROUND(E23*F23,2)</f>
        <v>0</v>
      </c>
      <c r="H23" s="30"/>
      <c r="I23" s="31">
        <f>ROUND(E23*H23,2)</f>
        <v>0</v>
      </c>
      <c r="J23" s="30"/>
      <c r="K23" s="31">
        <f>ROUND(E23*J23,2)</f>
        <v>0</v>
      </c>
      <c r="L23" s="31">
        <v>21</v>
      </c>
      <c r="M23" s="31">
        <f>G23*(1+L23/100)</f>
        <v>0</v>
      </c>
      <c r="N23" s="31">
        <v>2.5249999999999999</v>
      </c>
      <c r="O23" s="31">
        <f>ROUND(E23*N23,2)</f>
        <v>3.79</v>
      </c>
      <c r="P23" s="31">
        <v>0</v>
      </c>
      <c r="Q23" s="31">
        <f>ROUND(E23*P23,2)</f>
        <v>0</v>
      </c>
      <c r="R23" s="31" t="s">
        <v>160</v>
      </c>
      <c r="S23" s="31" t="s">
        <v>152</v>
      </c>
      <c r="T23" s="31">
        <v>2.58</v>
      </c>
      <c r="U23" s="32">
        <f>ROUND(E23*T23,2)</f>
        <v>3.87</v>
      </c>
      <c r="V23" s="31"/>
      <c r="W23" s="16"/>
      <c r="X23" s="16"/>
      <c r="Y23" s="16"/>
      <c r="Z23" s="16" t="s">
        <v>153</v>
      </c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</row>
    <row r="24" spans="1:53" outlineLevel="1">
      <c r="A24" s="17"/>
      <c r="B24" s="24"/>
      <c r="C24" s="368" t="s">
        <v>191</v>
      </c>
      <c r="D24" s="369"/>
      <c r="E24" s="370"/>
      <c r="F24" s="371"/>
      <c r="G24" s="372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2"/>
      <c r="V24" s="31"/>
      <c r="W24" s="16"/>
      <c r="X24" s="16"/>
      <c r="Y24" s="16"/>
      <c r="Z24" s="16" t="s">
        <v>162</v>
      </c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23" t="str">
        <f>C24</f>
        <v>Včetně vytvoření dilatačních spár, bez zaplnění.</v>
      </c>
      <c r="AU24" s="16"/>
      <c r="AV24" s="16"/>
      <c r="AW24" s="16"/>
      <c r="AX24" s="16"/>
      <c r="AY24" s="16"/>
      <c r="AZ24" s="16"/>
      <c r="BA24" s="16"/>
    </row>
    <row r="25" spans="1:53" outlineLevel="1">
      <c r="A25" s="17"/>
      <c r="B25" s="24" t="s">
        <v>192</v>
      </c>
      <c r="C25" s="47" t="s">
        <v>193</v>
      </c>
      <c r="D25" s="26" t="s">
        <v>150</v>
      </c>
      <c r="E25" s="28">
        <v>1.2</v>
      </c>
      <c r="F25" s="30">
        <v>0</v>
      </c>
      <c r="G25" s="31">
        <f>ROUND(E25*F25,2)</f>
        <v>0</v>
      </c>
      <c r="H25" s="30"/>
      <c r="I25" s="31">
        <f>ROUND(E25*H25,2)</f>
        <v>0</v>
      </c>
      <c r="J25" s="30"/>
      <c r="K25" s="31">
        <f>ROUND(E25*J25,2)</f>
        <v>0</v>
      </c>
      <c r="L25" s="31">
        <v>21</v>
      </c>
      <c r="M25" s="31">
        <f>G25*(1+L25/100)</f>
        <v>0</v>
      </c>
      <c r="N25" s="31">
        <v>2.5249999999999999</v>
      </c>
      <c r="O25" s="31">
        <f>ROUND(E25*N25,2)</f>
        <v>3.03</v>
      </c>
      <c r="P25" s="31">
        <v>0</v>
      </c>
      <c r="Q25" s="31">
        <f>ROUND(E25*P25,2)</f>
        <v>0</v>
      </c>
      <c r="R25" s="31" t="s">
        <v>160</v>
      </c>
      <c r="S25" s="31" t="s">
        <v>152</v>
      </c>
      <c r="T25" s="31">
        <v>2.58</v>
      </c>
      <c r="U25" s="32">
        <f>ROUND(E25*T25,2)</f>
        <v>3.1</v>
      </c>
      <c r="V25" s="31"/>
      <c r="W25" s="16"/>
      <c r="X25" s="16"/>
      <c r="Y25" s="16"/>
      <c r="Z25" s="16" t="s">
        <v>153</v>
      </c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</row>
    <row r="26" spans="1:53" outlineLevel="1">
      <c r="A26" s="17"/>
      <c r="B26" s="24"/>
      <c r="C26" s="368" t="s">
        <v>191</v>
      </c>
      <c r="D26" s="369"/>
      <c r="E26" s="370"/>
      <c r="F26" s="371"/>
      <c r="G26" s="372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2"/>
      <c r="V26" s="31"/>
      <c r="W26" s="16"/>
      <c r="X26" s="16"/>
      <c r="Y26" s="16"/>
      <c r="Z26" s="16" t="s">
        <v>162</v>
      </c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23" t="str">
        <f>C26</f>
        <v>Včetně vytvoření dilatačních spár, bez zaplnění.</v>
      </c>
      <c r="AU26" s="16"/>
      <c r="AV26" s="16"/>
      <c r="AW26" s="16"/>
      <c r="AX26" s="16"/>
      <c r="AY26" s="16"/>
      <c r="AZ26" s="16"/>
      <c r="BA26" s="16"/>
    </row>
    <row r="27" spans="1:53" outlineLevel="1">
      <c r="A27" s="17"/>
      <c r="B27" s="24" t="s">
        <v>194</v>
      </c>
      <c r="C27" s="47" t="s">
        <v>195</v>
      </c>
      <c r="D27" s="26" t="s">
        <v>150</v>
      </c>
      <c r="E27" s="28">
        <v>2.4</v>
      </c>
      <c r="F27" s="30">
        <v>0</v>
      </c>
      <c r="G27" s="31">
        <f>ROUND(E27*F27,2)</f>
        <v>0</v>
      </c>
      <c r="H27" s="30"/>
      <c r="I27" s="31">
        <f>ROUND(E27*H27,2)</f>
        <v>0</v>
      </c>
      <c r="J27" s="30"/>
      <c r="K27" s="31">
        <f>ROUND(E27*J27,2)</f>
        <v>0</v>
      </c>
      <c r="L27" s="31">
        <v>21</v>
      </c>
      <c r="M27" s="31">
        <f>G27*(1+L27/100)</f>
        <v>0</v>
      </c>
      <c r="N27" s="31">
        <v>2.5</v>
      </c>
      <c r="O27" s="31">
        <f>ROUND(E27*N27,2)</f>
        <v>6</v>
      </c>
      <c r="P27" s="31">
        <v>0</v>
      </c>
      <c r="Q27" s="31">
        <f>ROUND(E27*P27,2)</f>
        <v>0</v>
      </c>
      <c r="R27" s="31" t="s">
        <v>164</v>
      </c>
      <c r="S27" s="31" t="s">
        <v>152</v>
      </c>
      <c r="T27" s="31">
        <v>5.33</v>
      </c>
      <c r="U27" s="32">
        <f>ROUND(E27*T27,2)</f>
        <v>12.79</v>
      </c>
      <c r="V27" s="31"/>
      <c r="W27" s="16"/>
      <c r="X27" s="16"/>
      <c r="Y27" s="16"/>
      <c r="Z27" s="16" t="s">
        <v>153</v>
      </c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</row>
    <row r="28" spans="1:53" ht="22.5" outlineLevel="1">
      <c r="A28" s="17"/>
      <c r="B28" s="24" t="s">
        <v>196</v>
      </c>
      <c r="C28" s="47" t="s">
        <v>197</v>
      </c>
      <c r="D28" s="26" t="s">
        <v>163</v>
      </c>
      <c r="E28" s="28">
        <v>3.4</v>
      </c>
      <c r="F28" s="30">
        <v>0</v>
      </c>
      <c r="G28" s="31">
        <f>ROUND(E28*F28,2)</f>
        <v>0</v>
      </c>
      <c r="H28" s="30"/>
      <c r="I28" s="31">
        <f>ROUND(E28*H28,2)</f>
        <v>0</v>
      </c>
      <c r="J28" s="30"/>
      <c r="K28" s="31">
        <f>ROUND(E28*J28,2)</f>
        <v>0</v>
      </c>
      <c r="L28" s="31">
        <v>21</v>
      </c>
      <c r="M28" s="31">
        <f>G28*(1+L28/100)</f>
        <v>0</v>
      </c>
      <c r="N28" s="31">
        <v>1.0662499999999999</v>
      </c>
      <c r="O28" s="31">
        <f>ROUND(E28*N28,2)</f>
        <v>3.63</v>
      </c>
      <c r="P28" s="31">
        <v>0</v>
      </c>
      <c r="Q28" s="31">
        <f>ROUND(E28*P28,2)</f>
        <v>0</v>
      </c>
      <c r="R28" s="31" t="s">
        <v>160</v>
      </c>
      <c r="S28" s="31" t="s">
        <v>152</v>
      </c>
      <c r="T28" s="31">
        <v>15.231</v>
      </c>
      <c r="U28" s="32">
        <f>ROUND(E28*T28,2)</f>
        <v>51.79</v>
      </c>
      <c r="V28" s="31"/>
      <c r="W28" s="16"/>
      <c r="X28" s="16"/>
      <c r="Y28" s="16"/>
      <c r="Z28" s="16" t="s">
        <v>153</v>
      </c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</row>
    <row r="29" spans="1:53" ht="22.5" outlineLevel="1">
      <c r="A29" s="17"/>
      <c r="B29" s="24" t="s">
        <v>198</v>
      </c>
      <c r="C29" s="47" t="s">
        <v>199</v>
      </c>
      <c r="D29" s="26" t="s">
        <v>161</v>
      </c>
      <c r="E29" s="28">
        <v>1310</v>
      </c>
      <c r="F29" s="30">
        <v>0</v>
      </c>
      <c r="G29" s="31">
        <f>ROUND(E29*F29,2)</f>
        <v>0</v>
      </c>
      <c r="H29" s="30"/>
      <c r="I29" s="31">
        <f>ROUND(E29*H29,2)</f>
        <v>0</v>
      </c>
      <c r="J29" s="30"/>
      <c r="K29" s="31">
        <f>ROUND(E29*J29,2)</f>
        <v>0</v>
      </c>
      <c r="L29" s="31">
        <v>21</v>
      </c>
      <c r="M29" s="31">
        <f>G29*(1+L29/100)</f>
        <v>0</v>
      </c>
      <c r="N29" s="31">
        <v>7.0000000000000001E-3</v>
      </c>
      <c r="O29" s="31">
        <f>ROUND(E29*N29,2)</f>
        <v>9.17</v>
      </c>
      <c r="P29" s="31">
        <v>0</v>
      </c>
      <c r="Q29" s="31">
        <f>ROUND(E29*P29,2)</f>
        <v>0</v>
      </c>
      <c r="R29" s="31" t="s">
        <v>160</v>
      </c>
      <c r="S29" s="31" t="s">
        <v>152</v>
      </c>
      <c r="T29" s="31">
        <v>0.254</v>
      </c>
      <c r="U29" s="32">
        <f>ROUND(E29*T29,2)</f>
        <v>332.74</v>
      </c>
      <c r="V29" s="31"/>
      <c r="W29" s="16"/>
      <c r="X29" s="16"/>
      <c r="Y29" s="16"/>
      <c r="Z29" s="16" t="s">
        <v>153</v>
      </c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</row>
    <row r="30" spans="1:53">
      <c r="A30" s="22" t="s">
        <v>146</v>
      </c>
      <c r="B30" s="25" t="s">
        <v>67</v>
      </c>
      <c r="C30" s="48" t="s">
        <v>68</v>
      </c>
      <c r="D30" s="27"/>
      <c r="E30" s="29"/>
      <c r="F30" s="33"/>
      <c r="G30" s="310">
        <f>SUMIF(Z31:Z45,"&lt;&gt;NOR",G31:G45)</f>
        <v>0</v>
      </c>
      <c r="H30" s="33"/>
      <c r="I30" s="33">
        <f>SUM(I31:I45)</f>
        <v>0</v>
      </c>
      <c r="J30" s="33"/>
      <c r="K30" s="33">
        <f>SUM(K31:K45)</f>
        <v>0</v>
      </c>
      <c r="L30" s="33"/>
      <c r="M30" s="33">
        <f>SUM(M31:M45)</f>
        <v>0</v>
      </c>
      <c r="N30" s="33"/>
      <c r="O30" s="33">
        <f>SUM(O31:O45)</f>
        <v>0.43</v>
      </c>
      <c r="P30" s="33"/>
      <c r="Q30" s="33">
        <f>SUM(Q31:Q45)</f>
        <v>0</v>
      </c>
      <c r="R30" s="33"/>
      <c r="S30" s="33"/>
      <c r="T30" s="33"/>
      <c r="U30" s="34">
        <f>SUM(U31:U45)</f>
        <v>66.13</v>
      </c>
      <c r="V30" s="33"/>
      <c r="W30" s="311"/>
      <c r="Z30" t="s">
        <v>147</v>
      </c>
    </row>
    <row r="31" spans="1:53" ht="22.5" outlineLevel="1">
      <c r="A31" s="17"/>
      <c r="B31" s="24" t="s">
        <v>200</v>
      </c>
      <c r="C31" s="47" t="s">
        <v>693</v>
      </c>
      <c r="D31" s="26" t="s">
        <v>201</v>
      </c>
      <c r="E31" s="28">
        <v>3</v>
      </c>
      <c r="F31" s="30">
        <v>0</v>
      </c>
      <c r="G31" s="31">
        <f>ROUND(E31*F31,2)</f>
        <v>0</v>
      </c>
      <c r="H31" s="30"/>
      <c r="I31" s="31">
        <f>ROUND(E31*H31,2)</f>
        <v>0</v>
      </c>
      <c r="J31" s="30"/>
      <c r="K31" s="31">
        <f>ROUND(E31*J31,2)</f>
        <v>0</v>
      </c>
      <c r="L31" s="31">
        <v>21</v>
      </c>
      <c r="M31" s="31">
        <f>G31*(1+L31/100)</f>
        <v>0</v>
      </c>
      <c r="N31" s="31">
        <v>3.0550000000000001E-2</v>
      </c>
      <c r="O31" s="31">
        <f>ROUND(E31*N31,2)</f>
        <v>0.09</v>
      </c>
      <c r="P31" s="31">
        <v>0</v>
      </c>
      <c r="Q31" s="31">
        <f>ROUND(E31*P31,2)</f>
        <v>0</v>
      </c>
      <c r="R31" s="31" t="s">
        <v>160</v>
      </c>
      <c r="S31" s="31" t="s">
        <v>152</v>
      </c>
      <c r="T31" s="31">
        <v>1.86</v>
      </c>
      <c r="U31" s="32">
        <f>ROUND(E31*T31,2)</f>
        <v>5.58</v>
      </c>
      <c r="V31" s="31"/>
      <c r="W31" s="16"/>
      <c r="X31" s="16"/>
      <c r="Y31" s="16"/>
      <c r="Z31" s="16" t="s">
        <v>153</v>
      </c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</row>
    <row r="32" spans="1:53" ht="22.5" outlineLevel="1">
      <c r="A32" s="17"/>
      <c r="B32" s="24" t="s">
        <v>200</v>
      </c>
      <c r="C32" s="47" t="s">
        <v>701</v>
      </c>
      <c r="D32" s="26" t="s">
        <v>201</v>
      </c>
      <c r="E32" s="28">
        <v>2</v>
      </c>
      <c r="F32" s="30">
        <v>0</v>
      </c>
      <c r="G32" s="31">
        <f>ROUND(E32*F32,2)</f>
        <v>0</v>
      </c>
      <c r="H32" s="30"/>
      <c r="I32" s="31"/>
      <c r="J32" s="30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2"/>
      <c r="V32" s="31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</row>
    <row r="33" spans="1:53" ht="22.5" outlineLevel="1">
      <c r="A33" s="17"/>
      <c r="B33" s="24" t="s">
        <v>203</v>
      </c>
      <c r="C33" s="47" t="s">
        <v>695</v>
      </c>
      <c r="D33" s="26" t="s">
        <v>201</v>
      </c>
      <c r="E33" s="28">
        <v>1</v>
      </c>
      <c r="F33" s="30">
        <v>0</v>
      </c>
      <c r="G33" s="31">
        <f>ROUND(E33*F33,2)</f>
        <v>0</v>
      </c>
      <c r="H33" s="30"/>
      <c r="I33" s="31">
        <f>ROUND(E33*H33,2)</f>
        <v>0</v>
      </c>
      <c r="J33" s="30"/>
      <c r="K33" s="31">
        <f>ROUND(E33*J33,2)</f>
        <v>0</v>
      </c>
      <c r="L33" s="31">
        <v>21</v>
      </c>
      <c r="M33" s="31">
        <f>G33*(1+L33/100)</f>
        <v>0</v>
      </c>
      <c r="N33" s="31">
        <v>2.7619999999999999E-2</v>
      </c>
      <c r="O33" s="31">
        <f>ROUND(E33*N33,2)</f>
        <v>0.03</v>
      </c>
      <c r="P33" s="31">
        <v>0</v>
      </c>
      <c r="Q33" s="31">
        <f>ROUND(E33*P33,2)</f>
        <v>0</v>
      </c>
      <c r="R33" s="31" t="s">
        <v>160</v>
      </c>
      <c r="S33" s="31" t="s">
        <v>152</v>
      </c>
      <c r="T33" s="31">
        <v>1.05</v>
      </c>
      <c r="U33" s="32">
        <f>ROUND(E33*T33,2)</f>
        <v>1.05</v>
      </c>
      <c r="V33" s="31"/>
      <c r="W33" s="16"/>
      <c r="X33" s="16"/>
      <c r="Y33" s="16"/>
      <c r="Z33" s="16" t="s">
        <v>153</v>
      </c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</row>
    <row r="34" spans="1:53" ht="22.5" outlineLevel="1">
      <c r="A34" s="17"/>
      <c r="B34" s="24"/>
      <c r="C34" s="368" t="s">
        <v>202</v>
      </c>
      <c r="D34" s="369"/>
      <c r="E34" s="370"/>
      <c r="F34" s="371"/>
      <c r="G34" s="372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2"/>
      <c r="V34" s="31"/>
      <c r="W34" s="16"/>
      <c r="X34" s="16"/>
      <c r="Y34" s="16"/>
      <c r="Z34" s="16" t="s">
        <v>162</v>
      </c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23" t="str">
        <f>C34</f>
        <v>Včetně kotvení rámů do zdiva a platí pro jakýkoliv způsob provádění (např. bodovým přivařením k obnažené výztuži, uklínováním, zalitím pracen apod.).</v>
      </c>
      <c r="AU34" s="16"/>
      <c r="AV34" s="16"/>
      <c r="AW34" s="16"/>
      <c r="AX34" s="16"/>
      <c r="AY34" s="16"/>
      <c r="AZ34" s="16"/>
      <c r="BA34" s="16"/>
    </row>
    <row r="35" spans="1:53" ht="22.5" outlineLevel="1">
      <c r="A35" s="17"/>
      <c r="B35" s="24" t="s">
        <v>694</v>
      </c>
      <c r="C35" s="47" t="s">
        <v>696</v>
      </c>
      <c r="D35" s="26" t="s">
        <v>201</v>
      </c>
      <c r="E35" s="28">
        <v>1</v>
      </c>
      <c r="F35" s="30">
        <v>0</v>
      </c>
      <c r="G35" s="31">
        <f>ROUND(E35*F35,2)</f>
        <v>0</v>
      </c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2"/>
      <c r="V35" s="31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23"/>
      <c r="AU35" s="16"/>
      <c r="AV35" s="16"/>
      <c r="AW35" s="16"/>
      <c r="AX35" s="16"/>
      <c r="AY35" s="16"/>
      <c r="AZ35" s="16"/>
      <c r="BA35" s="16"/>
    </row>
    <row r="36" spans="1:53" outlineLevel="1">
      <c r="A36" s="17"/>
      <c r="B36" s="24"/>
      <c r="C36" s="368" t="s">
        <v>202</v>
      </c>
      <c r="D36" s="369"/>
      <c r="E36" s="370"/>
      <c r="F36" s="371"/>
      <c r="G36" s="372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2"/>
      <c r="V36" s="31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23"/>
      <c r="AU36" s="16"/>
      <c r="AV36" s="16"/>
      <c r="AW36" s="16"/>
      <c r="AX36" s="16"/>
      <c r="AY36" s="16"/>
      <c r="AZ36" s="16"/>
      <c r="BA36" s="16"/>
    </row>
    <row r="37" spans="1:53" outlineLevel="1">
      <c r="A37" s="17"/>
      <c r="B37" s="24" t="s">
        <v>702</v>
      </c>
      <c r="C37" s="47" t="s">
        <v>703</v>
      </c>
      <c r="D37" s="26" t="s">
        <v>201</v>
      </c>
      <c r="E37" s="28">
        <v>1</v>
      </c>
      <c r="F37" s="30">
        <v>0</v>
      </c>
      <c r="G37" s="31">
        <f>ROUND(E37*F37,2)</f>
        <v>0</v>
      </c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2"/>
      <c r="V37" s="31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23"/>
      <c r="AU37" s="16"/>
      <c r="AV37" s="16"/>
      <c r="AW37" s="16"/>
      <c r="AX37" s="16"/>
      <c r="AY37" s="16"/>
      <c r="AZ37" s="16"/>
      <c r="BA37" s="16"/>
    </row>
    <row r="38" spans="1:53" outlineLevel="1">
      <c r="A38" s="17"/>
      <c r="B38" s="24" t="s">
        <v>704</v>
      </c>
      <c r="C38" s="47" t="s">
        <v>705</v>
      </c>
      <c r="D38" s="26" t="s">
        <v>201</v>
      </c>
      <c r="E38" s="28">
        <v>1</v>
      </c>
      <c r="F38" s="30">
        <v>0</v>
      </c>
      <c r="G38" s="31">
        <f>ROUND(E38*F38,2)</f>
        <v>0</v>
      </c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2"/>
      <c r="V38" s="31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23"/>
      <c r="AU38" s="16"/>
      <c r="AV38" s="16"/>
      <c r="AW38" s="16"/>
      <c r="AX38" s="16"/>
      <c r="AY38" s="16"/>
      <c r="AZ38" s="16"/>
      <c r="BA38" s="16"/>
    </row>
    <row r="39" spans="1:53" outlineLevel="1">
      <c r="A39" s="17"/>
      <c r="B39" s="24" t="s">
        <v>697</v>
      </c>
      <c r="C39" s="47" t="s">
        <v>698</v>
      </c>
      <c r="D39" s="26" t="s">
        <v>201</v>
      </c>
      <c r="E39" s="28">
        <v>64</v>
      </c>
      <c r="F39" s="30">
        <v>0</v>
      </c>
      <c r="G39" s="31">
        <f t="shared" ref="G39:G42" si="8">ROUND(E39*F39,2)</f>
        <v>0</v>
      </c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2"/>
      <c r="V39" s="31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23"/>
      <c r="AU39" s="16"/>
      <c r="AV39" s="16"/>
      <c r="AW39" s="16"/>
      <c r="AX39" s="16"/>
      <c r="AY39" s="16"/>
      <c r="AZ39" s="16"/>
      <c r="BA39" s="16"/>
    </row>
    <row r="40" spans="1:53" outlineLevel="1">
      <c r="A40" s="17"/>
      <c r="B40" s="24" t="s">
        <v>654</v>
      </c>
      <c r="C40" s="47" t="s">
        <v>699</v>
      </c>
      <c r="D40" s="26" t="s">
        <v>201</v>
      </c>
      <c r="E40" s="28">
        <v>2</v>
      </c>
      <c r="F40" s="30">
        <v>0</v>
      </c>
      <c r="G40" s="31">
        <f t="shared" si="8"/>
        <v>0</v>
      </c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2"/>
      <c r="V40" s="31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23"/>
      <c r="AU40" s="16"/>
      <c r="AV40" s="16"/>
      <c r="AW40" s="16"/>
      <c r="AX40" s="16"/>
      <c r="AY40" s="16"/>
      <c r="AZ40" s="16"/>
      <c r="BA40" s="16"/>
    </row>
    <row r="41" spans="1:53" outlineLevel="1">
      <c r="A41" s="17"/>
      <c r="B41" s="24" t="s">
        <v>653</v>
      </c>
      <c r="C41" s="47" t="s">
        <v>700</v>
      </c>
      <c r="D41" s="26" t="s">
        <v>201</v>
      </c>
      <c r="E41" s="28">
        <v>2</v>
      </c>
      <c r="F41" s="30">
        <v>0</v>
      </c>
      <c r="G41" s="31">
        <f t="shared" si="8"/>
        <v>0</v>
      </c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2"/>
      <c r="V41" s="31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23"/>
      <c r="AU41" s="16"/>
      <c r="AV41" s="16"/>
      <c r="AW41" s="16"/>
      <c r="AX41" s="16"/>
      <c r="AY41" s="16"/>
      <c r="AZ41" s="16"/>
      <c r="BA41" s="16"/>
    </row>
    <row r="42" spans="1:53" outlineLevel="1">
      <c r="A42" s="17"/>
      <c r="B42" s="24" t="s">
        <v>651</v>
      </c>
      <c r="C42" s="47" t="s">
        <v>652</v>
      </c>
      <c r="D42" s="26" t="s">
        <v>224</v>
      </c>
      <c r="E42" s="28">
        <v>1</v>
      </c>
      <c r="F42" s="30">
        <v>0</v>
      </c>
      <c r="G42" s="31">
        <f t="shared" si="8"/>
        <v>0</v>
      </c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2"/>
      <c r="V42" s="31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6"/>
      <c r="AQ42" s="16"/>
      <c r="AR42" s="16"/>
      <c r="AS42" s="16"/>
      <c r="AT42" s="23"/>
      <c r="AU42" s="16"/>
      <c r="AV42" s="16"/>
      <c r="AW42" s="16"/>
      <c r="AX42" s="16"/>
      <c r="AY42" s="16"/>
      <c r="AZ42" s="16"/>
      <c r="BA42" s="16"/>
    </row>
    <row r="43" spans="1:53" outlineLevel="1">
      <c r="A43" s="17"/>
      <c r="B43" s="24" t="s">
        <v>706</v>
      </c>
      <c r="C43" s="47" t="s">
        <v>707</v>
      </c>
      <c r="D43" s="26" t="s">
        <v>224</v>
      </c>
      <c r="E43" s="28">
        <v>1</v>
      </c>
      <c r="F43" s="30">
        <v>0</v>
      </c>
      <c r="G43" s="31">
        <f t="shared" ref="G43:G44" si="9">ROUND(E43*F43,2)</f>
        <v>0</v>
      </c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2"/>
      <c r="V43" s="31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16"/>
      <c r="AR43" s="16"/>
      <c r="AS43" s="16"/>
      <c r="AT43" s="23"/>
      <c r="AU43" s="16"/>
      <c r="AV43" s="16"/>
      <c r="AW43" s="16"/>
      <c r="AX43" s="16"/>
      <c r="AY43" s="16"/>
      <c r="AZ43" s="16"/>
      <c r="BA43" s="16"/>
    </row>
    <row r="44" spans="1:53" outlineLevel="1">
      <c r="A44" s="17"/>
      <c r="B44" s="24" t="s">
        <v>708</v>
      </c>
      <c r="C44" s="47" t="s">
        <v>709</v>
      </c>
      <c r="D44" s="26" t="s">
        <v>161</v>
      </c>
      <c r="E44" s="28">
        <v>268</v>
      </c>
      <c r="F44" s="30">
        <v>0</v>
      </c>
      <c r="G44" s="31">
        <f t="shared" si="9"/>
        <v>0</v>
      </c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2"/>
      <c r="V44" s="31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23"/>
      <c r="AU44" s="16"/>
      <c r="AV44" s="16"/>
      <c r="AW44" s="16"/>
      <c r="AX44" s="16"/>
      <c r="AY44" s="16"/>
      <c r="AZ44" s="16"/>
      <c r="BA44" s="16"/>
    </row>
    <row r="45" spans="1:53" outlineLevel="1">
      <c r="A45" s="17"/>
      <c r="B45" s="24" t="s">
        <v>204</v>
      </c>
      <c r="C45" s="47" t="s">
        <v>205</v>
      </c>
      <c r="D45" s="26" t="s">
        <v>168</v>
      </c>
      <c r="E45" s="28">
        <v>140</v>
      </c>
      <c r="F45" s="30">
        <v>0</v>
      </c>
      <c r="G45" s="31">
        <f t="shared" ref="G45" si="10">ROUND(E45*F45,2)</f>
        <v>0</v>
      </c>
      <c r="H45" s="30"/>
      <c r="I45" s="31">
        <f t="shared" ref="I45" si="11">ROUND(E45*H45,2)</f>
        <v>0</v>
      </c>
      <c r="J45" s="30"/>
      <c r="K45" s="31">
        <f t="shared" ref="K45" si="12">ROUND(E45*J45,2)</f>
        <v>0</v>
      </c>
      <c r="L45" s="31">
        <v>21</v>
      </c>
      <c r="M45" s="31">
        <f t="shared" ref="M45" si="13">G45*(1+L45/100)</f>
        <v>0</v>
      </c>
      <c r="N45" s="31">
        <v>2.2200000000000002E-3</v>
      </c>
      <c r="O45" s="31">
        <f t="shared" ref="O45" si="14">ROUND(E45*N45,2)</f>
        <v>0.31</v>
      </c>
      <c r="P45" s="31">
        <v>0</v>
      </c>
      <c r="Q45" s="31">
        <f t="shared" ref="Q45" si="15">ROUND(E45*P45,2)</f>
        <v>0</v>
      </c>
      <c r="R45" s="31" t="s">
        <v>160</v>
      </c>
      <c r="S45" s="31" t="s">
        <v>152</v>
      </c>
      <c r="T45" s="31">
        <v>0.42499999999999999</v>
      </c>
      <c r="U45" s="32">
        <f t="shared" ref="U45" si="16">ROUND(E45*T45,2)</f>
        <v>59.5</v>
      </c>
      <c r="V45" s="31"/>
      <c r="W45" s="16"/>
      <c r="X45" s="16"/>
      <c r="Y45" s="16"/>
      <c r="Z45" s="16" t="s">
        <v>153</v>
      </c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16"/>
      <c r="AR45" s="16"/>
      <c r="AS45" s="16"/>
      <c r="AT45" s="16"/>
      <c r="AU45" s="16"/>
      <c r="AV45" s="16"/>
      <c r="AW45" s="16"/>
      <c r="AX45" s="16"/>
      <c r="AY45" s="16"/>
      <c r="AZ45" s="16"/>
      <c r="BA45" s="16"/>
    </row>
    <row r="46" spans="1:53">
      <c r="A46" s="22" t="s">
        <v>146</v>
      </c>
      <c r="B46" s="25" t="s">
        <v>69</v>
      </c>
      <c r="C46" s="48" t="s">
        <v>70</v>
      </c>
      <c r="D46" s="27"/>
      <c r="E46" s="29"/>
      <c r="F46" s="33"/>
      <c r="G46" s="310">
        <f>SUMIF(Z47:Z47,"&lt;&gt;NOR",G47:G47)</f>
        <v>0</v>
      </c>
      <c r="H46" s="33"/>
      <c r="I46" s="33">
        <f>SUM(I47:I47)</f>
        <v>0</v>
      </c>
      <c r="J46" s="33"/>
      <c r="K46" s="33">
        <f>SUM(K47:K47)</f>
        <v>0</v>
      </c>
      <c r="L46" s="33"/>
      <c r="M46" s="33">
        <f>SUM(M47:M47)</f>
        <v>0</v>
      </c>
      <c r="N46" s="33"/>
      <c r="O46" s="33">
        <f>SUM(O47:O47)</f>
        <v>0</v>
      </c>
      <c r="P46" s="33"/>
      <c r="Q46" s="33">
        <f>SUM(Q47:Q47)</f>
        <v>0</v>
      </c>
      <c r="R46" s="33"/>
      <c r="S46" s="33"/>
      <c r="T46" s="33"/>
      <c r="U46" s="34">
        <f>SUM(U47:U47)</f>
        <v>1.56</v>
      </c>
      <c r="V46" s="33"/>
      <c r="Z46" t="s">
        <v>147</v>
      </c>
    </row>
    <row r="47" spans="1:53" outlineLevel="1">
      <c r="A47" s="17"/>
      <c r="B47" s="24" t="s">
        <v>207</v>
      </c>
      <c r="C47" s="47" t="s">
        <v>208</v>
      </c>
      <c r="D47" s="26" t="s">
        <v>168</v>
      </c>
      <c r="E47" s="28">
        <v>12</v>
      </c>
      <c r="F47" s="30">
        <v>0</v>
      </c>
      <c r="G47" s="31">
        <f>ROUND(E47*F47,2)</f>
        <v>0</v>
      </c>
      <c r="H47" s="30"/>
      <c r="I47" s="31">
        <f>ROUND(E47*H47,2)</f>
        <v>0</v>
      </c>
      <c r="J47" s="30"/>
      <c r="K47" s="31">
        <f>ROUND(E47*J47,2)</f>
        <v>0</v>
      </c>
      <c r="L47" s="31">
        <v>21</v>
      </c>
      <c r="M47" s="31">
        <f>G47*(1+L47/100)</f>
        <v>0</v>
      </c>
      <c r="N47" s="31">
        <v>0</v>
      </c>
      <c r="O47" s="31">
        <f>ROUND(E47*N47,2)</f>
        <v>0</v>
      </c>
      <c r="P47" s="31">
        <v>0</v>
      </c>
      <c r="Q47" s="31">
        <f>ROUND(E47*P47,2)</f>
        <v>0</v>
      </c>
      <c r="R47" s="31" t="s">
        <v>209</v>
      </c>
      <c r="S47" s="31" t="s">
        <v>152</v>
      </c>
      <c r="T47" s="31">
        <v>0.13</v>
      </c>
      <c r="U47" s="32">
        <f>ROUND(E47*T47,2)</f>
        <v>1.56</v>
      </c>
      <c r="V47" s="31"/>
      <c r="W47" s="16"/>
      <c r="X47" s="16"/>
      <c r="Y47" s="16"/>
      <c r="Z47" s="16" t="s">
        <v>153</v>
      </c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</row>
    <row r="48" spans="1:53">
      <c r="A48" s="22" t="s">
        <v>146</v>
      </c>
      <c r="B48" s="25" t="s">
        <v>71</v>
      </c>
      <c r="C48" s="48" t="s">
        <v>72</v>
      </c>
      <c r="D48" s="27"/>
      <c r="E48" s="29"/>
      <c r="F48" s="33"/>
      <c r="G48" s="310">
        <f>SUMIF(Z49:Z50,"&lt;&gt;NOR",G49:G50)</f>
        <v>0</v>
      </c>
      <c r="H48" s="33"/>
      <c r="I48" s="33">
        <f>SUM(I49:I50)</f>
        <v>0</v>
      </c>
      <c r="J48" s="33"/>
      <c r="K48" s="33">
        <f>SUM(K49:K50)</f>
        <v>0</v>
      </c>
      <c r="L48" s="33"/>
      <c r="M48" s="33">
        <f>SUM(M49:M50)</f>
        <v>0</v>
      </c>
      <c r="N48" s="33"/>
      <c r="O48" s="33">
        <f>SUM(O49:O50)</f>
        <v>3.5300000000000002</v>
      </c>
      <c r="P48" s="33"/>
      <c r="Q48" s="33">
        <f>SUM(Q49:Q50)</f>
        <v>0</v>
      </c>
      <c r="R48" s="33"/>
      <c r="S48" s="33"/>
      <c r="T48" s="33"/>
      <c r="U48" s="34">
        <f>SUM(U49:U50)</f>
        <v>261.42</v>
      </c>
      <c r="V48" s="33"/>
      <c r="Z48" t="s">
        <v>147</v>
      </c>
    </row>
    <row r="49" spans="1:53" outlineLevel="1">
      <c r="A49" s="17"/>
      <c r="B49" s="24" t="s">
        <v>210</v>
      </c>
      <c r="C49" s="47" t="s">
        <v>211</v>
      </c>
      <c r="D49" s="26" t="s">
        <v>161</v>
      </c>
      <c r="E49" s="28">
        <v>860</v>
      </c>
      <c r="F49" s="30">
        <v>0</v>
      </c>
      <c r="G49" s="31">
        <f>ROUND(E49*F49,2)</f>
        <v>0</v>
      </c>
      <c r="H49" s="30"/>
      <c r="I49" s="31">
        <f>ROUND(E49*H49,2)</f>
        <v>0</v>
      </c>
      <c r="J49" s="30"/>
      <c r="K49" s="31">
        <f>ROUND(E49*J49,2)</f>
        <v>0</v>
      </c>
      <c r="L49" s="31">
        <v>21</v>
      </c>
      <c r="M49" s="31">
        <f>G49*(1+L49/100)</f>
        <v>0</v>
      </c>
      <c r="N49" s="31">
        <v>1.2099999999999999E-3</v>
      </c>
      <c r="O49" s="31">
        <f>ROUND(E49*N49,2)</f>
        <v>1.04</v>
      </c>
      <c r="P49" s="31">
        <v>0</v>
      </c>
      <c r="Q49" s="31">
        <f>ROUND(E49*P49,2)</f>
        <v>0</v>
      </c>
      <c r="R49" s="31" t="s">
        <v>212</v>
      </c>
      <c r="S49" s="31" t="s">
        <v>152</v>
      </c>
      <c r="T49" s="31">
        <v>0.17699999999999999</v>
      </c>
      <c r="U49" s="32">
        <f>ROUND(E49*T49,2)</f>
        <v>152.22</v>
      </c>
      <c r="V49" s="31"/>
      <c r="W49" s="16"/>
      <c r="X49" s="16"/>
      <c r="Y49" s="16"/>
      <c r="Z49" s="16" t="s">
        <v>153</v>
      </c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</row>
    <row r="50" spans="1:53" outlineLevel="1">
      <c r="A50" s="17"/>
      <c r="B50" s="24" t="s">
        <v>213</v>
      </c>
      <c r="C50" s="47" t="s">
        <v>639</v>
      </c>
      <c r="D50" s="26" t="s">
        <v>161</v>
      </c>
      <c r="E50" s="28">
        <v>420</v>
      </c>
      <c r="F50" s="30">
        <v>0</v>
      </c>
      <c r="G50" s="31">
        <f>ROUND(E50*F50,2)</f>
        <v>0</v>
      </c>
      <c r="H50" s="30"/>
      <c r="I50" s="31">
        <f>ROUND(E50*H50,2)</f>
        <v>0</v>
      </c>
      <c r="J50" s="30"/>
      <c r="K50" s="31">
        <f>ROUND(E50*J50,2)</f>
        <v>0</v>
      </c>
      <c r="L50" s="31">
        <v>21</v>
      </c>
      <c r="M50" s="31">
        <f>G50*(1+L50/100)</f>
        <v>0</v>
      </c>
      <c r="N50" s="31">
        <v>5.9199999999999999E-3</v>
      </c>
      <c r="O50" s="31">
        <f>ROUND(E50*N50,2)</f>
        <v>2.4900000000000002</v>
      </c>
      <c r="P50" s="31">
        <v>0</v>
      </c>
      <c r="Q50" s="31">
        <f>ROUND(E50*P50,2)</f>
        <v>0</v>
      </c>
      <c r="R50" s="31" t="s">
        <v>212</v>
      </c>
      <c r="S50" s="31" t="s">
        <v>152</v>
      </c>
      <c r="T50" s="31">
        <v>0.26</v>
      </c>
      <c r="U50" s="32">
        <f>ROUND(E50*T50,2)</f>
        <v>109.2</v>
      </c>
      <c r="V50" s="31"/>
      <c r="W50" s="16"/>
      <c r="X50" s="16"/>
      <c r="Y50" s="16"/>
      <c r="Z50" s="16" t="s">
        <v>153</v>
      </c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</row>
    <row r="51" spans="1:53" ht="25.5">
      <c r="A51" s="22" t="s">
        <v>146</v>
      </c>
      <c r="B51" s="25" t="s">
        <v>73</v>
      </c>
      <c r="C51" s="48" t="s">
        <v>74</v>
      </c>
      <c r="D51" s="27"/>
      <c r="E51" s="29"/>
      <c r="F51" s="33"/>
      <c r="G51" s="310">
        <f>SUMIF(Z52:Z62,"&lt;&gt;NOR",G52:G62)</f>
        <v>0</v>
      </c>
      <c r="H51" s="33"/>
      <c r="I51" s="33">
        <f>SUM(I52:I62)</f>
        <v>0</v>
      </c>
      <c r="J51" s="33"/>
      <c r="K51" s="33">
        <f>SUM(K52:K62)</f>
        <v>0</v>
      </c>
      <c r="L51" s="33"/>
      <c r="M51" s="33">
        <f>SUM(M52:M62)</f>
        <v>0</v>
      </c>
      <c r="N51" s="33"/>
      <c r="O51" s="33">
        <f>SUM(O52:O62)</f>
        <v>0.05</v>
      </c>
      <c r="P51" s="33"/>
      <c r="Q51" s="33">
        <f>SUM(Q52:Q62)</f>
        <v>0</v>
      </c>
      <c r="R51" s="33"/>
      <c r="S51" s="33"/>
      <c r="T51" s="33"/>
      <c r="U51" s="34">
        <f>SUM(U52:U62)</f>
        <v>425.48</v>
      </c>
      <c r="V51" s="33"/>
      <c r="Z51" t="s">
        <v>147</v>
      </c>
    </row>
    <row r="52" spans="1:53" outlineLevel="1">
      <c r="A52" s="17"/>
      <c r="B52" s="24" t="s">
        <v>214</v>
      </c>
      <c r="C52" s="47" t="s">
        <v>640</v>
      </c>
      <c r="D52" s="26" t="s">
        <v>161</v>
      </c>
      <c r="E52" s="28">
        <v>1310</v>
      </c>
      <c r="F52" s="30">
        <v>0</v>
      </c>
      <c r="G52" s="31">
        <f t="shared" ref="G52:G60" si="17">ROUND(E52*F52,2)</f>
        <v>0</v>
      </c>
      <c r="H52" s="30"/>
      <c r="I52" s="31">
        <f t="shared" ref="I52:I60" si="18">ROUND(E52*H52,2)</f>
        <v>0</v>
      </c>
      <c r="J52" s="30"/>
      <c r="K52" s="31">
        <f t="shared" ref="K52:K60" si="19">ROUND(E52*J52,2)</f>
        <v>0</v>
      </c>
      <c r="L52" s="31">
        <v>21</v>
      </c>
      <c r="M52" s="31">
        <f t="shared" ref="M52:M60" si="20">G52*(1+L52/100)</f>
        <v>0</v>
      </c>
      <c r="N52" s="31">
        <v>4.0000000000000003E-5</v>
      </c>
      <c r="O52" s="31">
        <f t="shared" ref="O52:O60" si="21">ROUND(E52*N52,2)</f>
        <v>0.05</v>
      </c>
      <c r="P52" s="31">
        <v>0</v>
      </c>
      <c r="Q52" s="31">
        <f t="shared" ref="Q52:Q60" si="22">ROUND(E52*P52,2)</f>
        <v>0</v>
      </c>
      <c r="R52" s="31" t="s">
        <v>160</v>
      </c>
      <c r="S52" s="31" t="s">
        <v>152</v>
      </c>
      <c r="T52" s="31">
        <v>0.308</v>
      </c>
      <c r="U52" s="32">
        <f t="shared" ref="U52:U60" si="23">ROUND(E52*T52,2)</f>
        <v>403.48</v>
      </c>
      <c r="V52" s="31"/>
      <c r="W52" s="16"/>
      <c r="X52" s="16"/>
      <c r="Y52" s="16"/>
      <c r="Z52" s="16" t="s">
        <v>153</v>
      </c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  <c r="AV52" s="16"/>
      <c r="AW52" s="16"/>
      <c r="AX52" s="16"/>
      <c r="AY52" s="16"/>
      <c r="AZ52" s="16"/>
      <c r="BA52" s="16"/>
    </row>
    <row r="53" spans="1:53" outlineLevel="1">
      <c r="A53" s="17"/>
      <c r="B53" s="24" t="s">
        <v>215</v>
      </c>
      <c r="C53" s="47" t="s">
        <v>216</v>
      </c>
      <c r="D53" s="26" t="s">
        <v>201</v>
      </c>
      <c r="E53" s="28">
        <v>8</v>
      </c>
      <c r="F53" s="30">
        <v>0</v>
      </c>
      <c r="G53" s="31">
        <f t="shared" si="17"/>
        <v>0</v>
      </c>
      <c r="H53" s="30"/>
      <c r="I53" s="31">
        <f t="shared" si="18"/>
        <v>0</v>
      </c>
      <c r="J53" s="30"/>
      <c r="K53" s="31">
        <f t="shared" si="19"/>
        <v>0</v>
      </c>
      <c r="L53" s="31">
        <v>21</v>
      </c>
      <c r="M53" s="31">
        <f t="shared" si="20"/>
        <v>0</v>
      </c>
      <c r="N53" s="31">
        <v>4.0000000000000003E-5</v>
      </c>
      <c r="O53" s="31">
        <f t="shared" si="21"/>
        <v>0</v>
      </c>
      <c r="P53" s="31">
        <v>0</v>
      </c>
      <c r="Q53" s="31">
        <f t="shared" si="22"/>
        <v>0</v>
      </c>
      <c r="R53" s="31" t="s">
        <v>160</v>
      </c>
      <c r="S53" s="31" t="s">
        <v>152</v>
      </c>
      <c r="T53" s="31">
        <v>0.25</v>
      </c>
      <c r="U53" s="32">
        <f t="shared" si="23"/>
        <v>2</v>
      </c>
      <c r="V53" s="31"/>
      <c r="W53" s="16"/>
      <c r="X53" s="16"/>
      <c r="Y53" s="16"/>
      <c r="Z53" s="16" t="s">
        <v>153</v>
      </c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</row>
    <row r="54" spans="1:53" outlineLevel="1">
      <c r="A54" s="17"/>
      <c r="B54" s="24" t="s">
        <v>217</v>
      </c>
      <c r="C54" s="47" t="s">
        <v>218</v>
      </c>
      <c r="D54" s="26" t="s">
        <v>201</v>
      </c>
      <c r="E54" s="28">
        <v>160</v>
      </c>
      <c r="F54" s="30">
        <v>0</v>
      </c>
      <c r="G54" s="31">
        <f t="shared" si="17"/>
        <v>0</v>
      </c>
      <c r="H54" s="30"/>
      <c r="I54" s="31">
        <f t="shared" si="18"/>
        <v>0</v>
      </c>
      <c r="J54" s="30"/>
      <c r="K54" s="31">
        <f t="shared" si="19"/>
        <v>0</v>
      </c>
      <c r="L54" s="31">
        <v>21</v>
      </c>
      <c r="M54" s="31">
        <f t="shared" si="20"/>
        <v>0</v>
      </c>
      <c r="N54" s="31">
        <v>0</v>
      </c>
      <c r="O54" s="31">
        <f t="shared" si="21"/>
        <v>0</v>
      </c>
      <c r="P54" s="31">
        <v>0</v>
      </c>
      <c r="Q54" s="31">
        <f t="shared" si="22"/>
        <v>0</v>
      </c>
      <c r="R54" s="31" t="s">
        <v>164</v>
      </c>
      <c r="S54" s="31" t="s">
        <v>152</v>
      </c>
      <c r="T54" s="31">
        <v>0.125</v>
      </c>
      <c r="U54" s="32">
        <f t="shared" si="23"/>
        <v>20</v>
      </c>
      <c r="V54" s="31"/>
      <c r="W54" s="16"/>
      <c r="X54" s="16"/>
      <c r="Y54" s="16"/>
      <c r="Z54" s="16" t="s">
        <v>153</v>
      </c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</row>
    <row r="55" spans="1:53" ht="22.5" outlineLevel="1">
      <c r="A55" s="17"/>
      <c r="B55" s="24" t="s">
        <v>219</v>
      </c>
      <c r="C55" s="47" t="s">
        <v>220</v>
      </c>
      <c r="D55" s="26" t="s">
        <v>221</v>
      </c>
      <c r="E55" s="28">
        <v>360</v>
      </c>
      <c r="F55" s="30">
        <v>0</v>
      </c>
      <c r="G55" s="31">
        <f t="shared" si="17"/>
        <v>0</v>
      </c>
      <c r="H55" s="30"/>
      <c r="I55" s="31">
        <f t="shared" si="18"/>
        <v>0</v>
      </c>
      <c r="J55" s="30"/>
      <c r="K55" s="31">
        <f t="shared" si="19"/>
        <v>0</v>
      </c>
      <c r="L55" s="31">
        <v>21</v>
      </c>
      <c r="M55" s="31">
        <f t="shared" si="20"/>
        <v>0</v>
      </c>
      <c r="N55" s="31">
        <v>0</v>
      </c>
      <c r="O55" s="31">
        <f t="shared" si="21"/>
        <v>0</v>
      </c>
      <c r="P55" s="31">
        <v>0</v>
      </c>
      <c r="Q55" s="31">
        <f t="shared" si="22"/>
        <v>0</v>
      </c>
      <c r="R55" s="31"/>
      <c r="S55" s="31" t="s">
        <v>173</v>
      </c>
      <c r="T55" s="31">
        <v>0</v>
      </c>
      <c r="U55" s="32">
        <f t="shared" si="23"/>
        <v>0</v>
      </c>
      <c r="V55" s="31"/>
      <c r="W55" s="16"/>
      <c r="X55" s="16"/>
      <c r="Y55" s="16"/>
      <c r="Z55" s="16" t="s">
        <v>153</v>
      </c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6"/>
      <c r="AW55" s="16"/>
      <c r="AX55" s="16"/>
      <c r="AY55" s="16"/>
      <c r="AZ55" s="16"/>
      <c r="BA55" s="16"/>
    </row>
    <row r="56" spans="1:53" ht="22.5" outlineLevel="1">
      <c r="A56" s="17"/>
      <c r="B56" s="24" t="s">
        <v>222</v>
      </c>
      <c r="C56" s="47" t="s">
        <v>223</v>
      </c>
      <c r="D56" s="26" t="s">
        <v>221</v>
      </c>
      <c r="E56" s="28">
        <v>290</v>
      </c>
      <c r="F56" s="30">
        <v>0</v>
      </c>
      <c r="G56" s="31">
        <f t="shared" si="17"/>
        <v>0</v>
      </c>
      <c r="H56" s="30"/>
      <c r="I56" s="31">
        <f t="shared" si="18"/>
        <v>0</v>
      </c>
      <c r="J56" s="30"/>
      <c r="K56" s="31">
        <f t="shared" si="19"/>
        <v>0</v>
      </c>
      <c r="L56" s="31">
        <v>21</v>
      </c>
      <c r="M56" s="31">
        <f t="shared" si="20"/>
        <v>0</v>
      </c>
      <c r="N56" s="31">
        <v>0</v>
      </c>
      <c r="O56" s="31">
        <f t="shared" si="21"/>
        <v>0</v>
      </c>
      <c r="P56" s="31">
        <v>0</v>
      </c>
      <c r="Q56" s="31">
        <f t="shared" si="22"/>
        <v>0</v>
      </c>
      <c r="R56" s="31"/>
      <c r="S56" s="31" t="s">
        <v>173</v>
      </c>
      <c r="T56" s="31">
        <v>0</v>
      </c>
      <c r="U56" s="32">
        <f t="shared" si="23"/>
        <v>0</v>
      </c>
      <c r="V56" s="31"/>
      <c r="W56" s="16"/>
      <c r="X56" s="16"/>
      <c r="Y56" s="16"/>
      <c r="Z56" s="16" t="s">
        <v>153</v>
      </c>
      <c r="AA56" s="16"/>
      <c r="AB56" s="16"/>
      <c r="AC56" s="16"/>
      <c r="AD56" s="16"/>
      <c r="AE56" s="16"/>
      <c r="AF56" s="16"/>
      <c r="AG56" s="16"/>
      <c r="AH56" s="16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  <c r="AV56" s="16"/>
      <c r="AW56" s="16"/>
      <c r="AX56" s="16"/>
      <c r="AY56" s="16"/>
      <c r="AZ56" s="16"/>
      <c r="BA56" s="16"/>
    </row>
    <row r="57" spans="1:53" ht="33.75" outlineLevel="1">
      <c r="A57" s="17"/>
      <c r="B57" s="24" t="s">
        <v>225</v>
      </c>
      <c r="C57" s="47" t="s">
        <v>226</v>
      </c>
      <c r="D57" s="26" t="s">
        <v>224</v>
      </c>
      <c r="E57" s="28">
        <v>1</v>
      </c>
      <c r="F57" s="30">
        <v>0</v>
      </c>
      <c r="G57" s="31">
        <f t="shared" si="17"/>
        <v>0</v>
      </c>
      <c r="H57" s="30"/>
      <c r="I57" s="31">
        <f t="shared" si="18"/>
        <v>0</v>
      </c>
      <c r="J57" s="30"/>
      <c r="K57" s="31">
        <f t="shared" si="19"/>
        <v>0</v>
      </c>
      <c r="L57" s="31">
        <v>21</v>
      </c>
      <c r="M57" s="31">
        <f t="shared" si="20"/>
        <v>0</v>
      </c>
      <c r="N57" s="31">
        <v>0</v>
      </c>
      <c r="O57" s="31">
        <f t="shared" si="21"/>
        <v>0</v>
      </c>
      <c r="P57" s="31">
        <v>0</v>
      </c>
      <c r="Q57" s="31">
        <f t="shared" si="22"/>
        <v>0</v>
      </c>
      <c r="R57" s="31"/>
      <c r="S57" s="31" t="s">
        <v>173</v>
      </c>
      <c r="T57" s="31">
        <v>0</v>
      </c>
      <c r="U57" s="32">
        <f t="shared" si="23"/>
        <v>0</v>
      </c>
      <c r="V57" s="31"/>
      <c r="W57" s="16"/>
      <c r="X57" s="16"/>
      <c r="Y57" s="16"/>
      <c r="Z57" s="16" t="s">
        <v>153</v>
      </c>
      <c r="AA57" s="16"/>
      <c r="AB57" s="16"/>
      <c r="AC57" s="16"/>
      <c r="AD57" s="16"/>
      <c r="AE57" s="16"/>
      <c r="AF57" s="16"/>
      <c r="AG57" s="16"/>
      <c r="AH57" s="16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6"/>
      <c r="AV57" s="16"/>
      <c r="AW57" s="16"/>
      <c r="AX57" s="16"/>
      <c r="AY57" s="16"/>
      <c r="AZ57" s="16"/>
      <c r="BA57" s="16"/>
    </row>
    <row r="58" spans="1:53" outlineLevel="1">
      <c r="A58" s="17"/>
      <c r="B58" s="24" t="s">
        <v>227</v>
      </c>
      <c r="C58" s="47" t="s">
        <v>228</v>
      </c>
      <c r="D58" s="26" t="s">
        <v>172</v>
      </c>
      <c r="E58" s="28">
        <v>20</v>
      </c>
      <c r="F58" s="30">
        <v>0</v>
      </c>
      <c r="G58" s="31">
        <f t="shared" si="17"/>
        <v>0</v>
      </c>
      <c r="H58" s="30"/>
      <c r="I58" s="31">
        <f t="shared" si="18"/>
        <v>0</v>
      </c>
      <c r="J58" s="30"/>
      <c r="K58" s="31">
        <f t="shared" si="19"/>
        <v>0</v>
      </c>
      <c r="L58" s="31">
        <v>21</v>
      </c>
      <c r="M58" s="31">
        <f t="shared" si="20"/>
        <v>0</v>
      </c>
      <c r="N58" s="31">
        <v>0</v>
      </c>
      <c r="O58" s="31">
        <f t="shared" si="21"/>
        <v>0</v>
      </c>
      <c r="P58" s="31">
        <v>0</v>
      </c>
      <c r="Q58" s="31">
        <f t="shared" si="22"/>
        <v>0</v>
      </c>
      <c r="R58" s="31"/>
      <c r="S58" s="31" t="s">
        <v>173</v>
      </c>
      <c r="T58" s="31">
        <v>0</v>
      </c>
      <c r="U58" s="32">
        <f t="shared" si="23"/>
        <v>0</v>
      </c>
      <c r="V58" s="31"/>
      <c r="W58" s="16"/>
      <c r="X58" s="16"/>
      <c r="Y58" s="16"/>
      <c r="Z58" s="16" t="s">
        <v>153</v>
      </c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L58" s="16"/>
      <c r="AM58" s="16"/>
      <c r="AN58" s="16"/>
      <c r="AO58" s="16"/>
      <c r="AP58" s="16"/>
      <c r="AQ58" s="16"/>
      <c r="AR58" s="16"/>
      <c r="AS58" s="16"/>
      <c r="AT58" s="16"/>
      <c r="AU58" s="16"/>
      <c r="AV58" s="16"/>
      <c r="AW58" s="16"/>
      <c r="AX58" s="16"/>
      <c r="AY58" s="16"/>
      <c r="AZ58" s="16"/>
      <c r="BA58" s="16"/>
    </row>
    <row r="59" spans="1:53" ht="22.5" outlineLevel="1">
      <c r="A59" s="17"/>
      <c r="B59" s="24" t="s">
        <v>229</v>
      </c>
      <c r="C59" s="47" t="s">
        <v>230</v>
      </c>
      <c r="D59" s="26" t="s">
        <v>224</v>
      </c>
      <c r="E59" s="28">
        <v>1</v>
      </c>
      <c r="F59" s="30">
        <v>0</v>
      </c>
      <c r="G59" s="31">
        <f t="shared" si="17"/>
        <v>0</v>
      </c>
      <c r="H59" s="30"/>
      <c r="I59" s="31">
        <f t="shared" si="18"/>
        <v>0</v>
      </c>
      <c r="J59" s="30"/>
      <c r="K59" s="31">
        <f t="shared" si="19"/>
        <v>0</v>
      </c>
      <c r="L59" s="31">
        <v>21</v>
      </c>
      <c r="M59" s="31">
        <f t="shared" si="20"/>
        <v>0</v>
      </c>
      <c r="N59" s="31">
        <v>0</v>
      </c>
      <c r="O59" s="31">
        <f t="shared" si="21"/>
        <v>0</v>
      </c>
      <c r="P59" s="31">
        <v>0</v>
      </c>
      <c r="Q59" s="31">
        <f t="shared" si="22"/>
        <v>0</v>
      </c>
      <c r="R59" s="31"/>
      <c r="S59" s="31" t="s">
        <v>173</v>
      </c>
      <c r="T59" s="31">
        <v>0</v>
      </c>
      <c r="U59" s="32">
        <f t="shared" si="23"/>
        <v>0</v>
      </c>
      <c r="V59" s="31"/>
      <c r="W59" s="16"/>
      <c r="X59" s="16"/>
      <c r="Y59" s="16"/>
      <c r="Z59" s="16" t="s">
        <v>153</v>
      </c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  <c r="AN59" s="16"/>
      <c r="AO59" s="16"/>
      <c r="AP59" s="16"/>
      <c r="AQ59" s="16"/>
      <c r="AR59" s="16"/>
      <c r="AS59" s="16"/>
      <c r="AT59" s="16"/>
      <c r="AU59" s="16"/>
      <c r="AV59" s="16"/>
      <c r="AW59" s="16"/>
      <c r="AX59" s="16"/>
      <c r="AY59" s="16"/>
      <c r="AZ59" s="16"/>
      <c r="BA59" s="16"/>
    </row>
    <row r="60" spans="1:53" outlineLevel="1">
      <c r="A60" s="17"/>
      <c r="B60" s="24" t="s">
        <v>231</v>
      </c>
      <c r="C60" s="47" t="s">
        <v>641</v>
      </c>
      <c r="D60" s="26" t="s">
        <v>224</v>
      </c>
      <c r="E60" s="28">
        <v>1</v>
      </c>
      <c r="F60" s="30">
        <v>0</v>
      </c>
      <c r="G60" s="31">
        <f t="shared" si="17"/>
        <v>0</v>
      </c>
      <c r="H60" s="30"/>
      <c r="I60" s="31">
        <f t="shared" si="18"/>
        <v>0</v>
      </c>
      <c r="J60" s="30"/>
      <c r="K60" s="31">
        <f t="shared" si="19"/>
        <v>0</v>
      </c>
      <c r="L60" s="31">
        <v>21</v>
      </c>
      <c r="M60" s="31">
        <f t="shared" si="20"/>
        <v>0</v>
      </c>
      <c r="N60" s="31">
        <v>0</v>
      </c>
      <c r="O60" s="31">
        <f t="shared" si="21"/>
        <v>0</v>
      </c>
      <c r="P60" s="31">
        <v>0</v>
      </c>
      <c r="Q60" s="31">
        <f t="shared" si="22"/>
        <v>0</v>
      </c>
      <c r="R60" s="31"/>
      <c r="S60" s="31" t="s">
        <v>173</v>
      </c>
      <c r="T60" s="31">
        <v>0</v>
      </c>
      <c r="U60" s="32">
        <f t="shared" si="23"/>
        <v>0</v>
      </c>
      <c r="V60" s="31"/>
      <c r="W60" s="16"/>
      <c r="X60" s="16"/>
      <c r="Y60" s="16"/>
      <c r="Z60" s="16" t="s">
        <v>153</v>
      </c>
      <c r="AA60" s="16"/>
      <c r="AB60" s="16"/>
      <c r="AC60" s="16"/>
      <c r="AD60" s="16"/>
      <c r="AE60" s="16"/>
      <c r="AF60" s="16"/>
      <c r="AG60" s="16"/>
      <c r="AH60" s="16"/>
      <c r="AI60" s="16"/>
      <c r="AJ60" s="16"/>
      <c r="AK60" s="16"/>
      <c r="AL60" s="16"/>
      <c r="AM60" s="16"/>
      <c r="AN60" s="16"/>
      <c r="AO60" s="16"/>
      <c r="AP60" s="16"/>
      <c r="AQ60" s="16"/>
      <c r="AR60" s="16"/>
      <c r="AS60" s="16"/>
      <c r="AT60" s="16"/>
      <c r="AU60" s="16"/>
      <c r="AV60" s="16"/>
      <c r="AW60" s="16"/>
      <c r="AX60" s="16"/>
      <c r="AY60" s="16"/>
      <c r="AZ60" s="16"/>
      <c r="BA60" s="16"/>
    </row>
    <row r="61" spans="1:53" outlineLevel="1">
      <c r="A61" s="17"/>
      <c r="B61" s="24" t="s">
        <v>232</v>
      </c>
      <c r="C61" s="47" t="s">
        <v>710</v>
      </c>
      <c r="D61" s="26" t="s">
        <v>201</v>
      </c>
      <c r="E61" s="28">
        <v>8</v>
      </c>
      <c r="F61" s="30">
        <v>0</v>
      </c>
      <c r="G61" s="31">
        <f>ROUND(E61*F61,2)</f>
        <v>0</v>
      </c>
      <c r="H61" s="30"/>
      <c r="I61" s="31">
        <f>ROUND(E61*H61,2)</f>
        <v>0</v>
      </c>
      <c r="J61" s="30"/>
      <c r="K61" s="31">
        <f>ROUND(E61*J61,2)</f>
        <v>0</v>
      </c>
      <c r="L61" s="31">
        <v>21</v>
      </c>
      <c r="M61" s="31">
        <f>G61*(1+L61/100)</f>
        <v>0</v>
      </c>
      <c r="N61" s="31">
        <v>4.0000000000000002E-4</v>
      </c>
      <c r="O61" s="31">
        <f>ROUND(E61*N61,2)</f>
        <v>0</v>
      </c>
      <c r="P61" s="31">
        <v>0</v>
      </c>
      <c r="Q61" s="31">
        <f>ROUND(E61*P61,2)</f>
        <v>0</v>
      </c>
      <c r="R61" s="31" t="s">
        <v>169</v>
      </c>
      <c r="S61" s="31" t="s">
        <v>165</v>
      </c>
      <c r="T61" s="31">
        <v>0</v>
      </c>
      <c r="U61" s="32">
        <f>ROUND(E61*T61,2)</f>
        <v>0</v>
      </c>
      <c r="V61" s="31"/>
      <c r="W61" s="16"/>
      <c r="X61" s="16"/>
      <c r="Y61" s="16"/>
      <c r="Z61" s="16" t="s">
        <v>170</v>
      </c>
      <c r="AA61" s="16"/>
      <c r="AB61" s="16"/>
      <c r="AC61" s="16"/>
      <c r="AD61" s="16"/>
      <c r="AE61" s="16"/>
      <c r="AF61" s="16"/>
      <c r="AG61" s="16"/>
      <c r="AH61" s="16"/>
      <c r="AI61" s="16"/>
      <c r="AJ61" s="16"/>
      <c r="AK61" s="16"/>
      <c r="AL61" s="16"/>
      <c r="AM61" s="16"/>
      <c r="AN61" s="16"/>
      <c r="AO61" s="16"/>
      <c r="AP61" s="16"/>
      <c r="AQ61" s="16"/>
      <c r="AR61" s="16"/>
      <c r="AS61" s="16"/>
      <c r="AT61" s="16"/>
      <c r="AU61" s="16"/>
      <c r="AV61" s="16"/>
      <c r="AW61" s="16"/>
      <c r="AX61" s="16"/>
      <c r="AY61" s="16"/>
      <c r="AZ61" s="16"/>
      <c r="BA61" s="16"/>
    </row>
    <row r="62" spans="1:53" outlineLevel="1">
      <c r="A62" s="17"/>
      <c r="B62" s="24" t="s">
        <v>233</v>
      </c>
      <c r="C62" s="47" t="s">
        <v>234</v>
      </c>
      <c r="D62" s="26" t="s">
        <v>235</v>
      </c>
      <c r="E62" s="28">
        <v>8</v>
      </c>
      <c r="F62" s="30">
        <v>0</v>
      </c>
      <c r="G62" s="31">
        <f>ROUND(E62*F62,2)</f>
        <v>0</v>
      </c>
      <c r="H62" s="30"/>
      <c r="I62" s="31">
        <f>ROUND(E62*H62,2)</f>
        <v>0</v>
      </c>
      <c r="J62" s="30"/>
      <c r="K62" s="31">
        <f>ROUND(E62*J62,2)</f>
        <v>0</v>
      </c>
      <c r="L62" s="31">
        <v>21</v>
      </c>
      <c r="M62" s="31">
        <f>G62*(1+L62/100)</f>
        <v>0</v>
      </c>
      <c r="N62" s="31">
        <v>0</v>
      </c>
      <c r="O62" s="31">
        <f>ROUND(E62*N62,2)</f>
        <v>0</v>
      </c>
      <c r="P62" s="31">
        <v>0</v>
      </c>
      <c r="Q62" s="31">
        <f>ROUND(E62*P62,2)</f>
        <v>0</v>
      </c>
      <c r="R62" s="31" t="s">
        <v>236</v>
      </c>
      <c r="S62" s="31" t="s">
        <v>152</v>
      </c>
      <c r="T62" s="31">
        <v>0</v>
      </c>
      <c r="U62" s="32">
        <f>ROUND(E62*T62,2)</f>
        <v>0</v>
      </c>
      <c r="V62" s="31"/>
      <c r="W62" s="16"/>
      <c r="X62" s="16"/>
      <c r="Y62" s="16"/>
      <c r="Z62" s="16" t="s">
        <v>237</v>
      </c>
      <c r="AA62" s="16"/>
      <c r="AB62" s="16"/>
      <c r="AC62" s="16"/>
      <c r="AD62" s="16"/>
      <c r="AE62" s="16"/>
      <c r="AF62" s="16"/>
      <c r="AG62" s="16"/>
      <c r="AH62" s="16"/>
      <c r="AI62" s="16"/>
      <c r="AJ62" s="16"/>
      <c r="AK62" s="16"/>
      <c r="AL62" s="16"/>
      <c r="AM62" s="16"/>
      <c r="AN62" s="16"/>
      <c r="AO62" s="16"/>
      <c r="AP62" s="16"/>
      <c r="AQ62" s="16"/>
      <c r="AR62" s="16"/>
      <c r="AS62" s="16"/>
      <c r="AT62" s="16"/>
      <c r="AU62" s="16"/>
      <c r="AV62" s="16"/>
      <c r="AW62" s="16"/>
      <c r="AX62" s="16"/>
      <c r="AY62" s="16"/>
      <c r="AZ62" s="16"/>
      <c r="BA62" s="16"/>
    </row>
    <row r="63" spans="1:53">
      <c r="A63" s="22" t="s">
        <v>146</v>
      </c>
      <c r="B63" s="25" t="s">
        <v>75</v>
      </c>
      <c r="C63" s="48" t="s">
        <v>76</v>
      </c>
      <c r="D63" s="27"/>
      <c r="E63" s="29"/>
      <c r="F63" s="33"/>
      <c r="G63" s="310">
        <f>SUMIF(Z64:Z88,"&lt;&gt;NOR",G64:G88)</f>
        <v>0</v>
      </c>
      <c r="H63" s="33"/>
      <c r="I63" s="33">
        <f>SUM(I64:I88)</f>
        <v>0</v>
      </c>
      <c r="J63" s="33"/>
      <c r="K63" s="33">
        <f>SUM(K64:K88)</f>
        <v>0</v>
      </c>
      <c r="L63" s="33"/>
      <c r="M63" s="33">
        <f>SUM(M64:M88)</f>
        <v>0</v>
      </c>
      <c r="N63" s="33"/>
      <c r="O63" s="33">
        <f>SUM(O64:O88)</f>
        <v>0.43000000000000005</v>
      </c>
      <c r="P63" s="33"/>
      <c r="Q63" s="33">
        <f>SUM(Q64:Q88)</f>
        <v>245.11999999999995</v>
      </c>
      <c r="R63" s="33"/>
      <c r="S63" s="33"/>
      <c r="T63" s="33"/>
      <c r="U63" s="34">
        <f>SUM(U64:U88)</f>
        <v>1026.02</v>
      </c>
      <c r="V63" s="33"/>
      <c r="Z63" t="s">
        <v>147</v>
      </c>
    </row>
    <row r="64" spans="1:53" outlineLevel="1">
      <c r="A64" s="17"/>
      <c r="B64" s="24" t="s">
        <v>238</v>
      </c>
      <c r="C64" s="47" t="s">
        <v>239</v>
      </c>
      <c r="D64" s="26" t="s">
        <v>161</v>
      </c>
      <c r="E64" s="28">
        <v>466</v>
      </c>
      <c r="F64" s="30">
        <v>0</v>
      </c>
      <c r="G64" s="31">
        <f t="shared" ref="G64:G70" si="24">ROUND(E64*F64,2)</f>
        <v>0</v>
      </c>
      <c r="H64" s="30"/>
      <c r="I64" s="31">
        <f t="shared" ref="I64:I70" si="25">ROUND(E64*H64,2)</f>
        <v>0</v>
      </c>
      <c r="J64" s="30"/>
      <c r="K64" s="31">
        <f t="shared" ref="K64:K70" si="26">ROUND(E64*J64,2)</f>
        <v>0</v>
      </c>
      <c r="L64" s="31">
        <v>21</v>
      </c>
      <c r="M64" s="31">
        <f t="shared" ref="M64:M70" si="27">G64*(1+L64/100)</f>
        <v>0</v>
      </c>
      <c r="N64" s="31">
        <v>6.7000000000000002E-4</v>
      </c>
      <c r="O64" s="31">
        <f t="shared" ref="O64:O70" si="28">ROUND(E64*N64,2)</f>
        <v>0.31</v>
      </c>
      <c r="P64" s="31">
        <v>0.13100000000000001</v>
      </c>
      <c r="Q64" s="31">
        <f t="shared" ref="Q64:Q70" si="29">ROUND(E64*P64,2)</f>
        <v>61.05</v>
      </c>
      <c r="R64" s="31" t="s">
        <v>240</v>
      </c>
      <c r="S64" s="31" t="s">
        <v>152</v>
      </c>
      <c r="T64" s="31">
        <v>0.20699999999999999</v>
      </c>
      <c r="U64" s="32">
        <f t="shared" ref="U64:U70" si="30">ROUND(E64*T64,2)</f>
        <v>96.46</v>
      </c>
      <c r="V64" s="31"/>
      <c r="W64" s="16"/>
      <c r="X64" s="16"/>
      <c r="Y64" s="16"/>
      <c r="Z64" s="16" t="s">
        <v>153</v>
      </c>
      <c r="AA64" s="16"/>
      <c r="AB64" s="16"/>
      <c r="AC64" s="16"/>
      <c r="AD64" s="16"/>
      <c r="AE64" s="16"/>
      <c r="AF64" s="16"/>
      <c r="AG64" s="16"/>
      <c r="AH64" s="16"/>
      <c r="AI64" s="16"/>
      <c r="AJ64" s="16"/>
      <c r="AK64" s="16"/>
      <c r="AL64" s="16"/>
      <c r="AM64" s="16"/>
      <c r="AN64" s="16"/>
      <c r="AO64" s="16"/>
      <c r="AP64" s="16"/>
      <c r="AQ64" s="16"/>
      <c r="AR64" s="16"/>
      <c r="AS64" s="16"/>
      <c r="AT64" s="16"/>
      <c r="AU64" s="16"/>
      <c r="AV64" s="16"/>
      <c r="AW64" s="16"/>
      <c r="AX64" s="16"/>
      <c r="AY64" s="16"/>
      <c r="AZ64" s="16"/>
      <c r="BA64" s="16"/>
    </row>
    <row r="65" spans="1:53" outlineLevel="1">
      <c r="A65" s="17"/>
      <c r="B65" s="24" t="s">
        <v>241</v>
      </c>
      <c r="C65" s="47" t="s">
        <v>242</v>
      </c>
      <c r="D65" s="26" t="s">
        <v>161</v>
      </c>
      <c r="E65" s="28">
        <v>180</v>
      </c>
      <c r="F65" s="30">
        <v>0</v>
      </c>
      <c r="G65" s="31">
        <f t="shared" si="24"/>
        <v>0</v>
      </c>
      <c r="H65" s="30"/>
      <c r="I65" s="31">
        <f t="shared" si="25"/>
        <v>0</v>
      </c>
      <c r="J65" s="30"/>
      <c r="K65" s="31">
        <f t="shared" si="26"/>
        <v>0</v>
      </c>
      <c r="L65" s="31">
        <v>21</v>
      </c>
      <c r="M65" s="31">
        <f t="shared" si="27"/>
        <v>0</v>
      </c>
      <c r="N65" s="31">
        <v>0</v>
      </c>
      <c r="O65" s="31">
        <f t="shared" si="28"/>
        <v>0</v>
      </c>
      <c r="P65" s="31">
        <v>0.02</v>
      </c>
      <c r="Q65" s="31">
        <f t="shared" si="29"/>
        <v>3.6</v>
      </c>
      <c r="R65" s="31" t="s">
        <v>240</v>
      </c>
      <c r="S65" s="31" t="s">
        <v>152</v>
      </c>
      <c r="T65" s="31">
        <v>0.14699999999999999</v>
      </c>
      <c r="U65" s="32">
        <f t="shared" si="30"/>
        <v>26.46</v>
      </c>
      <c r="V65" s="31"/>
      <c r="W65" s="16"/>
      <c r="X65" s="16"/>
      <c r="Y65" s="16"/>
      <c r="Z65" s="16" t="s">
        <v>153</v>
      </c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O65" s="16"/>
      <c r="AP65" s="16"/>
      <c r="AQ65" s="16"/>
      <c r="AR65" s="16"/>
      <c r="AS65" s="16"/>
      <c r="AT65" s="16"/>
      <c r="AU65" s="16"/>
      <c r="AV65" s="16"/>
      <c r="AW65" s="16"/>
      <c r="AX65" s="16"/>
      <c r="AY65" s="16"/>
      <c r="AZ65" s="16"/>
      <c r="BA65" s="16"/>
    </row>
    <row r="66" spans="1:53" outlineLevel="1">
      <c r="A66" s="17"/>
      <c r="B66" s="24" t="s">
        <v>243</v>
      </c>
      <c r="C66" s="47" t="s">
        <v>244</v>
      </c>
      <c r="D66" s="26" t="s">
        <v>161</v>
      </c>
      <c r="E66" s="28">
        <v>210</v>
      </c>
      <c r="F66" s="30">
        <v>0</v>
      </c>
      <c r="G66" s="31">
        <f t="shared" si="24"/>
        <v>0</v>
      </c>
      <c r="H66" s="30"/>
      <c r="I66" s="31">
        <f t="shared" si="25"/>
        <v>0</v>
      </c>
      <c r="J66" s="30"/>
      <c r="K66" s="31">
        <f t="shared" si="26"/>
        <v>0</v>
      </c>
      <c r="L66" s="31">
        <v>21</v>
      </c>
      <c r="M66" s="31">
        <f t="shared" si="27"/>
        <v>0</v>
      </c>
      <c r="N66" s="31">
        <v>3.4000000000000002E-4</v>
      </c>
      <c r="O66" s="31">
        <f t="shared" si="28"/>
        <v>7.0000000000000007E-2</v>
      </c>
      <c r="P66" s="31">
        <v>0.54500000000000004</v>
      </c>
      <c r="Q66" s="31">
        <f t="shared" si="29"/>
        <v>114.45</v>
      </c>
      <c r="R66" s="31" t="s">
        <v>240</v>
      </c>
      <c r="S66" s="31" t="s">
        <v>152</v>
      </c>
      <c r="T66" s="31">
        <v>1.524</v>
      </c>
      <c r="U66" s="32">
        <f t="shared" si="30"/>
        <v>320.04000000000002</v>
      </c>
      <c r="V66" s="31"/>
      <c r="W66" s="16"/>
      <c r="X66" s="16"/>
      <c r="Y66" s="16"/>
      <c r="Z66" s="16" t="s">
        <v>153</v>
      </c>
      <c r="AA66" s="16"/>
      <c r="AB66" s="16"/>
      <c r="AC66" s="16"/>
      <c r="AD66" s="16"/>
      <c r="AE66" s="16"/>
      <c r="AF66" s="16"/>
      <c r="AG66" s="16"/>
      <c r="AH66" s="16"/>
      <c r="AI66" s="16"/>
      <c r="AJ66" s="16"/>
      <c r="AK66" s="16"/>
      <c r="AL66" s="16"/>
      <c r="AM66" s="16"/>
      <c r="AN66" s="16"/>
      <c r="AO66" s="16"/>
      <c r="AP66" s="16"/>
      <c r="AQ66" s="16"/>
      <c r="AR66" s="16"/>
      <c r="AS66" s="16"/>
      <c r="AT66" s="16"/>
      <c r="AU66" s="16"/>
      <c r="AV66" s="16"/>
      <c r="AW66" s="16"/>
      <c r="AX66" s="16"/>
      <c r="AY66" s="16"/>
      <c r="AZ66" s="16"/>
      <c r="BA66" s="16"/>
    </row>
    <row r="67" spans="1:53" outlineLevel="1">
      <c r="A67" s="17"/>
      <c r="B67" s="24" t="s">
        <v>245</v>
      </c>
      <c r="C67" s="47" t="s">
        <v>246</v>
      </c>
      <c r="D67" s="26" t="s">
        <v>161</v>
      </c>
      <c r="E67" s="28">
        <v>24</v>
      </c>
      <c r="F67" s="30">
        <v>0</v>
      </c>
      <c r="G67" s="31">
        <f t="shared" si="24"/>
        <v>0</v>
      </c>
      <c r="H67" s="30"/>
      <c r="I67" s="31">
        <f t="shared" si="25"/>
        <v>0</v>
      </c>
      <c r="J67" s="30"/>
      <c r="K67" s="31">
        <f t="shared" si="26"/>
        <v>0</v>
      </c>
      <c r="L67" s="31">
        <v>21</v>
      </c>
      <c r="M67" s="31">
        <f t="shared" si="27"/>
        <v>0</v>
      </c>
      <c r="N67" s="31">
        <v>1.17E-3</v>
      </c>
      <c r="O67" s="31">
        <f t="shared" si="28"/>
        <v>0.03</v>
      </c>
      <c r="P67" s="31">
        <v>7.5999999999999998E-2</v>
      </c>
      <c r="Q67" s="31">
        <f t="shared" si="29"/>
        <v>1.82</v>
      </c>
      <c r="R67" s="31" t="s">
        <v>240</v>
      </c>
      <c r="S67" s="31" t="s">
        <v>152</v>
      </c>
      <c r="T67" s="31">
        <v>0.93899999999999995</v>
      </c>
      <c r="U67" s="32">
        <f t="shared" si="30"/>
        <v>22.54</v>
      </c>
      <c r="V67" s="31"/>
      <c r="W67" s="16"/>
      <c r="X67" s="16"/>
      <c r="Y67" s="16"/>
      <c r="Z67" s="16" t="s">
        <v>153</v>
      </c>
      <c r="AA67" s="16"/>
      <c r="AB67" s="16"/>
      <c r="AC67" s="16"/>
      <c r="AD67" s="16"/>
      <c r="AE67" s="16"/>
      <c r="AF67" s="16"/>
      <c r="AG67" s="16"/>
      <c r="AH67" s="16"/>
      <c r="AI67" s="16"/>
      <c r="AJ67" s="16"/>
      <c r="AK67" s="16"/>
      <c r="AL67" s="16"/>
      <c r="AM67" s="16"/>
      <c r="AN67" s="16"/>
      <c r="AO67" s="16"/>
      <c r="AP67" s="16"/>
      <c r="AQ67" s="16"/>
      <c r="AR67" s="16"/>
      <c r="AS67" s="16"/>
      <c r="AT67" s="16"/>
      <c r="AU67" s="16"/>
      <c r="AV67" s="16"/>
      <c r="AW67" s="16"/>
      <c r="AX67" s="16"/>
      <c r="AY67" s="16"/>
      <c r="AZ67" s="16"/>
      <c r="BA67" s="16"/>
    </row>
    <row r="68" spans="1:53" outlineLevel="1">
      <c r="A68" s="17"/>
      <c r="B68" s="24" t="s">
        <v>247</v>
      </c>
      <c r="C68" s="47" t="s">
        <v>248</v>
      </c>
      <c r="D68" s="26" t="s">
        <v>161</v>
      </c>
      <c r="E68" s="28">
        <v>2</v>
      </c>
      <c r="F68" s="30">
        <v>0</v>
      </c>
      <c r="G68" s="31">
        <f t="shared" si="24"/>
        <v>0</v>
      </c>
      <c r="H68" s="30"/>
      <c r="I68" s="31">
        <f t="shared" si="25"/>
        <v>0</v>
      </c>
      <c r="J68" s="30"/>
      <c r="K68" s="31">
        <f t="shared" si="26"/>
        <v>0</v>
      </c>
      <c r="L68" s="31">
        <v>21</v>
      </c>
      <c r="M68" s="31">
        <f t="shared" si="27"/>
        <v>0</v>
      </c>
      <c r="N68" s="31">
        <v>1E-3</v>
      </c>
      <c r="O68" s="31">
        <f t="shared" si="28"/>
        <v>0</v>
      </c>
      <c r="P68" s="31">
        <v>6.3E-2</v>
      </c>
      <c r="Q68" s="31">
        <f t="shared" si="29"/>
        <v>0.13</v>
      </c>
      <c r="R68" s="31" t="s">
        <v>240</v>
      </c>
      <c r="S68" s="31" t="s">
        <v>152</v>
      </c>
      <c r="T68" s="31">
        <v>0.71799999999999997</v>
      </c>
      <c r="U68" s="32">
        <f t="shared" si="30"/>
        <v>1.44</v>
      </c>
      <c r="V68" s="31"/>
      <c r="W68" s="16"/>
      <c r="X68" s="16"/>
      <c r="Y68" s="16"/>
      <c r="Z68" s="16" t="s">
        <v>153</v>
      </c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16"/>
      <c r="AL68" s="16"/>
      <c r="AM68" s="16"/>
      <c r="AN68" s="16"/>
      <c r="AO68" s="16"/>
      <c r="AP68" s="16"/>
      <c r="AQ68" s="16"/>
      <c r="AR68" s="16"/>
      <c r="AS68" s="16"/>
      <c r="AT68" s="16"/>
      <c r="AU68" s="16"/>
      <c r="AV68" s="16"/>
      <c r="AW68" s="16"/>
      <c r="AX68" s="16"/>
      <c r="AY68" s="16"/>
      <c r="AZ68" s="16"/>
      <c r="BA68" s="16"/>
    </row>
    <row r="69" spans="1:53" outlineLevel="1">
      <c r="A69" s="17"/>
      <c r="B69" s="24" t="s">
        <v>249</v>
      </c>
      <c r="C69" s="47" t="s">
        <v>642</v>
      </c>
      <c r="D69" s="26" t="s">
        <v>168</v>
      </c>
      <c r="E69" s="28">
        <v>144</v>
      </c>
      <c r="F69" s="30">
        <v>0</v>
      </c>
      <c r="G69" s="31">
        <f t="shared" si="24"/>
        <v>0</v>
      </c>
      <c r="H69" s="30"/>
      <c r="I69" s="31">
        <f t="shared" si="25"/>
        <v>0</v>
      </c>
      <c r="J69" s="30"/>
      <c r="K69" s="31">
        <f t="shared" si="26"/>
        <v>0</v>
      </c>
      <c r="L69" s="31">
        <v>21</v>
      </c>
      <c r="M69" s="31">
        <f t="shared" si="27"/>
        <v>0</v>
      </c>
      <c r="N69" s="31">
        <v>0</v>
      </c>
      <c r="O69" s="31">
        <f t="shared" si="28"/>
        <v>0</v>
      </c>
      <c r="P69" s="31">
        <v>1.507E-2</v>
      </c>
      <c r="Q69" s="31">
        <f t="shared" si="29"/>
        <v>2.17</v>
      </c>
      <c r="R69" s="31" t="s">
        <v>240</v>
      </c>
      <c r="S69" s="31" t="s">
        <v>152</v>
      </c>
      <c r="T69" s="31">
        <v>0.11</v>
      </c>
      <c r="U69" s="32">
        <f t="shared" si="30"/>
        <v>15.84</v>
      </c>
      <c r="V69" s="31"/>
      <c r="W69" s="16"/>
      <c r="X69" s="16"/>
      <c r="Y69" s="16"/>
      <c r="Z69" s="16" t="s">
        <v>153</v>
      </c>
      <c r="AA69" s="16"/>
      <c r="AB69" s="16"/>
      <c r="AC69" s="16"/>
      <c r="AD69" s="16"/>
      <c r="AE69" s="16"/>
      <c r="AF69" s="16"/>
      <c r="AG69" s="16"/>
      <c r="AH69" s="16"/>
      <c r="AI69" s="16"/>
      <c r="AJ69" s="16"/>
      <c r="AK69" s="16"/>
      <c r="AL69" s="16"/>
      <c r="AM69" s="16"/>
      <c r="AN69" s="16"/>
      <c r="AO69" s="16"/>
      <c r="AP69" s="16"/>
      <c r="AQ69" s="16"/>
      <c r="AR69" s="16"/>
      <c r="AS69" s="16"/>
      <c r="AT69" s="16"/>
      <c r="AU69" s="16"/>
      <c r="AV69" s="16"/>
      <c r="AW69" s="16"/>
      <c r="AX69" s="16"/>
      <c r="AY69" s="16"/>
      <c r="AZ69" s="16"/>
      <c r="BA69" s="16"/>
    </row>
    <row r="70" spans="1:53" outlineLevel="1">
      <c r="A70" s="17"/>
      <c r="B70" s="24" t="s">
        <v>250</v>
      </c>
      <c r="C70" s="47" t="s">
        <v>251</v>
      </c>
      <c r="D70" s="26" t="s">
        <v>150</v>
      </c>
      <c r="E70" s="28">
        <v>12</v>
      </c>
      <c r="F70" s="30">
        <v>0</v>
      </c>
      <c r="G70" s="31">
        <f t="shared" si="24"/>
        <v>0</v>
      </c>
      <c r="H70" s="30"/>
      <c r="I70" s="31">
        <f t="shared" si="25"/>
        <v>0</v>
      </c>
      <c r="J70" s="30"/>
      <c r="K70" s="31">
        <f t="shared" si="26"/>
        <v>0</v>
      </c>
      <c r="L70" s="31">
        <v>21</v>
      </c>
      <c r="M70" s="31">
        <f t="shared" si="27"/>
        <v>0</v>
      </c>
      <c r="N70" s="31">
        <v>1.82E-3</v>
      </c>
      <c r="O70" s="31">
        <f t="shared" si="28"/>
        <v>0.02</v>
      </c>
      <c r="P70" s="31">
        <v>1.8</v>
      </c>
      <c r="Q70" s="31">
        <f t="shared" si="29"/>
        <v>21.6</v>
      </c>
      <c r="R70" s="31" t="s">
        <v>240</v>
      </c>
      <c r="S70" s="31" t="s">
        <v>152</v>
      </c>
      <c r="T70" s="31">
        <v>5.7960000000000003</v>
      </c>
      <c r="U70" s="32">
        <f t="shared" si="30"/>
        <v>69.55</v>
      </c>
      <c r="V70" s="31"/>
      <c r="W70" s="16"/>
      <c r="X70" s="16"/>
      <c r="Y70" s="16"/>
      <c r="Z70" s="16" t="s">
        <v>153</v>
      </c>
      <c r="AA70" s="16"/>
      <c r="AB70" s="16"/>
      <c r="AC70" s="16"/>
      <c r="AD70" s="16"/>
      <c r="AE70" s="16"/>
      <c r="AF70" s="16"/>
      <c r="AG70" s="16"/>
      <c r="AH70" s="16"/>
      <c r="AI70" s="16"/>
      <c r="AJ70" s="16"/>
      <c r="AK70" s="16"/>
      <c r="AL70" s="16"/>
      <c r="AM70" s="16"/>
      <c r="AN70" s="16"/>
      <c r="AO70" s="16"/>
      <c r="AP70" s="16"/>
      <c r="AQ70" s="16"/>
      <c r="AR70" s="16"/>
      <c r="AS70" s="16"/>
      <c r="AT70" s="16"/>
      <c r="AU70" s="16"/>
      <c r="AV70" s="16"/>
      <c r="AW70" s="16"/>
      <c r="AX70" s="16"/>
      <c r="AY70" s="16"/>
      <c r="AZ70" s="16"/>
      <c r="BA70" s="16"/>
    </row>
    <row r="71" spans="1:53" outlineLevel="1">
      <c r="A71" s="17"/>
      <c r="B71" s="24"/>
      <c r="C71" s="368" t="s">
        <v>252</v>
      </c>
      <c r="D71" s="369"/>
      <c r="E71" s="370"/>
      <c r="F71" s="371"/>
      <c r="G71" s="372"/>
      <c r="H71" s="31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2"/>
      <c r="V71" s="31"/>
      <c r="W71" s="16"/>
      <c r="X71" s="16"/>
      <c r="Y71" s="16"/>
      <c r="Z71" s="16" t="s">
        <v>162</v>
      </c>
      <c r="AA71" s="16"/>
      <c r="AB71" s="16"/>
      <c r="AC71" s="16"/>
      <c r="AD71" s="16"/>
      <c r="AE71" s="16"/>
      <c r="AF71" s="16"/>
      <c r="AG71" s="16"/>
      <c r="AH71" s="16"/>
      <c r="AI71" s="16"/>
      <c r="AJ71" s="16"/>
      <c r="AK71" s="16"/>
      <c r="AL71" s="16"/>
      <c r="AM71" s="16"/>
      <c r="AN71" s="16"/>
      <c r="AO71" s="16"/>
      <c r="AP71" s="16"/>
      <c r="AQ71" s="16"/>
      <c r="AR71" s="16"/>
      <c r="AS71" s="16"/>
      <c r="AT71" s="23" t="str">
        <f>C71</f>
        <v>Včetně pomocného lešení o výšce podlahy do 1900 mm a pro zatížení do 1,5 kPa  (150 kg/m2).</v>
      </c>
      <c r="AU71" s="16"/>
      <c r="AV71" s="16"/>
      <c r="AW71" s="16"/>
      <c r="AX71" s="16"/>
      <c r="AY71" s="16"/>
      <c r="AZ71" s="16"/>
      <c r="BA71" s="16"/>
    </row>
    <row r="72" spans="1:53" outlineLevel="1">
      <c r="A72" s="17"/>
      <c r="B72" s="24" t="s">
        <v>253</v>
      </c>
      <c r="C72" s="47" t="s">
        <v>254</v>
      </c>
      <c r="D72" s="26" t="s">
        <v>161</v>
      </c>
      <c r="E72" s="28">
        <v>60</v>
      </c>
      <c r="F72" s="30">
        <v>0</v>
      </c>
      <c r="G72" s="31">
        <f t="shared" ref="G72:G84" si="31">ROUND(E72*F72,2)</f>
        <v>0</v>
      </c>
      <c r="H72" s="30"/>
      <c r="I72" s="31">
        <f t="shared" ref="I72:I84" si="32">ROUND(E72*H72,2)</f>
        <v>0</v>
      </c>
      <c r="J72" s="30"/>
      <c r="K72" s="31">
        <f t="shared" ref="K72:K84" si="33">ROUND(E72*J72,2)</f>
        <v>0</v>
      </c>
      <c r="L72" s="31">
        <v>21</v>
      </c>
      <c r="M72" s="31">
        <f t="shared" ref="M72:M84" si="34">G72*(1+L72/100)</f>
        <v>0</v>
      </c>
      <c r="N72" s="31">
        <v>0</v>
      </c>
      <c r="O72" s="31">
        <f t="shared" ref="O72:O84" si="35">ROUND(E72*N72,2)</f>
        <v>0</v>
      </c>
      <c r="P72" s="31">
        <v>0.01</v>
      </c>
      <c r="Q72" s="31">
        <f t="shared" ref="Q72:Q84" si="36">ROUND(E72*P72,2)</f>
        <v>0.6</v>
      </c>
      <c r="R72" s="31" t="s">
        <v>240</v>
      </c>
      <c r="S72" s="31" t="s">
        <v>152</v>
      </c>
      <c r="T72" s="31">
        <v>0.1</v>
      </c>
      <c r="U72" s="32">
        <f t="shared" ref="U72:U84" si="37">ROUND(E72*T72,2)</f>
        <v>6</v>
      </c>
      <c r="V72" s="31"/>
      <c r="W72" s="16"/>
      <c r="X72" s="16"/>
      <c r="Y72" s="16"/>
      <c r="Z72" s="16" t="s">
        <v>153</v>
      </c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  <c r="AP72" s="16"/>
      <c r="AQ72" s="16"/>
      <c r="AR72" s="16"/>
      <c r="AS72" s="16"/>
      <c r="AT72" s="16"/>
      <c r="AU72" s="16"/>
      <c r="AV72" s="16"/>
      <c r="AW72" s="16"/>
      <c r="AX72" s="16"/>
      <c r="AY72" s="16"/>
      <c r="AZ72" s="16"/>
      <c r="BA72" s="16"/>
    </row>
    <row r="73" spans="1:53" outlineLevel="1">
      <c r="A73" s="17"/>
      <c r="B73" s="24" t="s">
        <v>255</v>
      </c>
      <c r="C73" s="47" t="s">
        <v>256</v>
      </c>
      <c r="D73" s="26" t="s">
        <v>161</v>
      </c>
      <c r="E73" s="28">
        <v>1060</v>
      </c>
      <c r="F73" s="30">
        <v>0</v>
      </c>
      <c r="G73" s="31">
        <f t="shared" si="31"/>
        <v>0</v>
      </c>
      <c r="H73" s="30"/>
      <c r="I73" s="31">
        <f t="shared" si="32"/>
        <v>0</v>
      </c>
      <c r="J73" s="30"/>
      <c r="K73" s="31">
        <f t="shared" si="33"/>
        <v>0</v>
      </c>
      <c r="L73" s="31">
        <v>21</v>
      </c>
      <c r="M73" s="31">
        <f t="shared" si="34"/>
        <v>0</v>
      </c>
      <c r="N73" s="31">
        <v>0</v>
      </c>
      <c r="O73" s="31">
        <f t="shared" si="35"/>
        <v>0</v>
      </c>
      <c r="P73" s="31">
        <v>0.01</v>
      </c>
      <c r="Q73" s="31">
        <f t="shared" si="36"/>
        <v>10.6</v>
      </c>
      <c r="R73" s="31" t="s">
        <v>240</v>
      </c>
      <c r="S73" s="31" t="s">
        <v>152</v>
      </c>
      <c r="T73" s="31">
        <v>0.08</v>
      </c>
      <c r="U73" s="32">
        <f t="shared" si="37"/>
        <v>84.8</v>
      </c>
      <c r="V73" s="31"/>
      <c r="W73" s="16"/>
      <c r="X73" s="16"/>
      <c r="Y73" s="16"/>
      <c r="Z73" s="16" t="s">
        <v>153</v>
      </c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16"/>
      <c r="AQ73" s="16"/>
      <c r="AR73" s="16"/>
      <c r="AS73" s="16"/>
      <c r="AT73" s="16"/>
      <c r="AU73" s="16"/>
      <c r="AV73" s="16"/>
      <c r="AW73" s="16"/>
      <c r="AX73" s="16"/>
      <c r="AY73" s="16"/>
      <c r="AZ73" s="16"/>
      <c r="BA73" s="16"/>
    </row>
    <row r="74" spans="1:53" outlineLevel="1">
      <c r="A74" s="17"/>
      <c r="B74" s="24" t="s">
        <v>257</v>
      </c>
      <c r="C74" s="47" t="s">
        <v>258</v>
      </c>
      <c r="D74" s="26" t="s">
        <v>161</v>
      </c>
      <c r="E74" s="28">
        <v>420</v>
      </c>
      <c r="F74" s="30">
        <v>0</v>
      </c>
      <c r="G74" s="31">
        <f t="shared" si="31"/>
        <v>0</v>
      </c>
      <c r="H74" s="30"/>
      <c r="I74" s="31">
        <f t="shared" si="32"/>
        <v>0</v>
      </c>
      <c r="J74" s="30"/>
      <c r="K74" s="31">
        <f t="shared" si="33"/>
        <v>0</v>
      </c>
      <c r="L74" s="31">
        <v>21</v>
      </c>
      <c r="M74" s="31">
        <f t="shared" si="34"/>
        <v>0</v>
      </c>
      <c r="N74" s="31">
        <v>0</v>
      </c>
      <c r="O74" s="31">
        <f t="shared" si="35"/>
        <v>0</v>
      </c>
      <c r="P74" s="31">
        <v>4.5999999999999999E-2</v>
      </c>
      <c r="Q74" s="31">
        <f t="shared" si="36"/>
        <v>19.32</v>
      </c>
      <c r="R74" s="31" t="s">
        <v>240</v>
      </c>
      <c r="S74" s="31" t="s">
        <v>152</v>
      </c>
      <c r="T74" s="31">
        <v>0.26</v>
      </c>
      <c r="U74" s="32">
        <f t="shared" si="37"/>
        <v>109.2</v>
      </c>
      <c r="V74" s="31"/>
      <c r="W74" s="16"/>
      <c r="X74" s="16"/>
      <c r="Y74" s="16"/>
      <c r="Z74" s="16" t="s">
        <v>153</v>
      </c>
      <c r="AA74" s="16"/>
      <c r="AB74" s="16"/>
      <c r="AC74" s="16"/>
      <c r="AD74" s="16"/>
      <c r="AE74" s="16"/>
      <c r="AF74" s="16"/>
      <c r="AG74" s="16"/>
      <c r="AH74" s="16"/>
      <c r="AI74" s="16"/>
      <c r="AJ74" s="16"/>
      <c r="AK74" s="16"/>
      <c r="AL74" s="16"/>
      <c r="AM74" s="16"/>
      <c r="AN74" s="16"/>
      <c r="AO74" s="16"/>
      <c r="AP74" s="16"/>
      <c r="AQ74" s="16"/>
      <c r="AR74" s="16"/>
      <c r="AS74" s="16"/>
      <c r="AT74" s="16"/>
      <c r="AU74" s="16"/>
      <c r="AV74" s="16"/>
      <c r="AW74" s="16"/>
      <c r="AX74" s="16"/>
      <c r="AY74" s="16"/>
      <c r="AZ74" s="16"/>
      <c r="BA74" s="16"/>
    </row>
    <row r="75" spans="1:53" outlineLevel="1">
      <c r="A75" s="17"/>
      <c r="B75" s="24" t="s">
        <v>259</v>
      </c>
      <c r="C75" s="47" t="s">
        <v>260</v>
      </c>
      <c r="D75" s="26" t="s">
        <v>161</v>
      </c>
      <c r="E75" s="28">
        <v>136</v>
      </c>
      <c r="F75" s="30">
        <v>0</v>
      </c>
      <c r="G75" s="31">
        <f t="shared" si="31"/>
        <v>0</v>
      </c>
      <c r="H75" s="30"/>
      <c r="I75" s="31">
        <f t="shared" si="32"/>
        <v>0</v>
      </c>
      <c r="J75" s="30"/>
      <c r="K75" s="31">
        <f t="shared" si="33"/>
        <v>0</v>
      </c>
      <c r="L75" s="31">
        <v>21</v>
      </c>
      <c r="M75" s="31">
        <f t="shared" si="34"/>
        <v>0</v>
      </c>
      <c r="N75" s="31">
        <v>0</v>
      </c>
      <c r="O75" s="31">
        <f t="shared" si="35"/>
        <v>0</v>
      </c>
      <c r="P75" s="31">
        <v>6.8000000000000005E-2</v>
      </c>
      <c r="Q75" s="31">
        <f t="shared" si="36"/>
        <v>9.25</v>
      </c>
      <c r="R75" s="31" t="s">
        <v>240</v>
      </c>
      <c r="S75" s="31" t="s">
        <v>152</v>
      </c>
      <c r="T75" s="31">
        <v>0.3</v>
      </c>
      <c r="U75" s="32">
        <f t="shared" si="37"/>
        <v>40.799999999999997</v>
      </c>
      <c r="V75" s="31"/>
      <c r="W75" s="16"/>
      <c r="X75" s="16"/>
      <c r="Y75" s="16"/>
      <c r="Z75" s="16" t="s">
        <v>153</v>
      </c>
      <c r="AA75" s="16"/>
      <c r="AB75" s="16"/>
      <c r="AC75" s="16"/>
      <c r="AD75" s="16"/>
      <c r="AE75" s="16"/>
      <c r="AF75" s="16"/>
      <c r="AG75" s="16"/>
      <c r="AH75" s="16"/>
      <c r="AI75" s="16"/>
      <c r="AJ75" s="16"/>
      <c r="AK75" s="16"/>
      <c r="AL75" s="16"/>
      <c r="AM75" s="16"/>
      <c r="AN75" s="16"/>
      <c r="AO75" s="16"/>
      <c r="AP75" s="16"/>
      <c r="AQ75" s="16"/>
      <c r="AR75" s="16"/>
      <c r="AS75" s="16"/>
      <c r="AT75" s="16"/>
      <c r="AU75" s="16"/>
      <c r="AV75" s="16"/>
      <c r="AW75" s="16"/>
      <c r="AX75" s="16"/>
      <c r="AY75" s="16"/>
      <c r="AZ75" s="16"/>
      <c r="BA75" s="16"/>
    </row>
    <row r="76" spans="1:53" outlineLevel="1">
      <c r="A76" s="17"/>
      <c r="B76" s="24" t="s">
        <v>261</v>
      </c>
      <c r="C76" s="47" t="s">
        <v>262</v>
      </c>
      <c r="D76" s="26" t="s">
        <v>168</v>
      </c>
      <c r="E76" s="28">
        <v>112</v>
      </c>
      <c r="F76" s="30">
        <v>0</v>
      </c>
      <c r="G76" s="31">
        <f t="shared" si="31"/>
        <v>0</v>
      </c>
      <c r="H76" s="30"/>
      <c r="I76" s="31">
        <f t="shared" si="32"/>
        <v>0</v>
      </c>
      <c r="J76" s="30"/>
      <c r="K76" s="31">
        <f t="shared" si="33"/>
        <v>0</v>
      </c>
      <c r="L76" s="31">
        <v>21</v>
      </c>
      <c r="M76" s="31">
        <f t="shared" si="34"/>
        <v>0</v>
      </c>
      <c r="N76" s="31">
        <v>0</v>
      </c>
      <c r="O76" s="31">
        <f t="shared" si="35"/>
        <v>0</v>
      </c>
      <c r="P76" s="31">
        <v>1.98E-3</v>
      </c>
      <c r="Q76" s="31">
        <f t="shared" si="36"/>
        <v>0.22</v>
      </c>
      <c r="R76" s="31" t="s">
        <v>263</v>
      </c>
      <c r="S76" s="31" t="s">
        <v>152</v>
      </c>
      <c r="T76" s="31">
        <v>8.3000000000000004E-2</v>
      </c>
      <c r="U76" s="32">
        <f t="shared" si="37"/>
        <v>9.3000000000000007</v>
      </c>
      <c r="V76" s="31"/>
      <c r="W76" s="16"/>
      <c r="X76" s="16"/>
      <c r="Y76" s="16"/>
      <c r="Z76" s="16" t="s">
        <v>153</v>
      </c>
      <c r="AA76" s="16"/>
      <c r="AB76" s="16"/>
      <c r="AC76" s="16"/>
      <c r="AD76" s="16"/>
      <c r="AE76" s="16"/>
      <c r="AF76" s="16"/>
      <c r="AG76" s="16"/>
      <c r="AH76" s="16"/>
      <c r="AI76" s="16"/>
      <c r="AJ76" s="16"/>
      <c r="AK76" s="16"/>
      <c r="AL76" s="16"/>
      <c r="AM76" s="16"/>
      <c r="AN76" s="16"/>
      <c r="AO76" s="16"/>
      <c r="AP76" s="16"/>
      <c r="AQ76" s="16"/>
      <c r="AR76" s="16"/>
      <c r="AS76" s="16"/>
      <c r="AT76" s="16"/>
      <c r="AU76" s="16"/>
      <c r="AV76" s="16"/>
      <c r="AW76" s="16"/>
      <c r="AX76" s="16"/>
      <c r="AY76" s="16"/>
      <c r="AZ76" s="16"/>
      <c r="BA76" s="16"/>
    </row>
    <row r="77" spans="1:53" outlineLevel="1">
      <c r="A77" s="17"/>
      <c r="B77" s="24" t="s">
        <v>264</v>
      </c>
      <c r="C77" s="47" t="s">
        <v>265</v>
      </c>
      <c r="D77" s="26" t="s">
        <v>168</v>
      </c>
      <c r="E77" s="28">
        <v>60</v>
      </c>
      <c r="F77" s="30">
        <v>0</v>
      </c>
      <c r="G77" s="31">
        <f t="shared" si="31"/>
        <v>0</v>
      </c>
      <c r="H77" s="30"/>
      <c r="I77" s="31">
        <f t="shared" si="32"/>
        <v>0</v>
      </c>
      <c r="J77" s="30"/>
      <c r="K77" s="31">
        <f t="shared" si="33"/>
        <v>0</v>
      </c>
      <c r="L77" s="31">
        <v>21</v>
      </c>
      <c r="M77" s="31">
        <f t="shared" si="34"/>
        <v>0</v>
      </c>
      <c r="N77" s="31">
        <v>0</v>
      </c>
      <c r="O77" s="31">
        <f t="shared" si="35"/>
        <v>0</v>
      </c>
      <c r="P77" s="31">
        <v>4.9699999999999996E-3</v>
      </c>
      <c r="Q77" s="31">
        <f t="shared" si="36"/>
        <v>0.3</v>
      </c>
      <c r="R77" s="31" t="s">
        <v>263</v>
      </c>
      <c r="S77" s="31" t="s">
        <v>152</v>
      </c>
      <c r="T77" s="31">
        <v>0.20399999999999999</v>
      </c>
      <c r="U77" s="32">
        <f t="shared" si="37"/>
        <v>12.24</v>
      </c>
      <c r="V77" s="31"/>
      <c r="W77" s="16"/>
      <c r="X77" s="16"/>
      <c r="Y77" s="16"/>
      <c r="Z77" s="16" t="s">
        <v>153</v>
      </c>
      <c r="AA77" s="16"/>
      <c r="AB77" s="16"/>
      <c r="AC77" s="16"/>
      <c r="AD77" s="16"/>
      <c r="AE77" s="16"/>
      <c r="AF77" s="16"/>
      <c r="AG77" s="16"/>
      <c r="AH77" s="16"/>
      <c r="AI77" s="16"/>
      <c r="AJ77" s="16"/>
      <c r="AK77" s="16"/>
      <c r="AL77" s="16"/>
      <c r="AM77" s="16"/>
      <c r="AN77" s="16"/>
      <c r="AO77" s="16"/>
      <c r="AP77" s="16"/>
      <c r="AQ77" s="16"/>
      <c r="AR77" s="16"/>
      <c r="AS77" s="16"/>
      <c r="AT77" s="16"/>
      <c r="AU77" s="16"/>
      <c r="AV77" s="16"/>
      <c r="AW77" s="16"/>
      <c r="AX77" s="16"/>
      <c r="AY77" s="16"/>
      <c r="AZ77" s="16"/>
      <c r="BA77" s="16"/>
    </row>
    <row r="78" spans="1:53" outlineLevel="1">
      <c r="A78" s="17"/>
      <c r="B78" s="24" t="s">
        <v>266</v>
      </c>
      <c r="C78" s="47" t="s">
        <v>267</v>
      </c>
      <c r="D78" s="26" t="s">
        <v>168</v>
      </c>
      <c r="E78" s="28">
        <v>40</v>
      </c>
      <c r="F78" s="30">
        <v>0</v>
      </c>
      <c r="G78" s="31">
        <f t="shared" si="31"/>
        <v>0</v>
      </c>
      <c r="H78" s="30"/>
      <c r="I78" s="31">
        <f t="shared" si="32"/>
        <v>0</v>
      </c>
      <c r="J78" s="30"/>
      <c r="K78" s="31">
        <f t="shared" si="33"/>
        <v>0</v>
      </c>
      <c r="L78" s="31">
        <v>21</v>
      </c>
      <c r="M78" s="31">
        <f t="shared" si="34"/>
        <v>0</v>
      </c>
      <c r="N78" s="31">
        <v>0</v>
      </c>
      <c r="O78" s="31">
        <f t="shared" si="35"/>
        <v>0</v>
      </c>
      <c r="P78" s="31">
        <v>2.9E-4</v>
      </c>
      <c r="Q78" s="31">
        <f t="shared" si="36"/>
        <v>0.01</v>
      </c>
      <c r="R78" s="31" t="s">
        <v>263</v>
      </c>
      <c r="S78" s="31" t="s">
        <v>152</v>
      </c>
      <c r="T78" s="31">
        <v>8.3000000000000004E-2</v>
      </c>
      <c r="U78" s="32">
        <f t="shared" si="37"/>
        <v>3.32</v>
      </c>
      <c r="V78" s="31"/>
      <c r="W78" s="16"/>
      <c r="X78" s="16"/>
      <c r="Y78" s="16"/>
      <c r="Z78" s="16" t="s">
        <v>153</v>
      </c>
      <c r="AA78" s="16"/>
      <c r="AB78" s="16"/>
      <c r="AC78" s="16"/>
      <c r="AD78" s="16"/>
      <c r="AE78" s="16"/>
      <c r="AF78" s="16"/>
      <c r="AG78" s="16"/>
      <c r="AH78" s="16"/>
      <c r="AI78" s="16"/>
      <c r="AJ78" s="16"/>
      <c r="AK78" s="16"/>
      <c r="AL78" s="16"/>
      <c r="AM78" s="16"/>
      <c r="AN78" s="16"/>
      <c r="AO78" s="16"/>
      <c r="AP78" s="16"/>
      <c r="AQ78" s="16"/>
      <c r="AR78" s="16"/>
      <c r="AS78" s="16"/>
      <c r="AT78" s="16"/>
      <c r="AU78" s="16"/>
      <c r="AV78" s="16"/>
      <c r="AW78" s="16"/>
      <c r="AX78" s="16"/>
      <c r="AY78" s="16"/>
      <c r="AZ78" s="16"/>
      <c r="BA78" s="16"/>
    </row>
    <row r="79" spans="1:53" outlineLevel="1">
      <c r="A79" s="17"/>
      <c r="B79" s="24" t="s">
        <v>268</v>
      </c>
      <c r="C79" s="47" t="s">
        <v>269</v>
      </c>
      <c r="D79" s="26" t="s">
        <v>270</v>
      </c>
      <c r="E79" s="28">
        <v>4</v>
      </c>
      <c r="F79" s="30">
        <v>0</v>
      </c>
      <c r="G79" s="31">
        <f t="shared" si="31"/>
        <v>0</v>
      </c>
      <c r="H79" s="30"/>
      <c r="I79" s="31">
        <f t="shared" si="32"/>
        <v>0</v>
      </c>
      <c r="J79" s="30"/>
      <c r="K79" s="31">
        <f t="shared" si="33"/>
        <v>0</v>
      </c>
      <c r="L79" s="31">
        <v>21</v>
      </c>
      <c r="M79" s="31">
        <f t="shared" si="34"/>
        <v>0</v>
      </c>
      <c r="N79" s="31">
        <v>0</v>
      </c>
      <c r="O79" s="31">
        <f t="shared" si="35"/>
        <v>0</v>
      </c>
      <c r="P79" s="31">
        <v>0</v>
      </c>
      <c r="Q79" s="31">
        <f t="shared" si="36"/>
        <v>0</v>
      </c>
      <c r="R79" s="31" t="s">
        <v>263</v>
      </c>
      <c r="S79" s="31" t="s">
        <v>152</v>
      </c>
      <c r="T79" s="31">
        <v>0.5</v>
      </c>
      <c r="U79" s="32">
        <f t="shared" si="37"/>
        <v>2</v>
      </c>
      <c r="V79" s="31"/>
      <c r="W79" s="16"/>
      <c r="X79" s="16"/>
      <c r="Y79" s="16"/>
      <c r="Z79" s="16" t="s">
        <v>153</v>
      </c>
      <c r="AA79" s="16"/>
      <c r="AB79" s="16"/>
      <c r="AC79" s="16"/>
      <c r="AD79" s="16"/>
      <c r="AE79" s="16"/>
      <c r="AF79" s="16"/>
      <c r="AG79" s="16"/>
      <c r="AH79" s="16"/>
      <c r="AI79" s="16"/>
      <c r="AJ79" s="16"/>
      <c r="AK79" s="16"/>
      <c r="AL79" s="16"/>
      <c r="AM79" s="16"/>
      <c r="AN79" s="16"/>
      <c r="AO79" s="16"/>
      <c r="AP79" s="16"/>
      <c r="AQ79" s="16"/>
      <c r="AR79" s="16"/>
      <c r="AS79" s="16"/>
      <c r="AT79" s="16"/>
      <c r="AU79" s="16"/>
      <c r="AV79" s="16"/>
      <c r="AW79" s="16"/>
      <c r="AX79" s="16"/>
      <c r="AY79" s="16"/>
      <c r="AZ79" s="16"/>
      <c r="BA79" s="16"/>
    </row>
    <row r="80" spans="1:53" outlineLevel="1">
      <c r="A80" s="17"/>
      <c r="B80" s="24" t="s">
        <v>274</v>
      </c>
      <c r="C80" s="47" t="s">
        <v>275</v>
      </c>
      <c r="D80" s="26" t="s">
        <v>201</v>
      </c>
      <c r="E80" s="28">
        <v>24</v>
      </c>
      <c r="F80" s="30">
        <v>0</v>
      </c>
      <c r="G80" s="31">
        <f t="shared" si="31"/>
        <v>0</v>
      </c>
      <c r="H80" s="30"/>
      <c r="I80" s="31">
        <f t="shared" si="32"/>
        <v>0</v>
      </c>
      <c r="J80" s="30"/>
      <c r="K80" s="31">
        <f t="shared" si="33"/>
        <v>0</v>
      </c>
      <c r="L80" s="31">
        <v>21</v>
      </c>
      <c r="M80" s="31">
        <f t="shared" si="34"/>
        <v>0</v>
      </c>
      <c r="N80" s="31">
        <v>0</v>
      </c>
      <c r="O80" s="31">
        <f t="shared" si="35"/>
        <v>0</v>
      </c>
      <c r="P80" s="31">
        <v>0</v>
      </c>
      <c r="Q80" s="31">
        <f t="shared" si="36"/>
        <v>0</v>
      </c>
      <c r="R80" s="31" t="s">
        <v>273</v>
      </c>
      <c r="S80" s="31" t="s">
        <v>152</v>
      </c>
      <c r="T80" s="31">
        <v>0.11</v>
      </c>
      <c r="U80" s="32">
        <f t="shared" si="37"/>
        <v>2.64</v>
      </c>
      <c r="V80" s="31"/>
      <c r="W80" s="16"/>
      <c r="X80" s="16"/>
      <c r="Y80" s="16"/>
      <c r="Z80" s="16" t="s">
        <v>153</v>
      </c>
      <c r="AA80" s="16"/>
      <c r="AB80" s="16"/>
      <c r="AC80" s="16"/>
      <c r="AD80" s="16"/>
      <c r="AE80" s="16"/>
      <c r="AF80" s="16"/>
      <c r="AG80" s="16"/>
      <c r="AH80" s="16"/>
      <c r="AI80" s="16"/>
      <c r="AJ80" s="16"/>
      <c r="AK80" s="16"/>
      <c r="AL80" s="16"/>
      <c r="AM80" s="16"/>
      <c r="AN80" s="16"/>
      <c r="AO80" s="16"/>
      <c r="AP80" s="16"/>
      <c r="AQ80" s="16"/>
      <c r="AR80" s="16"/>
      <c r="AS80" s="16"/>
      <c r="AT80" s="16"/>
      <c r="AU80" s="16"/>
      <c r="AV80" s="16"/>
      <c r="AW80" s="16"/>
      <c r="AX80" s="16"/>
      <c r="AY80" s="16"/>
      <c r="AZ80" s="16"/>
      <c r="BA80" s="16"/>
    </row>
    <row r="81" spans="1:53" outlineLevel="1">
      <c r="A81" s="17"/>
      <c r="B81" s="24" t="s">
        <v>278</v>
      </c>
      <c r="C81" s="47" t="s">
        <v>279</v>
      </c>
      <c r="D81" s="26" t="s">
        <v>163</v>
      </c>
      <c r="E81" s="28">
        <v>60</v>
      </c>
      <c r="F81" s="30">
        <v>0</v>
      </c>
      <c r="G81" s="31">
        <f t="shared" si="31"/>
        <v>0</v>
      </c>
      <c r="H81" s="30"/>
      <c r="I81" s="31">
        <f t="shared" si="32"/>
        <v>0</v>
      </c>
      <c r="J81" s="30"/>
      <c r="K81" s="31">
        <f t="shared" si="33"/>
        <v>0</v>
      </c>
      <c r="L81" s="31">
        <v>21</v>
      </c>
      <c r="M81" s="31">
        <f t="shared" si="34"/>
        <v>0</v>
      </c>
      <c r="N81" s="31">
        <v>0</v>
      </c>
      <c r="O81" s="31">
        <f t="shared" si="35"/>
        <v>0</v>
      </c>
      <c r="P81" s="31">
        <v>0</v>
      </c>
      <c r="Q81" s="31">
        <f t="shared" si="36"/>
        <v>0</v>
      </c>
      <c r="R81" s="31" t="s">
        <v>240</v>
      </c>
      <c r="S81" s="31" t="s">
        <v>152</v>
      </c>
      <c r="T81" s="31">
        <v>0</v>
      </c>
      <c r="U81" s="32">
        <f t="shared" si="37"/>
        <v>0</v>
      </c>
      <c r="V81" s="31"/>
      <c r="W81" s="16"/>
      <c r="X81" s="16"/>
      <c r="Y81" s="16"/>
      <c r="Z81" s="16" t="s">
        <v>153</v>
      </c>
      <c r="AA81" s="16"/>
      <c r="AB81" s="16"/>
      <c r="AC81" s="16"/>
      <c r="AD81" s="16"/>
      <c r="AE81" s="16"/>
      <c r="AF81" s="16"/>
      <c r="AG81" s="16"/>
      <c r="AH81" s="16"/>
      <c r="AI81" s="16"/>
      <c r="AJ81" s="16"/>
      <c r="AK81" s="16"/>
      <c r="AL81" s="16"/>
      <c r="AM81" s="16"/>
      <c r="AN81" s="16"/>
      <c r="AO81" s="16"/>
      <c r="AP81" s="16"/>
      <c r="AQ81" s="16"/>
      <c r="AR81" s="16"/>
      <c r="AS81" s="16"/>
      <c r="AT81" s="16"/>
      <c r="AU81" s="16"/>
      <c r="AV81" s="16"/>
      <c r="AW81" s="16"/>
      <c r="AX81" s="16"/>
      <c r="AY81" s="16"/>
      <c r="AZ81" s="16"/>
      <c r="BA81" s="16"/>
    </row>
    <row r="82" spans="1:53" outlineLevel="1">
      <c r="A82" s="17"/>
      <c r="B82" s="24" t="s">
        <v>280</v>
      </c>
      <c r="C82" s="47" t="s">
        <v>281</v>
      </c>
      <c r="D82" s="26" t="s">
        <v>163</v>
      </c>
      <c r="E82" s="28">
        <v>0.5</v>
      </c>
      <c r="F82" s="30">
        <v>0</v>
      </c>
      <c r="G82" s="31">
        <f t="shared" si="31"/>
        <v>0</v>
      </c>
      <c r="H82" s="30"/>
      <c r="I82" s="31">
        <f t="shared" si="32"/>
        <v>0</v>
      </c>
      <c r="J82" s="30"/>
      <c r="K82" s="31">
        <f t="shared" si="33"/>
        <v>0</v>
      </c>
      <c r="L82" s="31">
        <v>21</v>
      </c>
      <c r="M82" s="31">
        <f t="shared" si="34"/>
        <v>0</v>
      </c>
      <c r="N82" s="31">
        <v>0</v>
      </c>
      <c r="O82" s="31">
        <f t="shared" si="35"/>
        <v>0</v>
      </c>
      <c r="P82" s="31">
        <v>0</v>
      </c>
      <c r="Q82" s="31">
        <f t="shared" si="36"/>
        <v>0</v>
      </c>
      <c r="R82" s="31" t="s">
        <v>240</v>
      </c>
      <c r="S82" s="31" t="s">
        <v>152</v>
      </c>
      <c r="T82" s="31">
        <v>0</v>
      </c>
      <c r="U82" s="32">
        <f t="shared" si="37"/>
        <v>0</v>
      </c>
      <c r="V82" s="31"/>
      <c r="W82" s="16"/>
      <c r="X82" s="16"/>
      <c r="Y82" s="16"/>
      <c r="Z82" s="16" t="s">
        <v>153</v>
      </c>
      <c r="AA82" s="16"/>
      <c r="AB82" s="16"/>
      <c r="AC82" s="16"/>
      <c r="AD82" s="16"/>
      <c r="AE82" s="16"/>
      <c r="AF82" s="16"/>
      <c r="AG82" s="16"/>
      <c r="AH82" s="16"/>
      <c r="AI82" s="16"/>
      <c r="AJ82" s="16"/>
      <c r="AK82" s="16"/>
      <c r="AL82" s="16"/>
      <c r="AM82" s="16"/>
      <c r="AN82" s="16"/>
      <c r="AO82" s="16"/>
      <c r="AP82" s="16"/>
      <c r="AQ82" s="16"/>
      <c r="AR82" s="16"/>
      <c r="AS82" s="16"/>
      <c r="AT82" s="16"/>
      <c r="AU82" s="16"/>
      <c r="AV82" s="16"/>
      <c r="AW82" s="16"/>
      <c r="AX82" s="16"/>
      <c r="AY82" s="16"/>
      <c r="AZ82" s="16"/>
      <c r="BA82" s="16"/>
    </row>
    <row r="83" spans="1:53" outlineLevel="1">
      <c r="A83" s="17"/>
      <c r="B83" s="24" t="s">
        <v>282</v>
      </c>
      <c r="C83" s="47" t="s">
        <v>283</v>
      </c>
      <c r="D83" s="26" t="s">
        <v>163</v>
      </c>
      <c r="E83" s="28">
        <v>0.4</v>
      </c>
      <c r="F83" s="30">
        <v>0</v>
      </c>
      <c r="G83" s="31">
        <f t="shared" si="31"/>
        <v>0</v>
      </c>
      <c r="H83" s="30"/>
      <c r="I83" s="31">
        <f t="shared" si="32"/>
        <v>0</v>
      </c>
      <c r="J83" s="30"/>
      <c r="K83" s="31">
        <f t="shared" si="33"/>
        <v>0</v>
      </c>
      <c r="L83" s="31">
        <v>21</v>
      </c>
      <c r="M83" s="31">
        <f t="shared" si="34"/>
        <v>0</v>
      </c>
      <c r="N83" s="31">
        <v>0</v>
      </c>
      <c r="O83" s="31">
        <f t="shared" si="35"/>
        <v>0</v>
      </c>
      <c r="P83" s="31">
        <v>0</v>
      </c>
      <c r="Q83" s="31">
        <f t="shared" si="36"/>
        <v>0</v>
      </c>
      <c r="R83" s="31" t="s">
        <v>240</v>
      </c>
      <c r="S83" s="31" t="s">
        <v>152</v>
      </c>
      <c r="T83" s="31">
        <v>0</v>
      </c>
      <c r="U83" s="32">
        <f t="shared" si="37"/>
        <v>0</v>
      </c>
      <c r="V83" s="31"/>
      <c r="W83" s="16"/>
      <c r="X83" s="16"/>
      <c r="Y83" s="16"/>
      <c r="Z83" s="16" t="s">
        <v>153</v>
      </c>
      <c r="AA83" s="16"/>
      <c r="AB83" s="16"/>
      <c r="AC83" s="16"/>
      <c r="AD83" s="16"/>
      <c r="AE83" s="16"/>
      <c r="AF83" s="16"/>
      <c r="AG83" s="16"/>
      <c r="AH83" s="16"/>
      <c r="AI83" s="16"/>
      <c r="AJ83" s="16"/>
      <c r="AK83" s="16"/>
      <c r="AL83" s="16"/>
      <c r="AM83" s="16"/>
      <c r="AN83" s="16"/>
      <c r="AO83" s="16"/>
      <c r="AP83" s="16"/>
      <c r="AQ83" s="16"/>
      <c r="AR83" s="16"/>
      <c r="AS83" s="16"/>
      <c r="AT83" s="16"/>
      <c r="AU83" s="16"/>
      <c r="AV83" s="16"/>
      <c r="AW83" s="16"/>
      <c r="AX83" s="16"/>
      <c r="AY83" s="16"/>
      <c r="AZ83" s="16"/>
      <c r="BA83" s="16"/>
    </row>
    <row r="84" spans="1:53" outlineLevel="1">
      <c r="A84" s="17"/>
      <c r="B84" s="24" t="s">
        <v>284</v>
      </c>
      <c r="C84" s="47" t="s">
        <v>285</v>
      </c>
      <c r="D84" s="26" t="s">
        <v>163</v>
      </c>
      <c r="E84" s="28">
        <v>6.2</v>
      </c>
      <c r="F84" s="30">
        <v>0</v>
      </c>
      <c r="G84" s="31">
        <f t="shared" si="31"/>
        <v>0</v>
      </c>
      <c r="H84" s="30"/>
      <c r="I84" s="31">
        <f t="shared" si="32"/>
        <v>0</v>
      </c>
      <c r="J84" s="30"/>
      <c r="K84" s="31">
        <f t="shared" si="33"/>
        <v>0</v>
      </c>
      <c r="L84" s="31">
        <v>21</v>
      </c>
      <c r="M84" s="31">
        <f t="shared" si="34"/>
        <v>0</v>
      </c>
      <c r="N84" s="31">
        <v>0</v>
      </c>
      <c r="O84" s="31">
        <f t="shared" si="35"/>
        <v>0</v>
      </c>
      <c r="P84" s="31">
        <v>0</v>
      </c>
      <c r="Q84" s="31">
        <f t="shared" si="36"/>
        <v>0</v>
      </c>
      <c r="R84" s="31" t="s">
        <v>240</v>
      </c>
      <c r="S84" s="31" t="s">
        <v>152</v>
      </c>
      <c r="T84" s="31">
        <v>0</v>
      </c>
      <c r="U84" s="32">
        <f t="shared" si="37"/>
        <v>0</v>
      </c>
      <c r="V84" s="31"/>
      <c r="W84" s="16"/>
      <c r="X84" s="16"/>
      <c r="Y84" s="16"/>
      <c r="Z84" s="16" t="s">
        <v>153</v>
      </c>
      <c r="AA84" s="16"/>
      <c r="AB84" s="16"/>
      <c r="AC84" s="16"/>
      <c r="AD84" s="16"/>
      <c r="AE84" s="16"/>
      <c r="AF84" s="16"/>
      <c r="AG84" s="16"/>
      <c r="AH84" s="16"/>
      <c r="AI84" s="16"/>
      <c r="AJ84" s="16"/>
      <c r="AK84" s="16"/>
      <c r="AL84" s="16"/>
      <c r="AM84" s="16"/>
      <c r="AN84" s="16"/>
      <c r="AO84" s="16"/>
      <c r="AP84" s="16"/>
      <c r="AQ84" s="16"/>
      <c r="AR84" s="16"/>
      <c r="AS84" s="16"/>
      <c r="AT84" s="16"/>
      <c r="AU84" s="16"/>
      <c r="AV84" s="16"/>
      <c r="AW84" s="16"/>
      <c r="AX84" s="16"/>
      <c r="AY84" s="16"/>
      <c r="AZ84" s="16"/>
      <c r="BA84" s="16"/>
    </row>
    <row r="85" spans="1:53" outlineLevel="1">
      <c r="A85" s="17"/>
      <c r="B85" s="24" t="s">
        <v>286</v>
      </c>
      <c r="C85" s="47" t="s">
        <v>287</v>
      </c>
      <c r="D85" s="26" t="s">
        <v>163</v>
      </c>
      <c r="E85" s="28">
        <v>65</v>
      </c>
      <c r="F85" s="30">
        <v>0</v>
      </c>
      <c r="G85" s="31">
        <f t="shared" ref="G85:G88" si="38">ROUND(E85*F85,2)</f>
        <v>0</v>
      </c>
      <c r="H85" s="30"/>
      <c r="I85" s="31">
        <f t="shared" ref="I85:I88" si="39">ROUND(E85*H85,2)</f>
        <v>0</v>
      </c>
      <c r="J85" s="30"/>
      <c r="K85" s="31">
        <f t="shared" ref="K85:K88" si="40">ROUND(E85*J85,2)</f>
        <v>0</v>
      </c>
      <c r="L85" s="31">
        <v>21</v>
      </c>
      <c r="M85" s="31">
        <f t="shared" ref="M85:M88" si="41">G85*(1+L85/100)</f>
        <v>0</v>
      </c>
      <c r="N85" s="31">
        <v>0</v>
      </c>
      <c r="O85" s="31">
        <f t="shared" ref="O85:O88" si="42">ROUND(E85*N85,2)</f>
        <v>0</v>
      </c>
      <c r="P85" s="31">
        <v>0</v>
      </c>
      <c r="Q85" s="31">
        <f t="shared" ref="Q85:Q88" si="43">ROUND(E85*P85,2)</f>
        <v>0</v>
      </c>
      <c r="R85" s="31" t="s">
        <v>288</v>
      </c>
      <c r="S85" s="31" t="s">
        <v>152</v>
      </c>
      <c r="T85" s="31">
        <v>0.26500000000000001</v>
      </c>
      <c r="U85" s="32">
        <f t="shared" ref="U85:U88" si="44">ROUND(E85*T85,2)</f>
        <v>17.23</v>
      </c>
      <c r="V85" s="31"/>
      <c r="W85" s="16"/>
      <c r="X85" s="16"/>
      <c r="Y85" s="16"/>
      <c r="Z85" s="16" t="s">
        <v>289</v>
      </c>
      <c r="AA85" s="16"/>
      <c r="AB85" s="16"/>
      <c r="AC85" s="16"/>
      <c r="AD85" s="16"/>
      <c r="AE85" s="16"/>
      <c r="AF85" s="16"/>
      <c r="AG85" s="16"/>
      <c r="AH85" s="16"/>
      <c r="AI85" s="16"/>
      <c r="AJ85" s="16"/>
      <c r="AK85" s="16"/>
      <c r="AL85" s="16"/>
      <c r="AM85" s="16"/>
      <c r="AN85" s="16"/>
      <c r="AO85" s="16"/>
      <c r="AP85" s="16"/>
      <c r="AQ85" s="16"/>
      <c r="AR85" s="16"/>
      <c r="AS85" s="16"/>
      <c r="AT85" s="16"/>
      <c r="AU85" s="16"/>
      <c r="AV85" s="16"/>
      <c r="AW85" s="16"/>
      <c r="AX85" s="16"/>
      <c r="AY85" s="16"/>
      <c r="AZ85" s="16"/>
      <c r="BA85" s="16"/>
    </row>
    <row r="86" spans="1:53" outlineLevel="1">
      <c r="A86" s="17"/>
      <c r="B86" s="24" t="s">
        <v>290</v>
      </c>
      <c r="C86" s="47" t="s">
        <v>291</v>
      </c>
      <c r="D86" s="26" t="s">
        <v>163</v>
      </c>
      <c r="E86" s="28">
        <v>65</v>
      </c>
      <c r="F86" s="30">
        <v>0</v>
      </c>
      <c r="G86" s="31">
        <f t="shared" si="38"/>
        <v>0</v>
      </c>
      <c r="H86" s="30"/>
      <c r="I86" s="31">
        <f t="shared" si="39"/>
        <v>0</v>
      </c>
      <c r="J86" s="30"/>
      <c r="K86" s="31">
        <f t="shared" si="40"/>
        <v>0</v>
      </c>
      <c r="L86" s="31">
        <v>21</v>
      </c>
      <c r="M86" s="31">
        <f t="shared" si="41"/>
        <v>0</v>
      </c>
      <c r="N86" s="31">
        <v>0</v>
      </c>
      <c r="O86" s="31">
        <f t="shared" si="42"/>
        <v>0</v>
      </c>
      <c r="P86" s="31">
        <v>0</v>
      </c>
      <c r="Q86" s="31">
        <f t="shared" si="43"/>
        <v>0</v>
      </c>
      <c r="R86" s="31" t="s">
        <v>240</v>
      </c>
      <c r="S86" s="31" t="s">
        <v>152</v>
      </c>
      <c r="T86" s="31">
        <v>0.98</v>
      </c>
      <c r="U86" s="32">
        <f t="shared" si="44"/>
        <v>63.7</v>
      </c>
      <c r="V86" s="31"/>
      <c r="W86" s="16"/>
      <c r="X86" s="16"/>
      <c r="Y86" s="16"/>
      <c r="Z86" s="16" t="s">
        <v>289</v>
      </c>
      <c r="AA86" s="16"/>
      <c r="AB86" s="16"/>
      <c r="AC86" s="16"/>
      <c r="AD86" s="16"/>
      <c r="AE86" s="16"/>
      <c r="AF86" s="16"/>
      <c r="AG86" s="16"/>
      <c r="AH86" s="16"/>
      <c r="AI86" s="16"/>
      <c r="AJ86" s="16"/>
      <c r="AK86" s="16"/>
      <c r="AL86" s="16"/>
      <c r="AM86" s="16"/>
      <c r="AN86" s="16"/>
      <c r="AO86" s="16"/>
      <c r="AP86" s="16"/>
      <c r="AQ86" s="16"/>
      <c r="AR86" s="16"/>
      <c r="AS86" s="16"/>
      <c r="AT86" s="16"/>
      <c r="AU86" s="16"/>
      <c r="AV86" s="16"/>
      <c r="AW86" s="16"/>
      <c r="AX86" s="16"/>
      <c r="AY86" s="16"/>
      <c r="AZ86" s="16"/>
      <c r="BA86" s="16"/>
    </row>
    <row r="87" spans="1:53" outlineLevel="1">
      <c r="A87" s="17"/>
      <c r="B87" s="24" t="s">
        <v>292</v>
      </c>
      <c r="C87" s="47" t="s">
        <v>293</v>
      </c>
      <c r="D87" s="26" t="s">
        <v>163</v>
      </c>
      <c r="E87" s="28">
        <v>120</v>
      </c>
      <c r="F87" s="30">
        <v>0</v>
      </c>
      <c r="G87" s="31">
        <f t="shared" si="38"/>
        <v>0</v>
      </c>
      <c r="H87" s="30"/>
      <c r="I87" s="31">
        <f t="shared" si="39"/>
        <v>0</v>
      </c>
      <c r="J87" s="30"/>
      <c r="K87" s="31">
        <f t="shared" si="40"/>
        <v>0</v>
      </c>
      <c r="L87" s="31">
        <v>21</v>
      </c>
      <c r="M87" s="31">
        <f t="shared" si="41"/>
        <v>0</v>
      </c>
      <c r="N87" s="31">
        <v>0</v>
      </c>
      <c r="O87" s="31">
        <f t="shared" si="42"/>
        <v>0</v>
      </c>
      <c r="P87" s="31">
        <v>0</v>
      </c>
      <c r="Q87" s="31">
        <f t="shared" si="43"/>
        <v>0</v>
      </c>
      <c r="R87" s="31" t="s">
        <v>240</v>
      </c>
      <c r="S87" s="31" t="s">
        <v>152</v>
      </c>
      <c r="T87" s="31">
        <v>0</v>
      </c>
      <c r="U87" s="32">
        <f t="shared" si="44"/>
        <v>0</v>
      </c>
      <c r="V87" s="31"/>
      <c r="W87" s="16"/>
      <c r="X87" s="16"/>
      <c r="Y87" s="16"/>
      <c r="Z87" s="16" t="s">
        <v>289</v>
      </c>
      <c r="AA87" s="16"/>
      <c r="AB87" s="16"/>
      <c r="AC87" s="16"/>
      <c r="AD87" s="16"/>
      <c r="AE87" s="16"/>
      <c r="AF87" s="16"/>
      <c r="AG87" s="16"/>
      <c r="AH87" s="16"/>
      <c r="AI87" s="16"/>
      <c r="AJ87" s="16"/>
      <c r="AK87" s="16"/>
      <c r="AL87" s="16"/>
      <c r="AM87" s="16"/>
      <c r="AN87" s="16"/>
      <c r="AO87" s="16"/>
      <c r="AP87" s="16"/>
      <c r="AQ87" s="16"/>
      <c r="AR87" s="16"/>
      <c r="AS87" s="16"/>
      <c r="AT87" s="16"/>
      <c r="AU87" s="16"/>
      <c r="AV87" s="16"/>
      <c r="AW87" s="16"/>
      <c r="AX87" s="16"/>
      <c r="AY87" s="16"/>
      <c r="AZ87" s="16"/>
      <c r="BA87" s="16"/>
    </row>
    <row r="88" spans="1:53" outlineLevel="1">
      <c r="A88" s="17"/>
      <c r="B88" s="24" t="s">
        <v>294</v>
      </c>
      <c r="C88" s="47" t="s">
        <v>295</v>
      </c>
      <c r="D88" s="26" t="s">
        <v>163</v>
      </c>
      <c r="E88" s="28">
        <v>65</v>
      </c>
      <c r="F88" s="30">
        <v>0</v>
      </c>
      <c r="G88" s="31">
        <f t="shared" si="38"/>
        <v>0</v>
      </c>
      <c r="H88" s="30"/>
      <c r="I88" s="31">
        <f t="shared" si="39"/>
        <v>0</v>
      </c>
      <c r="J88" s="30"/>
      <c r="K88" s="31">
        <f t="shared" si="40"/>
        <v>0</v>
      </c>
      <c r="L88" s="31">
        <v>21</v>
      </c>
      <c r="M88" s="31">
        <f t="shared" si="41"/>
        <v>0</v>
      </c>
      <c r="N88" s="31">
        <v>0</v>
      </c>
      <c r="O88" s="31">
        <f t="shared" si="42"/>
        <v>0</v>
      </c>
      <c r="P88" s="31">
        <v>0</v>
      </c>
      <c r="Q88" s="31">
        <f t="shared" si="43"/>
        <v>0</v>
      </c>
      <c r="R88" s="31" t="s">
        <v>240</v>
      </c>
      <c r="S88" s="31" t="s">
        <v>152</v>
      </c>
      <c r="T88" s="31">
        <v>1.8839999999999999</v>
      </c>
      <c r="U88" s="32">
        <f t="shared" si="44"/>
        <v>122.46</v>
      </c>
      <c r="V88" s="31"/>
      <c r="W88" s="16"/>
      <c r="X88" s="16"/>
      <c r="Y88" s="16"/>
      <c r="Z88" s="16" t="s">
        <v>289</v>
      </c>
      <c r="AA88" s="16"/>
      <c r="AB88" s="16"/>
      <c r="AC88" s="16"/>
      <c r="AD88" s="16"/>
      <c r="AE88" s="16"/>
      <c r="AF88" s="16"/>
      <c r="AG88" s="16"/>
      <c r="AH88" s="16"/>
      <c r="AI88" s="16"/>
      <c r="AJ88" s="16"/>
      <c r="AK88" s="16"/>
      <c r="AL88" s="16"/>
      <c r="AM88" s="16"/>
      <c r="AN88" s="16"/>
      <c r="AO88" s="16"/>
      <c r="AP88" s="16"/>
      <c r="AQ88" s="16"/>
      <c r="AR88" s="16"/>
      <c r="AS88" s="16"/>
      <c r="AT88" s="16"/>
      <c r="AU88" s="16"/>
      <c r="AV88" s="16"/>
      <c r="AW88" s="16"/>
      <c r="AX88" s="16"/>
      <c r="AY88" s="16"/>
      <c r="AZ88" s="16"/>
      <c r="BA88" s="16"/>
    </row>
    <row r="89" spans="1:53">
      <c r="A89" s="22" t="s">
        <v>146</v>
      </c>
      <c r="B89" s="25" t="s">
        <v>77</v>
      </c>
      <c r="C89" s="48" t="s">
        <v>78</v>
      </c>
      <c r="D89" s="27"/>
      <c r="E89" s="29"/>
      <c r="F89" s="33"/>
      <c r="G89" s="310">
        <f>SUMIF(Z90:Z90,"&lt;&gt;NOR",G90:G90)</f>
        <v>0</v>
      </c>
      <c r="H89" s="33"/>
      <c r="I89" s="33">
        <f>SUM(I90:I90)</f>
        <v>0</v>
      </c>
      <c r="J89" s="33"/>
      <c r="K89" s="33">
        <f>SUM(K90:K90)</f>
        <v>0</v>
      </c>
      <c r="L89" s="33"/>
      <c r="M89" s="33">
        <f>SUM(M90:M90)</f>
        <v>0</v>
      </c>
      <c r="N89" s="33"/>
      <c r="O89" s="33">
        <f>SUM(O90:O90)</f>
        <v>0</v>
      </c>
      <c r="P89" s="33"/>
      <c r="Q89" s="33">
        <f>SUM(Q90:Q90)</f>
        <v>0</v>
      </c>
      <c r="R89" s="33"/>
      <c r="S89" s="33"/>
      <c r="T89" s="33"/>
      <c r="U89" s="34">
        <f>SUM(U90:U90)</f>
        <v>115.41</v>
      </c>
      <c r="V89" s="33"/>
      <c r="Z89" t="s">
        <v>147</v>
      </c>
    </row>
    <row r="90" spans="1:53" outlineLevel="1">
      <c r="A90" s="17"/>
      <c r="B90" s="24" t="s">
        <v>296</v>
      </c>
      <c r="C90" s="47" t="s">
        <v>297</v>
      </c>
      <c r="D90" s="26" t="s">
        <v>163</v>
      </c>
      <c r="E90" s="28">
        <v>61</v>
      </c>
      <c r="F90" s="30">
        <v>0</v>
      </c>
      <c r="G90" s="31">
        <f>ROUND(E90*F90,2)</f>
        <v>0</v>
      </c>
      <c r="H90" s="30"/>
      <c r="I90" s="31">
        <f>ROUND(E90*H90,2)</f>
        <v>0</v>
      </c>
      <c r="J90" s="30"/>
      <c r="K90" s="31">
        <f>ROUND(E90*J90,2)</f>
        <v>0</v>
      </c>
      <c r="L90" s="31">
        <v>21</v>
      </c>
      <c r="M90" s="31">
        <f>G90*(1+L90/100)</f>
        <v>0</v>
      </c>
      <c r="N90" s="31">
        <v>0</v>
      </c>
      <c r="O90" s="31">
        <f>ROUND(E90*N90,2)</f>
        <v>0</v>
      </c>
      <c r="P90" s="31">
        <v>0</v>
      </c>
      <c r="Q90" s="31">
        <f>ROUND(E90*P90,2)</f>
        <v>0</v>
      </c>
      <c r="R90" s="31" t="s">
        <v>164</v>
      </c>
      <c r="S90" s="31" t="s">
        <v>152</v>
      </c>
      <c r="T90" s="31">
        <v>1.8919999999999999</v>
      </c>
      <c r="U90" s="32">
        <f>ROUND(E90*T90,2)</f>
        <v>115.41</v>
      </c>
      <c r="V90" s="31"/>
      <c r="W90" s="16"/>
      <c r="X90" s="16"/>
      <c r="Y90" s="16"/>
      <c r="Z90" s="16" t="s">
        <v>298</v>
      </c>
      <c r="AA90" s="16"/>
      <c r="AB90" s="16"/>
      <c r="AC90" s="16"/>
      <c r="AD90" s="16"/>
      <c r="AE90" s="16"/>
      <c r="AF90" s="16"/>
      <c r="AG90" s="16"/>
      <c r="AH90" s="16"/>
      <c r="AI90" s="16"/>
      <c r="AJ90" s="16"/>
      <c r="AK90" s="16"/>
      <c r="AL90" s="16"/>
      <c r="AM90" s="16"/>
      <c r="AN90" s="16"/>
      <c r="AO90" s="16"/>
      <c r="AP90" s="16"/>
      <c r="AQ90" s="16"/>
      <c r="AR90" s="16"/>
      <c r="AS90" s="16"/>
      <c r="AT90" s="16"/>
      <c r="AU90" s="16"/>
      <c r="AV90" s="16"/>
      <c r="AW90" s="16"/>
      <c r="AX90" s="16"/>
      <c r="AY90" s="16"/>
      <c r="AZ90" s="16"/>
      <c r="BA90" s="16"/>
    </row>
    <row r="91" spans="1:53">
      <c r="A91" s="22" t="s">
        <v>146</v>
      </c>
      <c r="B91" s="25" t="s">
        <v>79</v>
      </c>
      <c r="C91" s="48" t="s">
        <v>80</v>
      </c>
      <c r="D91" s="27"/>
      <c r="E91" s="29"/>
      <c r="F91" s="33"/>
      <c r="G91" s="310">
        <f>SUMIF(Z92:Z92,"&lt;&gt;NOR",G92:G92)</f>
        <v>0</v>
      </c>
      <c r="H91" s="33"/>
      <c r="I91" s="33">
        <f>SUM(I92:I92)</f>
        <v>0</v>
      </c>
      <c r="J91" s="33"/>
      <c r="K91" s="33">
        <f>SUM(K92:K92)</f>
        <v>0</v>
      </c>
      <c r="L91" s="33"/>
      <c r="M91" s="33">
        <f>SUM(M92:M92)</f>
        <v>0</v>
      </c>
      <c r="N91" s="33"/>
      <c r="O91" s="33">
        <f>SUM(O92:O92)</f>
        <v>0</v>
      </c>
      <c r="P91" s="33"/>
      <c r="Q91" s="33">
        <f>SUM(Q92:Q92)</f>
        <v>0</v>
      </c>
      <c r="R91" s="33"/>
      <c r="S91" s="33"/>
      <c r="T91" s="33"/>
      <c r="U91" s="34">
        <f>SUM(U92:U92)</f>
        <v>0</v>
      </c>
      <c r="V91" s="33"/>
      <c r="Z91" t="s">
        <v>147</v>
      </c>
    </row>
    <row r="92" spans="1:53" ht="22.5" outlineLevel="1">
      <c r="A92" s="17"/>
      <c r="B92" s="24" t="s">
        <v>299</v>
      </c>
      <c r="C92" s="47" t="s">
        <v>300</v>
      </c>
      <c r="D92" s="26" t="s">
        <v>301</v>
      </c>
      <c r="E92" s="28">
        <v>60</v>
      </c>
      <c r="F92" s="30">
        <v>0</v>
      </c>
      <c r="G92" s="31">
        <f>ROUND(E92*F92,2)</f>
        <v>0</v>
      </c>
      <c r="H92" s="30"/>
      <c r="I92" s="31">
        <f>ROUND(E92*H92,2)</f>
        <v>0</v>
      </c>
      <c r="J92" s="30"/>
      <c r="K92" s="31">
        <f>ROUND(E92*J92,2)</f>
        <v>0</v>
      </c>
      <c r="L92" s="31">
        <v>21</v>
      </c>
      <c r="M92" s="31">
        <f>G92*(1+L92/100)</f>
        <v>0</v>
      </c>
      <c r="N92" s="31">
        <v>0</v>
      </c>
      <c r="O92" s="31">
        <f>ROUND(E92*N92,2)</f>
        <v>0</v>
      </c>
      <c r="P92" s="31">
        <v>0</v>
      </c>
      <c r="Q92" s="31">
        <f>ROUND(E92*P92,2)</f>
        <v>0</v>
      </c>
      <c r="R92" s="31"/>
      <c r="S92" s="31" t="s">
        <v>173</v>
      </c>
      <c r="T92" s="31">
        <v>0</v>
      </c>
      <c r="U92" s="32">
        <f>ROUND(E92*T92,2)</f>
        <v>0</v>
      </c>
      <c r="V92" s="31"/>
      <c r="W92" s="16"/>
      <c r="X92" s="16"/>
      <c r="Y92" s="16"/>
      <c r="Z92" s="16" t="s">
        <v>153</v>
      </c>
      <c r="AA92" s="16"/>
      <c r="AB92" s="16"/>
      <c r="AC92" s="16"/>
      <c r="AD92" s="16"/>
      <c r="AE92" s="16"/>
      <c r="AF92" s="16"/>
      <c r="AG92" s="16"/>
      <c r="AH92" s="16"/>
      <c r="AI92" s="16"/>
      <c r="AJ92" s="16"/>
      <c r="AK92" s="16"/>
      <c r="AL92" s="16"/>
      <c r="AM92" s="16"/>
      <c r="AN92" s="16"/>
      <c r="AO92" s="16"/>
      <c r="AP92" s="16"/>
      <c r="AQ92" s="16"/>
      <c r="AR92" s="16"/>
      <c r="AS92" s="16"/>
      <c r="AT92" s="16"/>
      <c r="AU92" s="16"/>
      <c r="AV92" s="16"/>
      <c r="AW92" s="16"/>
      <c r="AX92" s="16"/>
      <c r="AY92" s="16"/>
      <c r="AZ92" s="16"/>
      <c r="BA92" s="16"/>
    </row>
    <row r="93" spans="1:53">
      <c r="A93" s="22" t="s">
        <v>146</v>
      </c>
      <c r="B93" s="25" t="s">
        <v>81</v>
      </c>
      <c r="C93" s="48" t="s">
        <v>82</v>
      </c>
      <c r="D93" s="27"/>
      <c r="E93" s="29"/>
      <c r="F93" s="33"/>
      <c r="G93" s="310">
        <f>SUMIF(Z94:Z98,"&lt;&gt;NOR",G94:G98)</f>
        <v>0</v>
      </c>
      <c r="H93" s="33"/>
      <c r="I93" s="33">
        <f>SUM(I94:I98)</f>
        <v>0</v>
      </c>
      <c r="J93" s="33"/>
      <c r="K93" s="33">
        <f>SUM(K94:K98)</f>
        <v>0</v>
      </c>
      <c r="L93" s="33"/>
      <c r="M93" s="33">
        <f>SUM(M94:M98)</f>
        <v>0</v>
      </c>
      <c r="N93" s="33"/>
      <c r="O93" s="33">
        <f>SUM(O94:O98)</f>
        <v>7.09</v>
      </c>
      <c r="P93" s="33"/>
      <c r="Q93" s="33">
        <f>SUM(Q94:Q98)</f>
        <v>0</v>
      </c>
      <c r="R93" s="33"/>
      <c r="S93" s="33"/>
      <c r="T93" s="33"/>
      <c r="U93" s="34">
        <f>SUM(U94:U98)</f>
        <v>869.37</v>
      </c>
      <c r="V93" s="33"/>
      <c r="Z93" t="s">
        <v>147</v>
      </c>
    </row>
    <row r="94" spans="1:53" outlineLevel="1">
      <c r="A94" s="17"/>
      <c r="B94" s="24" t="s">
        <v>302</v>
      </c>
      <c r="C94" s="47" t="s">
        <v>303</v>
      </c>
      <c r="D94" s="26" t="s">
        <v>161</v>
      </c>
      <c r="E94" s="28">
        <v>1310</v>
      </c>
      <c r="F94" s="30">
        <v>0</v>
      </c>
      <c r="G94" s="31">
        <f>ROUND(E94*F94,2)</f>
        <v>0</v>
      </c>
      <c r="H94" s="30"/>
      <c r="I94" s="31">
        <f>ROUND(E94*H94,2)</f>
        <v>0</v>
      </c>
      <c r="J94" s="30"/>
      <c r="K94" s="31">
        <f>ROUND(E94*J94,2)</f>
        <v>0</v>
      </c>
      <c r="L94" s="31">
        <v>21</v>
      </c>
      <c r="M94" s="31">
        <f>G94*(1+L94/100)</f>
        <v>0</v>
      </c>
      <c r="N94" s="31">
        <v>3.6800000000000001E-3</v>
      </c>
      <c r="O94" s="31">
        <f>ROUND(E94*N94,2)</f>
        <v>4.82</v>
      </c>
      <c r="P94" s="31">
        <v>0</v>
      </c>
      <c r="Q94" s="31">
        <f>ROUND(E94*P94,2)</f>
        <v>0</v>
      </c>
      <c r="R94" s="31" t="s">
        <v>304</v>
      </c>
      <c r="S94" s="31" t="s">
        <v>152</v>
      </c>
      <c r="T94" s="31">
        <v>0.38500000000000001</v>
      </c>
      <c r="U94" s="32">
        <f>ROUND(E94*T94,2)</f>
        <v>504.35</v>
      </c>
      <c r="V94" s="31"/>
      <c r="W94" s="16"/>
      <c r="X94" s="16"/>
      <c r="Y94" s="16"/>
      <c r="Z94" s="16" t="s">
        <v>153</v>
      </c>
      <c r="AA94" s="16"/>
      <c r="AB94" s="16"/>
      <c r="AC94" s="16"/>
      <c r="AD94" s="16"/>
      <c r="AE94" s="16"/>
      <c r="AF94" s="16"/>
      <c r="AG94" s="16"/>
      <c r="AH94" s="16"/>
      <c r="AI94" s="16"/>
      <c r="AJ94" s="16"/>
      <c r="AK94" s="16"/>
      <c r="AL94" s="16"/>
      <c r="AM94" s="16"/>
      <c r="AN94" s="16"/>
      <c r="AO94" s="16"/>
      <c r="AP94" s="16"/>
      <c r="AQ94" s="16"/>
      <c r="AR94" s="16"/>
      <c r="AS94" s="16"/>
      <c r="AT94" s="16"/>
      <c r="AU94" s="16"/>
      <c r="AV94" s="16"/>
      <c r="AW94" s="16"/>
      <c r="AX94" s="16"/>
      <c r="AY94" s="16"/>
      <c r="AZ94" s="16"/>
      <c r="BA94" s="16"/>
    </row>
    <row r="95" spans="1:53" outlineLevel="1">
      <c r="A95" s="17"/>
      <c r="B95" s="24"/>
      <c r="C95" s="368" t="s">
        <v>305</v>
      </c>
      <c r="D95" s="369"/>
      <c r="E95" s="370"/>
      <c r="F95" s="371"/>
      <c r="G95" s="372"/>
      <c r="H95" s="31"/>
      <c r="I95" s="31"/>
      <c r="J95" s="31"/>
      <c r="K95" s="31"/>
      <c r="L95" s="31"/>
      <c r="M95" s="31"/>
      <c r="N95" s="31"/>
      <c r="O95" s="31"/>
      <c r="P95" s="31"/>
      <c r="Q95" s="31"/>
      <c r="R95" s="31"/>
      <c r="S95" s="31"/>
      <c r="T95" s="31"/>
      <c r="U95" s="32"/>
      <c r="V95" s="31"/>
      <c r="W95" s="16"/>
      <c r="X95" s="16"/>
      <c r="Y95" s="16"/>
      <c r="Z95" s="16" t="s">
        <v>162</v>
      </c>
      <c r="AA95" s="16"/>
      <c r="AB95" s="16"/>
      <c r="AC95" s="16"/>
      <c r="AD95" s="16"/>
      <c r="AE95" s="16"/>
      <c r="AF95" s="16"/>
      <c r="AG95" s="16"/>
      <c r="AH95" s="16"/>
      <c r="AI95" s="16"/>
      <c r="AJ95" s="16"/>
      <c r="AK95" s="16"/>
      <c r="AL95" s="16"/>
      <c r="AM95" s="16"/>
      <c r="AN95" s="16"/>
      <c r="AO95" s="16"/>
      <c r="AP95" s="16"/>
      <c r="AQ95" s="16"/>
      <c r="AR95" s="16"/>
      <c r="AS95" s="16"/>
      <c r="AT95" s="23" t="str">
        <f>C95</f>
        <v>dvouvrstvá</v>
      </c>
      <c r="AU95" s="16"/>
      <c r="AV95" s="16"/>
      <c r="AW95" s="16"/>
      <c r="AX95" s="16"/>
      <c r="AY95" s="16"/>
      <c r="AZ95" s="16"/>
      <c r="BA95" s="16"/>
    </row>
    <row r="96" spans="1:53" ht="22.5" outlineLevel="1">
      <c r="A96" s="17"/>
      <c r="B96" s="24" t="s">
        <v>306</v>
      </c>
      <c r="C96" s="47" t="s">
        <v>307</v>
      </c>
      <c r="D96" s="26" t="s">
        <v>161</v>
      </c>
      <c r="E96" s="28">
        <v>900</v>
      </c>
      <c r="F96" s="30">
        <v>0</v>
      </c>
      <c r="G96" s="31">
        <f>ROUND(E96*F96,2)</f>
        <v>0</v>
      </c>
      <c r="H96" s="30"/>
      <c r="I96" s="31">
        <f>ROUND(E96*H96,2)</f>
        <v>0</v>
      </c>
      <c r="J96" s="30"/>
      <c r="K96" s="31">
        <f>ROUND(E96*J96,2)</f>
        <v>0</v>
      </c>
      <c r="L96" s="31">
        <v>21</v>
      </c>
      <c r="M96" s="31">
        <f>G96*(1+L96/100)</f>
        <v>0</v>
      </c>
      <c r="N96" s="31">
        <v>2.5200000000000001E-3</v>
      </c>
      <c r="O96" s="31">
        <f>ROUND(E96*N96,2)</f>
        <v>2.27</v>
      </c>
      <c r="P96" s="31">
        <v>0</v>
      </c>
      <c r="Q96" s="31">
        <f>ROUND(E96*P96,2)</f>
        <v>0</v>
      </c>
      <c r="R96" s="31" t="s">
        <v>304</v>
      </c>
      <c r="S96" s="31" t="s">
        <v>152</v>
      </c>
      <c r="T96" s="31">
        <v>0.40500000000000003</v>
      </c>
      <c r="U96" s="32">
        <f>ROUND(E96*T96,2)</f>
        <v>364.5</v>
      </c>
      <c r="V96" s="31"/>
      <c r="W96" s="16"/>
      <c r="X96" s="16"/>
      <c r="Y96" s="16"/>
      <c r="Z96" s="16" t="s">
        <v>153</v>
      </c>
      <c r="AA96" s="16"/>
      <c r="AB96" s="16"/>
      <c r="AC96" s="16"/>
      <c r="AD96" s="16"/>
      <c r="AE96" s="16"/>
      <c r="AF96" s="16"/>
      <c r="AG96" s="16"/>
      <c r="AH96" s="16"/>
      <c r="AI96" s="16"/>
      <c r="AJ96" s="16"/>
      <c r="AK96" s="16"/>
      <c r="AL96" s="16"/>
      <c r="AM96" s="16"/>
      <c r="AN96" s="16"/>
      <c r="AO96" s="16"/>
      <c r="AP96" s="16"/>
      <c r="AQ96" s="16"/>
      <c r="AR96" s="16"/>
      <c r="AS96" s="16"/>
      <c r="AT96" s="16"/>
      <c r="AU96" s="16"/>
      <c r="AV96" s="16"/>
      <c r="AW96" s="16"/>
      <c r="AX96" s="16"/>
      <c r="AY96" s="16"/>
      <c r="AZ96" s="16"/>
      <c r="BA96" s="16"/>
    </row>
    <row r="97" spans="1:53" outlineLevel="1">
      <c r="A97" s="17"/>
      <c r="B97" s="24"/>
      <c r="C97" s="368" t="s">
        <v>305</v>
      </c>
      <c r="D97" s="369"/>
      <c r="E97" s="370"/>
      <c r="F97" s="371"/>
      <c r="G97" s="372"/>
      <c r="H97" s="31"/>
      <c r="I97" s="31"/>
      <c r="J97" s="31"/>
      <c r="K97" s="31"/>
      <c r="L97" s="31"/>
      <c r="M97" s="31"/>
      <c r="N97" s="31"/>
      <c r="O97" s="31"/>
      <c r="P97" s="31"/>
      <c r="Q97" s="31"/>
      <c r="R97" s="31"/>
      <c r="S97" s="31"/>
      <c r="T97" s="31"/>
      <c r="U97" s="32"/>
      <c r="V97" s="31"/>
      <c r="W97" s="16"/>
      <c r="X97" s="16"/>
      <c r="Y97" s="16"/>
      <c r="Z97" s="16" t="s">
        <v>162</v>
      </c>
      <c r="AA97" s="16"/>
      <c r="AB97" s="16"/>
      <c r="AC97" s="16"/>
      <c r="AD97" s="16"/>
      <c r="AE97" s="16"/>
      <c r="AF97" s="16"/>
      <c r="AG97" s="16"/>
      <c r="AH97" s="16"/>
      <c r="AI97" s="16"/>
      <c r="AJ97" s="16"/>
      <c r="AK97" s="16"/>
      <c r="AL97" s="16"/>
      <c r="AM97" s="16"/>
      <c r="AN97" s="16"/>
      <c r="AO97" s="16"/>
      <c r="AP97" s="16"/>
      <c r="AQ97" s="16"/>
      <c r="AR97" s="16"/>
      <c r="AS97" s="16"/>
      <c r="AT97" s="23" t="str">
        <f>C97</f>
        <v>dvouvrstvá</v>
      </c>
      <c r="AU97" s="16"/>
      <c r="AV97" s="16"/>
      <c r="AW97" s="16"/>
      <c r="AX97" s="16"/>
      <c r="AY97" s="16"/>
      <c r="AZ97" s="16"/>
      <c r="BA97" s="16"/>
    </row>
    <row r="98" spans="1:53" outlineLevel="1">
      <c r="A98" s="17"/>
      <c r="B98" s="24" t="s">
        <v>308</v>
      </c>
      <c r="C98" s="47" t="s">
        <v>309</v>
      </c>
      <c r="D98" s="26" t="s">
        <v>163</v>
      </c>
      <c r="E98" s="28">
        <v>0.33</v>
      </c>
      <c r="F98" s="30">
        <v>0</v>
      </c>
      <c r="G98" s="31">
        <f>ROUND(E98*F98,2)</f>
        <v>0</v>
      </c>
      <c r="H98" s="30"/>
      <c r="I98" s="31">
        <f>ROUND(E98*H98,2)</f>
        <v>0</v>
      </c>
      <c r="J98" s="30"/>
      <c r="K98" s="31">
        <f>ROUND(E98*J98,2)</f>
        <v>0</v>
      </c>
      <c r="L98" s="31">
        <v>21</v>
      </c>
      <c r="M98" s="31">
        <f>G98*(1+L98/100)</f>
        <v>0</v>
      </c>
      <c r="N98" s="31">
        <v>0</v>
      </c>
      <c r="O98" s="31">
        <f>ROUND(E98*N98,2)</f>
        <v>0</v>
      </c>
      <c r="P98" s="31">
        <v>0</v>
      </c>
      <c r="Q98" s="31">
        <f>ROUND(E98*P98,2)</f>
        <v>0</v>
      </c>
      <c r="R98" s="31" t="s">
        <v>304</v>
      </c>
      <c r="S98" s="31" t="s">
        <v>152</v>
      </c>
      <c r="T98" s="31">
        <v>1.5669999999999999</v>
      </c>
      <c r="U98" s="32">
        <f>ROUND(E98*T98,2)</f>
        <v>0.52</v>
      </c>
      <c r="V98" s="31"/>
      <c r="W98" s="16"/>
      <c r="X98" s="16"/>
      <c r="Y98" s="16"/>
      <c r="Z98" s="16" t="s">
        <v>298</v>
      </c>
      <c r="AA98" s="16"/>
      <c r="AB98" s="16"/>
      <c r="AC98" s="16"/>
      <c r="AD98" s="16"/>
      <c r="AE98" s="16"/>
      <c r="AF98" s="16"/>
      <c r="AG98" s="16"/>
      <c r="AH98" s="16"/>
      <c r="AI98" s="16"/>
      <c r="AJ98" s="16"/>
      <c r="AK98" s="16"/>
      <c r="AL98" s="16"/>
      <c r="AM98" s="16"/>
      <c r="AN98" s="16"/>
      <c r="AO98" s="16"/>
      <c r="AP98" s="16"/>
      <c r="AQ98" s="16"/>
      <c r="AR98" s="16"/>
      <c r="AS98" s="16"/>
      <c r="AT98" s="16"/>
      <c r="AU98" s="16"/>
      <c r="AV98" s="16"/>
      <c r="AW98" s="16"/>
      <c r="AX98" s="16"/>
      <c r="AY98" s="16"/>
      <c r="AZ98" s="16"/>
      <c r="BA98" s="16"/>
    </row>
    <row r="99" spans="1:53">
      <c r="A99" s="22" t="s">
        <v>146</v>
      </c>
      <c r="B99" s="25" t="s">
        <v>83</v>
      </c>
      <c r="C99" s="48" t="s">
        <v>84</v>
      </c>
      <c r="D99" s="27"/>
      <c r="E99" s="29"/>
      <c r="F99" s="33"/>
      <c r="G99" s="310">
        <f>SUMIF(Z100:Z107,"&lt;&gt;NOR",G100:G107)</f>
        <v>0</v>
      </c>
      <c r="H99" s="33"/>
      <c r="I99" s="33">
        <f>SUM(I100:I107)</f>
        <v>0</v>
      </c>
      <c r="J99" s="33"/>
      <c r="K99" s="33">
        <f>SUM(K100:K107)</f>
        <v>0</v>
      </c>
      <c r="L99" s="33"/>
      <c r="M99" s="33">
        <f>SUM(M100:M107)</f>
        <v>0</v>
      </c>
      <c r="N99" s="33"/>
      <c r="O99" s="33">
        <f>SUM(O100:O107)</f>
        <v>2.5999999999999996</v>
      </c>
      <c r="P99" s="33"/>
      <c r="Q99" s="33">
        <f>SUM(Q100:Q107)</f>
        <v>0</v>
      </c>
      <c r="R99" s="33"/>
      <c r="S99" s="33"/>
      <c r="T99" s="33"/>
      <c r="U99" s="34">
        <f>SUM(U100:U107)</f>
        <v>226.93</v>
      </c>
      <c r="V99" s="33"/>
      <c r="W99" s="311"/>
      <c r="Z99" t="s">
        <v>147</v>
      </c>
    </row>
    <row r="100" spans="1:53" outlineLevel="1">
      <c r="A100" s="17"/>
      <c r="B100" s="24" t="s">
        <v>310</v>
      </c>
      <c r="C100" s="47" t="s">
        <v>643</v>
      </c>
      <c r="D100" s="26" t="s">
        <v>161</v>
      </c>
      <c r="E100" s="28">
        <v>980</v>
      </c>
      <c r="F100" s="30">
        <v>0</v>
      </c>
      <c r="G100" s="31">
        <f>ROUND(E100*F100,2)</f>
        <v>0</v>
      </c>
      <c r="H100" s="30"/>
      <c r="I100" s="31">
        <f>ROUND(E100*H100,2)</f>
        <v>0</v>
      </c>
      <c r="J100" s="30"/>
      <c r="K100" s="31">
        <f>ROUND(E100*J100,2)</f>
        <v>0</v>
      </c>
      <c r="L100" s="31">
        <v>21</v>
      </c>
      <c r="M100" s="31">
        <f>G100*(1+L100/100)</f>
        <v>0</v>
      </c>
      <c r="N100" s="31">
        <v>0</v>
      </c>
      <c r="O100" s="31">
        <f>ROUND(E100*N100,2)</f>
        <v>0</v>
      </c>
      <c r="P100" s="31">
        <v>0</v>
      </c>
      <c r="Q100" s="31">
        <f>ROUND(E100*P100,2)</f>
        <v>0</v>
      </c>
      <c r="R100" s="31" t="s">
        <v>171</v>
      </c>
      <c r="S100" s="31" t="s">
        <v>152</v>
      </c>
      <c r="T100" s="31">
        <v>0.08</v>
      </c>
      <c r="U100" s="32">
        <f>ROUND(E100*T100,2)</f>
        <v>78.400000000000006</v>
      </c>
      <c r="V100" s="31"/>
      <c r="W100" s="16"/>
      <c r="X100" s="16"/>
      <c r="Y100" s="16"/>
      <c r="Z100" s="16" t="s">
        <v>153</v>
      </c>
      <c r="AA100" s="16"/>
      <c r="AB100" s="16"/>
      <c r="AC100" s="16"/>
      <c r="AD100" s="16"/>
      <c r="AE100" s="16"/>
      <c r="AF100" s="16"/>
      <c r="AG100" s="16"/>
      <c r="AH100" s="16"/>
      <c r="AI100" s="16"/>
      <c r="AJ100" s="16"/>
      <c r="AK100" s="16"/>
      <c r="AL100" s="16"/>
      <c r="AM100" s="16"/>
      <c r="AN100" s="16"/>
      <c r="AO100" s="16"/>
      <c r="AP100" s="16"/>
      <c r="AQ100" s="16"/>
      <c r="AR100" s="16"/>
      <c r="AS100" s="16"/>
      <c r="AT100" s="16"/>
      <c r="AU100" s="16"/>
      <c r="AV100" s="16"/>
      <c r="AW100" s="16"/>
      <c r="AX100" s="16"/>
      <c r="AY100" s="16"/>
      <c r="AZ100" s="16"/>
      <c r="BA100" s="16"/>
    </row>
    <row r="101" spans="1:53" outlineLevel="1">
      <c r="A101" s="17"/>
      <c r="B101" s="24" t="s">
        <v>311</v>
      </c>
      <c r="C101" s="47" t="s">
        <v>312</v>
      </c>
      <c r="D101" s="26" t="s">
        <v>161</v>
      </c>
      <c r="E101" s="28">
        <v>540</v>
      </c>
      <c r="F101" s="30">
        <v>0</v>
      </c>
      <c r="G101" s="31">
        <f>ROUND(E101*F101,2)</f>
        <v>0</v>
      </c>
      <c r="H101" s="30"/>
      <c r="I101" s="31">
        <f>ROUND(E101*H101,2)</f>
        <v>0</v>
      </c>
      <c r="J101" s="30"/>
      <c r="K101" s="31">
        <f>ROUND(E101*J101,2)</f>
        <v>0</v>
      </c>
      <c r="L101" s="31">
        <v>21</v>
      </c>
      <c r="M101" s="31">
        <f>G101*(1+L101/100)</f>
        <v>0</v>
      </c>
      <c r="N101" s="31">
        <v>2.3000000000000001E-4</v>
      </c>
      <c r="O101" s="31">
        <f>ROUND(E101*N101,2)</f>
        <v>0.12</v>
      </c>
      <c r="P101" s="31">
        <v>0</v>
      </c>
      <c r="Q101" s="31">
        <f>ROUND(E101*P101,2)</f>
        <v>0</v>
      </c>
      <c r="R101" s="31" t="s">
        <v>171</v>
      </c>
      <c r="S101" s="31" t="s">
        <v>152</v>
      </c>
      <c r="T101" s="31">
        <v>0.161</v>
      </c>
      <c r="U101" s="32">
        <f>ROUND(E101*T101,2)</f>
        <v>86.94</v>
      </c>
      <c r="V101" s="31"/>
      <c r="W101" s="16"/>
      <c r="X101" s="16"/>
      <c r="Y101" s="16"/>
      <c r="Z101" s="16" t="s">
        <v>153</v>
      </c>
      <c r="AA101" s="16"/>
      <c r="AB101" s="16"/>
      <c r="AC101" s="16"/>
      <c r="AD101" s="16"/>
      <c r="AE101" s="16"/>
      <c r="AF101" s="16"/>
      <c r="AG101" s="16"/>
      <c r="AH101" s="16"/>
      <c r="AI101" s="16"/>
      <c r="AJ101" s="16"/>
      <c r="AK101" s="16"/>
      <c r="AL101" s="16"/>
      <c r="AM101" s="16"/>
      <c r="AN101" s="16"/>
      <c r="AO101" s="16"/>
      <c r="AP101" s="16"/>
      <c r="AQ101" s="16"/>
      <c r="AR101" s="16"/>
      <c r="AS101" s="16"/>
      <c r="AT101" s="16"/>
      <c r="AU101" s="16"/>
      <c r="AV101" s="16"/>
      <c r="AW101" s="16"/>
      <c r="AX101" s="16"/>
      <c r="AY101" s="16"/>
      <c r="AZ101" s="16"/>
      <c r="BA101" s="16"/>
    </row>
    <row r="102" spans="1:53" outlineLevel="1">
      <c r="A102" s="17"/>
      <c r="B102" s="24"/>
      <c r="C102" s="368" t="s">
        <v>502</v>
      </c>
      <c r="D102" s="369"/>
      <c r="E102" s="370"/>
      <c r="F102" s="371"/>
      <c r="G102" s="372"/>
      <c r="H102" s="31"/>
      <c r="I102" s="31"/>
      <c r="J102" s="31"/>
      <c r="K102" s="31"/>
      <c r="L102" s="31"/>
      <c r="M102" s="31"/>
      <c r="N102" s="31"/>
      <c r="O102" s="31"/>
      <c r="P102" s="31"/>
      <c r="Q102" s="31"/>
      <c r="R102" s="31"/>
      <c r="S102" s="31"/>
      <c r="T102" s="31"/>
      <c r="U102" s="32"/>
      <c r="V102" s="31"/>
      <c r="W102" s="16"/>
      <c r="X102" s="16"/>
      <c r="Y102" s="16"/>
      <c r="Z102" s="16" t="s">
        <v>162</v>
      </c>
      <c r="AA102" s="16"/>
      <c r="AB102" s="16"/>
      <c r="AC102" s="16"/>
      <c r="AD102" s="16"/>
      <c r="AE102" s="16"/>
      <c r="AF102" s="16"/>
      <c r="AG102" s="16"/>
      <c r="AH102" s="16"/>
      <c r="AI102" s="16"/>
      <c r="AJ102" s="16"/>
      <c r="AK102" s="16"/>
      <c r="AL102" s="16"/>
      <c r="AM102" s="16"/>
      <c r="AN102" s="16"/>
      <c r="AO102" s="16"/>
      <c r="AP102" s="16"/>
      <c r="AQ102" s="16"/>
      <c r="AR102" s="16"/>
      <c r="AS102" s="16"/>
      <c r="AT102" s="23" t="str">
        <f>C102</f>
        <v>Nařezání izolace na potřebný rouzměr. Vložení izolace do stěny bez dodávky tepelné izolace.</v>
      </c>
      <c r="AU102" s="16"/>
      <c r="AV102" s="16"/>
      <c r="AW102" s="16"/>
      <c r="AX102" s="16"/>
      <c r="AY102" s="16"/>
      <c r="AZ102" s="16"/>
      <c r="BA102" s="16"/>
    </row>
    <row r="103" spans="1:53" outlineLevel="1">
      <c r="A103" s="17"/>
      <c r="B103" s="24"/>
      <c r="C103" s="368" t="s">
        <v>313</v>
      </c>
      <c r="D103" s="369"/>
      <c r="E103" s="370"/>
      <c r="F103" s="371"/>
      <c r="G103" s="372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32"/>
      <c r="V103" s="31"/>
      <c r="W103" s="16"/>
      <c r="X103" s="16"/>
      <c r="Y103" s="16"/>
      <c r="Z103" s="16" t="s">
        <v>162</v>
      </c>
      <c r="AA103" s="16"/>
      <c r="AB103" s="16"/>
      <c r="AC103" s="16"/>
      <c r="AD103" s="16"/>
      <c r="AE103" s="16"/>
      <c r="AF103" s="16"/>
      <c r="AG103" s="16"/>
      <c r="AH103" s="16"/>
      <c r="AI103" s="16"/>
      <c r="AJ103" s="16"/>
      <c r="AK103" s="16"/>
      <c r="AL103" s="16"/>
      <c r="AM103" s="16"/>
      <c r="AN103" s="16"/>
      <c r="AO103" s="16"/>
      <c r="AP103" s="16"/>
      <c r="AQ103" s="16"/>
      <c r="AR103" s="16"/>
      <c r="AS103" s="16"/>
      <c r="AT103" s="23" t="str">
        <f>C103</f>
        <v>Včetně pomocného lešení o výšce podlahy do 1900 mm a pro zatížení do 1,5 kPa.</v>
      </c>
      <c r="AU103" s="16"/>
      <c r="AV103" s="16"/>
      <c r="AW103" s="16"/>
      <c r="AX103" s="16"/>
      <c r="AY103" s="16"/>
      <c r="AZ103" s="16"/>
      <c r="BA103" s="16"/>
    </row>
    <row r="104" spans="1:53" outlineLevel="1">
      <c r="A104" s="17"/>
      <c r="B104" s="24" t="s">
        <v>314</v>
      </c>
      <c r="C104" s="47" t="s">
        <v>315</v>
      </c>
      <c r="D104" s="26" t="s">
        <v>161</v>
      </c>
      <c r="E104" s="28">
        <v>860</v>
      </c>
      <c r="F104" s="30">
        <v>0</v>
      </c>
      <c r="G104" s="31">
        <f>ROUND(E104*F104,2)</f>
        <v>0</v>
      </c>
      <c r="H104" s="30"/>
      <c r="I104" s="31">
        <f>ROUND(E104*H104,2)</f>
        <v>0</v>
      </c>
      <c r="J104" s="30"/>
      <c r="K104" s="31">
        <f>ROUND(E104*J104,2)</f>
        <v>0</v>
      </c>
      <c r="L104" s="31">
        <v>21</v>
      </c>
      <c r="M104" s="31">
        <f>G104*(1+L104/100)</f>
        <v>0</v>
      </c>
      <c r="N104" s="31">
        <v>1.0000000000000001E-5</v>
      </c>
      <c r="O104" s="31">
        <f>ROUND(E104*N104,2)</f>
        <v>0.01</v>
      </c>
      <c r="P104" s="31">
        <v>0</v>
      </c>
      <c r="Q104" s="31">
        <f>ROUND(E104*P104,2)</f>
        <v>0</v>
      </c>
      <c r="R104" s="31" t="s">
        <v>171</v>
      </c>
      <c r="S104" s="31" t="s">
        <v>152</v>
      </c>
      <c r="T104" s="31">
        <v>7.0000000000000007E-2</v>
      </c>
      <c r="U104" s="32">
        <f>ROUND(E104*T104,2)</f>
        <v>60.2</v>
      </c>
      <c r="V104" s="31"/>
      <c r="W104" s="16"/>
      <c r="X104" s="16"/>
      <c r="Y104" s="16"/>
      <c r="Z104" s="16" t="s">
        <v>153</v>
      </c>
      <c r="AA104" s="16"/>
      <c r="AB104" s="16"/>
      <c r="AC104" s="16"/>
      <c r="AD104" s="16"/>
      <c r="AE104" s="16"/>
      <c r="AF104" s="16"/>
      <c r="AG104" s="16"/>
      <c r="AH104" s="16"/>
      <c r="AI104" s="16"/>
      <c r="AJ104" s="16"/>
      <c r="AK104" s="16"/>
      <c r="AL104" s="16"/>
      <c r="AM104" s="16"/>
      <c r="AN104" s="16"/>
      <c r="AO104" s="16"/>
      <c r="AP104" s="16"/>
      <c r="AQ104" s="16"/>
      <c r="AR104" s="16"/>
      <c r="AS104" s="16"/>
      <c r="AT104" s="16"/>
      <c r="AU104" s="16"/>
      <c r="AV104" s="16"/>
      <c r="AW104" s="16"/>
      <c r="AX104" s="16"/>
      <c r="AY104" s="16"/>
      <c r="AZ104" s="16"/>
      <c r="BA104" s="16"/>
    </row>
    <row r="105" spans="1:53" ht="22.5" outlineLevel="1">
      <c r="A105" s="17"/>
      <c r="B105" s="24" t="s">
        <v>316</v>
      </c>
      <c r="C105" s="309" t="s">
        <v>739</v>
      </c>
      <c r="D105" s="26" t="s">
        <v>161</v>
      </c>
      <c r="E105" s="28">
        <v>204</v>
      </c>
      <c r="F105" s="30">
        <v>0</v>
      </c>
      <c r="G105" s="31">
        <f>ROUND(E105*F105,2)</f>
        <v>0</v>
      </c>
      <c r="H105" s="30"/>
      <c r="I105" s="31">
        <f>ROUND(E105*H105,2)</f>
        <v>0</v>
      </c>
      <c r="J105" s="30"/>
      <c r="K105" s="31">
        <f>ROUND(E105*J105,2)</f>
        <v>0</v>
      </c>
      <c r="L105" s="31">
        <v>21</v>
      </c>
      <c r="M105" s="31">
        <f>G105*(1+L105/100)</f>
        <v>0</v>
      </c>
      <c r="N105" s="31">
        <v>1.8600000000000001E-3</v>
      </c>
      <c r="O105" s="31">
        <f>ROUND(E105*N105,2)</f>
        <v>0.38</v>
      </c>
      <c r="P105" s="31">
        <v>0</v>
      </c>
      <c r="Q105" s="31">
        <f>ROUND(E105*P105,2)</f>
        <v>0</v>
      </c>
      <c r="R105" s="31" t="s">
        <v>169</v>
      </c>
      <c r="S105" s="31" t="s">
        <v>152</v>
      </c>
      <c r="T105" s="31">
        <v>0</v>
      </c>
      <c r="U105" s="32">
        <f>ROUND(E105*T105,2)</f>
        <v>0</v>
      </c>
      <c r="V105" s="31"/>
      <c r="W105" s="312"/>
      <c r="X105" s="16"/>
      <c r="Y105" s="16"/>
      <c r="Z105" s="16" t="s">
        <v>170</v>
      </c>
      <c r="AA105" s="16"/>
      <c r="AB105" s="16"/>
      <c r="AC105" s="16"/>
      <c r="AD105" s="16"/>
      <c r="AE105" s="16"/>
      <c r="AF105" s="16"/>
      <c r="AG105" s="16"/>
      <c r="AH105" s="16"/>
      <c r="AI105" s="16"/>
      <c r="AJ105" s="16"/>
      <c r="AK105" s="16"/>
      <c r="AL105" s="16"/>
      <c r="AM105" s="16"/>
      <c r="AN105" s="16"/>
      <c r="AO105" s="16"/>
      <c r="AP105" s="16"/>
      <c r="AQ105" s="16"/>
      <c r="AR105" s="16"/>
      <c r="AS105" s="16"/>
      <c r="AT105" s="16"/>
      <c r="AU105" s="16"/>
      <c r="AV105" s="16"/>
      <c r="AW105" s="16"/>
      <c r="AX105" s="16"/>
      <c r="AY105" s="16"/>
      <c r="AZ105" s="16"/>
      <c r="BA105" s="16"/>
    </row>
    <row r="106" spans="1:53" ht="22.5" outlineLevel="1">
      <c r="A106" s="17"/>
      <c r="B106" s="24" t="s">
        <v>317</v>
      </c>
      <c r="C106" s="309" t="s">
        <v>738</v>
      </c>
      <c r="D106" s="26" t="s">
        <v>161</v>
      </c>
      <c r="E106" s="28">
        <v>698</v>
      </c>
      <c r="F106" s="30">
        <v>0</v>
      </c>
      <c r="G106" s="31">
        <f>ROUND(E106*F106,2)</f>
        <v>0</v>
      </c>
      <c r="H106" s="30"/>
      <c r="I106" s="31">
        <f>ROUND(E106*H106,2)</f>
        <v>0</v>
      </c>
      <c r="J106" s="30"/>
      <c r="K106" s="31">
        <f>ROUND(E106*J106,2)</f>
        <v>0</v>
      </c>
      <c r="L106" s="31">
        <v>21</v>
      </c>
      <c r="M106" s="31">
        <f>G106*(1+L106/100)</f>
        <v>0</v>
      </c>
      <c r="N106" s="31">
        <v>3.0000000000000001E-3</v>
      </c>
      <c r="O106" s="31">
        <f>ROUND(E106*N106,2)</f>
        <v>2.09</v>
      </c>
      <c r="P106" s="31">
        <v>0</v>
      </c>
      <c r="Q106" s="31">
        <f>ROUND(E106*P106,2)</f>
        <v>0</v>
      </c>
      <c r="R106" s="31" t="s">
        <v>169</v>
      </c>
      <c r="S106" s="31" t="s">
        <v>152</v>
      </c>
      <c r="T106" s="31">
        <v>0</v>
      </c>
      <c r="U106" s="32">
        <f>ROUND(E106*T106,2)</f>
        <v>0</v>
      </c>
      <c r="V106" s="31"/>
      <c r="W106" s="312"/>
      <c r="X106" s="16"/>
      <c r="Y106" s="16"/>
      <c r="Z106" s="16" t="s">
        <v>170</v>
      </c>
      <c r="AA106" s="16"/>
      <c r="AB106" s="16"/>
      <c r="AC106" s="16"/>
      <c r="AD106" s="16"/>
      <c r="AE106" s="16"/>
      <c r="AF106" s="16"/>
      <c r="AG106" s="16"/>
      <c r="AH106" s="16"/>
      <c r="AI106" s="16"/>
      <c r="AJ106" s="16"/>
      <c r="AK106" s="16"/>
      <c r="AL106" s="16"/>
      <c r="AM106" s="16"/>
      <c r="AN106" s="16"/>
      <c r="AO106" s="16"/>
      <c r="AP106" s="16"/>
      <c r="AQ106" s="16"/>
      <c r="AR106" s="16"/>
      <c r="AS106" s="16"/>
      <c r="AT106" s="16"/>
      <c r="AU106" s="16"/>
      <c r="AV106" s="16"/>
      <c r="AW106" s="16"/>
      <c r="AX106" s="16"/>
      <c r="AY106" s="16"/>
      <c r="AZ106" s="16"/>
      <c r="BA106" s="16"/>
    </row>
    <row r="107" spans="1:53" outlineLevel="1">
      <c r="A107" s="17"/>
      <c r="B107" s="24" t="s">
        <v>318</v>
      </c>
      <c r="C107" s="47" t="s">
        <v>319</v>
      </c>
      <c r="D107" s="26" t="s">
        <v>163</v>
      </c>
      <c r="E107" s="28">
        <v>0.8</v>
      </c>
      <c r="F107" s="30">
        <v>0</v>
      </c>
      <c r="G107" s="31">
        <f>ROUND(E107*F107,2)</f>
        <v>0</v>
      </c>
      <c r="H107" s="30"/>
      <c r="I107" s="31">
        <f>ROUND(E107*H107,2)</f>
        <v>0</v>
      </c>
      <c r="J107" s="30"/>
      <c r="K107" s="31">
        <f>ROUND(E107*J107,2)</f>
        <v>0</v>
      </c>
      <c r="L107" s="31">
        <v>21</v>
      </c>
      <c r="M107" s="31">
        <f>G107*(1+L107/100)</f>
        <v>0</v>
      </c>
      <c r="N107" s="31">
        <v>0</v>
      </c>
      <c r="O107" s="31">
        <f>ROUND(E107*N107,2)</f>
        <v>0</v>
      </c>
      <c r="P107" s="31">
        <v>0</v>
      </c>
      <c r="Q107" s="31">
        <f>ROUND(E107*P107,2)</f>
        <v>0</v>
      </c>
      <c r="R107" s="31" t="s">
        <v>171</v>
      </c>
      <c r="S107" s="31" t="s">
        <v>152</v>
      </c>
      <c r="T107" s="31">
        <v>1.74</v>
      </c>
      <c r="U107" s="32">
        <f>ROUND(E107*T107,2)</f>
        <v>1.39</v>
      </c>
      <c r="V107" s="31"/>
      <c r="W107" s="16"/>
      <c r="X107" s="16"/>
      <c r="Y107" s="16"/>
      <c r="Z107" s="16" t="s">
        <v>298</v>
      </c>
      <c r="AA107" s="16"/>
      <c r="AB107" s="16"/>
      <c r="AC107" s="16"/>
      <c r="AD107" s="16"/>
      <c r="AE107" s="16"/>
      <c r="AF107" s="16"/>
      <c r="AG107" s="16"/>
      <c r="AH107" s="16"/>
      <c r="AI107" s="16"/>
      <c r="AJ107" s="16"/>
      <c r="AK107" s="16"/>
      <c r="AL107" s="16"/>
      <c r="AM107" s="16"/>
      <c r="AN107" s="16"/>
      <c r="AO107" s="16"/>
      <c r="AP107" s="16"/>
      <c r="AQ107" s="16"/>
      <c r="AR107" s="16"/>
      <c r="AS107" s="16"/>
      <c r="AT107" s="16"/>
      <c r="AU107" s="16"/>
      <c r="AV107" s="16"/>
      <c r="AW107" s="16"/>
      <c r="AX107" s="16"/>
      <c r="AY107" s="16"/>
      <c r="AZ107" s="16"/>
      <c r="BA107" s="16"/>
    </row>
    <row r="108" spans="1:53">
      <c r="A108" s="22" t="s">
        <v>146</v>
      </c>
      <c r="B108" s="25" t="s">
        <v>85</v>
      </c>
      <c r="C108" s="48" t="s">
        <v>86</v>
      </c>
      <c r="D108" s="27"/>
      <c r="E108" s="29"/>
      <c r="F108" s="33"/>
      <c r="G108" s="310">
        <f>SUMIF(Z109:Z140,"&lt;&gt;NOR",G109:G140)</f>
        <v>0</v>
      </c>
      <c r="H108" s="33"/>
      <c r="I108" s="33">
        <f>SUM(I109:I140)</f>
        <v>0</v>
      </c>
      <c r="J108" s="33"/>
      <c r="K108" s="33">
        <f>SUM(K109:K140)</f>
        <v>0</v>
      </c>
      <c r="L108" s="33"/>
      <c r="M108" s="33">
        <f>SUM(M109:M140)</f>
        <v>0</v>
      </c>
      <c r="N108" s="33"/>
      <c r="O108" s="33">
        <f>SUM(O109:O140)</f>
        <v>19.830000000000002</v>
      </c>
      <c r="P108" s="33"/>
      <c r="Q108" s="33">
        <f>SUM(Q109:Q140)</f>
        <v>0</v>
      </c>
      <c r="R108" s="33"/>
      <c r="S108" s="33"/>
      <c r="T108" s="33"/>
      <c r="U108" s="34">
        <f>SUM(U109:U140)</f>
        <v>120.63</v>
      </c>
      <c r="V108" s="33"/>
      <c r="Z108" t="s">
        <v>147</v>
      </c>
    </row>
    <row r="109" spans="1:53" outlineLevel="1">
      <c r="A109" s="17"/>
      <c r="B109" s="24" t="s">
        <v>148</v>
      </c>
      <c r="C109" s="47" t="s">
        <v>149</v>
      </c>
      <c r="D109" s="26" t="s">
        <v>150</v>
      </c>
      <c r="E109" s="28">
        <v>12</v>
      </c>
      <c r="F109" s="30">
        <v>0</v>
      </c>
      <c r="G109" s="31">
        <f t="shared" ref="G109:G116" si="45">ROUND(E109*F109,2)</f>
        <v>0</v>
      </c>
      <c r="H109" s="30"/>
      <c r="I109" s="31">
        <f t="shared" ref="I109:I116" si="46">ROUND(E109*H109,2)</f>
        <v>0</v>
      </c>
      <c r="J109" s="30"/>
      <c r="K109" s="31">
        <f t="shared" ref="K109:K116" si="47">ROUND(E109*J109,2)</f>
        <v>0</v>
      </c>
      <c r="L109" s="31">
        <v>21</v>
      </c>
      <c r="M109" s="31">
        <f t="shared" ref="M109:M116" si="48">G109*(1+L109/100)</f>
        <v>0</v>
      </c>
      <c r="N109" s="31">
        <v>0</v>
      </c>
      <c r="O109" s="31">
        <f t="shared" ref="O109:O116" si="49">ROUND(E109*N109,2)</f>
        <v>0</v>
      </c>
      <c r="P109" s="31">
        <v>0</v>
      </c>
      <c r="Q109" s="31">
        <f t="shared" ref="Q109:Q116" si="50">ROUND(E109*P109,2)</f>
        <v>0</v>
      </c>
      <c r="R109" s="31" t="s">
        <v>151</v>
      </c>
      <c r="S109" s="31" t="s">
        <v>152</v>
      </c>
      <c r="T109" s="31">
        <v>3.5329999999999999</v>
      </c>
      <c r="U109" s="32">
        <f t="shared" ref="U109:U116" si="51">ROUND(E109*T109,2)</f>
        <v>42.4</v>
      </c>
      <c r="V109" s="31"/>
      <c r="W109" s="16"/>
      <c r="X109" s="16"/>
      <c r="Y109" s="16"/>
      <c r="Z109" s="16" t="s">
        <v>153</v>
      </c>
      <c r="AA109" s="16"/>
      <c r="AB109" s="16"/>
      <c r="AC109" s="16"/>
      <c r="AD109" s="16"/>
      <c r="AE109" s="16"/>
      <c r="AF109" s="16"/>
      <c r="AG109" s="16"/>
      <c r="AH109" s="16"/>
      <c r="AI109" s="16"/>
      <c r="AJ109" s="16"/>
      <c r="AK109" s="16"/>
      <c r="AL109" s="16"/>
      <c r="AM109" s="16"/>
      <c r="AN109" s="16"/>
      <c r="AO109" s="16"/>
      <c r="AP109" s="16"/>
      <c r="AQ109" s="16"/>
      <c r="AR109" s="16"/>
      <c r="AS109" s="16"/>
      <c r="AT109" s="16"/>
      <c r="AU109" s="16"/>
      <c r="AV109" s="16"/>
      <c r="AW109" s="16"/>
      <c r="AX109" s="16"/>
      <c r="AY109" s="16"/>
      <c r="AZ109" s="16"/>
      <c r="BA109" s="16"/>
    </row>
    <row r="110" spans="1:53" ht="22.5" outlineLevel="1">
      <c r="A110" s="17"/>
      <c r="B110" s="24" t="s">
        <v>154</v>
      </c>
      <c r="C110" s="47" t="s">
        <v>155</v>
      </c>
      <c r="D110" s="26" t="s">
        <v>150</v>
      </c>
      <c r="E110" s="28">
        <v>12</v>
      </c>
      <c r="F110" s="30">
        <v>0</v>
      </c>
      <c r="G110" s="31">
        <f t="shared" si="45"/>
        <v>0</v>
      </c>
      <c r="H110" s="30"/>
      <c r="I110" s="31">
        <f t="shared" si="46"/>
        <v>0</v>
      </c>
      <c r="J110" s="30"/>
      <c r="K110" s="31">
        <f t="shared" si="47"/>
        <v>0</v>
      </c>
      <c r="L110" s="31">
        <v>21</v>
      </c>
      <c r="M110" s="31">
        <f t="shared" si="48"/>
        <v>0</v>
      </c>
      <c r="N110" s="31">
        <v>0</v>
      </c>
      <c r="O110" s="31">
        <f t="shared" si="49"/>
        <v>0</v>
      </c>
      <c r="P110" s="31">
        <v>0</v>
      </c>
      <c r="Q110" s="31">
        <f t="shared" si="50"/>
        <v>0</v>
      </c>
      <c r="R110" s="31" t="s">
        <v>151</v>
      </c>
      <c r="S110" s="31" t="s">
        <v>152</v>
      </c>
      <c r="T110" s="31">
        <v>1.0999999999999999E-2</v>
      </c>
      <c r="U110" s="32">
        <f t="shared" si="51"/>
        <v>0.13</v>
      </c>
      <c r="V110" s="31"/>
      <c r="W110" s="16"/>
      <c r="X110" s="16"/>
      <c r="Y110" s="16"/>
      <c r="Z110" s="16" t="s">
        <v>153</v>
      </c>
      <c r="AA110" s="16"/>
      <c r="AB110" s="16"/>
      <c r="AC110" s="16"/>
      <c r="AD110" s="16"/>
      <c r="AE110" s="16"/>
      <c r="AF110" s="16"/>
      <c r="AG110" s="16"/>
      <c r="AH110" s="16"/>
      <c r="AI110" s="16"/>
      <c r="AJ110" s="16"/>
      <c r="AK110" s="16"/>
      <c r="AL110" s="16"/>
      <c r="AM110" s="16"/>
      <c r="AN110" s="16"/>
      <c r="AO110" s="16"/>
      <c r="AP110" s="16"/>
      <c r="AQ110" s="16"/>
      <c r="AR110" s="16"/>
      <c r="AS110" s="16"/>
      <c r="AT110" s="16"/>
      <c r="AU110" s="16"/>
      <c r="AV110" s="16"/>
      <c r="AW110" s="16"/>
      <c r="AX110" s="16"/>
      <c r="AY110" s="16"/>
      <c r="AZ110" s="16"/>
      <c r="BA110" s="16"/>
    </row>
    <row r="111" spans="1:53" ht="22.5" outlineLevel="1">
      <c r="A111" s="17"/>
      <c r="B111" s="24" t="s">
        <v>156</v>
      </c>
      <c r="C111" s="47" t="s">
        <v>157</v>
      </c>
      <c r="D111" s="26" t="s">
        <v>150</v>
      </c>
      <c r="E111" s="28">
        <v>12</v>
      </c>
      <c r="F111" s="30">
        <v>0</v>
      </c>
      <c r="G111" s="31">
        <f t="shared" si="45"/>
        <v>0</v>
      </c>
      <c r="H111" s="30"/>
      <c r="I111" s="31">
        <f t="shared" si="46"/>
        <v>0</v>
      </c>
      <c r="J111" s="30"/>
      <c r="K111" s="31">
        <f t="shared" si="47"/>
        <v>0</v>
      </c>
      <c r="L111" s="31">
        <v>21</v>
      </c>
      <c r="M111" s="31">
        <f t="shared" si="48"/>
        <v>0</v>
      </c>
      <c r="N111" s="31">
        <v>0</v>
      </c>
      <c r="O111" s="31">
        <f t="shared" si="49"/>
        <v>0</v>
      </c>
      <c r="P111" s="31">
        <v>0</v>
      </c>
      <c r="Q111" s="31">
        <f t="shared" si="50"/>
        <v>0</v>
      </c>
      <c r="R111" s="31" t="s">
        <v>151</v>
      </c>
      <c r="S111" s="31" t="s">
        <v>152</v>
      </c>
      <c r="T111" s="31">
        <v>0.66800000000000004</v>
      </c>
      <c r="U111" s="32">
        <f t="shared" si="51"/>
        <v>8.02</v>
      </c>
      <c r="V111" s="31"/>
      <c r="W111" s="16"/>
      <c r="X111" s="16"/>
      <c r="Y111" s="16"/>
      <c r="Z111" s="16" t="s">
        <v>153</v>
      </c>
      <c r="AA111" s="16"/>
      <c r="AB111" s="16"/>
      <c r="AC111" s="16"/>
      <c r="AD111" s="16"/>
      <c r="AE111" s="16"/>
      <c r="AF111" s="16"/>
      <c r="AG111" s="16"/>
      <c r="AH111" s="16"/>
      <c r="AI111" s="16"/>
      <c r="AJ111" s="16"/>
      <c r="AK111" s="16"/>
      <c r="AL111" s="16"/>
      <c r="AM111" s="16"/>
      <c r="AN111" s="16"/>
      <c r="AO111" s="16"/>
      <c r="AP111" s="16"/>
      <c r="AQ111" s="16"/>
      <c r="AR111" s="16"/>
      <c r="AS111" s="16"/>
      <c r="AT111" s="16"/>
      <c r="AU111" s="16"/>
      <c r="AV111" s="16"/>
      <c r="AW111" s="16"/>
      <c r="AX111" s="16"/>
      <c r="AY111" s="16"/>
      <c r="AZ111" s="16"/>
      <c r="BA111" s="16"/>
    </row>
    <row r="112" spans="1:53" outlineLevel="1">
      <c r="A112" s="17"/>
      <c r="B112" s="24" t="s">
        <v>158</v>
      </c>
      <c r="C112" s="47" t="s">
        <v>159</v>
      </c>
      <c r="D112" s="26" t="s">
        <v>150</v>
      </c>
      <c r="E112" s="28">
        <v>6</v>
      </c>
      <c r="F112" s="30">
        <v>0</v>
      </c>
      <c r="G112" s="31">
        <f t="shared" si="45"/>
        <v>0</v>
      </c>
      <c r="H112" s="30"/>
      <c r="I112" s="31">
        <f t="shared" si="46"/>
        <v>0</v>
      </c>
      <c r="J112" s="30"/>
      <c r="K112" s="31">
        <f t="shared" si="47"/>
        <v>0</v>
      </c>
      <c r="L112" s="31">
        <v>21</v>
      </c>
      <c r="M112" s="31">
        <f t="shared" si="48"/>
        <v>0</v>
      </c>
      <c r="N112" s="31">
        <v>0</v>
      </c>
      <c r="O112" s="31">
        <f t="shared" si="49"/>
        <v>0</v>
      </c>
      <c r="P112" s="31">
        <v>0</v>
      </c>
      <c r="Q112" s="31">
        <f t="shared" si="50"/>
        <v>0</v>
      </c>
      <c r="R112" s="31" t="s">
        <v>151</v>
      </c>
      <c r="S112" s="31" t="s">
        <v>152</v>
      </c>
      <c r="T112" s="31">
        <v>0.59099999999999997</v>
      </c>
      <c r="U112" s="32">
        <f t="shared" si="51"/>
        <v>3.55</v>
      </c>
      <c r="V112" s="31"/>
      <c r="W112" s="16"/>
      <c r="X112" s="16"/>
      <c r="Y112" s="16"/>
      <c r="Z112" s="16" t="s">
        <v>153</v>
      </c>
      <c r="AA112" s="16"/>
      <c r="AB112" s="16"/>
      <c r="AC112" s="16"/>
      <c r="AD112" s="16"/>
      <c r="AE112" s="16"/>
      <c r="AF112" s="16"/>
      <c r="AG112" s="16"/>
      <c r="AH112" s="16"/>
      <c r="AI112" s="16"/>
      <c r="AJ112" s="16"/>
      <c r="AK112" s="16"/>
      <c r="AL112" s="16"/>
      <c r="AM112" s="16"/>
      <c r="AN112" s="16"/>
      <c r="AO112" s="16"/>
      <c r="AP112" s="16"/>
      <c r="AQ112" s="16"/>
      <c r="AR112" s="16"/>
      <c r="AS112" s="16"/>
      <c r="AT112" s="16"/>
      <c r="AU112" s="16"/>
      <c r="AV112" s="16"/>
      <c r="AW112" s="16"/>
      <c r="AX112" s="16"/>
      <c r="AY112" s="16"/>
      <c r="AZ112" s="16"/>
      <c r="BA112" s="16"/>
    </row>
    <row r="113" spans="1:53" ht="22.5" outlineLevel="1">
      <c r="A113" s="17"/>
      <c r="B113" s="24" t="s">
        <v>320</v>
      </c>
      <c r="C113" s="47" t="s">
        <v>321</v>
      </c>
      <c r="D113" s="26" t="s">
        <v>150</v>
      </c>
      <c r="E113" s="28">
        <v>6</v>
      </c>
      <c r="F113" s="30">
        <v>0</v>
      </c>
      <c r="G113" s="31">
        <f t="shared" si="45"/>
        <v>0</v>
      </c>
      <c r="H113" s="30"/>
      <c r="I113" s="31">
        <f t="shared" si="46"/>
        <v>0</v>
      </c>
      <c r="J113" s="30"/>
      <c r="K113" s="31">
        <f t="shared" si="47"/>
        <v>0</v>
      </c>
      <c r="L113" s="31">
        <v>21</v>
      </c>
      <c r="M113" s="31">
        <f t="shared" si="48"/>
        <v>0</v>
      </c>
      <c r="N113" s="31">
        <v>1.7</v>
      </c>
      <c r="O113" s="31">
        <f t="shared" si="49"/>
        <v>10.199999999999999</v>
      </c>
      <c r="P113" s="31">
        <v>0</v>
      </c>
      <c r="Q113" s="31">
        <f t="shared" si="50"/>
        <v>0</v>
      </c>
      <c r="R113" s="31" t="s">
        <v>151</v>
      </c>
      <c r="S113" s="31" t="s">
        <v>152</v>
      </c>
      <c r="T113" s="31">
        <v>1.587</v>
      </c>
      <c r="U113" s="32">
        <f t="shared" si="51"/>
        <v>9.52</v>
      </c>
      <c r="V113" s="31"/>
      <c r="W113" s="16"/>
      <c r="X113" s="16"/>
      <c r="Y113" s="16"/>
      <c r="Z113" s="16" t="s">
        <v>153</v>
      </c>
      <c r="AA113" s="16"/>
      <c r="AB113" s="16"/>
      <c r="AC113" s="16"/>
      <c r="AD113" s="16"/>
      <c r="AE113" s="16"/>
      <c r="AF113" s="16"/>
      <c r="AG113" s="16"/>
      <c r="AH113" s="16"/>
      <c r="AI113" s="16"/>
      <c r="AJ113" s="16"/>
      <c r="AK113" s="16"/>
      <c r="AL113" s="16"/>
      <c r="AM113" s="16"/>
      <c r="AN113" s="16"/>
      <c r="AO113" s="16"/>
      <c r="AP113" s="16"/>
      <c r="AQ113" s="16"/>
      <c r="AR113" s="16"/>
      <c r="AS113" s="16"/>
      <c r="AT113" s="16"/>
      <c r="AU113" s="16"/>
      <c r="AV113" s="16"/>
      <c r="AW113" s="16"/>
      <c r="AX113" s="16"/>
      <c r="AY113" s="16"/>
      <c r="AZ113" s="16"/>
      <c r="BA113" s="16"/>
    </row>
    <row r="114" spans="1:53" outlineLevel="1">
      <c r="A114" s="17"/>
      <c r="B114" s="24" t="s">
        <v>322</v>
      </c>
      <c r="C114" s="47" t="s">
        <v>323</v>
      </c>
      <c r="D114" s="26" t="s">
        <v>150</v>
      </c>
      <c r="E114" s="28">
        <v>5</v>
      </c>
      <c r="F114" s="30">
        <v>0</v>
      </c>
      <c r="G114" s="31">
        <f t="shared" si="45"/>
        <v>0</v>
      </c>
      <c r="H114" s="30"/>
      <c r="I114" s="31">
        <f t="shared" si="46"/>
        <v>0</v>
      </c>
      <c r="J114" s="30"/>
      <c r="K114" s="31">
        <f t="shared" si="47"/>
        <v>0</v>
      </c>
      <c r="L114" s="31">
        <v>21</v>
      </c>
      <c r="M114" s="31">
        <f t="shared" si="48"/>
        <v>0</v>
      </c>
      <c r="N114" s="31">
        <v>1.8907700000000001</v>
      </c>
      <c r="O114" s="31">
        <f t="shared" si="49"/>
        <v>9.4499999999999993</v>
      </c>
      <c r="P114" s="31">
        <v>0</v>
      </c>
      <c r="Q114" s="31">
        <f t="shared" si="50"/>
        <v>0</v>
      </c>
      <c r="R114" s="31" t="s">
        <v>324</v>
      </c>
      <c r="S114" s="31" t="s">
        <v>152</v>
      </c>
      <c r="T114" s="31">
        <v>1.3169999999999999</v>
      </c>
      <c r="U114" s="32">
        <f t="shared" si="51"/>
        <v>6.59</v>
      </c>
      <c r="V114" s="31"/>
      <c r="W114" s="16"/>
      <c r="X114" s="16"/>
      <c r="Y114" s="16"/>
      <c r="Z114" s="16" t="s">
        <v>153</v>
      </c>
      <c r="AA114" s="16"/>
      <c r="AB114" s="16"/>
      <c r="AC114" s="16"/>
      <c r="AD114" s="16"/>
      <c r="AE114" s="16"/>
      <c r="AF114" s="16"/>
      <c r="AG114" s="16"/>
      <c r="AH114" s="16"/>
      <c r="AI114" s="16"/>
      <c r="AJ114" s="16"/>
      <c r="AK114" s="16"/>
      <c r="AL114" s="16"/>
      <c r="AM114" s="16"/>
      <c r="AN114" s="16"/>
      <c r="AO114" s="16"/>
      <c r="AP114" s="16"/>
      <c r="AQ114" s="16"/>
      <c r="AR114" s="16"/>
      <c r="AS114" s="16"/>
      <c r="AT114" s="16"/>
      <c r="AU114" s="16"/>
      <c r="AV114" s="16"/>
      <c r="AW114" s="16"/>
      <c r="AX114" s="16"/>
      <c r="AY114" s="16"/>
      <c r="AZ114" s="16"/>
      <c r="BA114" s="16"/>
    </row>
    <row r="115" spans="1:53" outlineLevel="1">
      <c r="A115" s="17"/>
      <c r="B115" s="24" t="s">
        <v>325</v>
      </c>
      <c r="C115" s="47" t="s">
        <v>326</v>
      </c>
      <c r="D115" s="26" t="s">
        <v>201</v>
      </c>
      <c r="E115" s="28">
        <v>2</v>
      </c>
      <c r="F115" s="30">
        <v>0</v>
      </c>
      <c r="G115" s="31">
        <f t="shared" si="45"/>
        <v>0</v>
      </c>
      <c r="H115" s="30"/>
      <c r="I115" s="31">
        <f t="shared" si="46"/>
        <v>0</v>
      </c>
      <c r="J115" s="30"/>
      <c r="K115" s="31">
        <f t="shared" si="47"/>
        <v>0</v>
      </c>
      <c r="L115" s="31">
        <v>21</v>
      </c>
      <c r="M115" s="31">
        <f t="shared" si="48"/>
        <v>0</v>
      </c>
      <c r="N115" s="31">
        <v>7.2099999999999997E-2</v>
      </c>
      <c r="O115" s="31">
        <f t="shared" si="49"/>
        <v>0.14000000000000001</v>
      </c>
      <c r="P115" s="31">
        <v>0</v>
      </c>
      <c r="Q115" s="31">
        <f t="shared" si="50"/>
        <v>0</v>
      </c>
      <c r="R115" s="31" t="s">
        <v>263</v>
      </c>
      <c r="S115" s="31" t="s">
        <v>152</v>
      </c>
      <c r="T115" s="31">
        <v>2.63</v>
      </c>
      <c r="U115" s="32">
        <f t="shared" si="51"/>
        <v>5.26</v>
      </c>
      <c r="V115" s="31"/>
      <c r="W115" s="16"/>
      <c r="X115" s="16"/>
      <c r="Y115" s="16"/>
      <c r="Z115" s="16" t="s">
        <v>153</v>
      </c>
      <c r="AA115" s="16"/>
      <c r="AB115" s="16"/>
      <c r="AC115" s="16"/>
      <c r="AD115" s="16"/>
      <c r="AE115" s="16"/>
      <c r="AF115" s="16"/>
      <c r="AG115" s="16"/>
      <c r="AH115" s="16"/>
      <c r="AI115" s="16"/>
      <c r="AJ115" s="16"/>
      <c r="AK115" s="16"/>
      <c r="AL115" s="16"/>
      <c r="AM115" s="16"/>
      <c r="AN115" s="16"/>
      <c r="AO115" s="16"/>
      <c r="AP115" s="16"/>
      <c r="AQ115" s="16"/>
      <c r="AR115" s="16"/>
      <c r="AS115" s="16"/>
      <c r="AT115" s="16"/>
      <c r="AU115" s="16"/>
      <c r="AV115" s="16"/>
      <c r="AW115" s="16"/>
      <c r="AX115" s="16"/>
      <c r="AY115" s="16"/>
      <c r="AZ115" s="16"/>
      <c r="BA115" s="16"/>
    </row>
    <row r="116" spans="1:53" ht="22.5" outlineLevel="1">
      <c r="A116" s="17"/>
      <c r="B116" s="24" t="s">
        <v>327</v>
      </c>
      <c r="C116" s="47" t="s">
        <v>328</v>
      </c>
      <c r="D116" s="26" t="s">
        <v>201</v>
      </c>
      <c r="E116" s="28">
        <v>1</v>
      </c>
      <c r="F116" s="30">
        <v>0</v>
      </c>
      <c r="G116" s="31">
        <f t="shared" si="45"/>
        <v>0</v>
      </c>
      <c r="H116" s="30"/>
      <c r="I116" s="31">
        <f t="shared" si="46"/>
        <v>0</v>
      </c>
      <c r="J116" s="30"/>
      <c r="K116" s="31">
        <f t="shared" si="47"/>
        <v>0</v>
      </c>
      <c r="L116" s="31">
        <v>21</v>
      </c>
      <c r="M116" s="31">
        <f t="shared" si="48"/>
        <v>0</v>
      </c>
      <c r="N116" s="31">
        <v>8.94E-3</v>
      </c>
      <c r="O116" s="31">
        <f t="shared" si="49"/>
        <v>0.01</v>
      </c>
      <c r="P116" s="31">
        <v>0</v>
      </c>
      <c r="Q116" s="31">
        <f t="shared" si="50"/>
        <v>0</v>
      </c>
      <c r="R116" s="31" t="s">
        <v>263</v>
      </c>
      <c r="S116" s="31" t="s">
        <v>152</v>
      </c>
      <c r="T116" s="31">
        <v>1.1279999999999999</v>
      </c>
      <c r="U116" s="32">
        <f t="shared" si="51"/>
        <v>1.1299999999999999</v>
      </c>
      <c r="V116" s="31"/>
      <c r="W116" s="16"/>
      <c r="X116" s="16"/>
      <c r="Y116" s="16"/>
      <c r="Z116" s="16" t="s">
        <v>153</v>
      </c>
      <c r="AA116" s="16"/>
      <c r="AB116" s="16"/>
      <c r="AC116" s="16"/>
      <c r="AD116" s="16"/>
      <c r="AE116" s="16"/>
      <c r="AF116" s="16"/>
      <c r="AG116" s="16"/>
      <c r="AH116" s="16"/>
      <c r="AI116" s="16"/>
      <c r="AJ116" s="16"/>
      <c r="AK116" s="16"/>
      <c r="AL116" s="16"/>
      <c r="AM116" s="16"/>
      <c r="AN116" s="16"/>
      <c r="AO116" s="16"/>
      <c r="AP116" s="16"/>
      <c r="AQ116" s="16"/>
      <c r="AR116" s="16"/>
      <c r="AS116" s="16"/>
      <c r="AT116" s="16"/>
      <c r="AU116" s="16"/>
      <c r="AV116" s="16"/>
      <c r="AW116" s="16"/>
      <c r="AX116" s="16"/>
      <c r="AY116" s="16"/>
      <c r="AZ116" s="16"/>
      <c r="BA116" s="16"/>
    </row>
    <row r="117" spans="1:53" outlineLevel="1">
      <c r="A117" s="17"/>
      <c r="B117" s="24"/>
      <c r="C117" s="368" t="s">
        <v>313</v>
      </c>
      <c r="D117" s="369"/>
      <c r="E117" s="370"/>
      <c r="F117" s="371"/>
      <c r="G117" s="372"/>
      <c r="H117" s="31"/>
      <c r="I117" s="31"/>
      <c r="J117" s="31"/>
      <c r="K117" s="31"/>
      <c r="L117" s="31"/>
      <c r="M117" s="31"/>
      <c r="N117" s="31"/>
      <c r="O117" s="31"/>
      <c r="P117" s="31"/>
      <c r="Q117" s="31"/>
      <c r="R117" s="31"/>
      <c r="S117" s="31"/>
      <c r="T117" s="31"/>
      <c r="U117" s="32"/>
      <c r="V117" s="31"/>
      <c r="W117" s="16"/>
      <c r="X117" s="16"/>
      <c r="Y117" s="16"/>
      <c r="Z117" s="16" t="s">
        <v>162</v>
      </c>
      <c r="AA117" s="16"/>
      <c r="AB117" s="16"/>
      <c r="AC117" s="16"/>
      <c r="AD117" s="16"/>
      <c r="AE117" s="16"/>
      <c r="AF117" s="16"/>
      <c r="AG117" s="16"/>
      <c r="AH117" s="16"/>
      <c r="AI117" s="16"/>
      <c r="AJ117" s="16"/>
      <c r="AK117" s="16"/>
      <c r="AL117" s="16"/>
      <c r="AM117" s="16"/>
      <c r="AN117" s="16"/>
      <c r="AO117" s="16"/>
      <c r="AP117" s="16"/>
      <c r="AQ117" s="16"/>
      <c r="AR117" s="16"/>
      <c r="AS117" s="16"/>
      <c r="AT117" s="23" t="str">
        <f>C117</f>
        <v>Včetně pomocného lešení o výšce podlahy do 1900 mm a pro zatížení do 1,5 kPa.</v>
      </c>
      <c r="AU117" s="16"/>
      <c r="AV117" s="16"/>
      <c r="AW117" s="16"/>
      <c r="AX117" s="16"/>
      <c r="AY117" s="16"/>
      <c r="AZ117" s="16"/>
      <c r="BA117" s="16"/>
    </row>
    <row r="118" spans="1:53" outlineLevel="1">
      <c r="A118" s="17"/>
      <c r="B118" s="24" t="s">
        <v>329</v>
      </c>
      <c r="C118" s="47" t="s">
        <v>330</v>
      </c>
      <c r="D118" s="26" t="s">
        <v>168</v>
      </c>
      <c r="E118" s="28">
        <v>13</v>
      </c>
      <c r="F118" s="30">
        <v>0</v>
      </c>
      <c r="G118" s="31">
        <f>ROUND(E118*F118,2)</f>
        <v>0</v>
      </c>
      <c r="H118" s="30"/>
      <c r="I118" s="31">
        <f>ROUND(E118*H118,2)</f>
        <v>0</v>
      </c>
      <c r="J118" s="30"/>
      <c r="K118" s="31">
        <f>ROUND(E118*J118,2)</f>
        <v>0</v>
      </c>
      <c r="L118" s="31">
        <v>21</v>
      </c>
      <c r="M118" s="31">
        <f>G118*(1+L118/100)</f>
        <v>0</v>
      </c>
      <c r="N118" s="31">
        <v>3.8000000000000002E-4</v>
      </c>
      <c r="O118" s="31">
        <f>ROUND(E118*N118,2)</f>
        <v>0</v>
      </c>
      <c r="P118" s="31">
        <v>0</v>
      </c>
      <c r="Q118" s="31">
        <f>ROUND(E118*P118,2)</f>
        <v>0</v>
      </c>
      <c r="R118" s="31" t="s">
        <v>263</v>
      </c>
      <c r="S118" s="31" t="s">
        <v>152</v>
      </c>
      <c r="T118" s="31">
        <v>0.32</v>
      </c>
      <c r="U118" s="32">
        <f>ROUND(E118*T118,2)</f>
        <v>4.16</v>
      </c>
      <c r="V118" s="31"/>
      <c r="W118" s="16"/>
      <c r="X118" s="16"/>
      <c r="Y118" s="16"/>
      <c r="Z118" s="16" t="s">
        <v>153</v>
      </c>
      <c r="AA118" s="16"/>
      <c r="AB118" s="16"/>
      <c r="AC118" s="16"/>
      <c r="AD118" s="16"/>
      <c r="AE118" s="16"/>
      <c r="AF118" s="16"/>
      <c r="AG118" s="16"/>
      <c r="AH118" s="16"/>
      <c r="AI118" s="16"/>
      <c r="AJ118" s="16"/>
      <c r="AK118" s="16"/>
      <c r="AL118" s="16"/>
      <c r="AM118" s="16"/>
      <c r="AN118" s="16"/>
      <c r="AO118" s="16"/>
      <c r="AP118" s="16"/>
      <c r="AQ118" s="16"/>
      <c r="AR118" s="16"/>
      <c r="AS118" s="16"/>
      <c r="AT118" s="16"/>
      <c r="AU118" s="16"/>
      <c r="AV118" s="16"/>
      <c r="AW118" s="16"/>
      <c r="AX118" s="16"/>
      <c r="AY118" s="16"/>
      <c r="AZ118" s="16"/>
      <c r="BA118" s="16"/>
    </row>
    <row r="119" spans="1:53" outlineLevel="1">
      <c r="A119" s="17"/>
      <c r="B119" s="24"/>
      <c r="C119" s="368" t="s">
        <v>331</v>
      </c>
      <c r="D119" s="369"/>
      <c r="E119" s="370"/>
      <c r="F119" s="371"/>
      <c r="G119" s="372"/>
      <c r="H119" s="31"/>
      <c r="I119" s="31"/>
      <c r="J119" s="31"/>
      <c r="K119" s="31"/>
      <c r="L119" s="31"/>
      <c r="M119" s="31"/>
      <c r="N119" s="31"/>
      <c r="O119" s="31"/>
      <c r="P119" s="31"/>
      <c r="Q119" s="31"/>
      <c r="R119" s="31"/>
      <c r="S119" s="31"/>
      <c r="T119" s="31"/>
      <c r="U119" s="32"/>
      <c r="V119" s="31"/>
      <c r="W119" s="16"/>
      <c r="X119" s="16"/>
      <c r="Y119" s="16"/>
      <c r="Z119" s="16" t="s">
        <v>162</v>
      </c>
      <c r="AA119" s="16"/>
      <c r="AB119" s="16"/>
      <c r="AC119" s="16"/>
      <c r="AD119" s="16"/>
      <c r="AE119" s="16"/>
      <c r="AF119" s="16"/>
      <c r="AG119" s="16"/>
      <c r="AH119" s="16"/>
      <c r="AI119" s="16"/>
      <c r="AJ119" s="16"/>
      <c r="AK119" s="16"/>
      <c r="AL119" s="16"/>
      <c r="AM119" s="16"/>
      <c r="AN119" s="16"/>
      <c r="AO119" s="16"/>
      <c r="AP119" s="16"/>
      <c r="AQ119" s="16"/>
      <c r="AR119" s="16"/>
      <c r="AS119" s="16"/>
      <c r="AT119" s="23" t="str">
        <f>C119</f>
        <v>Potrubí včetně tvarovek. Bez zednických výpomocí.</v>
      </c>
      <c r="AU119" s="16"/>
      <c r="AV119" s="16"/>
      <c r="AW119" s="16"/>
      <c r="AX119" s="16"/>
      <c r="AY119" s="16"/>
      <c r="AZ119" s="16"/>
      <c r="BA119" s="16"/>
    </row>
    <row r="120" spans="1:53" outlineLevel="1">
      <c r="A120" s="17"/>
      <c r="B120" s="24" t="s">
        <v>332</v>
      </c>
      <c r="C120" s="47" t="s">
        <v>333</v>
      </c>
      <c r="D120" s="26" t="s">
        <v>168</v>
      </c>
      <c r="E120" s="28">
        <v>10</v>
      </c>
      <c r="F120" s="30">
        <v>0</v>
      </c>
      <c r="G120" s="31">
        <f>ROUND(E120*F120,2)</f>
        <v>0</v>
      </c>
      <c r="H120" s="30"/>
      <c r="I120" s="31">
        <f>ROUND(E120*H120,2)</f>
        <v>0</v>
      </c>
      <c r="J120" s="30"/>
      <c r="K120" s="31">
        <f>ROUND(E120*J120,2)</f>
        <v>0</v>
      </c>
      <c r="L120" s="31">
        <v>21</v>
      </c>
      <c r="M120" s="31">
        <f>G120*(1+L120/100)</f>
        <v>0</v>
      </c>
      <c r="N120" s="31">
        <v>4.6999999999999999E-4</v>
      </c>
      <c r="O120" s="31">
        <f>ROUND(E120*N120,2)</f>
        <v>0</v>
      </c>
      <c r="P120" s="31">
        <v>0</v>
      </c>
      <c r="Q120" s="31">
        <f>ROUND(E120*P120,2)</f>
        <v>0</v>
      </c>
      <c r="R120" s="31" t="s">
        <v>263</v>
      </c>
      <c r="S120" s="31" t="s">
        <v>152</v>
      </c>
      <c r="T120" s="31">
        <v>0.35899999999999999</v>
      </c>
      <c r="U120" s="32">
        <f>ROUND(E120*T120,2)</f>
        <v>3.59</v>
      </c>
      <c r="V120" s="31"/>
      <c r="W120" s="16"/>
      <c r="X120" s="16"/>
      <c r="Y120" s="16"/>
      <c r="Z120" s="16" t="s">
        <v>153</v>
      </c>
      <c r="AA120" s="16"/>
      <c r="AB120" s="16"/>
      <c r="AC120" s="16"/>
      <c r="AD120" s="16"/>
      <c r="AE120" s="16"/>
      <c r="AF120" s="16"/>
      <c r="AG120" s="16"/>
      <c r="AH120" s="16"/>
      <c r="AI120" s="16"/>
      <c r="AJ120" s="16"/>
      <c r="AK120" s="16"/>
      <c r="AL120" s="16"/>
      <c r="AM120" s="16"/>
      <c r="AN120" s="16"/>
      <c r="AO120" s="16"/>
      <c r="AP120" s="16"/>
      <c r="AQ120" s="16"/>
      <c r="AR120" s="16"/>
      <c r="AS120" s="16"/>
      <c r="AT120" s="16"/>
      <c r="AU120" s="16"/>
      <c r="AV120" s="16"/>
      <c r="AW120" s="16"/>
      <c r="AX120" s="16"/>
      <c r="AY120" s="16"/>
      <c r="AZ120" s="16"/>
      <c r="BA120" s="16"/>
    </row>
    <row r="121" spans="1:53" outlineLevel="1">
      <c r="A121" s="17"/>
      <c r="B121" s="24"/>
      <c r="C121" s="368" t="s">
        <v>331</v>
      </c>
      <c r="D121" s="369"/>
      <c r="E121" s="370"/>
      <c r="F121" s="371"/>
      <c r="G121" s="372"/>
      <c r="H121" s="31"/>
      <c r="I121" s="31"/>
      <c r="J121" s="31"/>
      <c r="K121" s="31"/>
      <c r="L121" s="31"/>
      <c r="M121" s="31"/>
      <c r="N121" s="31"/>
      <c r="O121" s="31"/>
      <c r="P121" s="31"/>
      <c r="Q121" s="31"/>
      <c r="R121" s="31"/>
      <c r="S121" s="31"/>
      <c r="T121" s="31"/>
      <c r="U121" s="32"/>
      <c r="V121" s="31"/>
      <c r="W121" s="16"/>
      <c r="X121" s="16"/>
      <c r="Y121" s="16"/>
      <c r="Z121" s="16" t="s">
        <v>162</v>
      </c>
      <c r="AA121" s="16"/>
      <c r="AB121" s="16"/>
      <c r="AC121" s="16"/>
      <c r="AD121" s="16"/>
      <c r="AE121" s="16"/>
      <c r="AF121" s="16"/>
      <c r="AG121" s="16"/>
      <c r="AH121" s="16"/>
      <c r="AI121" s="16"/>
      <c r="AJ121" s="16"/>
      <c r="AK121" s="16"/>
      <c r="AL121" s="16"/>
      <c r="AM121" s="16"/>
      <c r="AN121" s="16"/>
      <c r="AO121" s="16"/>
      <c r="AP121" s="16"/>
      <c r="AQ121" s="16"/>
      <c r="AR121" s="16"/>
      <c r="AS121" s="16"/>
      <c r="AT121" s="23" t="str">
        <f>C121</f>
        <v>Potrubí včetně tvarovek. Bez zednických výpomocí.</v>
      </c>
      <c r="AU121" s="16"/>
      <c r="AV121" s="16"/>
      <c r="AW121" s="16"/>
      <c r="AX121" s="16"/>
      <c r="AY121" s="16"/>
      <c r="AZ121" s="16"/>
      <c r="BA121" s="16"/>
    </row>
    <row r="122" spans="1:53" outlineLevel="1">
      <c r="A122" s="17"/>
      <c r="B122" s="24" t="s">
        <v>334</v>
      </c>
      <c r="C122" s="47" t="s">
        <v>335</v>
      </c>
      <c r="D122" s="26" t="s">
        <v>168</v>
      </c>
      <c r="E122" s="28">
        <v>10</v>
      </c>
      <c r="F122" s="30">
        <v>0</v>
      </c>
      <c r="G122" s="31">
        <f>ROUND(E122*F122,2)</f>
        <v>0</v>
      </c>
      <c r="H122" s="30"/>
      <c r="I122" s="31">
        <f>ROUND(E122*H122,2)</f>
        <v>0</v>
      </c>
      <c r="J122" s="30"/>
      <c r="K122" s="31">
        <f>ROUND(E122*J122,2)</f>
        <v>0</v>
      </c>
      <c r="L122" s="31">
        <v>21</v>
      </c>
      <c r="M122" s="31">
        <f>G122*(1+L122/100)</f>
        <v>0</v>
      </c>
      <c r="N122" s="31">
        <v>1.5200000000000001E-3</v>
      </c>
      <c r="O122" s="31">
        <f>ROUND(E122*N122,2)</f>
        <v>0.02</v>
      </c>
      <c r="P122" s="31">
        <v>0</v>
      </c>
      <c r="Q122" s="31">
        <f>ROUND(E122*P122,2)</f>
        <v>0</v>
      </c>
      <c r="R122" s="31" t="s">
        <v>263</v>
      </c>
      <c r="S122" s="31" t="s">
        <v>152</v>
      </c>
      <c r="T122" s="31">
        <v>1.173</v>
      </c>
      <c r="U122" s="32">
        <f>ROUND(E122*T122,2)</f>
        <v>11.73</v>
      </c>
      <c r="V122" s="31"/>
      <c r="W122" s="16"/>
      <c r="X122" s="16"/>
      <c r="Y122" s="16"/>
      <c r="Z122" s="16" t="s">
        <v>153</v>
      </c>
      <c r="AA122" s="16"/>
      <c r="AB122" s="16"/>
      <c r="AC122" s="16"/>
      <c r="AD122" s="16"/>
      <c r="AE122" s="16"/>
      <c r="AF122" s="16"/>
      <c r="AG122" s="16"/>
      <c r="AH122" s="16"/>
      <c r="AI122" s="16"/>
      <c r="AJ122" s="16"/>
      <c r="AK122" s="16"/>
      <c r="AL122" s="16"/>
      <c r="AM122" s="16"/>
      <c r="AN122" s="16"/>
      <c r="AO122" s="16"/>
      <c r="AP122" s="16"/>
      <c r="AQ122" s="16"/>
      <c r="AR122" s="16"/>
      <c r="AS122" s="16"/>
      <c r="AT122" s="16"/>
      <c r="AU122" s="16"/>
      <c r="AV122" s="16"/>
      <c r="AW122" s="16"/>
      <c r="AX122" s="16"/>
      <c r="AY122" s="16"/>
      <c r="AZ122" s="16"/>
      <c r="BA122" s="16"/>
    </row>
    <row r="123" spans="1:53" outlineLevel="1">
      <c r="A123" s="17"/>
      <c r="B123" s="24"/>
      <c r="C123" s="368" t="s">
        <v>331</v>
      </c>
      <c r="D123" s="369"/>
      <c r="E123" s="370"/>
      <c r="F123" s="371"/>
      <c r="G123" s="372"/>
      <c r="H123" s="31"/>
      <c r="I123" s="31"/>
      <c r="J123" s="31"/>
      <c r="K123" s="31"/>
      <c r="L123" s="31"/>
      <c r="M123" s="31"/>
      <c r="N123" s="31"/>
      <c r="O123" s="31"/>
      <c r="P123" s="31"/>
      <c r="Q123" s="31"/>
      <c r="R123" s="31"/>
      <c r="S123" s="31"/>
      <c r="T123" s="31"/>
      <c r="U123" s="32"/>
      <c r="V123" s="31"/>
      <c r="W123" s="16"/>
      <c r="X123" s="16"/>
      <c r="Y123" s="16"/>
      <c r="Z123" s="16" t="s">
        <v>162</v>
      </c>
      <c r="AA123" s="16"/>
      <c r="AB123" s="16"/>
      <c r="AC123" s="16"/>
      <c r="AD123" s="16"/>
      <c r="AE123" s="16"/>
      <c r="AF123" s="16"/>
      <c r="AG123" s="16"/>
      <c r="AH123" s="16"/>
      <c r="AI123" s="16"/>
      <c r="AJ123" s="16"/>
      <c r="AK123" s="16"/>
      <c r="AL123" s="16"/>
      <c r="AM123" s="16"/>
      <c r="AN123" s="16"/>
      <c r="AO123" s="16"/>
      <c r="AP123" s="16"/>
      <c r="AQ123" s="16"/>
      <c r="AR123" s="16"/>
      <c r="AS123" s="16"/>
      <c r="AT123" s="23" t="str">
        <f>C123</f>
        <v>Potrubí včetně tvarovek. Bez zednických výpomocí.</v>
      </c>
      <c r="AU123" s="16"/>
      <c r="AV123" s="16"/>
      <c r="AW123" s="16"/>
      <c r="AX123" s="16"/>
      <c r="AY123" s="16"/>
      <c r="AZ123" s="16"/>
      <c r="BA123" s="16"/>
    </row>
    <row r="124" spans="1:53" outlineLevel="1">
      <c r="A124" s="17"/>
      <c r="B124" s="24" t="s">
        <v>338</v>
      </c>
      <c r="C124" s="47" t="s">
        <v>339</v>
      </c>
      <c r="D124" s="26" t="s">
        <v>168</v>
      </c>
      <c r="E124" s="28">
        <v>10</v>
      </c>
      <c r="F124" s="30">
        <v>0</v>
      </c>
      <c r="G124" s="31">
        <f>ROUND(E124*F124,2)</f>
        <v>0</v>
      </c>
      <c r="H124" s="30"/>
      <c r="I124" s="31">
        <f>ROUND(E124*H124,2)</f>
        <v>0</v>
      </c>
      <c r="J124" s="30"/>
      <c r="K124" s="31">
        <f>ROUND(E124*J124,2)</f>
        <v>0</v>
      </c>
      <c r="L124" s="31">
        <v>21</v>
      </c>
      <c r="M124" s="31">
        <f>G124*(1+L124/100)</f>
        <v>0</v>
      </c>
      <c r="N124" s="31">
        <v>1.31E-3</v>
      </c>
      <c r="O124" s="31">
        <f>ROUND(E124*N124,2)</f>
        <v>0.01</v>
      </c>
      <c r="P124" s="31">
        <v>0</v>
      </c>
      <c r="Q124" s="31">
        <f>ROUND(E124*P124,2)</f>
        <v>0</v>
      </c>
      <c r="R124" s="31" t="s">
        <v>263</v>
      </c>
      <c r="S124" s="31" t="s">
        <v>152</v>
      </c>
      <c r="T124" s="31">
        <v>0.79700000000000004</v>
      </c>
      <c r="U124" s="32">
        <f>ROUND(E124*T124,2)</f>
        <v>7.97</v>
      </c>
      <c r="V124" s="31"/>
      <c r="W124" s="16"/>
      <c r="X124" s="16"/>
      <c r="Y124" s="16"/>
      <c r="Z124" s="16" t="s">
        <v>153</v>
      </c>
      <c r="AA124" s="16"/>
      <c r="AB124" s="16"/>
      <c r="AC124" s="16"/>
      <c r="AD124" s="16"/>
      <c r="AE124" s="16"/>
      <c r="AF124" s="16"/>
      <c r="AG124" s="16"/>
      <c r="AH124" s="16"/>
      <c r="AI124" s="16"/>
      <c r="AJ124" s="16"/>
      <c r="AK124" s="16"/>
      <c r="AL124" s="16"/>
      <c r="AM124" s="16"/>
      <c r="AN124" s="16"/>
      <c r="AO124" s="16"/>
      <c r="AP124" s="16"/>
      <c r="AQ124" s="16"/>
      <c r="AR124" s="16"/>
      <c r="AS124" s="16"/>
      <c r="AT124" s="16"/>
      <c r="AU124" s="16"/>
      <c r="AV124" s="16"/>
      <c r="AW124" s="16"/>
      <c r="AX124" s="16"/>
      <c r="AY124" s="16"/>
      <c r="AZ124" s="16"/>
      <c r="BA124" s="16"/>
    </row>
    <row r="125" spans="1:53" outlineLevel="1">
      <c r="A125" s="17"/>
      <c r="B125" s="24"/>
      <c r="C125" s="368" t="s">
        <v>336</v>
      </c>
      <c r="D125" s="369"/>
      <c r="E125" s="370"/>
      <c r="F125" s="371"/>
      <c r="G125" s="372"/>
      <c r="H125" s="31"/>
      <c r="I125" s="31"/>
      <c r="J125" s="31"/>
      <c r="K125" s="31"/>
      <c r="L125" s="31"/>
      <c r="M125" s="31"/>
      <c r="N125" s="31"/>
      <c r="O125" s="31"/>
      <c r="P125" s="31"/>
      <c r="Q125" s="31"/>
      <c r="R125" s="31"/>
      <c r="S125" s="31"/>
      <c r="T125" s="31"/>
      <c r="U125" s="32"/>
      <c r="V125" s="31"/>
      <c r="W125" s="16"/>
      <c r="X125" s="16"/>
      <c r="Y125" s="16"/>
      <c r="Z125" s="16" t="s">
        <v>162</v>
      </c>
      <c r="AA125" s="16"/>
      <c r="AB125" s="16"/>
      <c r="AC125" s="16"/>
      <c r="AD125" s="16"/>
      <c r="AE125" s="16"/>
      <c r="AF125" s="16"/>
      <c r="AG125" s="16"/>
      <c r="AH125" s="16"/>
      <c r="AI125" s="16"/>
      <c r="AJ125" s="16"/>
      <c r="AK125" s="16"/>
      <c r="AL125" s="16"/>
      <c r="AM125" s="16"/>
      <c r="AN125" s="16"/>
      <c r="AO125" s="16"/>
      <c r="AP125" s="16"/>
      <c r="AQ125" s="16"/>
      <c r="AR125" s="16"/>
      <c r="AS125" s="16"/>
      <c r="AT125" s="23" t="str">
        <f>C125</f>
        <v>Potrubí včetně tvarovek, objímek a vložek pro tlumení hluku. Bez zednických výpomocí.</v>
      </c>
      <c r="AU125" s="16"/>
      <c r="AV125" s="16"/>
      <c r="AW125" s="16"/>
      <c r="AX125" s="16"/>
      <c r="AY125" s="16"/>
      <c r="AZ125" s="16"/>
      <c r="BA125" s="16"/>
    </row>
    <row r="126" spans="1:53" outlineLevel="1">
      <c r="A126" s="17"/>
      <c r="B126" s="24"/>
      <c r="C126" s="368" t="s">
        <v>337</v>
      </c>
      <c r="D126" s="369"/>
      <c r="E126" s="370"/>
      <c r="F126" s="371"/>
      <c r="G126" s="372"/>
      <c r="H126" s="31"/>
      <c r="I126" s="31"/>
      <c r="J126" s="31"/>
      <c r="K126" s="31"/>
      <c r="L126" s="31"/>
      <c r="M126" s="31"/>
      <c r="N126" s="31"/>
      <c r="O126" s="31"/>
      <c r="P126" s="31"/>
      <c r="Q126" s="31"/>
      <c r="R126" s="31"/>
      <c r="S126" s="31"/>
      <c r="T126" s="31"/>
      <c r="U126" s="32"/>
      <c r="V126" s="31"/>
      <c r="W126" s="16"/>
      <c r="X126" s="16"/>
      <c r="Y126" s="16"/>
      <c r="Z126" s="16" t="s">
        <v>162</v>
      </c>
      <c r="AA126" s="16"/>
      <c r="AB126" s="16"/>
      <c r="AC126" s="16"/>
      <c r="AD126" s="16"/>
      <c r="AE126" s="16"/>
      <c r="AF126" s="16"/>
      <c r="AG126" s="16"/>
      <c r="AH126" s="16"/>
      <c r="AI126" s="16"/>
      <c r="AJ126" s="16"/>
      <c r="AK126" s="16"/>
      <c r="AL126" s="16"/>
      <c r="AM126" s="16"/>
      <c r="AN126" s="16"/>
      <c r="AO126" s="16"/>
      <c r="AP126" s="16"/>
      <c r="AQ126" s="16"/>
      <c r="AR126" s="16"/>
      <c r="AS126" s="16"/>
      <c r="AT126" s="23" t="str">
        <f>C126</f>
        <v>Včetně zřízení a demontáže pomocného lešení.</v>
      </c>
      <c r="AU126" s="16"/>
      <c r="AV126" s="16"/>
      <c r="AW126" s="16"/>
      <c r="AX126" s="16"/>
      <c r="AY126" s="16"/>
      <c r="AZ126" s="16"/>
      <c r="BA126" s="16"/>
    </row>
    <row r="127" spans="1:53" outlineLevel="1">
      <c r="A127" s="17"/>
      <c r="B127" s="24" t="s">
        <v>340</v>
      </c>
      <c r="C127" s="47" t="s">
        <v>341</v>
      </c>
      <c r="D127" s="26" t="s">
        <v>201</v>
      </c>
      <c r="E127" s="28">
        <v>6</v>
      </c>
      <c r="F127" s="30">
        <v>0</v>
      </c>
      <c r="G127" s="31">
        <f t="shared" ref="G127:G133" si="52">ROUND(E127*F127,2)</f>
        <v>0</v>
      </c>
      <c r="H127" s="30"/>
      <c r="I127" s="31">
        <f t="shared" ref="I127:I133" si="53">ROUND(E127*H127,2)</f>
        <v>0</v>
      </c>
      <c r="J127" s="30"/>
      <c r="K127" s="31">
        <f t="shared" ref="K127:K133" si="54">ROUND(E127*J127,2)</f>
        <v>0</v>
      </c>
      <c r="L127" s="31">
        <v>21</v>
      </c>
      <c r="M127" s="31">
        <f t="shared" ref="M127:M133" si="55">G127*(1+L127/100)</f>
        <v>0</v>
      </c>
      <c r="N127" s="31">
        <v>2.9E-4</v>
      </c>
      <c r="O127" s="31">
        <f t="shared" ref="O127:O133" si="56">ROUND(E127*N127,2)</f>
        <v>0</v>
      </c>
      <c r="P127" s="31">
        <v>0</v>
      </c>
      <c r="Q127" s="31">
        <f t="shared" ref="Q127:Q133" si="57">ROUND(E127*P127,2)</f>
        <v>0</v>
      </c>
      <c r="R127" s="31" t="s">
        <v>263</v>
      </c>
      <c r="S127" s="31" t="s">
        <v>152</v>
      </c>
      <c r="T127" s="31">
        <v>0.221</v>
      </c>
      <c r="U127" s="32">
        <f t="shared" ref="U127:U133" si="58">ROUND(E127*T127,2)</f>
        <v>1.33</v>
      </c>
      <c r="V127" s="31"/>
      <c r="W127" s="16"/>
      <c r="X127" s="16"/>
      <c r="Y127" s="16"/>
      <c r="Z127" s="16" t="s">
        <v>153</v>
      </c>
      <c r="AA127" s="16"/>
      <c r="AB127" s="16"/>
      <c r="AC127" s="16"/>
      <c r="AD127" s="16"/>
      <c r="AE127" s="16"/>
      <c r="AF127" s="16"/>
      <c r="AG127" s="16"/>
      <c r="AH127" s="16"/>
      <c r="AI127" s="16"/>
      <c r="AJ127" s="16"/>
      <c r="AK127" s="16"/>
      <c r="AL127" s="16"/>
      <c r="AM127" s="16"/>
      <c r="AN127" s="16"/>
      <c r="AO127" s="16"/>
      <c r="AP127" s="16"/>
      <c r="AQ127" s="16"/>
      <c r="AR127" s="16"/>
      <c r="AS127" s="16"/>
      <c r="AT127" s="16"/>
      <c r="AU127" s="16"/>
      <c r="AV127" s="16"/>
      <c r="AW127" s="16"/>
      <c r="AX127" s="16"/>
      <c r="AY127" s="16"/>
      <c r="AZ127" s="16"/>
      <c r="BA127" s="16"/>
    </row>
    <row r="128" spans="1:53" outlineLevel="1">
      <c r="A128" s="17"/>
      <c r="B128" s="24" t="s">
        <v>342</v>
      </c>
      <c r="C128" s="47" t="s">
        <v>343</v>
      </c>
      <c r="D128" s="26" t="s">
        <v>201</v>
      </c>
      <c r="E128" s="28">
        <v>3</v>
      </c>
      <c r="F128" s="30">
        <v>0</v>
      </c>
      <c r="G128" s="31">
        <f t="shared" si="52"/>
        <v>0</v>
      </c>
      <c r="H128" s="30"/>
      <c r="I128" s="31">
        <f t="shared" si="53"/>
        <v>0</v>
      </c>
      <c r="J128" s="30"/>
      <c r="K128" s="31">
        <f t="shared" si="54"/>
        <v>0</v>
      </c>
      <c r="L128" s="31">
        <v>21</v>
      </c>
      <c r="M128" s="31">
        <f t="shared" si="55"/>
        <v>0</v>
      </c>
      <c r="N128" s="31">
        <v>0</v>
      </c>
      <c r="O128" s="31">
        <f t="shared" si="56"/>
        <v>0</v>
      </c>
      <c r="P128" s="31">
        <v>0</v>
      </c>
      <c r="Q128" s="31">
        <f t="shared" si="57"/>
        <v>0</v>
      </c>
      <c r="R128" s="31" t="s">
        <v>263</v>
      </c>
      <c r="S128" s="31" t="s">
        <v>152</v>
      </c>
      <c r="T128" s="31">
        <v>0.17399999999999999</v>
      </c>
      <c r="U128" s="32">
        <f t="shared" si="58"/>
        <v>0.52</v>
      </c>
      <c r="V128" s="31"/>
      <c r="W128" s="16"/>
      <c r="X128" s="16"/>
      <c r="Y128" s="16"/>
      <c r="Z128" s="16" t="s">
        <v>153</v>
      </c>
      <c r="AA128" s="16"/>
      <c r="AB128" s="16"/>
      <c r="AC128" s="16"/>
      <c r="AD128" s="16"/>
      <c r="AE128" s="16"/>
      <c r="AF128" s="16"/>
      <c r="AG128" s="16"/>
      <c r="AH128" s="16"/>
      <c r="AI128" s="16"/>
      <c r="AJ128" s="16"/>
      <c r="AK128" s="16"/>
      <c r="AL128" s="16"/>
      <c r="AM128" s="16"/>
      <c r="AN128" s="16"/>
      <c r="AO128" s="16"/>
      <c r="AP128" s="16"/>
      <c r="AQ128" s="16"/>
      <c r="AR128" s="16"/>
      <c r="AS128" s="16"/>
      <c r="AT128" s="16"/>
      <c r="AU128" s="16"/>
      <c r="AV128" s="16"/>
      <c r="AW128" s="16"/>
      <c r="AX128" s="16"/>
      <c r="AY128" s="16"/>
      <c r="AZ128" s="16"/>
      <c r="BA128" s="16"/>
    </row>
    <row r="129" spans="1:53" outlineLevel="1">
      <c r="A129" s="17"/>
      <c r="B129" s="24" t="s">
        <v>344</v>
      </c>
      <c r="C129" s="47" t="s">
        <v>345</v>
      </c>
      <c r="D129" s="26" t="s">
        <v>201</v>
      </c>
      <c r="E129" s="28">
        <v>2</v>
      </c>
      <c r="F129" s="30">
        <v>0</v>
      </c>
      <c r="G129" s="31">
        <f t="shared" si="52"/>
        <v>0</v>
      </c>
      <c r="H129" s="30"/>
      <c r="I129" s="31">
        <f t="shared" si="53"/>
        <v>0</v>
      </c>
      <c r="J129" s="30"/>
      <c r="K129" s="31">
        <f t="shared" si="54"/>
        <v>0</v>
      </c>
      <c r="L129" s="31">
        <v>21</v>
      </c>
      <c r="M129" s="31">
        <f t="shared" si="55"/>
        <v>0</v>
      </c>
      <c r="N129" s="31">
        <v>0</v>
      </c>
      <c r="O129" s="31">
        <f t="shared" si="56"/>
        <v>0</v>
      </c>
      <c r="P129" s="31">
        <v>0</v>
      </c>
      <c r="Q129" s="31">
        <f t="shared" si="57"/>
        <v>0</v>
      </c>
      <c r="R129" s="31" t="s">
        <v>263</v>
      </c>
      <c r="S129" s="31" t="s">
        <v>152</v>
      </c>
      <c r="T129" s="31">
        <v>0.25900000000000001</v>
      </c>
      <c r="U129" s="32">
        <f t="shared" si="58"/>
        <v>0.52</v>
      </c>
      <c r="V129" s="31"/>
      <c r="W129" s="16"/>
      <c r="X129" s="16"/>
      <c r="Y129" s="16"/>
      <c r="Z129" s="16" t="s">
        <v>153</v>
      </c>
      <c r="AA129" s="16"/>
      <c r="AB129" s="16"/>
      <c r="AC129" s="16"/>
      <c r="AD129" s="16"/>
      <c r="AE129" s="16"/>
      <c r="AF129" s="16"/>
      <c r="AG129" s="16"/>
      <c r="AH129" s="16"/>
      <c r="AI129" s="16"/>
      <c r="AJ129" s="16"/>
      <c r="AK129" s="16"/>
      <c r="AL129" s="16"/>
      <c r="AM129" s="16"/>
      <c r="AN129" s="16"/>
      <c r="AO129" s="16"/>
      <c r="AP129" s="16"/>
      <c r="AQ129" s="16"/>
      <c r="AR129" s="16"/>
      <c r="AS129" s="16"/>
      <c r="AT129" s="16"/>
      <c r="AU129" s="16"/>
      <c r="AV129" s="16"/>
      <c r="AW129" s="16"/>
      <c r="AX129" s="16"/>
      <c r="AY129" s="16"/>
      <c r="AZ129" s="16"/>
      <c r="BA129" s="16"/>
    </row>
    <row r="130" spans="1:53" ht="22.5" outlineLevel="1">
      <c r="A130" s="17"/>
      <c r="B130" s="24" t="s">
        <v>346</v>
      </c>
      <c r="C130" s="47" t="s">
        <v>347</v>
      </c>
      <c r="D130" s="26" t="s">
        <v>201</v>
      </c>
      <c r="E130" s="28">
        <v>2</v>
      </c>
      <c r="F130" s="30">
        <v>0</v>
      </c>
      <c r="G130" s="31">
        <f t="shared" si="52"/>
        <v>0</v>
      </c>
      <c r="H130" s="30"/>
      <c r="I130" s="31">
        <f t="shared" si="53"/>
        <v>0</v>
      </c>
      <c r="J130" s="30"/>
      <c r="K130" s="31">
        <f t="shared" si="54"/>
        <v>0</v>
      </c>
      <c r="L130" s="31">
        <v>21</v>
      </c>
      <c r="M130" s="31">
        <f t="shared" si="55"/>
        <v>0</v>
      </c>
      <c r="N130" s="31">
        <v>1.1800000000000001E-3</v>
      </c>
      <c r="O130" s="31">
        <f t="shared" si="56"/>
        <v>0</v>
      </c>
      <c r="P130" s="31">
        <v>0</v>
      </c>
      <c r="Q130" s="31">
        <f t="shared" si="57"/>
        <v>0</v>
      </c>
      <c r="R130" s="31" t="s">
        <v>263</v>
      </c>
      <c r="S130" s="31" t="s">
        <v>152</v>
      </c>
      <c r="T130" s="31">
        <v>0.2</v>
      </c>
      <c r="U130" s="32">
        <f t="shared" si="58"/>
        <v>0.4</v>
      </c>
      <c r="V130" s="31"/>
      <c r="W130" s="16"/>
      <c r="X130" s="16"/>
      <c r="Y130" s="16"/>
      <c r="Z130" s="16" t="s">
        <v>153</v>
      </c>
      <c r="AA130" s="16"/>
      <c r="AB130" s="16"/>
      <c r="AC130" s="16"/>
      <c r="AD130" s="16"/>
      <c r="AE130" s="16"/>
      <c r="AF130" s="16"/>
      <c r="AG130" s="16"/>
      <c r="AH130" s="16"/>
      <c r="AI130" s="16"/>
      <c r="AJ130" s="16"/>
      <c r="AK130" s="16"/>
      <c r="AL130" s="16"/>
      <c r="AM130" s="16"/>
      <c r="AN130" s="16"/>
      <c r="AO130" s="16"/>
      <c r="AP130" s="16"/>
      <c r="AQ130" s="16"/>
      <c r="AR130" s="16"/>
      <c r="AS130" s="16"/>
      <c r="AT130" s="16"/>
      <c r="AU130" s="16"/>
      <c r="AV130" s="16"/>
      <c r="AW130" s="16"/>
      <c r="AX130" s="16"/>
      <c r="AY130" s="16"/>
      <c r="AZ130" s="16"/>
      <c r="BA130" s="16"/>
    </row>
    <row r="131" spans="1:53" ht="22.5" outlineLevel="1">
      <c r="A131" s="17"/>
      <c r="B131" s="24" t="s">
        <v>348</v>
      </c>
      <c r="C131" s="47" t="s">
        <v>349</v>
      </c>
      <c r="D131" s="26" t="s">
        <v>201</v>
      </c>
      <c r="E131" s="28">
        <v>4</v>
      </c>
      <c r="F131" s="30">
        <v>0</v>
      </c>
      <c r="G131" s="31">
        <f t="shared" si="52"/>
        <v>0</v>
      </c>
      <c r="H131" s="30"/>
      <c r="I131" s="31">
        <f t="shared" si="53"/>
        <v>0</v>
      </c>
      <c r="J131" s="30"/>
      <c r="K131" s="31">
        <f t="shared" si="54"/>
        <v>0</v>
      </c>
      <c r="L131" s="31">
        <v>21</v>
      </c>
      <c r="M131" s="31">
        <f t="shared" si="55"/>
        <v>0</v>
      </c>
      <c r="N131" s="31">
        <v>6.0000000000000002E-5</v>
      </c>
      <c r="O131" s="31">
        <f t="shared" si="56"/>
        <v>0</v>
      </c>
      <c r="P131" s="31">
        <v>0</v>
      </c>
      <c r="Q131" s="31">
        <f t="shared" si="57"/>
        <v>0</v>
      </c>
      <c r="R131" s="31" t="s">
        <v>263</v>
      </c>
      <c r="S131" s="31" t="s">
        <v>152</v>
      </c>
      <c r="T131" s="31">
        <v>0.33300000000000002</v>
      </c>
      <c r="U131" s="32">
        <f t="shared" si="58"/>
        <v>1.33</v>
      </c>
      <c r="V131" s="31"/>
      <c r="W131" s="16"/>
      <c r="X131" s="16"/>
      <c r="Y131" s="16"/>
      <c r="Z131" s="16" t="s">
        <v>153</v>
      </c>
      <c r="AA131" s="16"/>
      <c r="AB131" s="16"/>
      <c r="AC131" s="16"/>
      <c r="AD131" s="16"/>
      <c r="AE131" s="16"/>
      <c r="AF131" s="16"/>
      <c r="AG131" s="16"/>
      <c r="AH131" s="16"/>
      <c r="AI131" s="16"/>
      <c r="AJ131" s="16"/>
      <c r="AK131" s="16"/>
      <c r="AL131" s="16"/>
      <c r="AM131" s="16"/>
      <c r="AN131" s="16"/>
      <c r="AO131" s="16"/>
      <c r="AP131" s="16"/>
      <c r="AQ131" s="16"/>
      <c r="AR131" s="16"/>
      <c r="AS131" s="16"/>
      <c r="AT131" s="16"/>
      <c r="AU131" s="16"/>
      <c r="AV131" s="16"/>
      <c r="AW131" s="16"/>
      <c r="AX131" s="16"/>
      <c r="AY131" s="16"/>
      <c r="AZ131" s="16"/>
      <c r="BA131" s="16"/>
    </row>
    <row r="132" spans="1:53" ht="22.5" outlineLevel="1">
      <c r="A132" s="17"/>
      <c r="B132" s="24" t="s">
        <v>350</v>
      </c>
      <c r="C132" s="47" t="s">
        <v>351</v>
      </c>
      <c r="D132" s="26" t="s">
        <v>201</v>
      </c>
      <c r="E132" s="28">
        <v>4</v>
      </c>
      <c r="F132" s="30">
        <v>0</v>
      </c>
      <c r="G132" s="31">
        <f t="shared" si="52"/>
        <v>0</v>
      </c>
      <c r="H132" s="30"/>
      <c r="I132" s="31">
        <f t="shared" si="53"/>
        <v>0</v>
      </c>
      <c r="J132" s="30"/>
      <c r="K132" s="31">
        <f t="shared" si="54"/>
        <v>0</v>
      </c>
      <c r="L132" s="31">
        <v>21</v>
      </c>
      <c r="M132" s="31">
        <f t="shared" si="55"/>
        <v>0</v>
      </c>
      <c r="N132" s="31">
        <v>2.7E-4</v>
      </c>
      <c r="O132" s="31">
        <f t="shared" si="56"/>
        <v>0</v>
      </c>
      <c r="P132" s="31">
        <v>0</v>
      </c>
      <c r="Q132" s="31">
        <f t="shared" si="57"/>
        <v>0</v>
      </c>
      <c r="R132" s="31" t="s">
        <v>263</v>
      </c>
      <c r="S132" s="31" t="s">
        <v>152</v>
      </c>
      <c r="T132" s="31">
        <v>0.33300000000000002</v>
      </c>
      <c r="U132" s="32">
        <f t="shared" si="58"/>
        <v>1.33</v>
      </c>
      <c r="V132" s="31"/>
      <c r="W132" s="16"/>
      <c r="X132" s="16"/>
      <c r="Y132" s="16"/>
      <c r="Z132" s="16" t="s">
        <v>153</v>
      </c>
      <c r="AA132" s="16"/>
      <c r="AB132" s="16"/>
      <c r="AC132" s="16"/>
      <c r="AD132" s="16"/>
      <c r="AE132" s="16"/>
      <c r="AF132" s="16"/>
      <c r="AG132" s="16"/>
      <c r="AH132" s="16"/>
      <c r="AI132" s="16"/>
      <c r="AJ132" s="16"/>
      <c r="AK132" s="16"/>
      <c r="AL132" s="16"/>
      <c r="AM132" s="16"/>
      <c r="AN132" s="16"/>
      <c r="AO132" s="16"/>
      <c r="AP132" s="16"/>
      <c r="AQ132" s="16"/>
      <c r="AR132" s="16"/>
      <c r="AS132" s="16"/>
      <c r="AT132" s="16"/>
      <c r="AU132" s="16"/>
      <c r="AV132" s="16"/>
      <c r="AW132" s="16"/>
      <c r="AX132" s="16"/>
      <c r="AY132" s="16"/>
      <c r="AZ132" s="16"/>
      <c r="BA132" s="16"/>
    </row>
    <row r="133" spans="1:53" outlineLevel="1">
      <c r="A133" s="17"/>
      <c r="B133" s="24" t="s">
        <v>352</v>
      </c>
      <c r="C133" s="47" t="s">
        <v>353</v>
      </c>
      <c r="D133" s="26" t="s">
        <v>168</v>
      </c>
      <c r="E133" s="28">
        <v>26</v>
      </c>
      <c r="F133" s="30">
        <v>0</v>
      </c>
      <c r="G133" s="31">
        <f t="shared" si="52"/>
        <v>0</v>
      </c>
      <c r="H133" s="30"/>
      <c r="I133" s="31">
        <f t="shared" si="53"/>
        <v>0</v>
      </c>
      <c r="J133" s="30"/>
      <c r="K133" s="31">
        <f t="shared" si="54"/>
        <v>0</v>
      </c>
      <c r="L133" s="31">
        <v>21</v>
      </c>
      <c r="M133" s="31">
        <f t="shared" si="55"/>
        <v>0</v>
      </c>
      <c r="N133" s="31">
        <v>0</v>
      </c>
      <c r="O133" s="31">
        <f t="shared" si="56"/>
        <v>0</v>
      </c>
      <c r="P133" s="31">
        <v>0</v>
      </c>
      <c r="Q133" s="31">
        <f t="shared" si="57"/>
        <v>0</v>
      </c>
      <c r="R133" s="31" t="s">
        <v>263</v>
      </c>
      <c r="S133" s="31" t="s">
        <v>152</v>
      </c>
      <c r="T133" s="31">
        <v>4.8000000000000001E-2</v>
      </c>
      <c r="U133" s="32">
        <f t="shared" si="58"/>
        <v>1.25</v>
      </c>
      <c r="V133" s="31"/>
      <c r="W133" s="16"/>
      <c r="X133" s="16"/>
      <c r="Y133" s="16"/>
      <c r="Z133" s="16" t="s">
        <v>153</v>
      </c>
      <c r="AA133" s="16"/>
      <c r="AB133" s="16"/>
      <c r="AC133" s="16"/>
      <c r="AD133" s="16"/>
      <c r="AE133" s="16"/>
      <c r="AF133" s="16"/>
      <c r="AG133" s="16"/>
      <c r="AH133" s="16"/>
      <c r="AI133" s="16"/>
      <c r="AJ133" s="16"/>
      <c r="AK133" s="16"/>
      <c r="AL133" s="16"/>
      <c r="AM133" s="16"/>
      <c r="AN133" s="16"/>
      <c r="AO133" s="16"/>
      <c r="AP133" s="16"/>
      <c r="AQ133" s="16"/>
      <c r="AR133" s="16"/>
      <c r="AS133" s="16"/>
      <c r="AT133" s="16"/>
      <c r="AU133" s="16"/>
      <c r="AV133" s="16"/>
      <c r="AW133" s="16"/>
      <c r="AX133" s="16"/>
      <c r="AY133" s="16"/>
      <c r="AZ133" s="16"/>
      <c r="BA133" s="16"/>
    </row>
    <row r="134" spans="1:53" outlineLevel="1">
      <c r="A134" s="17"/>
      <c r="B134" s="24" t="s">
        <v>354</v>
      </c>
      <c r="C134" s="47" t="s">
        <v>355</v>
      </c>
      <c r="D134" s="26" t="s">
        <v>168</v>
      </c>
      <c r="E134" s="28">
        <v>6</v>
      </c>
      <c r="F134" s="30">
        <v>0</v>
      </c>
      <c r="G134" s="31">
        <f>ROUND(E134*F134,2)</f>
        <v>0</v>
      </c>
      <c r="H134" s="30"/>
      <c r="I134" s="31">
        <f>ROUND(E134*H134,2)</f>
        <v>0</v>
      </c>
      <c r="J134" s="30"/>
      <c r="K134" s="31">
        <f>ROUND(E134*J134,2)</f>
        <v>0</v>
      </c>
      <c r="L134" s="31">
        <v>21</v>
      </c>
      <c r="M134" s="31">
        <f>G134*(1+L134/100)</f>
        <v>0</v>
      </c>
      <c r="N134" s="31">
        <v>8.0000000000000004E-4</v>
      </c>
      <c r="O134" s="31">
        <f>ROUND(E134*N134,2)</f>
        <v>0</v>
      </c>
      <c r="P134" s="31">
        <v>0</v>
      </c>
      <c r="Q134" s="31">
        <f>ROUND(E134*P134,2)</f>
        <v>0</v>
      </c>
      <c r="R134" s="31" t="s">
        <v>263</v>
      </c>
      <c r="S134" s="31" t="s">
        <v>152</v>
      </c>
      <c r="T134" s="31">
        <v>0.85599999999999998</v>
      </c>
      <c r="U134" s="32">
        <f>ROUND(E134*T134,2)</f>
        <v>5.14</v>
      </c>
      <c r="V134" s="31"/>
      <c r="W134" s="16"/>
      <c r="X134" s="16"/>
      <c r="Y134" s="16"/>
      <c r="Z134" s="16" t="s">
        <v>153</v>
      </c>
      <c r="AA134" s="16"/>
      <c r="AB134" s="16"/>
      <c r="AC134" s="16"/>
      <c r="AD134" s="16"/>
      <c r="AE134" s="16"/>
      <c r="AF134" s="16"/>
      <c r="AG134" s="16"/>
      <c r="AH134" s="16"/>
      <c r="AI134" s="16"/>
      <c r="AJ134" s="16"/>
      <c r="AK134" s="16"/>
      <c r="AL134" s="16"/>
      <c r="AM134" s="16"/>
      <c r="AN134" s="16"/>
      <c r="AO134" s="16"/>
      <c r="AP134" s="16"/>
      <c r="AQ134" s="16"/>
      <c r="AR134" s="16"/>
      <c r="AS134" s="16"/>
      <c r="AT134" s="16"/>
      <c r="AU134" s="16"/>
      <c r="AV134" s="16"/>
      <c r="AW134" s="16"/>
      <c r="AX134" s="16"/>
      <c r="AY134" s="16"/>
      <c r="AZ134" s="16"/>
      <c r="BA134" s="16"/>
    </row>
    <row r="135" spans="1:53" outlineLevel="1">
      <c r="A135" s="17"/>
      <c r="B135" s="24"/>
      <c r="C135" s="368" t="s">
        <v>356</v>
      </c>
      <c r="D135" s="369"/>
      <c r="E135" s="370"/>
      <c r="F135" s="371"/>
      <c r="G135" s="372"/>
      <c r="H135" s="31"/>
      <c r="I135" s="31"/>
      <c r="J135" s="31"/>
      <c r="K135" s="31"/>
      <c r="L135" s="31"/>
      <c r="M135" s="31"/>
      <c r="N135" s="31"/>
      <c r="O135" s="31"/>
      <c r="P135" s="31"/>
      <c r="Q135" s="31"/>
      <c r="R135" s="31"/>
      <c r="S135" s="31"/>
      <c r="T135" s="31"/>
      <c r="U135" s="32"/>
      <c r="V135" s="31"/>
      <c r="W135" s="16"/>
      <c r="X135" s="16"/>
      <c r="Y135" s="16"/>
      <c r="Z135" s="16" t="s">
        <v>162</v>
      </c>
      <c r="AA135" s="16"/>
      <c r="AB135" s="16"/>
      <c r="AC135" s="16"/>
      <c r="AD135" s="16"/>
      <c r="AE135" s="16"/>
      <c r="AF135" s="16"/>
      <c r="AG135" s="16"/>
      <c r="AH135" s="16"/>
      <c r="AI135" s="16"/>
      <c r="AJ135" s="16"/>
      <c r="AK135" s="16"/>
      <c r="AL135" s="16"/>
      <c r="AM135" s="16"/>
      <c r="AN135" s="16"/>
      <c r="AO135" s="16"/>
      <c r="AP135" s="16"/>
      <c r="AQ135" s="16"/>
      <c r="AR135" s="16"/>
      <c r="AS135" s="16"/>
      <c r="AT135" s="23" t="str">
        <f>C135</f>
        <v>Potrubí včetně tvarovek, rozebiratelných svěrných spojek a bez zednických výpomocí.</v>
      </c>
      <c r="AU135" s="16"/>
      <c r="AV135" s="16"/>
      <c r="AW135" s="16"/>
      <c r="AX135" s="16"/>
      <c r="AY135" s="16"/>
      <c r="AZ135" s="16"/>
      <c r="BA135" s="16"/>
    </row>
    <row r="136" spans="1:53" outlineLevel="1">
      <c r="A136" s="17"/>
      <c r="B136" s="24"/>
      <c r="C136" s="368" t="s">
        <v>313</v>
      </c>
      <c r="D136" s="369"/>
      <c r="E136" s="370"/>
      <c r="F136" s="371"/>
      <c r="G136" s="372"/>
      <c r="H136" s="31"/>
      <c r="I136" s="31"/>
      <c r="J136" s="31"/>
      <c r="K136" s="31"/>
      <c r="L136" s="31"/>
      <c r="M136" s="31"/>
      <c r="N136" s="31"/>
      <c r="O136" s="31"/>
      <c r="P136" s="31"/>
      <c r="Q136" s="31"/>
      <c r="R136" s="31"/>
      <c r="S136" s="31"/>
      <c r="T136" s="31"/>
      <c r="U136" s="32"/>
      <c r="V136" s="31"/>
      <c r="W136" s="16"/>
      <c r="X136" s="16"/>
      <c r="Y136" s="16"/>
      <c r="Z136" s="16" t="s">
        <v>162</v>
      </c>
      <c r="AA136" s="16"/>
      <c r="AB136" s="16"/>
      <c r="AC136" s="16"/>
      <c r="AD136" s="16"/>
      <c r="AE136" s="16"/>
      <c r="AF136" s="16"/>
      <c r="AG136" s="16"/>
      <c r="AH136" s="16"/>
      <c r="AI136" s="16"/>
      <c r="AJ136" s="16"/>
      <c r="AK136" s="16"/>
      <c r="AL136" s="16"/>
      <c r="AM136" s="16"/>
      <c r="AN136" s="16"/>
      <c r="AO136" s="16"/>
      <c r="AP136" s="16"/>
      <c r="AQ136" s="16"/>
      <c r="AR136" s="16"/>
      <c r="AS136" s="16"/>
      <c r="AT136" s="23" t="str">
        <f>C136</f>
        <v>Včetně pomocného lešení o výšce podlahy do 1900 mm a pro zatížení do 1,5 kPa.</v>
      </c>
      <c r="AU136" s="16"/>
      <c r="AV136" s="16"/>
      <c r="AW136" s="16"/>
      <c r="AX136" s="16"/>
      <c r="AY136" s="16"/>
      <c r="AZ136" s="16"/>
      <c r="BA136" s="16"/>
    </row>
    <row r="137" spans="1:53" outlineLevel="1">
      <c r="A137" s="17"/>
      <c r="B137" s="24" t="s">
        <v>362</v>
      </c>
      <c r="C137" s="47" t="s">
        <v>363</v>
      </c>
      <c r="D137" s="26" t="s">
        <v>168</v>
      </c>
      <c r="E137" s="28">
        <v>6</v>
      </c>
      <c r="F137" s="30">
        <v>0</v>
      </c>
      <c r="G137" s="31">
        <f>ROUND(E137*F137,2)</f>
        <v>0</v>
      </c>
      <c r="H137" s="30"/>
      <c r="I137" s="31">
        <f>ROUND(E137*H137,2)</f>
        <v>0</v>
      </c>
      <c r="J137" s="30"/>
      <c r="K137" s="31">
        <f>ROUND(E137*J137,2)</f>
        <v>0</v>
      </c>
      <c r="L137" s="31">
        <v>21</v>
      </c>
      <c r="M137" s="31">
        <f>G137*(1+L137/100)</f>
        <v>0</v>
      </c>
      <c r="N137" s="31">
        <v>0</v>
      </c>
      <c r="O137" s="31">
        <f>ROUND(E137*N137,2)</f>
        <v>0</v>
      </c>
      <c r="P137" s="31">
        <v>0</v>
      </c>
      <c r="Q137" s="31">
        <f>ROUND(E137*P137,2)</f>
        <v>0</v>
      </c>
      <c r="R137" s="31" t="s">
        <v>263</v>
      </c>
      <c r="S137" s="31" t="s">
        <v>152</v>
      </c>
      <c r="T137" s="31">
        <v>3.1E-2</v>
      </c>
      <c r="U137" s="32">
        <f>ROUND(E137*T137,2)</f>
        <v>0.19</v>
      </c>
      <c r="V137" s="31"/>
      <c r="W137" s="16"/>
      <c r="X137" s="16"/>
      <c r="Y137" s="16"/>
      <c r="Z137" s="16" t="s">
        <v>153</v>
      </c>
      <c r="AA137" s="16"/>
      <c r="AB137" s="16"/>
      <c r="AC137" s="16"/>
      <c r="AD137" s="16"/>
      <c r="AE137" s="16"/>
      <c r="AF137" s="16"/>
      <c r="AG137" s="16"/>
      <c r="AH137" s="16"/>
      <c r="AI137" s="16"/>
      <c r="AJ137" s="16"/>
      <c r="AK137" s="16"/>
      <c r="AL137" s="16"/>
      <c r="AM137" s="16"/>
      <c r="AN137" s="16"/>
      <c r="AO137" s="16"/>
      <c r="AP137" s="16"/>
      <c r="AQ137" s="16"/>
      <c r="AR137" s="16"/>
      <c r="AS137" s="16"/>
      <c r="AT137" s="16"/>
      <c r="AU137" s="16"/>
      <c r="AV137" s="16"/>
      <c r="AW137" s="16"/>
      <c r="AX137" s="16"/>
      <c r="AY137" s="16"/>
      <c r="AZ137" s="16"/>
      <c r="BA137" s="16"/>
    </row>
    <row r="138" spans="1:53" outlineLevel="1">
      <c r="A138" s="17"/>
      <c r="B138" s="24"/>
      <c r="C138" s="368" t="s">
        <v>361</v>
      </c>
      <c r="D138" s="369"/>
      <c r="E138" s="370"/>
      <c r="F138" s="371"/>
      <c r="G138" s="372"/>
      <c r="H138" s="31"/>
      <c r="I138" s="31"/>
      <c r="J138" s="31"/>
      <c r="K138" s="31"/>
      <c r="L138" s="31"/>
      <c r="M138" s="31"/>
      <c r="N138" s="31"/>
      <c r="O138" s="31"/>
      <c r="P138" s="31"/>
      <c r="Q138" s="31"/>
      <c r="R138" s="31"/>
      <c r="S138" s="31"/>
      <c r="T138" s="31"/>
      <c r="U138" s="32"/>
      <c r="V138" s="31"/>
      <c r="W138" s="16"/>
      <c r="X138" s="16"/>
      <c r="Y138" s="16"/>
      <c r="Z138" s="16" t="s">
        <v>162</v>
      </c>
      <c r="AA138" s="16"/>
      <c r="AB138" s="16"/>
      <c r="AC138" s="16"/>
      <c r="AD138" s="16"/>
      <c r="AE138" s="16"/>
      <c r="AF138" s="16"/>
      <c r="AG138" s="16"/>
      <c r="AH138" s="16"/>
      <c r="AI138" s="16"/>
      <c r="AJ138" s="16"/>
      <c r="AK138" s="16"/>
      <c r="AL138" s="16"/>
      <c r="AM138" s="16"/>
      <c r="AN138" s="16"/>
      <c r="AO138" s="16"/>
      <c r="AP138" s="16"/>
      <c r="AQ138" s="16"/>
      <c r="AR138" s="16"/>
      <c r="AS138" s="16"/>
      <c r="AT138" s="23" t="str">
        <f>C138</f>
        <v>Včetně dodávky vody, uzavření a zabezpečení konců potrubí.</v>
      </c>
      <c r="AU138" s="16"/>
      <c r="AV138" s="16"/>
      <c r="AW138" s="16"/>
      <c r="AX138" s="16"/>
      <c r="AY138" s="16"/>
      <c r="AZ138" s="16"/>
      <c r="BA138" s="16"/>
    </row>
    <row r="139" spans="1:53" ht="22.5" outlineLevel="1">
      <c r="A139" s="17"/>
      <c r="B139" s="24" t="s">
        <v>364</v>
      </c>
      <c r="C139" s="47" t="s">
        <v>300</v>
      </c>
      <c r="D139" s="26" t="s">
        <v>301</v>
      </c>
      <c r="E139" s="28">
        <v>50</v>
      </c>
      <c r="F139" s="30">
        <v>0</v>
      </c>
      <c r="G139" s="31">
        <f>ROUND(E139*F139,2)</f>
        <v>0</v>
      </c>
      <c r="H139" s="30"/>
      <c r="I139" s="31">
        <f>ROUND(E139*H139,2)</f>
        <v>0</v>
      </c>
      <c r="J139" s="30"/>
      <c r="K139" s="31">
        <f>ROUND(E139*J139,2)</f>
        <v>0</v>
      </c>
      <c r="L139" s="31">
        <v>21</v>
      </c>
      <c r="M139" s="31">
        <f>G139*(1+L139/100)</f>
        <v>0</v>
      </c>
      <c r="N139" s="31">
        <v>0</v>
      </c>
      <c r="O139" s="31">
        <f>ROUND(E139*N139,2)</f>
        <v>0</v>
      </c>
      <c r="P139" s="31">
        <v>0</v>
      </c>
      <c r="Q139" s="31">
        <f>ROUND(E139*P139,2)</f>
        <v>0</v>
      </c>
      <c r="R139" s="31"/>
      <c r="S139" s="31" t="s">
        <v>173</v>
      </c>
      <c r="T139" s="31">
        <v>0</v>
      </c>
      <c r="U139" s="32">
        <f>ROUND(E139*T139,2)</f>
        <v>0</v>
      </c>
      <c r="V139" s="31"/>
      <c r="W139" s="16"/>
      <c r="X139" s="16"/>
      <c r="Y139" s="16"/>
      <c r="Z139" s="16" t="s">
        <v>153</v>
      </c>
      <c r="AA139" s="16"/>
      <c r="AB139" s="16"/>
      <c r="AC139" s="16"/>
      <c r="AD139" s="16"/>
      <c r="AE139" s="16"/>
      <c r="AF139" s="16"/>
      <c r="AG139" s="16"/>
      <c r="AH139" s="16"/>
      <c r="AI139" s="16"/>
      <c r="AJ139" s="16"/>
      <c r="AK139" s="16"/>
      <c r="AL139" s="16"/>
      <c r="AM139" s="16"/>
      <c r="AN139" s="16"/>
      <c r="AO139" s="16"/>
      <c r="AP139" s="16"/>
      <c r="AQ139" s="16"/>
      <c r="AR139" s="16"/>
      <c r="AS139" s="16"/>
      <c r="AT139" s="16"/>
      <c r="AU139" s="16"/>
      <c r="AV139" s="16"/>
      <c r="AW139" s="16"/>
      <c r="AX139" s="16"/>
      <c r="AY139" s="16"/>
      <c r="AZ139" s="16"/>
      <c r="BA139" s="16"/>
    </row>
    <row r="140" spans="1:53" outlineLevel="1">
      <c r="A140" s="17"/>
      <c r="B140" s="24" t="s">
        <v>365</v>
      </c>
      <c r="C140" s="47" t="s">
        <v>366</v>
      </c>
      <c r="D140" s="26" t="s">
        <v>163</v>
      </c>
      <c r="E140" s="28">
        <v>3</v>
      </c>
      <c r="F140" s="30">
        <v>0</v>
      </c>
      <c r="G140" s="31">
        <f>ROUND(E140*F140,2)</f>
        <v>0</v>
      </c>
      <c r="H140" s="30"/>
      <c r="I140" s="31">
        <f>ROUND(E140*H140,2)</f>
        <v>0</v>
      </c>
      <c r="J140" s="30"/>
      <c r="K140" s="31">
        <f>ROUND(E140*J140,2)</f>
        <v>0</v>
      </c>
      <c r="L140" s="31">
        <v>21</v>
      </c>
      <c r="M140" s="31">
        <f>G140*(1+L140/100)</f>
        <v>0</v>
      </c>
      <c r="N140" s="31">
        <v>0</v>
      </c>
      <c r="O140" s="31">
        <f>ROUND(E140*N140,2)</f>
        <v>0</v>
      </c>
      <c r="P140" s="31">
        <v>0</v>
      </c>
      <c r="Q140" s="31">
        <f>ROUND(E140*P140,2)</f>
        <v>0</v>
      </c>
      <c r="R140" s="31" t="s">
        <v>263</v>
      </c>
      <c r="S140" s="31" t="s">
        <v>152</v>
      </c>
      <c r="T140" s="31">
        <v>1.5229999999999999</v>
      </c>
      <c r="U140" s="32">
        <f>ROUND(E140*T140,2)</f>
        <v>4.57</v>
      </c>
      <c r="V140" s="31"/>
      <c r="W140" s="16"/>
      <c r="X140" s="16"/>
      <c r="Y140" s="16"/>
      <c r="Z140" s="16" t="s">
        <v>298</v>
      </c>
      <c r="AA140" s="16"/>
      <c r="AB140" s="16"/>
      <c r="AC140" s="16"/>
      <c r="AD140" s="16"/>
      <c r="AE140" s="16"/>
      <c r="AF140" s="16"/>
      <c r="AG140" s="16"/>
      <c r="AH140" s="16"/>
      <c r="AI140" s="16"/>
      <c r="AJ140" s="16"/>
      <c r="AK140" s="16"/>
      <c r="AL140" s="16"/>
      <c r="AM140" s="16"/>
      <c r="AN140" s="16"/>
      <c r="AO140" s="16"/>
      <c r="AP140" s="16"/>
      <c r="AQ140" s="16"/>
      <c r="AR140" s="16"/>
      <c r="AS140" s="16"/>
      <c r="AT140" s="16"/>
      <c r="AU140" s="16"/>
      <c r="AV140" s="16"/>
      <c r="AW140" s="16"/>
      <c r="AX140" s="16"/>
      <c r="AY140" s="16"/>
      <c r="AZ140" s="16"/>
      <c r="BA140" s="16"/>
    </row>
    <row r="141" spans="1:53">
      <c r="A141" s="22" t="s">
        <v>146</v>
      </c>
      <c r="B141" s="25" t="s">
        <v>87</v>
      </c>
      <c r="C141" s="48" t="s">
        <v>88</v>
      </c>
      <c r="D141" s="27"/>
      <c r="E141" s="29"/>
      <c r="F141" s="33"/>
      <c r="G141" s="310">
        <f>SUMIF(Z142:Z178,"&lt;&gt;NOR",G142:G178)</f>
        <v>0</v>
      </c>
      <c r="H141" s="33"/>
      <c r="I141" s="33">
        <f>SUM(I142:I178)</f>
        <v>0</v>
      </c>
      <c r="J141" s="33"/>
      <c r="K141" s="33">
        <f>SUM(K142:K178)</f>
        <v>0</v>
      </c>
      <c r="L141" s="33"/>
      <c r="M141" s="33">
        <f>SUM(M142:M178)</f>
        <v>0</v>
      </c>
      <c r="N141" s="33"/>
      <c r="O141" s="33">
        <f>SUM(O142:O178)</f>
        <v>0.37000000000000005</v>
      </c>
      <c r="P141" s="33"/>
      <c r="Q141" s="33">
        <f>SUM(Q142:Q178)</f>
        <v>0</v>
      </c>
      <c r="R141" s="33"/>
      <c r="S141" s="33"/>
      <c r="T141" s="33"/>
      <c r="U141" s="34">
        <f>SUM(U142:U178)</f>
        <v>59.169999999999987</v>
      </c>
      <c r="V141" s="33"/>
      <c r="Z141" t="s">
        <v>147</v>
      </c>
    </row>
    <row r="142" spans="1:53" outlineLevel="1">
      <c r="A142" s="17"/>
      <c r="B142" s="24" t="s">
        <v>367</v>
      </c>
      <c r="C142" s="47" t="s">
        <v>368</v>
      </c>
      <c r="D142" s="26" t="s">
        <v>168</v>
      </c>
      <c r="E142" s="28">
        <v>80</v>
      </c>
      <c r="F142" s="30">
        <v>0</v>
      </c>
      <c r="G142" s="31">
        <f>ROUND(E142*F142,2)</f>
        <v>0</v>
      </c>
      <c r="H142" s="30"/>
      <c r="I142" s="31">
        <f>ROUND(E142*H142,2)</f>
        <v>0</v>
      </c>
      <c r="J142" s="30"/>
      <c r="K142" s="31">
        <f>ROUND(E142*J142,2)</f>
        <v>0</v>
      </c>
      <c r="L142" s="31">
        <v>21</v>
      </c>
      <c r="M142" s="31">
        <f>G142*(1+L142/100)</f>
        <v>0</v>
      </c>
      <c r="N142" s="31">
        <v>1.33E-3</v>
      </c>
      <c r="O142" s="31">
        <f>ROUND(E142*N142,2)</f>
        <v>0.11</v>
      </c>
      <c r="P142" s="31">
        <v>0</v>
      </c>
      <c r="Q142" s="31">
        <f>ROUND(E142*P142,2)</f>
        <v>0</v>
      </c>
      <c r="R142" s="31" t="s">
        <v>263</v>
      </c>
      <c r="S142" s="31" t="s">
        <v>152</v>
      </c>
      <c r="T142" s="31">
        <v>0.28499999999999998</v>
      </c>
      <c r="U142" s="32">
        <f>ROUND(E142*T142,2)</f>
        <v>22.8</v>
      </c>
      <c r="V142" s="31"/>
      <c r="W142" s="16"/>
      <c r="X142" s="16"/>
      <c r="Y142" s="16"/>
      <c r="Z142" s="16" t="s">
        <v>153</v>
      </c>
      <c r="AA142" s="16"/>
      <c r="AB142" s="16"/>
      <c r="AC142" s="16"/>
      <c r="AD142" s="16"/>
      <c r="AE142" s="16"/>
      <c r="AF142" s="16"/>
      <c r="AG142" s="16"/>
      <c r="AH142" s="16"/>
      <c r="AI142" s="16"/>
      <c r="AJ142" s="16"/>
      <c r="AK142" s="16"/>
      <c r="AL142" s="16"/>
      <c r="AM142" s="16"/>
      <c r="AN142" s="16"/>
      <c r="AO142" s="16"/>
      <c r="AP142" s="16"/>
      <c r="AQ142" s="16"/>
      <c r="AR142" s="16"/>
      <c r="AS142" s="16"/>
      <c r="AT142" s="16"/>
      <c r="AU142" s="16"/>
      <c r="AV142" s="16"/>
      <c r="AW142" s="16"/>
      <c r="AX142" s="16"/>
      <c r="AY142" s="16"/>
      <c r="AZ142" s="16"/>
      <c r="BA142" s="16"/>
    </row>
    <row r="143" spans="1:53" outlineLevel="1">
      <c r="A143" s="17"/>
      <c r="B143" s="24"/>
      <c r="C143" s="368" t="s">
        <v>313</v>
      </c>
      <c r="D143" s="369"/>
      <c r="E143" s="370"/>
      <c r="F143" s="371"/>
      <c r="G143" s="372"/>
      <c r="H143" s="31"/>
      <c r="I143" s="31"/>
      <c r="J143" s="31"/>
      <c r="K143" s="31"/>
      <c r="L143" s="31"/>
      <c r="M143" s="31"/>
      <c r="N143" s="31"/>
      <c r="O143" s="31"/>
      <c r="P143" s="31"/>
      <c r="Q143" s="31"/>
      <c r="R143" s="31"/>
      <c r="S143" s="31"/>
      <c r="T143" s="31"/>
      <c r="U143" s="32"/>
      <c r="V143" s="31"/>
      <c r="W143" s="16"/>
      <c r="X143" s="16"/>
      <c r="Y143" s="16"/>
      <c r="Z143" s="16" t="s">
        <v>162</v>
      </c>
      <c r="AA143" s="16"/>
      <c r="AB143" s="16"/>
      <c r="AC143" s="16"/>
      <c r="AD143" s="16"/>
      <c r="AE143" s="16"/>
      <c r="AF143" s="16"/>
      <c r="AG143" s="16"/>
      <c r="AH143" s="16"/>
      <c r="AI143" s="16"/>
      <c r="AJ143" s="16"/>
      <c r="AK143" s="16"/>
      <c r="AL143" s="16"/>
      <c r="AM143" s="16"/>
      <c r="AN143" s="16"/>
      <c r="AO143" s="16"/>
      <c r="AP143" s="16"/>
      <c r="AQ143" s="16"/>
      <c r="AR143" s="16"/>
      <c r="AS143" s="16"/>
      <c r="AT143" s="23" t="str">
        <f>C143</f>
        <v>Včetně pomocného lešení o výšce podlahy do 1900 mm a pro zatížení do 1,5 kPa.</v>
      </c>
      <c r="AU143" s="16"/>
      <c r="AV143" s="16"/>
      <c r="AW143" s="16"/>
      <c r="AX143" s="16"/>
      <c r="AY143" s="16"/>
      <c r="AZ143" s="16"/>
      <c r="BA143" s="16"/>
    </row>
    <row r="144" spans="1:53" outlineLevel="1">
      <c r="A144" s="17"/>
      <c r="B144" s="24" t="s">
        <v>359</v>
      </c>
      <c r="C144" s="47" t="s">
        <v>360</v>
      </c>
      <c r="D144" s="26" t="s">
        <v>168</v>
      </c>
      <c r="E144" s="28">
        <v>28</v>
      </c>
      <c r="F144" s="30">
        <v>0</v>
      </c>
      <c r="G144" s="31">
        <f>ROUND(E144*F144,2)</f>
        <v>0</v>
      </c>
      <c r="H144" s="30"/>
      <c r="I144" s="31">
        <f>ROUND(E144*H144,2)</f>
        <v>0</v>
      </c>
      <c r="J144" s="30"/>
      <c r="K144" s="31">
        <f>ROUND(E144*J144,2)</f>
        <v>0</v>
      </c>
      <c r="L144" s="31">
        <v>21</v>
      </c>
      <c r="M144" s="31">
        <f>G144*(1+L144/100)</f>
        <v>0</v>
      </c>
      <c r="N144" s="31">
        <v>5.9000000000000003E-4</v>
      </c>
      <c r="O144" s="31">
        <f>ROUND(E144*N144,2)</f>
        <v>0.02</v>
      </c>
      <c r="P144" s="31">
        <v>0</v>
      </c>
      <c r="Q144" s="31">
        <f>ROUND(E144*P144,2)</f>
        <v>0</v>
      </c>
      <c r="R144" s="31" t="s">
        <v>263</v>
      </c>
      <c r="S144" s="31" t="s">
        <v>357</v>
      </c>
      <c r="T144" s="31">
        <v>0.29730000000000001</v>
      </c>
      <c r="U144" s="32">
        <f>ROUND(E144*T144,2)</f>
        <v>8.32</v>
      </c>
      <c r="V144" s="31"/>
      <c r="W144" s="16"/>
      <c r="X144" s="16"/>
      <c r="Y144" s="16"/>
      <c r="Z144" s="16" t="s">
        <v>153</v>
      </c>
      <c r="AA144" s="16"/>
      <c r="AB144" s="16"/>
      <c r="AC144" s="16"/>
      <c r="AD144" s="16"/>
      <c r="AE144" s="16"/>
      <c r="AF144" s="16"/>
      <c r="AG144" s="16"/>
      <c r="AH144" s="16"/>
      <c r="AI144" s="16"/>
      <c r="AJ144" s="16"/>
      <c r="AK144" s="16"/>
      <c r="AL144" s="16"/>
      <c r="AM144" s="16"/>
      <c r="AN144" s="16"/>
      <c r="AO144" s="16"/>
      <c r="AP144" s="16"/>
      <c r="AQ144" s="16"/>
      <c r="AR144" s="16"/>
      <c r="AS144" s="16"/>
      <c r="AT144" s="16"/>
      <c r="AU144" s="16"/>
      <c r="AV144" s="16"/>
      <c r="AW144" s="16"/>
      <c r="AX144" s="16"/>
      <c r="AY144" s="16"/>
      <c r="AZ144" s="16"/>
      <c r="BA144" s="16"/>
    </row>
    <row r="145" spans="1:53" outlineLevel="1">
      <c r="A145" s="17"/>
      <c r="B145" s="24"/>
      <c r="C145" s="368" t="s">
        <v>358</v>
      </c>
      <c r="D145" s="369"/>
      <c r="E145" s="370"/>
      <c r="F145" s="371"/>
      <c r="G145" s="372"/>
      <c r="H145" s="31"/>
      <c r="I145" s="31"/>
      <c r="J145" s="31"/>
      <c r="K145" s="31"/>
      <c r="L145" s="31"/>
      <c r="M145" s="31"/>
      <c r="N145" s="31"/>
      <c r="O145" s="31"/>
      <c r="P145" s="31"/>
      <c r="Q145" s="31"/>
      <c r="R145" s="31"/>
      <c r="S145" s="31"/>
      <c r="T145" s="31"/>
      <c r="U145" s="32"/>
      <c r="V145" s="31"/>
      <c r="W145" s="16"/>
      <c r="X145" s="16"/>
      <c r="Y145" s="16"/>
      <c r="Z145" s="16" t="s">
        <v>162</v>
      </c>
      <c r="AA145" s="16"/>
      <c r="AB145" s="16"/>
      <c r="AC145" s="16"/>
      <c r="AD145" s="16"/>
      <c r="AE145" s="16"/>
      <c r="AF145" s="16"/>
      <c r="AG145" s="16"/>
      <c r="AH145" s="16"/>
      <c r="AI145" s="16"/>
      <c r="AJ145" s="16"/>
      <c r="AK145" s="16"/>
      <c r="AL145" s="16"/>
      <c r="AM145" s="16"/>
      <c r="AN145" s="16"/>
      <c r="AO145" s="16"/>
      <c r="AP145" s="16"/>
      <c r="AQ145" s="16"/>
      <c r="AR145" s="16"/>
      <c r="AS145" s="16"/>
      <c r="AT145" s="23" t="str">
        <f>C145</f>
        <v>Potrubí včetně tvarovek bez zednických výpomocí.</v>
      </c>
      <c r="AU145" s="16"/>
      <c r="AV145" s="16"/>
      <c r="AW145" s="16"/>
      <c r="AX145" s="16"/>
      <c r="AY145" s="16"/>
      <c r="AZ145" s="16"/>
      <c r="BA145" s="16"/>
    </row>
    <row r="146" spans="1:53" outlineLevel="1">
      <c r="A146" s="17"/>
      <c r="B146" s="24"/>
      <c r="C146" s="368" t="s">
        <v>313</v>
      </c>
      <c r="D146" s="369"/>
      <c r="E146" s="370"/>
      <c r="F146" s="371"/>
      <c r="G146" s="372"/>
      <c r="H146" s="31"/>
      <c r="I146" s="31"/>
      <c r="J146" s="31"/>
      <c r="K146" s="31"/>
      <c r="L146" s="31"/>
      <c r="M146" s="31"/>
      <c r="N146" s="31"/>
      <c r="O146" s="31"/>
      <c r="P146" s="31"/>
      <c r="Q146" s="31"/>
      <c r="R146" s="31"/>
      <c r="S146" s="31"/>
      <c r="T146" s="31"/>
      <c r="U146" s="32"/>
      <c r="V146" s="31"/>
      <c r="W146" s="16"/>
      <c r="X146" s="16"/>
      <c r="Y146" s="16"/>
      <c r="Z146" s="16" t="s">
        <v>162</v>
      </c>
      <c r="AA146" s="16"/>
      <c r="AB146" s="16"/>
      <c r="AC146" s="16"/>
      <c r="AD146" s="16"/>
      <c r="AE146" s="16"/>
      <c r="AF146" s="16"/>
      <c r="AG146" s="16"/>
      <c r="AH146" s="16"/>
      <c r="AI146" s="16"/>
      <c r="AJ146" s="16"/>
      <c r="AK146" s="16"/>
      <c r="AL146" s="16"/>
      <c r="AM146" s="16"/>
      <c r="AN146" s="16"/>
      <c r="AO146" s="16"/>
      <c r="AP146" s="16"/>
      <c r="AQ146" s="16"/>
      <c r="AR146" s="16"/>
      <c r="AS146" s="16"/>
      <c r="AT146" s="23" t="str">
        <f>C146</f>
        <v>Včetně pomocného lešení o výšce podlahy do 1900 mm a pro zatížení do 1,5 kPa.</v>
      </c>
      <c r="AU146" s="16"/>
      <c r="AV146" s="16"/>
      <c r="AW146" s="16"/>
      <c r="AX146" s="16"/>
      <c r="AY146" s="16"/>
      <c r="AZ146" s="16"/>
      <c r="BA146" s="16"/>
    </row>
    <row r="147" spans="1:53" outlineLevel="1">
      <c r="A147" s="17"/>
      <c r="B147" s="24" t="s">
        <v>369</v>
      </c>
      <c r="C147" s="47" t="s">
        <v>370</v>
      </c>
      <c r="D147" s="26" t="s">
        <v>168</v>
      </c>
      <c r="E147" s="28">
        <v>28</v>
      </c>
      <c r="F147" s="30">
        <v>0</v>
      </c>
      <c r="G147" s="31">
        <f>ROUND(E147*F147,2)</f>
        <v>0</v>
      </c>
      <c r="H147" s="30"/>
      <c r="I147" s="31">
        <f>ROUND(E147*H147,2)</f>
        <v>0</v>
      </c>
      <c r="J147" s="30"/>
      <c r="K147" s="31">
        <f>ROUND(E147*J147,2)</f>
        <v>0</v>
      </c>
      <c r="L147" s="31">
        <v>21</v>
      </c>
      <c r="M147" s="31">
        <f>G147*(1+L147/100)</f>
        <v>0</v>
      </c>
      <c r="N147" s="31">
        <v>6.4000000000000005E-4</v>
      </c>
      <c r="O147" s="31">
        <f>ROUND(E147*N147,2)</f>
        <v>0.02</v>
      </c>
      <c r="P147" s="31">
        <v>0</v>
      </c>
      <c r="Q147" s="31">
        <f>ROUND(E147*P147,2)</f>
        <v>0</v>
      </c>
      <c r="R147" s="31" t="s">
        <v>263</v>
      </c>
      <c r="S147" s="31" t="s">
        <v>357</v>
      </c>
      <c r="T147" s="31">
        <v>0.29730000000000001</v>
      </c>
      <c r="U147" s="32">
        <f>ROUND(E147*T147,2)</f>
        <v>8.32</v>
      </c>
      <c r="V147" s="31"/>
      <c r="W147" s="16"/>
      <c r="X147" s="16"/>
      <c r="Y147" s="16"/>
      <c r="Z147" s="16" t="s">
        <v>153</v>
      </c>
      <c r="AA147" s="16"/>
      <c r="AB147" s="16"/>
      <c r="AC147" s="16"/>
      <c r="AD147" s="16"/>
      <c r="AE147" s="16"/>
      <c r="AF147" s="16"/>
      <c r="AG147" s="16"/>
      <c r="AH147" s="16"/>
      <c r="AI147" s="16"/>
      <c r="AJ147" s="16"/>
      <c r="AK147" s="16"/>
      <c r="AL147" s="16"/>
      <c r="AM147" s="16"/>
      <c r="AN147" s="16"/>
      <c r="AO147" s="16"/>
      <c r="AP147" s="16"/>
      <c r="AQ147" s="16"/>
      <c r="AR147" s="16"/>
      <c r="AS147" s="16"/>
      <c r="AT147" s="16"/>
      <c r="AU147" s="16"/>
      <c r="AV147" s="16"/>
      <c r="AW147" s="16"/>
      <c r="AX147" s="16"/>
      <c r="AY147" s="16"/>
      <c r="AZ147" s="16"/>
      <c r="BA147" s="16"/>
    </row>
    <row r="148" spans="1:53" outlineLevel="1">
      <c r="A148" s="17"/>
      <c r="B148" s="24"/>
      <c r="C148" s="368" t="s">
        <v>358</v>
      </c>
      <c r="D148" s="369"/>
      <c r="E148" s="370"/>
      <c r="F148" s="371"/>
      <c r="G148" s="372"/>
      <c r="H148" s="31"/>
      <c r="I148" s="31"/>
      <c r="J148" s="31"/>
      <c r="K148" s="31"/>
      <c r="L148" s="31"/>
      <c r="M148" s="31"/>
      <c r="N148" s="31"/>
      <c r="O148" s="31"/>
      <c r="P148" s="31"/>
      <c r="Q148" s="31"/>
      <c r="R148" s="31"/>
      <c r="S148" s="31"/>
      <c r="T148" s="31"/>
      <c r="U148" s="32"/>
      <c r="V148" s="31"/>
      <c r="W148" s="16"/>
      <c r="X148" s="16"/>
      <c r="Y148" s="16"/>
      <c r="Z148" s="16" t="s">
        <v>162</v>
      </c>
      <c r="AA148" s="16"/>
      <c r="AB148" s="16"/>
      <c r="AC148" s="16"/>
      <c r="AD148" s="16"/>
      <c r="AE148" s="16"/>
      <c r="AF148" s="16"/>
      <c r="AG148" s="16"/>
      <c r="AH148" s="16"/>
      <c r="AI148" s="16"/>
      <c r="AJ148" s="16"/>
      <c r="AK148" s="16"/>
      <c r="AL148" s="16"/>
      <c r="AM148" s="16"/>
      <c r="AN148" s="16"/>
      <c r="AO148" s="16"/>
      <c r="AP148" s="16"/>
      <c r="AQ148" s="16"/>
      <c r="AR148" s="16"/>
      <c r="AS148" s="16"/>
      <c r="AT148" s="23" t="str">
        <f>C148</f>
        <v>Potrubí včetně tvarovek bez zednických výpomocí.</v>
      </c>
      <c r="AU148" s="16"/>
      <c r="AV148" s="16"/>
      <c r="AW148" s="16"/>
      <c r="AX148" s="16"/>
      <c r="AY148" s="16"/>
      <c r="AZ148" s="16"/>
      <c r="BA148" s="16"/>
    </row>
    <row r="149" spans="1:53" outlineLevel="1">
      <c r="A149" s="17"/>
      <c r="B149" s="24"/>
      <c r="C149" s="368" t="s">
        <v>313</v>
      </c>
      <c r="D149" s="369"/>
      <c r="E149" s="370"/>
      <c r="F149" s="371"/>
      <c r="G149" s="372"/>
      <c r="H149" s="31"/>
      <c r="I149" s="31"/>
      <c r="J149" s="31"/>
      <c r="K149" s="31"/>
      <c r="L149" s="31"/>
      <c r="M149" s="31"/>
      <c r="N149" s="31"/>
      <c r="O149" s="31"/>
      <c r="P149" s="31"/>
      <c r="Q149" s="31"/>
      <c r="R149" s="31"/>
      <c r="S149" s="31"/>
      <c r="T149" s="31"/>
      <c r="U149" s="32"/>
      <c r="V149" s="31"/>
      <c r="W149" s="16"/>
      <c r="X149" s="16"/>
      <c r="Y149" s="16"/>
      <c r="Z149" s="16" t="s">
        <v>162</v>
      </c>
      <c r="AA149" s="16"/>
      <c r="AB149" s="16"/>
      <c r="AC149" s="16"/>
      <c r="AD149" s="16"/>
      <c r="AE149" s="16"/>
      <c r="AF149" s="16"/>
      <c r="AG149" s="16"/>
      <c r="AH149" s="16"/>
      <c r="AI149" s="16"/>
      <c r="AJ149" s="16"/>
      <c r="AK149" s="16"/>
      <c r="AL149" s="16"/>
      <c r="AM149" s="16"/>
      <c r="AN149" s="16"/>
      <c r="AO149" s="16"/>
      <c r="AP149" s="16"/>
      <c r="AQ149" s="16"/>
      <c r="AR149" s="16"/>
      <c r="AS149" s="16"/>
      <c r="AT149" s="23" t="str">
        <f>C149</f>
        <v>Včetně pomocného lešení o výšce podlahy do 1900 mm a pro zatížení do 1,5 kPa.</v>
      </c>
      <c r="AU149" s="16"/>
      <c r="AV149" s="16"/>
      <c r="AW149" s="16"/>
      <c r="AX149" s="16"/>
      <c r="AY149" s="16"/>
      <c r="AZ149" s="16"/>
      <c r="BA149" s="16"/>
    </row>
    <row r="150" spans="1:53" ht="22.5" outlineLevel="1">
      <c r="A150" s="17"/>
      <c r="B150" s="24" t="s">
        <v>372</v>
      </c>
      <c r="C150" s="47" t="s">
        <v>373</v>
      </c>
      <c r="D150" s="26" t="s">
        <v>168</v>
      </c>
      <c r="E150" s="28">
        <v>28</v>
      </c>
      <c r="F150" s="30">
        <v>0</v>
      </c>
      <c r="G150" s="31">
        <f>ROUND(E150*F150,2)</f>
        <v>0</v>
      </c>
      <c r="H150" s="30"/>
      <c r="I150" s="31">
        <f>ROUND(E150*H150,2)</f>
        <v>0</v>
      </c>
      <c r="J150" s="30"/>
      <c r="K150" s="31">
        <f>ROUND(E150*J150,2)</f>
        <v>0</v>
      </c>
      <c r="L150" s="31">
        <v>21</v>
      </c>
      <c r="M150" s="31">
        <f>G150*(1+L150/100)</f>
        <v>0</v>
      </c>
      <c r="N150" s="31">
        <v>6.0000000000000002E-5</v>
      </c>
      <c r="O150" s="31">
        <f>ROUND(E150*N150,2)</f>
        <v>0</v>
      </c>
      <c r="P150" s="31">
        <v>0</v>
      </c>
      <c r="Q150" s="31">
        <f>ROUND(E150*P150,2)</f>
        <v>0</v>
      </c>
      <c r="R150" s="31" t="s">
        <v>263</v>
      </c>
      <c r="S150" s="31" t="s">
        <v>152</v>
      </c>
      <c r="T150" s="31">
        <v>0.129</v>
      </c>
      <c r="U150" s="32">
        <f>ROUND(E150*T150,2)</f>
        <v>3.61</v>
      </c>
      <c r="V150" s="31"/>
      <c r="W150" s="16"/>
      <c r="X150" s="16"/>
      <c r="Y150" s="16"/>
      <c r="Z150" s="16" t="s">
        <v>153</v>
      </c>
      <c r="AA150" s="16"/>
      <c r="AB150" s="16"/>
      <c r="AC150" s="16"/>
      <c r="AD150" s="16"/>
      <c r="AE150" s="16"/>
      <c r="AF150" s="16"/>
      <c r="AG150" s="16"/>
      <c r="AH150" s="16"/>
      <c r="AI150" s="16"/>
      <c r="AJ150" s="16"/>
      <c r="AK150" s="16"/>
      <c r="AL150" s="16"/>
      <c r="AM150" s="16"/>
      <c r="AN150" s="16"/>
      <c r="AO150" s="16"/>
      <c r="AP150" s="16"/>
      <c r="AQ150" s="16"/>
      <c r="AR150" s="16"/>
      <c r="AS150" s="16"/>
      <c r="AT150" s="16"/>
      <c r="AU150" s="16"/>
      <c r="AV150" s="16"/>
      <c r="AW150" s="16"/>
      <c r="AX150" s="16"/>
      <c r="AY150" s="16"/>
      <c r="AZ150" s="16"/>
      <c r="BA150" s="16"/>
    </row>
    <row r="151" spans="1:53" outlineLevel="1">
      <c r="A151" s="17"/>
      <c r="B151" s="24"/>
      <c r="C151" s="368" t="s">
        <v>371</v>
      </c>
      <c r="D151" s="369"/>
      <c r="E151" s="370"/>
      <c r="F151" s="371"/>
      <c r="G151" s="372"/>
      <c r="H151" s="31"/>
      <c r="I151" s="31"/>
      <c r="J151" s="31"/>
      <c r="K151" s="31"/>
      <c r="L151" s="31"/>
      <c r="M151" s="31"/>
      <c r="N151" s="31"/>
      <c r="O151" s="31"/>
      <c r="P151" s="31"/>
      <c r="Q151" s="31"/>
      <c r="R151" s="31"/>
      <c r="S151" s="31"/>
      <c r="T151" s="31"/>
      <c r="U151" s="32"/>
      <c r="V151" s="31"/>
      <c r="W151" s="16"/>
      <c r="X151" s="16"/>
      <c r="Y151" s="16"/>
      <c r="Z151" s="16" t="s">
        <v>162</v>
      </c>
      <c r="AA151" s="16"/>
      <c r="AB151" s="16"/>
      <c r="AC151" s="16"/>
      <c r="AD151" s="16"/>
      <c r="AE151" s="16"/>
      <c r="AF151" s="16"/>
      <c r="AG151" s="16"/>
      <c r="AH151" s="16"/>
      <c r="AI151" s="16"/>
      <c r="AJ151" s="16"/>
      <c r="AK151" s="16"/>
      <c r="AL151" s="16"/>
      <c r="AM151" s="16"/>
      <c r="AN151" s="16"/>
      <c r="AO151" s="16"/>
      <c r="AP151" s="16"/>
      <c r="AQ151" s="16"/>
      <c r="AR151" s="16"/>
      <c r="AS151" s="16"/>
      <c r="AT151" s="23" t="str">
        <f>C151</f>
        <v>V položce je kalkulována dodávka izolační trubice, spon a lepicí pásky.</v>
      </c>
      <c r="AU151" s="16"/>
      <c r="AV151" s="16"/>
      <c r="AW151" s="16"/>
      <c r="AX151" s="16"/>
      <c r="AY151" s="16"/>
      <c r="AZ151" s="16"/>
      <c r="BA151" s="16"/>
    </row>
    <row r="152" spans="1:53" ht="22.5" outlineLevel="1">
      <c r="A152" s="17"/>
      <c r="B152" s="24" t="s">
        <v>374</v>
      </c>
      <c r="C152" s="47" t="s">
        <v>375</v>
      </c>
      <c r="D152" s="26" t="s">
        <v>168</v>
      </c>
      <c r="E152" s="28">
        <v>7</v>
      </c>
      <c r="F152" s="30">
        <v>0</v>
      </c>
      <c r="G152" s="31">
        <f>ROUND(E152*F152,2)</f>
        <v>0</v>
      </c>
      <c r="H152" s="30"/>
      <c r="I152" s="31">
        <f>ROUND(E152*H152,2)</f>
        <v>0</v>
      </c>
      <c r="J152" s="30"/>
      <c r="K152" s="31">
        <f>ROUND(E152*J152,2)</f>
        <v>0</v>
      </c>
      <c r="L152" s="31">
        <v>21</v>
      </c>
      <c r="M152" s="31">
        <f>G152*(1+L152/100)</f>
        <v>0</v>
      </c>
      <c r="N152" s="31">
        <v>9.0000000000000006E-5</v>
      </c>
      <c r="O152" s="31">
        <f>ROUND(E152*N152,2)</f>
        <v>0</v>
      </c>
      <c r="P152" s="31">
        <v>0</v>
      </c>
      <c r="Q152" s="31">
        <f>ROUND(E152*P152,2)</f>
        <v>0</v>
      </c>
      <c r="R152" s="31" t="s">
        <v>263</v>
      </c>
      <c r="S152" s="31" t="s">
        <v>152</v>
      </c>
      <c r="T152" s="31">
        <v>0.157</v>
      </c>
      <c r="U152" s="32">
        <f>ROUND(E152*T152,2)</f>
        <v>1.1000000000000001</v>
      </c>
      <c r="V152" s="31"/>
      <c r="W152" s="16"/>
      <c r="X152" s="16"/>
      <c r="Y152" s="16"/>
      <c r="Z152" s="16" t="s">
        <v>153</v>
      </c>
      <c r="AA152" s="16"/>
      <c r="AB152" s="16"/>
      <c r="AC152" s="16"/>
      <c r="AD152" s="16"/>
      <c r="AE152" s="16"/>
      <c r="AF152" s="16"/>
      <c r="AG152" s="16"/>
      <c r="AH152" s="16"/>
      <c r="AI152" s="16"/>
      <c r="AJ152" s="16"/>
      <c r="AK152" s="16"/>
      <c r="AL152" s="16"/>
      <c r="AM152" s="16"/>
      <c r="AN152" s="16"/>
      <c r="AO152" s="16"/>
      <c r="AP152" s="16"/>
      <c r="AQ152" s="16"/>
      <c r="AR152" s="16"/>
      <c r="AS152" s="16"/>
      <c r="AT152" s="16"/>
      <c r="AU152" s="16"/>
      <c r="AV152" s="16"/>
      <c r="AW152" s="16"/>
      <c r="AX152" s="16"/>
      <c r="AY152" s="16"/>
      <c r="AZ152" s="16"/>
      <c r="BA152" s="16"/>
    </row>
    <row r="153" spans="1:53" outlineLevel="1">
      <c r="A153" s="17"/>
      <c r="B153" s="24"/>
      <c r="C153" s="368" t="s">
        <v>371</v>
      </c>
      <c r="D153" s="369"/>
      <c r="E153" s="370"/>
      <c r="F153" s="371"/>
      <c r="G153" s="372"/>
      <c r="H153" s="31"/>
      <c r="I153" s="31"/>
      <c r="J153" s="31"/>
      <c r="K153" s="31"/>
      <c r="L153" s="31"/>
      <c r="M153" s="31"/>
      <c r="N153" s="31"/>
      <c r="O153" s="31"/>
      <c r="P153" s="31"/>
      <c r="Q153" s="31"/>
      <c r="R153" s="31"/>
      <c r="S153" s="31"/>
      <c r="T153" s="31"/>
      <c r="U153" s="32"/>
      <c r="V153" s="31"/>
      <c r="W153" s="16"/>
      <c r="X153" s="16"/>
      <c r="Y153" s="16"/>
      <c r="Z153" s="16" t="s">
        <v>162</v>
      </c>
      <c r="AA153" s="16"/>
      <c r="AB153" s="16"/>
      <c r="AC153" s="16"/>
      <c r="AD153" s="16"/>
      <c r="AE153" s="16"/>
      <c r="AF153" s="16"/>
      <c r="AG153" s="16"/>
      <c r="AH153" s="16"/>
      <c r="AI153" s="16"/>
      <c r="AJ153" s="16"/>
      <c r="AK153" s="16"/>
      <c r="AL153" s="16"/>
      <c r="AM153" s="16"/>
      <c r="AN153" s="16"/>
      <c r="AO153" s="16"/>
      <c r="AP153" s="16"/>
      <c r="AQ153" s="16"/>
      <c r="AR153" s="16"/>
      <c r="AS153" s="16"/>
      <c r="AT153" s="23" t="str">
        <f>C153</f>
        <v>V položce je kalkulována dodávka izolační trubice, spon a lepicí pásky.</v>
      </c>
      <c r="AU153" s="16"/>
      <c r="AV153" s="16"/>
      <c r="AW153" s="16"/>
      <c r="AX153" s="16"/>
      <c r="AY153" s="16"/>
      <c r="AZ153" s="16"/>
      <c r="BA153" s="16"/>
    </row>
    <row r="154" spans="1:53" ht="22.5" outlineLevel="1">
      <c r="A154" s="17"/>
      <c r="B154" s="24" t="s">
        <v>377</v>
      </c>
      <c r="C154" s="47" t="s">
        <v>378</v>
      </c>
      <c r="D154" s="26" t="s">
        <v>168</v>
      </c>
      <c r="E154" s="28">
        <v>12</v>
      </c>
      <c r="F154" s="30">
        <v>0</v>
      </c>
      <c r="G154" s="31">
        <f>ROUND(E154*F154,2)</f>
        <v>0</v>
      </c>
      <c r="H154" s="30"/>
      <c r="I154" s="31">
        <f>ROUND(E154*H154,2)</f>
        <v>0</v>
      </c>
      <c r="J154" s="30"/>
      <c r="K154" s="31">
        <f>ROUND(E154*J154,2)</f>
        <v>0</v>
      </c>
      <c r="L154" s="31">
        <v>21</v>
      </c>
      <c r="M154" s="31">
        <f>G154*(1+L154/100)</f>
        <v>0</v>
      </c>
      <c r="N154" s="31">
        <v>6.9999999999999994E-5</v>
      </c>
      <c r="O154" s="31">
        <f>ROUND(E154*N154,2)</f>
        <v>0</v>
      </c>
      <c r="P154" s="31">
        <v>0</v>
      </c>
      <c r="Q154" s="31">
        <f>ROUND(E154*P154,2)</f>
        <v>0</v>
      </c>
      <c r="R154" s="31" t="s">
        <v>263</v>
      </c>
      <c r="S154" s="31" t="s">
        <v>152</v>
      </c>
      <c r="T154" s="31">
        <v>0.129</v>
      </c>
      <c r="U154" s="32">
        <f>ROUND(E154*T154,2)</f>
        <v>1.55</v>
      </c>
      <c r="V154" s="31"/>
      <c r="W154" s="16"/>
      <c r="X154" s="16"/>
      <c r="Y154" s="16"/>
      <c r="Z154" s="16" t="s">
        <v>153</v>
      </c>
      <c r="AA154" s="16"/>
      <c r="AB154" s="16"/>
      <c r="AC154" s="16"/>
      <c r="AD154" s="16"/>
      <c r="AE154" s="16"/>
      <c r="AF154" s="16"/>
      <c r="AG154" s="16"/>
      <c r="AH154" s="16"/>
      <c r="AI154" s="16"/>
      <c r="AJ154" s="16"/>
      <c r="AK154" s="16"/>
      <c r="AL154" s="16"/>
      <c r="AM154" s="16"/>
      <c r="AN154" s="16"/>
      <c r="AO154" s="16"/>
      <c r="AP154" s="16"/>
      <c r="AQ154" s="16"/>
      <c r="AR154" s="16"/>
      <c r="AS154" s="16"/>
      <c r="AT154" s="16"/>
      <c r="AU154" s="16"/>
      <c r="AV154" s="16"/>
      <c r="AW154" s="16"/>
      <c r="AX154" s="16"/>
      <c r="AY154" s="16"/>
      <c r="AZ154" s="16"/>
      <c r="BA154" s="16"/>
    </row>
    <row r="155" spans="1:53" outlineLevel="1">
      <c r="A155" s="17"/>
      <c r="B155" s="24"/>
      <c r="C155" s="368" t="s">
        <v>371</v>
      </c>
      <c r="D155" s="369"/>
      <c r="E155" s="370"/>
      <c r="F155" s="371"/>
      <c r="G155" s="372"/>
      <c r="H155" s="31"/>
      <c r="I155" s="31"/>
      <c r="J155" s="31"/>
      <c r="K155" s="31"/>
      <c r="L155" s="31"/>
      <c r="M155" s="31"/>
      <c r="N155" s="31"/>
      <c r="O155" s="31"/>
      <c r="P155" s="31"/>
      <c r="Q155" s="31"/>
      <c r="R155" s="31"/>
      <c r="S155" s="31"/>
      <c r="T155" s="31"/>
      <c r="U155" s="32"/>
      <c r="V155" s="31"/>
      <c r="W155" s="16"/>
      <c r="X155" s="16"/>
      <c r="Y155" s="16"/>
      <c r="Z155" s="16" t="s">
        <v>162</v>
      </c>
      <c r="AA155" s="16"/>
      <c r="AB155" s="16"/>
      <c r="AC155" s="16"/>
      <c r="AD155" s="16"/>
      <c r="AE155" s="16"/>
      <c r="AF155" s="16"/>
      <c r="AG155" s="16"/>
      <c r="AH155" s="16"/>
      <c r="AI155" s="16"/>
      <c r="AJ155" s="16"/>
      <c r="AK155" s="16"/>
      <c r="AL155" s="16"/>
      <c r="AM155" s="16"/>
      <c r="AN155" s="16"/>
      <c r="AO155" s="16"/>
      <c r="AP155" s="16"/>
      <c r="AQ155" s="16"/>
      <c r="AR155" s="16"/>
      <c r="AS155" s="16"/>
      <c r="AT155" s="23" t="str">
        <f>C155</f>
        <v>V položce je kalkulována dodávka izolační trubice, spon a lepicí pásky.</v>
      </c>
      <c r="AU155" s="16"/>
      <c r="AV155" s="16"/>
      <c r="AW155" s="16"/>
      <c r="AX155" s="16"/>
      <c r="AY155" s="16"/>
      <c r="AZ155" s="16"/>
      <c r="BA155" s="16"/>
    </row>
    <row r="156" spans="1:53" outlineLevel="1">
      <c r="A156" s="17"/>
      <c r="B156" s="24"/>
      <c r="C156" s="368" t="s">
        <v>379</v>
      </c>
      <c r="D156" s="369"/>
      <c r="E156" s="370"/>
      <c r="F156" s="371"/>
      <c r="G156" s="372"/>
      <c r="H156" s="31"/>
      <c r="I156" s="31"/>
      <c r="J156" s="31"/>
      <c r="K156" s="31"/>
      <c r="L156" s="31"/>
      <c r="M156" s="31"/>
      <c r="N156" s="31"/>
      <c r="O156" s="31"/>
      <c r="P156" s="31"/>
      <c r="Q156" s="31"/>
      <c r="R156" s="31"/>
      <c r="S156" s="31"/>
      <c r="T156" s="31"/>
      <c r="U156" s="32"/>
      <c r="V156" s="31"/>
      <c r="W156" s="16"/>
      <c r="X156" s="16"/>
      <c r="Y156" s="16"/>
      <c r="Z156" s="16" t="s">
        <v>162</v>
      </c>
      <c r="AA156" s="16"/>
      <c r="AB156" s="16"/>
      <c r="AC156" s="16"/>
      <c r="AD156" s="16"/>
      <c r="AE156" s="16"/>
      <c r="AF156" s="16"/>
      <c r="AG156" s="16"/>
      <c r="AH156" s="16"/>
      <c r="AI156" s="16"/>
      <c r="AJ156" s="16"/>
      <c r="AK156" s="16"/>
      <c r="AL156" s="16"/>
      <c r="AM156" s="16"/>
      <c r="AN156" s="16"/>
      <c r="AO156" s="16"/>
      <c r="AP156" s="16"/>
      <c r="AQ156" s="16"/>
      <c r="AR156" s="16"/>
      <c r="AS156" s="16"/>
      <c r="AT156" s="23" t="str">
        <f>C156</f>
        <v>Včetněi vyvedení a upevnění výpustek.</v>
      </c>
      <c r="AU156" s="16"/>
      <c r="AV156" s="16"/>
      <c r="AW156" s="16"/>
      <c r="AX156" s="16"/>
      <c r="AY156" s="16"/>
      <c r="AZ156" s="16"/>
      <c r="BA156" s="16"/>
    </row>
    <row r="157" spans="1:53" outlineLevel="1">
      <c r="A157" s="17"/>
      <c r="B157" s="24" t="s">
        <v>380</v>
      </c>
      <c r="C157" s="47" t="s">
        <v>381</v>
      </c>
      <c r="D157" s="26" t="s">
        <v>382</v>
      </c>
      <c r="E157" s="28">
        <v>2</v>
      </c>
      <c r="F157" s="30">
        <v>0</v>
      </c>
      <c r="G157" s="31">
        <f>ROUND(E157*F157,2)</f>
        <v>0</v>
      </c>
      <c r="H157" s="30"/>
      <c r="I157" s="31">
        <f>ROUND(E157*H157,2)</f>
        <v>0</v>
      </c>
      <c r="J157" s="30"/>
      <c r="K157" s="31">
        <f>ROUND(E157*J157,2)</f>
        <v>0</v>
      </c>
      <c r="L157" s="31">
        <v>21</v>
      </c>
      <c r="M157" s="31">
        <f>G157*(1+L157/100)</f>
        <v>0</v>
      </c>
      <c r="N157" s="31">
        <v>1.48E-3</v>
      </c>
      <c r="O157" s="31">
        <f>ROUND(E157*N157,2)</f>
        <v>0</v>
      </c>
      <c r="P157" s="31">
        <v>0</v>
      </c>
      <c r="Q157" s="31">
        <f>ROUND(E157*P157,2)</f>
        <v>0</v>
      </c>
      <c r="R157" s="31" t="s">
        <v>263</v>
      </c>
      <c r="S157" s="31" t="s">
        <v>152</v>
      </c>
      <c r="T157" s="31">
        <v>0.54</v>
      </c>
      <c r="U157" s="32">
        <f>ROUND(E157*T157,2)</f>
        <v>1.08</v>
      </c>
      <c r="V157" s="31"/>
      <c r="W157" s="16"/>
      <c r="X157" s="16"/>
      <c r="Y157" s="16"/>
      <c r="Z157" s="16" t="s">
        <v>153</v>
      </c>
      <c r="AA157" s="16"/>
      <c r="AB157" s="16"/>
      <c r="AC157" s="16"/>
      <c r="AD157" s="16"/>
      <c r="AE157" s="16"/>
      <c r="AF157" s="16"/>
      <c r="AG157" s="16"/>
      <c r="AH157" s="16"/>
      <c r="AI157" s="16"/>
      <c r="AJ157" s="16"/>
      <c r="AK157" s="16"/>
      <c r="AL157" s="16"/>
      <c r="AM157" s="16"/>
      <c r="AN157" s="16"/>
      <c r="AO157" s="16"/>
      <c r="AP157" s="16"/>
      <c r="AQ157" s="16"/>
      <c r="AR157" s="16"/>
      <c r="AS157" s="16"/>
      <c r="AT157" s="16"/>
      <c r="AU157" s="16"/>
      <c r="AV157" s="16"/>
      <c r="AW157" s="16"/>
      <c r="AX157" s="16"/>
      <c r="AY157" s="16"/>
      <c r="AZ157" s="16"/>
      <c r="BA157" s="16"/>
    </row>
    <row r="158" spans="1:53" outlineLevel="1">
      <c r="A158" s="17"/>
      <c r="B158" s="24"/>
      <c r="C158" s="368" t="s">
        <v>379</v>
      </c>
      <c r="D158" s="369"/>
      <c r="E158" s="370"/>
      <c r="F158" s="371"/>
      <c r="G158" s="372"/>
      <c r="H158" s="31"/>
      <c r="I158" s="31"/>
      <c r="J158" s="31"/>
      <c r="K158" s="31"/>
      <c r="L158" s="31"/>
      <c r="M158" s="31"/>
      <c r="N158" s="31"/>
      <c r="O158" s="31"/>
      <c r="P158" s="31"/>
      <c r="Q158" s="31"/>
      <c r="R158" s="31"/>
      <c r="S158" s="31"/>
      <c r="T158" s="31"/>
      <c r="U158" s="32"/>
      <c r="V158" s="31"/>
      <c r="W158" s="16"/>
      <c r="X158" s="16"/>
      <c r="Y158" s="16"/>
      <c r="Z158" s="16" t="s">
        <v>162</v>
      </c>
      <c r="AA158" s="16"/>
      <c r="AB158" s="16"/>
      <c r="AC158" s="16"/>
      <c r="AD158" s="16"/>
      <c r="AE158" s="16"/>
      <c r="AF158" s="16"/>
      <c r="AG158" s="16"/>
      <c r="AH158" s="16"/>
      <c r="AI158" s="16"/>
      <c r="AJ158" s="16"/>
      <c r="AK158" s="16"/>
      <c r="AL158" s="16"/>
      <c r="AM158" s="16"/>
      <c r="AN158" s="16"/>
      <c r="AO158" s="16"/>
      <c r="AP158" s="16"/>
      <c r="AQ158" s="16"/>
      <c r="AR158" s="16"/>
      <c r="AS158" s="16"/>
      <c r="AT158" s="23" t="str">
        <f>C158</f>
        <v>Včetněi vyvedení a upevnění výpustek.</v>
      </c>
      <c r="AU158" s="16"/>
      <c r="AV158" s="16"/>
      <c r="AW158" s="16"/>
      <c r="AX158" s="16"/>
      <c r="AY158" s="16"/>
      <c r="AZ158" s="16"/>
      <c r="BA158" s="16"/>
    </row>
    <row r="159" spans="1:53" outlineLevel="1">
      <c r="A159" s="17"/>
      <c r="B159" s="24" t="s">
        <v>383</v>
      </c>
      <c r="C159" s="47" t="s">
        <v>384</v>
      </c>
      <c r="D159" s="26" t="s">
        <v>201</v>
      </c>
      <c r="E159" s="28">
        <v>4</v>
      </c>
      <c r="F159" s="30">
        <v>0</v>
      </c>
      <c r="G159" s="31">
        <f>ROUND(E159*F159,2)</f>
        <v>0</v>
      </c>
      <c r="H159" s="30"/>
      <c r="I159" s="31">
        <f>ROUND(E159*H159,2)</f>
        <v>0</v>
      </c>
      <c r="J159" s="30"/>
      <c r="K159" s="31">
        <f>ROUND(E159*J159,2)</f>
        <v>0</v>
      </c>
      <c r="L159" s="31">
        <v>21</v>
      </c>
      <c r="M159" s="31">
        <f>G159*(1+L159/100)</f>
        <v>0</v>
      </c>
      <c r="N159" s="31">
        <v>0</v>
      </c>
      <c r="O159" s="31">
        <f>ROUND(E159*N159,2)</f>
        <v>0</v>
      </c>
      <c r="P159" s="31">
        <v>0</v>
      </c>
      <c r="Q159" s="31">
        <f>ROUND(E159*P159,2)</f>
        <v>0</v>
      </c>
      <c r="R159" s="31" t="s">
        <v>263</v>
      </c>
      <c r="S159" s="31" t="s">
        <v>152</v>
      </c>
      <c r="T159" s="31">
        <v>0.20699999999999999</v>
      </c>
      <c r="U159" s="32">
        <f>ROUND(E159*T159,2)</f>
        <v>0.83</v>
      </c>
      <c r="V159" s="31"/>
      <c r="W159" s="16"/>
      <c r="X159" s="16"/>
      <c r="Y159" s="16"/>
      <c r="Z159" s="16" t="s">
        <v>153</v>
      </c>
      <c r="AA159" s="16"/>
      <c r="AB159" s="16"/>
      <c r="AC159" s="16"/>
      <c r="AD159" s="16"/>
      <c r="AE159" s="16"/>
      <c r="AF159" s="16"/>
      <c r="AG159" s="16"/>
      <c r="AH159" s="16"/>
      <c r="AI159" s="16"/>
      <c r="AJ159" s="16"/>
      <c r="AK159" s="16"/>
      <c r="AL159" s="16"/>
      <c r="AM159" s="16"/>
      <c r="AN159" s="16"/>
      <c r="AO159" s="16"/>
      <c r="AP159" s="16"/>
      <c r="AQ159" s="16"/>
      <c r="AR159" s="16"/>
      <c r="AS159" s="16"/>
      <c r="AT159" s="16"/>
      <c r="AU159" s="16"/>
      <c r="AV159" s="16"/>
      <c r="AW159" s="16"/>
      <c r="AX159" s="16"/>
      <c r="AY159" s="16"/>
      <c r="AZ159" s="16"/>
      <c r="BA159" s="16"/>
    </row>
    <row r="160" spans="1:53" ht="22.5" outlineLevel="1">
      <c r="A160" s="17"/>
      <c r="B160" s="24" t="s">
        <v>385</v>
      </c>
      <c r="C160" s="47" t="s">
        <v>386</v>
      </c>
      <c r="D160" s="26" t="s">
        <v>270</v>
      </c>
      <c r="E160" s="28">
        <v>4</v>
      </c>
      <c r="F160" s="30">
        <v>0</v>
      </c>
      <c r="G160" s="31">
        <f>ROUND(E160*F160,2)</f>
        <v>0</v>
      </c>
      <c r="H160" s="30"/>
      <c r="I160" s="31">
        <f>ROUND(E160*H160,2)</f>
        <v>0</v>
      </c>
      <c r="J160" s="30"/>
      <c r="K160" s="31">
        <f>ROUND(E160*J160,2)</f>
        <v>0</v>
      </c>
      <c r="L160" s="31">
        <v>21</v>
      </c>
      <c r="M160" s="31">
        <f>G160*(1+L160/100)</f>
        <v>0</v>
      </c>
      <c r="N160" s="31">
        <v>3.5119999999999998E-2</v>
      </c>
      <c r="O160" s="31">
        <f>ROUND(E160*N160,2)</f>
        <v>0.14000000000000001</v>
      </c>
      <c r="P160" s="31">
        <v>0</v>
      </c>
      <c r="Q160" s="31">
        <f>ROUND(E160*P160,2)</f>
        <v>0</v>
      </c>
      <c r="R160" s="31" t="s">
        <v>263</v>
      </c>
      <c r="S160" s="31" t="s">
        <v>152</v>
      </c>
      <c r="T160" s="31">
        <v>1.6439999999999999</v>
      </c>
      <c r="U160" s="32">
        <f>ROUND(E160*T160,2)</f>
        <v>6.58</v>
      </c>
      <c r="V160" s="31"/>
      <c r="W160" s="16"/>
      <c r="X160" s="16"/>
      <c r="Y160" s="16"/>
      <c r="Z160" s="16" t="s">
        <v>153</v>
      </c>
      <c r="AA160" s="16"/>
      <c r="AB160" s="16"/>
      <c r="AC160" s="16"/>
      <c r="AD160" s="16"/>
      <c r="AE160" s="16"/>
      <c r="AF160" s="16"/>
      <c r="AG160" s="16"/>
      <c r="AH160" s="16"/>
      <c r="AI160" s="16"/>
      <c r="AJ160" s="16"/>
      <c r="AK160" s="16"/>
      <c r="AL160" s="16"/>
      <c r="AM160" s="16"/>
      <c r="AN160" s="16"/>
      <c r="AO160" s="16"/>
      <c r="AP160" s="16"/>
      <c r="AQ160" s="16"/>
      <c r="AR160" s="16"/>
      <c r="AS160" s="16"/>
      <c r="AT160" s="16"/>
      <c r="AU160" s="16"/>
      <c r="AV160" s="16"/>
      <c r="AW160" s="16"/>
      <c r="AX160" s="16"/>
      <c r="AY160" s="16"/>
      <c r="AZ160" s="16"/>
      <c r="BA160" s="16"/>
    </row>
    <row r="161" spans="1:53" outlineLevel="1">
      <c r="A161" s="17"/>
      <c r="B161" s="24" t="s">
        <v>387</v>
      </c>
      <c r="C161" s="47" t="s">
        <v>644</v>
      </c>
      <c r="D161" s="26" t="s">
        <v>168</v>
      </c>
      <c r="E161" s="28">
        <v>36</v>
      </c>
      <c r="F161" s="30">
        <v>0</v>
      </c>
      <c r="G161" s="31">
        <f>ROUND(E161*F161,2)</f>
        <v>0</v>
      </c>
      <c r="H161" s="30"/>
      <c r="I161" s="31">
        <f>ROUND(E161*H161,2)</f>
        <v>0</v>
      </c>
      <c r="J161" s="30"/>
      <c r="K161" s="31">
        <f>ROUND(E161*J161,2)</f>
        <v>0</v>
      </c>
      <c r="L161" s="31">
        <v>21</v>
      </c>
      <c r="M161" s="31">
        <f>G161*(1+L161/100)</f>
        <v>0</v>
      </c>
      <c r="N161" s="31">
        <v>0</v>
      </c>
      <c r="O161" s="31">
        <f>ROUND(E161*N161,2)</f>
        <v>0</v>
      </c>
      <c r="P161" s="31">
        <v>0</v>
      </c>
      <c r="Q161" s="31">
        <f>ROUND(E161*P161,2)</f>
        <v>0</v>
      </c>
      <c r="R161" s="31" t="s">
        <v>263</v>
      </c>
      <c r="S161" s="31" t="s">
        <v>152</v>
      </c>
      <c r="T161" s="31">
        <v>4.2000000000000003E-2</v>
      </c>
      <c r="U161" s="32">
        <f>ROUND(E161*T161,2)</f>
        <v>1.51</v>
      </c>
      <c r="V161" s="31"/>
      <c r="W161" s="16"/>
      <c r="X161" s="16"/>
      <c r="Y161" s="16"/>
      <c r="Z161" s="16" t="s">
        <v>153</v>
      </c>
      <c r="AA161" s="16"/>
      <c r="AB161" s="16"/>
      <c r="AC161" s="16"/>
      <c r="AD161" s="16"/>
      <c r="AE161" s="16"/>
      <c r="AF161" s="16"/>
      <c r="AG161" s="16"/>
      <c r="AH161" s="16"/>
      <c r="AI161" s="16"/>
      <c r="AJ161" s="16"/>
      <c r="AK161" s="16"/>
      <c r="AL161" s="16"/>
      <c r="AM161" s="16"/>
      <c r="AN161" s="16"/>
      <c r="AO161" s="16"/>
      <c r="AP161" s="16"/>
      <c r="AQ161" s="16"/>
      <c r="AR161" s="16"/>
      <c r="AS161" s="16"/>
      <c r="AT161" s="16"/>
      <c r="AU161" s="16"/>
      <c r="AV161" s="16"/>
      <c r="AW161" s="16"/>
      <c r="AX161" s="16"/>
      <c r="AY161" s="16"/>
      <c r="AZ161" s="16"/>
      <c r="BA161" s="16"/>
    </row>
    <row r="162" spans="1:53" outlineLevel="1">
      <c r="A162" s="17"/>
      <c r="B162" s="24"/>
      <c r="C162" s="368" t="s">
        <v>361</v>
      </c>
      <c r="D162" s="369"/>
      <c r="E162" s="370"/>
      <c r="F162" s="371"/>
      <c r="G162" s="372"/>
      <c r="H162" s="31"/>
      <c r="I162" s="31"/>
      <c r="J162" s="31"/>
      <c r="K162" s="31"/>
      <c r="L162" s="31"/>
      <c r="M162" s="31"/>
      <c r="N162" s="31"/>
      <c r="O162" s="31"/>
      <c r="P162" s="31"/>
      <c r="Q162" s="31"/>
      <c r="R162" s="31"/>
      <c r="S162" s="31"/>
      <c r="T162" s="31"/>
      <c r="U162" s="32"/>
      <c r="V162" s="31"/>
      <c r="W162" s="16"/>
      <c r="X162" s="16"/>
      <c r="Y162" s="16"/>
      <c r="Z162" s="16" t="s">
        <v>162</v>
      </c>
      <c r="AA162" s="16"/>
      <c r="AB162" s="16"/>
      <c r="AC162" s="16"/>
      <c r="AD162" s="16"/>
      <c r="AE162" s="16"/>
      <c r="AF162" s="16"/>
      <c r="AG162" s="16"/>
      <c r="AH162" s="16"/>
      <c r="AI162" s="16"/>
      <c r="AJ162" s="16"/>
      <c r="AK162" s="16"/>
      <c r="AL162" s="16"/>
      <c r="AM162" s="16"/>
      <c r="AN162" s="16"/>
      <c r="AO162" s="16"/>
      <c r="AP162" s="16"/>
      <c r="AQ162" s="16"/>
      <c r="AR162" s="16"/>
      <c r="AS162" s="16"/>
      <c r="AT162" s="23" t="str">
        <f>C162</f>
        <v>Včetně dodávky vody, uzavření a zabezpečení konců potrubí.</v>
      </c>
      <c r="AU162" s="16"/>
      <c r="AV162" s="16"/>
      <c r="AW162" s="16"/>
      <c r="AX162" s="16"/>
      <c r="AY162" s="16"/>
      <c r="AZ162" s="16"/>
      <c r="BA162" s="16"/>
    </row>
    <row r="163" spans="1:53" outlineLevel="1">
      <c r="A163" s="17"/>
      <c r="B163" s="24" t="s">
        <v>388</v>
      </c>
      <c r="C163" s="47" t="s">
        <v>645</v>
      </c>
      <c r="D163" s="26" t="s">
        <v>168</v>
      </c>
      <c r="E163" s="28">
        <v>36</v>
      </c>
      <c r="F163" s="30">
        <v>0</v>
      </c>
      <c r="G163" s="31">
        <f>ROUND(E163*F163,2)</f>
        <v>0</v>
      </c>
      <c r="H163" s="30"/>
      <c r="I163" s="31">
        <f>ROUND(E163*H163,2)</f>
        <v>0</v>
      </c>
      <c r="J163" s="30"/>
      <c r="K163" s="31">
        <f>ROUND(E163*J163,2)</f>
        <v>0</v>
      </c>
      <c r="L163" s="31">
        <v>21</v>
      </c>
      <c r="M163" s="31">
        <f>G163*(1+L163/100)</f>
        <v>0</v>
      </c>
      <c r="N163" s="31">
        <v>1.0000000000000001E-5</v>
      </c>
      <c r="O163" s="31">
        <f>ROUND(E163*N163,2)</f>
        <v>0</v>
      </c>
      <c r="P163" s="31">
        <v>0</v>
      </c>
      <c r="Q163" s="31">
        <f>ROUND(E163*P163,2)</f>
        <v>0</v>
      </c>
      <c r="R163" s="31" t="s">
        <v>263</v>
      </c>
      <c r="S163" s="31" t="s">
        <v>152</v>
      </c>
      <c r="T163" s="31">
        <v>6.2E-2</v>
      </c>
      <c r="U163" s="32">
        <f>ROUND(E163*T163,2)</f>
        <v>2.23</v>
      </c>
      <c r="V163" s="31"/>
      <c r="W163" s="16"/>
      <c r="X163" s="16"/>
      <c r="Y163" s="16"/>
      <c r="Z163" s="16" t="s">
        <v>153</v>
      </c>
      <c r="AA163" s="16"/>
      <c r="AB163" s="16"/>
      <c r="AC163" s="16"/>
      <c r="AD163" s="16"/>
      <c r="AE163" s="16"/>
      <c r="AF163" s="16"/>
      <c r="AG163" s="16"/>
      <c r="AH163" s="16"/>
      <c r="AI163" s="16"/>
      <c r="AJ163" s="16"/>
      <c r="AK163" s="16"/>
      <c r="AL163" s="16"/>
      <c r="AM163" s="16"/>
      <c r="AN163" s="16"/>
      <c r="AO163" s="16"/>
      <c r="AP163" s="16"/>
      <c r="AQ163" s="16"/>
      <c r="AR163" s="16"/>
      <c r="AS163" s="16"/>
      <c r="AT163" s="16"/>
      <c r="AU163" s="16"/>
      <c r="AV163" s="16"/>
      <c r="AW163" s="16"/>
      <c r="AX163" s="16"/>
      <c r="AY163" s="16"/>
      <c r="AZ163" s="16"/>
      <c r="BA163" s="16"/>
    </row>
    <row r="164" spans="1:53" outlineLevel="1">
      <c r="A164" s="17"/>
      <c r="B164" s="24"/>
      <c r="C164" s="368" t="s">
        <v>389</v>
      </c>
      <c r="D164" s="369"/>
      <c r="E164" s="370"/>
      <c r="F164" s="371"/>
      <c r="G164" s="372"/>
      <c r="H164" s="31"/>
      <c r="I164" s="31"/>
      <c r="J164" s="31"/>
      <c r="K164" s="31"/>
      <c r="L164" s="31"/>
      <c r="M164" s="31"/>
      <c r="N164" s="31"/>
      <c r="O164" s="31"/>
      <c r="P164" s="31"/>
      <c r="Q164" s="31"/>
      <c r="R164" s="31"/>
      <c r="S164" s="31"/>
      <c r="T164" s="31"/>
      <c r="U164" s="32"/>
      <c r="V164" s="31"/>
      <c r="W164" s="16"/>
      <c r="X164" s="16"/>
      <c r="Y164" s="16"/>
      <c r="Z164" s="16" t="s">
        <v>162</v>
      </c>
      <c r="AA164" s="16"/>
      <c r="AB164" s="16"/>
      <c r="AC164" s="16"/>
      <c r="AD164" s="16"/>
      <c r="AE164" s="16"/>
      <c r="AF164" s="16"/>
      <c r="AG164" s="16"/>
      <c r="AH164" s="16"/>
      <c r="AI164" s="16"/>
      <c r="AJ164" s="16"/>
      <c r="AK164" s="16"/>
      <c r="AL164" s="16"/>
      <c r="AM164" s="16"/>
      <c r="AN164" s="16"/>
      <c r="AO164" s="16"/>
      <c r="AP164" s="16"/>
      <c r="AQ164" s="16"/>
      <c r="AR164" s="16"/>
      <c r="AS164" s="16"/>
      <c r="AT164" s="23" t="str">
        <f>C164</f>
        <v>Včetně dodání desinfekčního prostředku.</v>
      </c>
      <c r="AU164" s="16"/>
      <c r="AV164" s="16"/>
      <c r="AW164" s="16"/>
      <c r="AX164" s="16"/>
      <c r="AY164" s="16"/>
      <c r="AZ164" s="16"/>
      <c r="BA164" s="16"/>
    </row>
    <row r="165" spans="1:53" outlineLevel="1">
      <c r="A165" s="17"/>
      <c r="B165" s="24" t="s">
        <v>390</v>
      </c>
      <c r="C165" s="47" t="s">
        <v>391</v>
      </c>
      <c r="D165" s="26" t="s">
        <v>270</v>
      </c>
      <c r="E165" s="28">
        <v>1</v>
      </c>
      <c r="F165" s="30">
        <v>0</v>
      </c>
      <c r="G165" s="31">
        <f t="shared" ref="G165:G175" si="59">ROUND(E165*F165,2)</f>
        <v>0</v>
      </c>
      <c r="H165" s="30"/>
      <c r="I165" s="31">
        <f t="shared" ref="I165:I175" si="60">ROUND(E165*H165,2)</f>
        <v>0</v>
      </c>
      <c r="J165" s="30"/>
      <c r="K165" s="31">
        <f t="shared" ref="K165:K175" si="61">ROUND(E165*J165,2)</f>
        <v>0</v>
      </c>
      <c r="L165" s="31">
        <v>21</v>
      </c>
      <c r="M165" s="31">
        <f t="shared" ref="M165:M175" si="62">G165*(1+L165/100)</f>
        <v>0</v>
      </c>
      <c r="N165" s="31">
        <v>7.5300000000000002E-3</v>
      </c>
      <c r="O165" s="31">
        <f t="shared" ref="O165:O175" si="63">ROUND(E165*N165,2)</f>
        <v>0.01</v>
      </c>
      <c r="P165" s="31">
        <v>0</v>
      </c>
      <c r="Q165" s="31">
        <f t="shared" ref="Q165:Q175" si="64">ROUND(E165*P165,2)</f>
        <v>0</v>
      </c>
      <c r="R165" s="31" t="s">
        <v>392</v>
      </c>
      <c r="S165" s="31" t="s">
        <v>152</v>
      </c>
      <c r="T165" s="31">
        <v>0.25</v>
      </c>
      <c r="U165" s="32">
        <f t="shared" ref="U165:U175" si="65">ROUND(E165*T165,2)</f>
        <v>0.25</v>
      </c>
      <c r="V165" s="31"/>
      <c r="W165" s="16"/>
      <c r="X165" s="16"/>
      <c r="Y165" s="16"/>
      <c r="Z165" s="16" t="s">
        <v>153</v>
      </c>
      <c r="AA165" s="16"/>
      <c r="AB165" s="16"/>
      <c r="AC165" s="16"/>
      <c r="AD165" s="16"/>
      <c r="AE165" s="16"/>
      <c r="AF165" s="16"/>
      <c r="AG165" s="16"/>
      <c r="AH165" s="16"/>
      <c r="AI165" s="16"/>
      <c r="AJ165" s="16"/>
      <c r="AK165" s="16"/>
      <c r="AL165" s="16"/>
      <c r="AM165" s="16"/>
      <c r="AN165" s="16"/>
      <c r="AO165" s="16"/>
      <c r="AP165" s="16"/>
      <c r="AQ165" s="16"/>
      <c r="AR165" s="16"/>
      <c r="AS165" s="16"/>
      <c r="AT165" s="16"/>
      <c r="AU165" s="16"/>
      <c r="AV165" s="16"/>
      <c r="AW165" s="16"/>
      <c r="AX165" s="16"/>
      <c r="AY165" s="16"/>
      <c r="AZ165" s="16"/>
      <c r="BA165" s="16"/>
    </row>
    <row r="166" spans="1:53" outlineLevel="1">
      <c r="A166" s="17"/>
      <c r="B166" s="24" t="s">
        <v>393</v>
      </c>
      <c r="C166" s="47" t="s">
        <v>394</v>
      </c>
      <c r="D166" s="26" t="s">
        <v>270</v>
      </c>
      <c r="E166" s="28">
        <v>1</v>
      </c>
      <c r="F166" s="30">
        <v>0</v>
      </c>
      <c r="G166" s="31">
        <f t="shared" si="59"/>
        <v>0</v>
      </c>
      <c r="H166" s="30"/>
      <c r="I166" s="31">
        <f t="shared" si="60"/>
        <v>0</v>
      </c>
      <c r="J166" s="30"/>
      <c r="K166" s="31">
        <f t="shared" si="61"/>
        <v>0</v>
      </c>
      <c r="L166" s="31">
        <v>21</v>
      </c>
      <c r="M166" s="31">
        <f t="shared" si="62"/>
        <v>0</v>
      </c>
      <c r="N166" s="31">
        <v>5.7099999999999998E-3</v>
      </c>
      <c r="O166" s="31">
        <f t="shared" si="63"/>
        <v>0.01</v>
      </c>
      <c r="P166" s="31">
        <v>0</v>
      </c>
      <c r="Q166" s="31">
        <f t="shared" si="64"/>
        <v>0</v>
      </c>
      <c r="R166" s="31" t="s">
        <v>392</v>
      </c>
      <c r="S166" s="31" t="s">
        <v>152</v>
      </c>
      <c r="T166" s="31">
        <v>0.5</v>
      </c>
      <c r="U166" s="32">
        <f t="shared" si="65"/>
        <v>0.5</v>
      </c>
      <c r="V166" s="31"/>
      <c r="W166" s="16"/>
      <c r="X166" s="16"/>
      <c r="Y166" s="16"/>
      <c r="Z166" s="16" t="s">
        <v>153</v>
      </c>
      <c r="AA166" s="16"/>
      <c r="AB166" s="16"/>
      <c r="AC166" s="16"/>
      <c r="AD166" s="16"/>
      <c r="AE166" s="16"/>
      <c r="AF166" s="16"/>
      <c r="AG166" s="16"/>
      <c r="AH166" s="16"/>
      <c r="AI166" s="16"/>
      <c r="AJ166" s="16"/>
      <c r="AK166" s="16"/>
      <c r="AL166" s="16"/>
      <c r="AM166" s="16"/>
      <c r="AN166" s="16"/>
      <c r="AO166" s="16"/>
      <c r="AP166" s="16"/>
      <c r="AQ166" s="16"/>
      <c r="AR166" s="16"/>
      <c r="AS166" s="16"/>
      <c r="AT166" s="16"/>
      <c r="AU166" s="16"/>
      <c r="AV166" s="16"/>
      <c r="AW166" s="16"/>
      <c r="AX166" s="16"/>
      <c r="AY166" s="16"/>
      <c r="AZ166" s="16"/>
      <c r="BA166" s="16"/>
    </row>
    <row r="167" spans="1:53" ht="22.5" outlineLevel="1">
      <c r="A167" s="17"/>
      <c r="B167" s="24" t="s">
        <v>395</v>
      </c>
      <c r="C167" s="47" t="s">
        <v>300</v>
      </c>
      <c r="D167" s="26" t="s">
        <v>301</v>
      </c>
      <c r="E167" s="28">
        <v>70</v>
      </c>
      <c r="F167" s="30">
        <v>0</v>
      </c>
      <c r="G167" s="31">
        <f t="shared" si="59"/>
        <v>0</v>
      </c>
      <c r="H167" s="30"/>
      <c r="I167" s="31">
        <f t="shared" si="60"/>
        <v>0</v>
      </c>
      <c r="J167" s="30"/>
      <c r="K167" s="31">
        <f t="shared" si="61"/>
        <v>0</v>
      </c>
      <c r="L167" s="31">
        <v>21</v>
      </c>
      <c r="M167" s="31">
        <f t="shared" si="62"/>
        <v>0</v>
      </c>
      <c r="N167" s="31">
        <v>0</v>
      </c>
      <c r="O167" s="31">
        <f t="shared" si="63"/>
        <v>0</v>
      </c>
      <c r="P167" s="31">
        <v>0</v>
      </c>
      <c r="Q167" s="31">
        <f t="shared" si="64"/>
        <v>0</v>
      </c>
      <c r="R167" s="31"/>
      <c r="S167" s="31" t="s">
        <v>173</v>
      </c>
      <c r="T167" s="31">
        <v>0</v>
      </c>
      <c r="U167" s="32">
        <f t="shared" si="65"/>
        <v>0</v>
      </c>
      <c r="V167" s="31"/>
      <c r="W167" s="16"/>
      <c r="X167" s="16"/>
      <c r="Y167" s="16"/>
      <c r="Z167" s="16" t="s">
        <v>153</v>
      </c>
      <c r="AA167" s="16"/>
      <c r="AB167" s="16"/>
      <c r="AC167" s="16"/>
      <c r="AD167" s="16"/>
      <c r="AE167" s="16"/>
      <c r="AF167" s="16"/>
      <c r="AG167" s="16"/>
      <c r="AH167" s="16"/>
      <c r="AI167" s="16"/>
      <c r="AJ167" s="16"/>
      <c r="AK167" s="16"/>
      <c r="AL167" s="16"/>
      <c r="AM167" s="16"/>
      <c r="AN167" s="16"/>
      <c r="AO167" s="16"/>
      <c r="AP167" s="16"/>
      <c r="AQ167" s="16"/>
      <c r="AR167" s="16"/>
      <c r="AS167" s="16"/>
      <c r="AT167" s="16"/>
      <c r="AU167" s="16"/>
      <c r="AV167" s="16"/>
      <c r="AW167" s="16"/>
      <c r="AX167" s="16"/>
      <c r="AY167" s="16"/>
      <c r="AZ167" s="16"/>
      <c r="BA167" s="16"/>
    </row>
    <row r="168" spans="1:53" outlineLevel="1">
      <c r="A168" s="17"/>
      <c r="B168" s="24" t="s">
        <v>396</v>
      </c>
      <c r="C168" s="47" t="s">
        <v>397</v>
      </c>
      <c r="D168" s="26" t="s">
        <v>201</v>
      </c>
      <c r="E168" s="28">
        <v>1</v>
      </c>
      <c r="F168" s="30">
        <v>0</v>
      </c>
      <c r="G168" s="31">
        <f t="shared" si="59"/>
        <v>0</v>
      </c>
      <c r="H168" s="30"/>
      <c r="I168" s="31">
        <f t="shared" si="60"/>
        <v>0</v>
      </c>
      <c r="J168" s="30"/>
      <c r="K168" s="31">
        <f t="shared" si="61"/>
        <v>0</v>
      </c>
      <c r="L168" s="31">
        <v>21</v>
      </c>
      <c r="M168" s="31">
        <f t="shared" si="62"/>
        <v>0</v>
      </c>
      <c r="N168" s="31">
        <v>1.2999999999999999E-3</v>
      </c>
      <c r="O168" s="31">
        <f t="shared" si="63"/>
        <v>0</v>
      </c>
      <c r="P168" s="31">
        <v>0</v>
      </c>
      <c r="Q168" s="31">
        <f t="shared" si="64"/>
        <v>0</v>
      </c>
      <c r="R168" s="31" t="s">
        <v>169</v>
      </c>
      <c r="S168" s="31" t="s">
        <v>152</v>
      </c>
      <c r="T168" s="31">
        <v>0</v>
      </c>
      <c r="U168" s="32">
        <f t="shared" si="65"/>
        <v>0</v>
      </c>
      <c r="V168" s="31"/>
      <c r="W168" s="16"/>
      <c r="X168" s="16"/>
      <c r="Y168" s="16"/>
      <c r="Z168" s="16" t="s">
        <v>170</v>
      </c>
      <c r="AA168" s="16"/>
      <c r="AB168" s="16"/>
      <c r="AC168" s="16"/>
      <c r="AD168" s="16"/>
      <c r="AE168" s="16"/>
      <c r="AF168" s="16"/>
      <c r="AG168" s="16"/>
      <c r="AH168" s="16"/>
      <c r="AI168" s="16"/>
      <c r="AJ168" s="16"/>
      <c r="AK168" s="16"/>
      <c r="AL168" s="16"/>
      <c r="AM168" s="16"/>
      <c r="AN168" s="16"/>
      <c r="AO168" s="16"/>
      <c r="AP168" s="16"/>
      <c r="AQ168" s="16"/>
      <c r="AR168" s="16"/>
      <c r="AS168" s="16"/>
      <c r="AT168" s="16"/>
      <c r="AU168" s="16"/>
      <c r="AV168" s="16"/>
      <c r="AW168" s="16"/>
      <c r="AX168" s="16"/>
      <c r="AY168" s="16"/>
      <c r="AZ168" s="16"/>
      <c r="BA168" s="16"/>
    </row>
    <row r="169" spans="1:53" outlineLevel="1">
      <c r="A169" s="17"/>
      <c r="B169" s="24" t="s">
        <v>398</v>
      </c>
      <c r="C169" s="47" t="s">
        <v>399</v>
      </c>
      <c r="D169" s="26" t="s">
        <v>201</v>
      </c>
      <c r="E169" s="28">
        <v>1</v>
      </c>
      <c r="F169" s="30">
        <v>0</v>
      </c>
      <c r="G169" s="31">
        <f t="shared" si="59"/>
        <v>0</v>
      </c>
      <c r="H169" s="30"/>
      <c r="I169" s="31">
        <f t="shared" si="60"/>
        <v>0</v>
      </c>
      <c r="J169" s="30"/>
      <c r="K169" s="31">
        <f t="shared" si="61"/>
        <v>0</v>
      </c>
      <c r="L169" s="31">
        <v>21</v>
      </c>
      <c r="M169" s="31">
        <f t="shared" si="62"/>
        <v>0</v>
      </c>
      <c r="N169" s="31">
        <v>2.5999999999999999E-3</v>
      </c>
      <c r="O169" s="31">
        <f t="shared" si="63"/>
        <v>0</v>
      </c>
      <c r="P169" s="31">
        <v>0</v>
      </c>
      <c r="Q169" s="31">
        <f t="shared" si="64"/>
        <v>0</v>
      </c>
      <c r="R169" s="31" t="s">
        <v>169</v>
      </c>
      <c r="S169" s="31" t="s">
        <v>152</v>
      </c>
      <c r="T169" s="31">
        <v>0</v>
      </c>
      <c r="U169" s="32">
        <f t="shared" si="65"/>
        <v>0</v>
      </c>
      <c r="V169" s="31"/>
      <c r="W169" s="16"/>
      <c r="X169" s="16"/>
      <c r="Y169" s="16"/>
      <c r="Z169" s="16" t="s">
        <v>170</v>
      </c>
      <c r="AA169" s="16"/>
      <c r="AB169" s="16"/>
      <c r="AC169" s="16"/>
      <c r="AD169" s="16"/>
      <c r="AE169" s="16"/>
      <c r="AF169" s="16"/>
      <c r="AG169" s="16"/>
      <c r="AH169" s="16"/>
      <c r="AI169" s="16"/>
      <c r="AJ169" s="16"/>
      <c r="AK169" s="16"/>
      <c r="AL169" s="16"/>
      <c r="AM169" s="16"/>
      <c r="AN169" s="16"/>
      <c r="AO169" s="16"/>
      <c r="AP169" s="16"/>
      <c r="AQ169" s="16"/>
      <c r="AR169" s="16"/>
      <c r="AS169" s="16"/>
      <c r="AT169" s="16"/>
      <c r="AU169" s="16"/>
      <c r="AV169" s="16"/>
      <c r="AW169" s="16"/>
      <c r="AX169" s="16"/>
      <c r="AY169" s="16"/>
      <c r="AZ169" s="16"/>
      <c r="BA169" s="16"/>
    </row>
    <row r="170" spans="1:53" outlineLevel="1">
      <c r="A170" s="17"/>
      <c r="B170" s="24" t="s">
        <v>400</v>
      </c>
      <c r="C170" s="47" t="s">
        <v>401</v>
      </c>
      <c r="D170" s="26" t="s">
        <v>201</v>
      </c>
      <c r="E170" s="28">
        <v>1</v>
      </c>
      <c r="F170" s="30">
        <v>0</v>
      </c>
      <c r="G170" s="31">
        <f t="shared" si="59"/>
        <v>0</v>
      </c>
      <c r="H170" s="30"/>
      <c r="I170" s="31">
        <f t="shared" si="60"/>
        <v>0</v>
      </c>
      <c r="J170" s="30"/>
      <c r="K170" s="31">
        <f t="shared" si="61"/>
        <v>0</v>
      </c>
      <c r="L170" s="31">
        <v>21</v>
      </c>
      <c r="M170" s="31">
        <f t="shared" si="62"/>
        <v>0</v>
      </c>
      <c r="N170" s="31">
        <v>3.1E-4</v>
      </c>
      <c r="O170" s="31">
        <f t="shared" si="63"/>
        <v>0</v>
      </c>
      <c r="P170" s="31">
        <v>0</v>
      </c>
      <c r="Q170" s="31">
        <f t="shared" si="64"/>
        <v>0</v>
      </c>
      <c r="R170" s="31" t="s">
        <v>169</v>
      </c>
      <c r="S170" s="31" t="s">
        <v>152</v>
      </c>
      <c r="T170" s="31">
        <v>0</v>
      </c>
      <c r="U170" s="32">
        <f t="shared" si="65"/>
        <v>0</v>
      </c>
      <c r="V170" s="31"/>
      <c r="W170" s="16"/>
      <c r="X170" s="16"/>
      <c r="Y170" s="16"/>
      <c r="Z170" s="16" t="s">
        <v>170</v>
      </c>
      <c r="AA170" s="16"/>
      <c r="AB170" s="16"/>
      <c r="AC170" s="16"/>
      <c r="AD170" s="16"/>
      <c r="AE170" s="16"/>
      <c r="AF170" s="16"/>
      <c r="AG170" s="16"/>
      <c r="AH170" s="16"/>
      <c r="AI170" s="16"/>
      <c r="AJ170" s="16"/>
      <c r="AK170" s="16"/>
      <c r="AL170" s="16"/>
      <c r="AM170" s="16"/>
      <c r="AN170" s="16"/>
      <c r="AO170" s="16"/>
      <c r="AP170" s="16"/>
      <c r="AQ170" s="16"/>
      <c r="AR170" s="16"/>
      <c r="AS170" s="16"/>
      <c r="AT170" s="16"/>
      <c r="AU170" s="16"/>
      <c r="AV170" s="16"/>
      <c r="AW170" s="16"/>
      <c r="AX170" s="16"/>
      <c r="AY170" s="16"/>
      <c r="AZ170" s="16"/>
      <c r="BA170" s="16"/>
    </row>
    <row r="171" spans="1:53" outlineLevel="1">
      <c r="A171" s="17"/>
      <c r="B171" s="24" t="s">
        <v>402</v>
      </c>
      <c r="C171" s="47" t="s">
        <v>403</v>
      </c>
      <c r="D171" s="26" t="s">
        <v>201</v>
      </c>
      <c r="E171" s="28">
        <v>4</v>
      </c>
      <c r="F171" s="30">
        <v>0</v>
      </c>
      <c r="G171" s="31">
        <f t="shared" si="59"/>
        <v>0</v>
      </c>
      <c r="H171" s="30"/>
      <c r="I171" s="31">
        <f t="shared" si="60"/>
        <v>0</v>
      </c>
      <c r="J171" s="30"/>
      <c r="K171" s="31">
        <f t="shared" si="61"/>
        <v>0</v>
      </c>
      <c r="L171" s="31">
        <v>21</v>
      </c>
      <c r="M171" s="31">
        <f t="shared" si="62"/>
        <v>0</v>
      </c>
      <c r="N171" s="31">
        <v>6.8000000000000005E-4</v>
      </c>
      <c r="O171" s="31">
        <f t="shared" si="63"/>
        <v>0</v>
      </c>
      <c r="P171" s="31">
        <v>0</v>
      </c>
      <c r="Q171" s="31">
        <f t="shared" si="64"/>
        <v>0</v>
      </c>
      <c r="R171" s="31" t="s">
        <v>169</v>
      </c>
      <c r="S171" s="31" t="s">
        <v>152</v>
      </c>
      <c r="T171" s="31">
        <v>0</v>
      </c>
      <c r="U171" s="32">
        <f t="shared" si="65"/>
        <v>0</v>
      </c>
      <c r="V171" s="31"/>
      <c r="W171" s="16"/>
      <c r="X171" s="16"/>
      <c r="Y171" s="16"/>
      <c r="Z171" s="16" t="s">
        <v>170</v>
      </c>
      <c r="AA171" s="16"/>
      <c r="AB171" s="16"/>
      <c r="AC171" s="16"/>
      <c r="AD171" s="16"/>
      <c r="AE171" s="16"/>
      <c r="AF171" s="16"/>
      <c r="AG171" s="16"/>
      <c r="AH171" s="16"/>
      <c r="AI171" s="16"/>
      <c r="AJ171" s="16"/>
      <c r="AK171" s="16"/>
      <c r="AL171" s="16"/>
      <c r="AM171" s="16"/>
      <c r="AN171" s="16"/>
      <c r="AO171" s="16"/>
      <c r="AP171" s="16"/>
      <c r="AQ171" s="16"/>
      <c r="AR171" s="16"/>
      <c r="AS171" s="16"/>
      <c r="AT171" s="16"/>
      <c r="AU171" s="16"/>
      <c r="AV171" s="16"/>
      <c r="AW171" s="16"/>
      <c r="AX171" s="16"/>
      <c r="AY171" s="16"/>
      <c r="AZ171" s="16"/>
      <c r="BA171" s="16"/>
    </row>
    <row r="172" spans="1:53" outlineLevel="1">
      <c r="A172" s="17"/>
      <c r="B172" s="24" t="s">
        <v>404</v>
      </c>
      <c r="C172" s="47" t="s">
        <v>405</v>
      </c>
      <c r="D172" s="26" t="s">
        <v>201</v>
      </c>
      <c r="E172" s="28">
        <v>2</v>
      </c>
      <c r="F172" s="30">
        <v>0</v>
      </c>
      <c r="G172" s="31">
        <f t="shared" si="59"/>
        <v>0</v>
      </c>
      <c r="H172" s="30"/>
      <c r="I172" s="31">
        <f t="shared" si="60"/>
        <v>0</v>
      </c>
      <c r="J172" s="30"/>
      <c r="K172" s="31">
        <f t="shared" si="61"/>
        <v>0</v>
      </c>
      <c r="L172" s="31">
        <v>21</v>
      </c>
      <c r="M172" s="31">
        <f t="shared" si="62"/>
        <v>0</v>
      </c>
      <c r="N172" s="31">
        <v>8.0000000000000004E-4</v>
      </c>
      <c r="O172" s="31">
        <f t="shared" si="63"/>
        <v>0</v>
      </c>
      <c r="P172" s="31">
        <v>0</v>
      </c>
      <c r="Q172" s="31">
        <f t="shared" si="64"/>
        <v>0</v>
      </c>
      <c r="R172" s="31" t="s">
        <v>169</v>
      </c>
      <c r="S172" s="31" t="s">
        <v>152</v>
      </c>
      <c r="T172" s="31">
        <v>0</v>
      </c>
      <c r="U172" s="32">
        <f t="shared" si="65"/>
        <v>0</v>
      </c>
      <c r="V172" s="31"/>
      <c r="W172" s="16"/>
      <c r="X172" s="16"/>
      <c r="Y172" s="16"/>
      <c r="Z172" s="16" t="s">
        <v>170</v>
      </c>
      <c r="AA172" s="16"/>
      <c r="AB172" s="16"/>
      <c r="AC172" s="16"/>
      <c r="AD172" s="16"/>
      <c r="AE172" s="16"/>
      <c r="AF172" s="16"/>
      <c r="AG172" s="16"/>
      <c r="AH172" s="16"/>
      <c r="AI172" s="16"/>
      <c r="AJ172" s="16"/>
      <c r="AK172" s="16"/>
      <c r="AL172" s="16"/>
      <c r="AM172" s="16"/>
      <c r="AN172" s="16"/>
      <c r="AO172" s="16"/>
      <c r="AP172" s="16"/>
      <c r="AQ172" s="16"/>
      <c r="AR172" s="16"/>
      <c r="AS172" s="16"/>
      <c r="AT172" s="16"/>
      <c r="AU172" s="16"/>
      <c r="AV172" s="16"/>
      <c r="AW172" s="16"/>
      <c r="AX172" s="16"/>
      <c r="AY172" s="16"/>
      <c r="AZ172" s="16"/>
      <c r="BA172" s="16"/>
    </row>
    <row r="173" spans="1:53" outlineLevel="1">
      <c r="A173" s="17"/>
      <c r="B173" s="24" t="s">
        <v>406</v>
      </c>
      <c r="C173" s="47" t="s">
        <v>407</v>
      </c>
      <c r="D173" s="26" t="s">
        <v>201</v>
      </c>
      <c r="E173" s="28">
        <v>1</v>
      </c>
      <c r="F173" s="30">
        <v>0</v>
      </c>
      <c r="G173" s="31">
        <f t="shared" si="59"/>
        <v>0</v>
      </c>
      <c r="H173" s="30"/>
      <c r="I173" s="31">
        <f t="shared" si="60"/>
        <v>0</v>
      </c>
      <c r="J173" s="30"/>
      <c r="K173" s="31">
        <f t="shared" si="61"/>
        <v>0</v>
      </c>
      <c r="L173" s="31">
        <v>21</v>
      </c>
      <c r="M173" s="31">
        <f t="shared" si="62"/>
        <v>0</v>
      </c>
      <c r="N173" s="31">
        <v>2.3000000000000001E-4</v>
      </c>
      <c r="O173" s="31">
        <f t="shared" si="63"/>
        <v>0</v>
      </c>
      <c r="P173" s="31">
        <v>0</v>
      </c>
      <c r="Q173" s="31">
        <f t="shared" si="64"/>
        <v>0</v>
      </c>
      <c r="R173" s="31" t="s">
        <v>169</v>
      </c>
      <c r="S173" s="31" t="s">
        <v>152</v>
      </c>
      <c r="T173" s="31">
        <v>0</v>
      </c>
      <c r="U173" s="32">
        <f t="shared" si="65"/>
        <v>0</v>
      </c>
      <c r="V173" s="31"/>
      <c r="W173" s="16"/>
      <c r="X173" s="16"/>
      <c r="Y173" s="16"/>
      <c r="Z173" s="16" t="s">
        <v>170</v>
      </c>
      <c r="AA173" s="16"/>
      <c r="AB173" s="16"/>
      <c r="AC173" s="16"/>
      <c r="AD173" s="16"/>
      <c r="AE173" s="16"/>
      <c r="AF173" s="16"/>
      <c r="AG173" s="16"/>
      <c r="AH173" s="16"/>
      <c r="AI173" s="16"/>
      <c r="AJ173" s="16"/>
      <c r="AK173" s="16"/>
      <c r="AL173" s="16"/>
      <c r="AM173" s="16"/>
      <c r="AN173" s="16"/>
      <c r="AO173" s="16"/>
      <c r="AP173" s="16"/>
      <c r="AQ173" s="16"/>
      <c r="AR173" s="16"/>
      <c r="AS173" s="16"/>
      <c r="AT173" s="16"/>
      <c r="AU173" s="16"/>
      <c r="AV173" s="16"/>
      <c r="AW173" s="16"/>
      <c r="AX173" s="16"/>
      <c r="AY173" s="16"/>
      <c r="AZ173" s="16"/>
      <c r="BA173" s="16"/>
    </row>
    <row r="174" spans="1:53" outlineLevel="1">
      <c r="A174" s="17"/>
      <c r="B174" s="24" t="s">
        <v>408</v>
      </c>
      <c r="C174" s="47" t="s">
        <v>409</v>
      </c>
      <c r="D174" s="26" t="s">
        <v>201</v>
      </c>
      <c r="E174" s="28">
        <v>1</v>
      </c>
      <c r="F174" s="30">
        <v>0</v>
      </c>
      <c r="G174" s="31">
        <f t="shared" si="59"/>
        <v>0</v>
      </c>
      <c r="H174" s="30"/>
      <c r="I174" s="31">
        <f t="shared" si="60"/>
        <v>0</v>
      </c>
      <c r="J174" s="30"/>
      <c r="K174" s="31">
        <f t="shared" si="61"/>
        <v>0</v>
      </c>
      <c r="L174" s="31">
        <v>21</v>
      </c>
      <c r="M174" s="31">
        <f t="shared" si="62"/>
        <v>0</v>
      </c>
      <c r="N174" s="31">
        <v>5.5000000000000003E-4</v>
      </c>
      <c r="O174" s="31">
        <f t="shared" si="63"/>
        <v>0</v>
      </c>
      <c r="P174" s="31">
        <v>0</v>
      </c>
      <c r="Q174" s="31">
        <f t="shared" si="64"/>
        <v>0</v>
      </c>
      <c r="R174" s="31" t="s">
        <v>169</v>
      </c>
      <c r="S174" s="31" t="s">
        <v>152</v>
      </c>
      <c r="T174" s="31">
        <v>0</v>
      </c>
      <c r="U174" s="32">
        <f t="shared" si="65"/>
        <v>0</v>
      </c>
      <c r="V174" s="31"/>
      <c r="W174" s="16"/>
      <c r="X174" s="16"/>
      <c r="Y174" s="16"/>
      <c r="Z174" s="16" t="s">
        <v>170</v>
      </c>
      <c r="AA174" s="16"/>
      <c r="AB174" s="16"/>
      <c r="AC174" s="16"/>
      <c r="AD174" s="16"/>
      <c r="AE174" s="16"/>
      <c r="AF174" s="16"/>
      <c r="AG174" s="16"/>
      <c r="AH174" s="16"/>
      <c r="AI174" s="16"/>
      <c r="AJ174" s="16"/>
      <c r="AK174" s="16"/>
      <c r="AL174" s="16"/>
      <c r="AM174" s="16"/>
      <c r="AN174" s="16"/>
      <c r="AO174" s="16"/>
      <c r="AP174" s="16"/>
      <c r="AQ174" s="16"/>
      <c r="AR174" s="16"/>
      <c r="AS174" s="16"/>
      <c r="AT174" s="16"/>
      <c r="AU174" s="16"/>
      <c r="AV174" s="16"/>
      <c r="AW174" s="16"/>
      <c r="AX174" s="16"/>
      <c r="AY174" s="16"/>
      <c r="AZ174" s="16"/>
      <c r="BA174" s="16"/>
    </row>
    <row r="175" spans="1:53" outlineLevel="1">
      <c r="A175" s="17"/>
      <c r="B175" s="24" t="s">
        <v>410</v>
      </c>
      <c r="C175" s="47" t="s">
        <v>411</v>
      </c>
      <c r="D175" s="26" t="s">
        <v>201</v>
      </c>
      <c r="E175" s="28">
        <v>1</v>
      </c>
      <c r="F175" s="30">
        <v>0</v>
      </c>
      <c r="G175" s="31">
        <f t="shared" si="59"/>
        <v>0</v>
      </c>
      <c r="H175" s="30"/>
      <c r="I175" s="31">
        <f t="shared" si="60"/>
        <v>0</v>
      </c>
      <c r="J175" s="30"/>
      <c r="K175" s="31">
        <f t="shared" si="61"/>
        <v>0</v>
      </c>
      <c r="L175" s="31">
        <v>21</v>
      </c>
      <c r="M175" s="31">
        <f t="shared" si="62"/>
        <v>0</v>
      </c>
      <c r="N175" s="31">
        <v>5.5999999999999995E-4</v>
      </c>
      <c r="O175" s="31">
        <f t="shared" si="63"/>
        <v>0</v>
      </c>
      <c r="P175" s="31">
        <v>0</v>
      </c>
      <c r="Q175" s="31">
        <f t="shared" si="64"/>
        <v>0</v>
      </c>
      <c r="R175" s="31" t="s">
        <v>169</v>
      </c>
      <c r="S175" s="31" t="s">
        <v>152</v>
      </c>
      <c r="T175" s="31">
        <v>0</v>
      </c>
      <c r="U175" s="32">
        <f t="shared" si="65"/>
        <v>0</v>
      </c>
      <c r="V175" s="31"/>
      <c r="W175" s="16"/>
      <c r="X175" s="16"/>
      <c r="Y175" s="16"/>
      <c r="Z175" s="16" t="s">
        <v>170</v>
      </c>
      <c r="AA175" s="16"/>
      <c r="AB175" s="16"/>
      <c r="AC175" s="16"/>
      <c r="AD175" s="16"/>
      <c r="AE175" s="16"/>
      <c r="AF175" s="16"/>
      <c r="AG175" s="16"/>
      <c r="AH175" s="16"/>
      <c r="AI175" s="16"/>
      <c r="AJ175" s="16"/>
      <c r="AK175" s="16"/>
      <c r="AL175" s="16"/>
      <c r="AM175" s="16"/>
      <c r="AN175" s="16"/>
      <c r="AO175" s="16"/>
      <c r="AP175" s="16"/>
      <c r="AQ175" s="16"/>
      <c r="AR175" s="16"/>
      <c r="AS175" s="16"/>
      <c r="AT175" s="16"/>
      <c r="AU175" s="16"/>
      <c r="AV175" s="16"/>
      <c r="AW175" s="16"/>
      <c r="AX175" s="16"/>
      <c r="AY175" s="16"/>
      <c r="AZ175" s="16"/>
      <c r="BA175" s="16"/>
    </row>
    <row r="176" spans="1:53" outlineLevel="1">
      <c r="A176" s="17"/>
      <c r="B176" s="24" t="s">
        <v>412</v>
      </c>
      <c r="C176" s="47" t="s">
        <v>413</v>
      </c>
      <c r="D176" s="26" t="s">
        <v>168</v>
      </c>
      <c r="E176" s="28">
        <v>60</v>
      </c>
      <c r="F176" s="30">
        <v>0</v>
      </c>
      <c r="G176" s="31">
        <f>ROUND(E176*F176,2)</f>
        <v>0</v>
      </c>
      <c r="H176" s="30"/>
      <c r="I176" s="31">
        <f>ROUND(E176*H176,2)</f>
        <v>0</v>
      </c>
      <c r="J176" s="30"/>
      <c r="K176" s="31">
        <f>ROUND(E176*J176,2)</f>
        <v>0</v>
      </c>
      <c r="L176" s="31">
        <v>21</v>
      </c>
      <c r="M176" s="31">
        <f>G176*(1+L176/100)</f>
        <v>0</v>
      </c>
      <c r="N176" s="31">
        <v>6.4999999999999997E-4</v>
      </c>
      <c r="O176" s="31">
        <f>ROUND(E176*N176,2)</f>
        <v>0.04</v>
      </c>
      <c r="P176" s="31">
        <v>0</v>
      </c>
      <c r="Q176" s="31">
        <f>ROUND(E176*P176,2)</f>
        <v>0</v>
      </c>
      <c r="R176" s="31" t="s">
        <v>169</v>
      </c>
      <c r="S176" s="31" t="s">
        <v>152</v>
      </c>
      <c r="T176" s="31">
        <v>0</v>
      </c>
      <c r="U176" s="32">
        <f>ROUND(E176*T176,2)</f>
        <v>0</v>
      </c>
      <c r="V176" s="31"/>
      <c r="W176" s="16"/>
      <c r="X176" s="16"/>
      <c r="Y176" s="16"/>
      <c r="Z176" s="16" t="s">
        <v>170</v>
      </c>
      <c r="AA176" s="16"/>
      <c r="AB176" s="16"/>
      <c r="AC176" s="16"/>
      <c r="AD176" s="16"/>
      <c r="AE176" s="16"/>
      <c r="AF176" s="16"/>
      <c r="AG176" s="16"/>
      <c r="AH176" s="16"/>
      <c r="AI176" s="16"/>
      <c r="AJ176" s="16"/>
      <c r="AK176" s="16"/>
      <c r="AL176" s="16"/>
      <c r="AM176" s="16"/>
      <c r="AN176" s="16"/>
      <c r="AO176" s="16"/>
      <c r="AP176" s="16"/>
      <c r="AQ176" s="16"/>
      <c r="AR176" s="16"/>
      <c r="AS176" s="16"/>
      <c r="AT176" s="16"/>
      <c r="AU176" s="16"/>
      <c r="AV176" s="16"/>
      <c r="AW176" s="16"/>
      <c r="AX176" s="16"/>
      <c r="AY176" s="16"/>
      <c r="AZ176" s="16"/>
      <c r="BA176" s="16"/>
    </row>
    <row r="177" spans="1:53" outlineLevel="1">
      <c r="A177" s="17"/>
      <c r="B177" s="24" t="s">
        <v>414</v>
      </c>
      <c r="C177" s="47" t="s">
        <v>415</v>
      </c>
      <c r="D177" s="26" t="s">
        <v>168</v>
      </c>
      <c r="E177" s="28">
        <v>32</v>
      </c>
      <c r="F177" s="30">
        <v>0</v>
      </c>
      <c r="G177" s="31">
        <f>ROUND(E177*F177,2)</f>
        <v>0</v>
      </c>
      <c r="H177" s="30"/>
      <c r="I177" s="31">
        <f>ROUND(E177*H177,2)</f>
        <v>0</v>
      </c>
      <c r="J177" s="30"/>
      <c r="K177" s="31">
        <f>ROUND(E177*J177,2)</f>
        <v>0</v>
      </c>
      <c r="L177" s="31">
        <v>21</v>
      </c>
      <c r="M177" s="31">
        <f>G177*(1+L177/100)</f>
        <v>0</v>
      </c>
      <c r="N177" s="31">
        <v>7.2000000000000005E-4</v>
      </c>
      <c r="O177" s="31">
        <f>ROUND(E177*N177,2)</f>
        <v>0.02</v>
      </c>
      <c r="P177" s="31">
        <v>0</v>
      </c>
      <c r="Q177" s="31">
        <f>ROUND(E177*P177,2)</f>
        <v>0</v>
      </c>
      <c r="R177" s="31" t="s">
        <v>169</v>
      </c>
      <c r="S177" s="31" t="s">
        <v>152</v>
      </c>
      <c r="T177" s="31">
        <v>0</v>
      </c>
      <c r="U177" s="32">
        <f>ROUND(E177*T177,2)</f>
        <v>0</v>
      </c>
      <c r="V177" s="31"/>
      <c r="W177" s="16"/>
      <c r="X177" s="16"/>
      <c r="Y177" s="16"/>
      <c r="Z177" s="16" t="s">
        <v>170</v>
      </c>
      <c r="AA177" s="16"/>
      <c r="AB177" s="16"/>
      <c r="AC177" s="16"/>
      <c r="AD177" s="16"/>
      <c r="AE177" s="16"/>
      <c r="AF177" s="16"/>
      <c r="AG177" s="16"/>
      <c r="AH177" s="16"/>
      <c r="AI177" s="16"/>
      <c r="AJ177" s="16"/>
      <c r="AK177" s="16"/>
      <c r="AL177" s="16"/>
      <c r="AM177" s="16"/>
      <c r="AN177" s="16"/>
      <c r="AO177" s="16"/>
      <c r="AP177" s="16"/>
      <c r="AQ177" s="16"/>
      <c r="AR177" s="16"/>
      <c r="AS177" s="16"/>
      <c r="AT177" s="16"/>
      <c r="AU177" s="16"/>
      <c r="AV177" s="16"/>
      <c r="AW177" s="16"/>
      <c r="AX177" s="16"/>
      <c r="AY177" s="16"/>
      <c r="AZ177" s="16"/>
      <c r="BA177" s="16"/>
    </row>
    <row r="178" spans="1:53" outlineLevel="1">
      <c r="A178" s="17"/>
      <c r="B178" s="24" t="s">
        <v>416</v>
      </c>
      <c r="C178" s="47" t="s">
        <v>417</v>
      </c>
      <c r="D178" s="26" t="s">
        <v>163</v>
      </c>
      <c r="E178" s="28">
        <v>0.35750999999999999</v>
      </c>
      <c r="F178" s="30">
        <v>0</v>
      </c>
      <c r="G178" s="31">
        <f>ROUND(E178*F178,2)</f>
        <v>0</v>
      </c>
      <c r="H178" s="30"/>
      <c r="I178" s="31">
        <f>ROUND(E178*H178,2)</f>
        <v>0</v>
      </c>
      <c r="J178" s="30"/>
      <c r="K178" s="31">
        <f>ROUND(E178*J178,2)</f>
        <v>0</v>
      </c>
      <c r="L178" s="31">
        <v>21</v>
      </c>
      <c r="M178" s="31">
        <f>G178*(1+L178/100)</f>
        <v>0</v>
      </c>
      <c r="N178" s="31">
        <v>0</v>
      </c>
      <c r="O178" s="31">
        <f>ROUND(E178*N178,2)</f>
        <v>0</v>
      </c>
      <c r="P178" s="31">
        <v>0</v>
      </c>
      <c r="Q178" s="31">
        <f>ROUND(E178*P178,2)</f>
        <v>0</v>
      </c>
      <c r="R178" s="31" t="s">
        <v>263</v>
      </c>
      <c r="S178" s="31" t="s">
        <v>152</v>
      </c>
      <c r="T178" s="31">
        <v>1.3740000000000001</v>
      </c>
      <c r="U178" s="32">
        <f>ROUND(E178*T178,2)</f>
        <v>0.49</v>
      </c>
      <c r="V178" s="31"/>
      <c r="W178" s="16"/>
      <c r="X178" s="16"/>
      <c r="Y178" s="16"/>
      <c r="Z178" s="16" t="s">
        <v>298</v>
      </c>
      <c r="AA178" s="16"/>
      <c r="AB178" s="16"/>
      <c r="AC178" s="16"/>
      <c r="AD178" s="16"/>
      <c r="AE178" s="16"/>
      <c r="AF178" s="16"/>
      <c r="AG178" s="16"/>
      <c r="AH178" s="16"/>
      <c r="AI178" s="16"/>
      <c r="AJ178" s="16"/>
      <c r="AK178" s="16"/>
      <c r="AL178" s="16"/>
      <c r="AM178" s="16"/>
      <c r="AN178" s="16"/>
      <c r="AO178" s="16"/>
      <c r="AP178" s="16"/>
      <c r="AQ178" s="16"/>
      <c r="AR178" s="16"/>
      <c r="AS178" s="16"/>
      <c r="AT178" s="16"/>
      <c r="AU178" s="16"/>
      <c r="AV178" s="16"/>
      <c r="AW178" s="16"/>
      <c r="AX178" s="16"/>
      <c r="AY178" s="16"/>
      <c r="AZ178" s="16"/>
      <c r="BA178" s="16"/>
    </row>
    <row r="179" spans="1:53">
      <c r="A179" s="22" t="s">
        <v>146</v>
      </c>
      <c r="B179" s="25" t="s">
        <v>89</v>
      </c>
      <c r="C179" s="48" t="s">
        <v>90</v>
      </c>
      <c r="D179" s="27"/>
      <c r="E179" s="29"/>
      <c r="F179" s="33"/>
      <c r="G179" s="310">
        <f>SUMIF(Z180:Z195,"&lt;&gt;NOR",G180:G195)</f>
        <v>0</v>
      </c>
      <c r="H179" s="33"/>
      <c r="I179" s="33">
        <f>SUM(I180:I195)</f>
        <v>0</v>
      </c>
      <c r="J179" s="33"/>
      <c r="K179" s="33">
        <f>SUM(K180:K195)</f>
        <v>0</v>
      </c>
      <c r="L179" s="33"/>
      <c r="M179" s="33">
        <f>SUM(M180:M195)</f>
        <v>0</v>
      </c>
      <c r="N179" s="33"/>
      <c r="O179" s="33">
        <f>SUM(O180:O195)</f>
        <v>0.05</v>
      </c>
      <c r="P179" s="33"/>
      <c r="Q179" s="33">
        <f>SUM(Q180:Q195)</f>
        <v>0</v>
      </c>
      <c r="R179" s="33"/>
      <c r="S179" s="33"/>
      <c r="T179" s="33"/>
      <c r="U179" s="34">
        <f>SUM(U180:U195)</f>
        <v>8.4599999999999991</v>
      </c>
      <c r="V179" s="33"/>
      <c r="Z179" t="s">
        <v>147</v>
      </c>
    </row>
    <row r="180" spans="1:53" outlineLevel="1">
      <c r="A180" s="17"/>
      <c r="B180" s="24" t="s">
        <v>418</v>
      </c>
      <c r="C180" s="47" t="s">
        <v>419</v>
      </c>
      <c r="D180" s="26" t="s">
        <v>270</v>
      </c>
      <c r="E180" s="28">
        <v>2</v>
      </c>
      <c r="F180" s="30">
        <v>0</v>
      </c>
      <c r="G180" s="31">
        <f t="shared" ref="G180" si="66">ROUND(E180*F180,2)</f>
        <v>0</v>
      </c>
      <c r="H180" s="30"/>
      <c r="I180" s="31">
        <f t="shared" ref="I180" si="67">ROUND(E180*H180,2)</f>
        <v>0</v>
      </c>
      <c r="J180" s="30"/>
      <c r="K180" s="31">
        <f t="shared" ref="K180" si="68">ROUND(E180*J180,2)</f>
        <v>0</v>
      </c>
      <c r="L180" s="31">
        <v>21</v>
      </c>
      <c r="M180" s="31">
        <f t="shared" ref="M180" si="69">G180*(1+L180/100)</f>
        <v>0</v>
      </c>
      <c r="N180" s="31">
        <v>1.41E-3</v>
      </c>
      <c r="O180" s="31">
        <f t="shared" ref="O180" si="70">ROUND(E180*N180,2)</f>
        <v>0</v>
      </c>
      <c r="P180" s="31">
        <v>0</v>
      </c>
      <c r="Q180" s="31">
        <f t="shared" ref="Q180" si="71">ROUND(E180*P180,2)</f>
        <v>0</v>
      </c>
      <c r="R180" s="31" t="s">
        <v>263</v>
      </c>
      <c r="S180" s="31" t="s">
        <v>152</v>
      </c>
      <c r="T180" s="31">
        <v>1.575</v>
      </c>
      <c r="U180" s="32">
        <f t="shared" ref="U180" si="72">ROUND(E180*T180,2)</f>
        <v>3.15</v>
      </c>
      <c r="V180" s="31"/>
      <c r="W180" s="16"/>
      <c r="X180" s="16"/>
      <c r="Y180" s="16"/>
      <c r="Z180" s="16" t="s">
        <v>153</v>
      </c>
      <c r="AA180" s="16"/>
      <c r="AB180" s="16"/>
      <c r="AC180" s="16"/>
      <c r="AD180" s="16"/>
      <c r="AE180" s="16"/>
      <c r="AF180" s="16"/>
      <c r="AG180" s="16"/>
      <c r="AH180" s="16"/>
      <c r="AI180" s="16"/>
      <c r="AJ180" s="16"/>
      <c r="AK180" s="16"/>
      <c r="AL180" s="16"/>
      <c r="AM180" s="16"/>
      <c r="AN180" s="16"/>
      <c r="AO180" s="16"/>
      <c r="AP180" s="16"/>
      <c r="AQ180" s="16"/>
      <c r="AR180" s="16"/>
      <c r="AS180" s="16"/>
      <c r="AT180" s="16"/>
      <c r="AU180" s="16"/>
      <c r="AV180" s="16"/>
      <c r="AW180" s="16"/>
      <c r="AX180" s="16"/>
      <c r="AY180" s="16"/>
      <c r="AZ180" s="16"/>
      <c r="BA180" s="16"/>
    </row>
    <row r="181" spans="1:53" outlineLevel="1">
      <c r="A181" s="17"/>
      <c r="B181" s="24" t="s">
        <v>420</v>
      </c>
      <c r="C181" s="47" t="s">
        <v>421</v>
      </c>
      <c r="D181" s="26" t="s">
        <v>201</v>
      </c>
      <c r="E181" s="28">
        <v>1</v>
      </c>
      <c r="F181" s="30">
        <v>0</v>
      </c>
      <c r="G181" s="31">
        <f t="shared" ref="G181:G195" si="73">ROUND(E181*F181,2)</f>
        <v>0</v>
      </c>
      <c r="H181" s="30"/>
      <c r="I181" s="31">
        <f t="shared" ref="I181:I195" si="74">ROUND(E181*H181,2)</f>
        <v>0</v>
      </c>
      <c r="J181" s="30"/>
      <c r="K181" s="31">
        <f t="shared" ref="K181:K195" si="75">ROUND(E181*J181,2)</f>
        <v>0</v>
      </c>
      <c r="L181" s="31">
        <v>21</v>
      </c>
      <c r="M181" s="31">
        <f t="shared" ref="M181:M195" si="76">G181*(1+L181/100)</f>
        <v>0</v>
      </c>
      <c r="N181" s="31">
        <v>3.0899999999999999E-3</v>
      </c>
      <c r="O181" s="31">
        <f t="shared" ref="O181:O195" si="77">ROUND(E181*N181,2)</f>
        <v>0</v>
      </c>
      <c r="P181" s="31">
        <v>0</v>
      </c>
      <c r="Q181" s="31">
        <f t="shared" ref="Q181:Q195" si="78">ROUND(E181*P181,2)</f>
        <v>0</v>
      </c>
      <c r="R181" s="31" t="s">
        <v>263</v>
      </c>
      <c r="S181" s="31" t="s">
        <v>152</v>
      </c>
      <c r="T181" s="31">
        <v>1.25</v>
      </c>
      <c r="U181" s="32">
        <f t="shared" ref="U181:U195" si="79">ROUND(E181*T181,2)</f>
        <v>1.25</v>
      </c>
      <c r="V181" s="31"/>
      <c r="W181" s="16"/>
      <c r="X181" s="16"/>
      <c r="Y181" s="16"/>
      <c r="Z181" s="16" t="s">
        <v>153</v>
      </c>
      <c r="AA181" s="16"/>
      <c r="AB181" s="16"/>
      <c r="AC181" s="16"/>
      <c r="AD181" s="16"/>
      <c r="AE181" s="16"/>
      <c r="AF181" s="16"/>
      <c r="AG181" s="16"/>
      <c r="AH181" s="16"/>
      <c r="AI181" s="16"/>
      <c r="AJ181" s="16"/>
      <c r="AK181" s="16"/>
      <c r="AL181" s="16"/>
      <c r="AM181" s="16"/>
      <c r="AN181" s="16"/>
      <c r="AO181" s="16"/>
      <c r="AP181" s="16"/>
      <c r="AQ181" s="16"/>
      <c r="AR181" s="16"/>
      <c r="AS181" s="16"/>
      <c r="AT181" s="16"/>
      <c r="AU181" s="16"/>
      <c r="AV181" s="16"/>
      <c r="AW181" s="16"/>
      <c r="AX181" s="16"/>
      <c r="AY181" s="16"/>
      <c r="AZ181" s="16"/>
      <c r="BA181" s="16"/>
    </row>
    <row r="182" spans="1:53" outlineLevel="1">
      <c r="A182" s="17"/>
      <c r="B182" s="24" t="s">
        <v>422</v>
      </c>
      <c r="C182" s="47" t="s">
        <v>423</v>
      </c>
      <c r="D182" s="26" t="s">
        <v>201</v>
      </c>
      <c r="E182" s="28">
        <v>3</v>
      </c>
      <c r="F182" s="30">
        <v>0</v>
      </c>
      <c r="G182" s="31">
        <f t="shared" si="73"/>
        <v>0</v>
      </c>
      <c r="H182" s="30"/>
      <c r="I182" s="31">
        <f t="shared" si="74"/>
        <v>0</v>
      </c>
      <c r="J182" s="30"/>
      <c r="K182" s="31">
        <f t="shared" si="75"/>
        <v>0</v>
      </c>
      <c r="L182" s="31">
        <v>21</v>
      </c>
      <c r="M182" s="31">
        <f t="shared" si="76"/>
        <v>0</v>
      </c>
      <c r="N182" s="31">
        <v>1.8000000000000001E-4</v>
      </c>
      <c r="O182" s="31">
        <f t="shared" si="77"/>
        <v>0</v>
      </c>
      <c r="P182" s="31">
        <v>0</v>
      </c>
      <c r="Q182" s="31">
        <f t="shared" si="78"/>
        <v>0</v>
      </c>
      <c r="R182" s="31" t="s">
        <v>263</v>
      </c>
      <c r="S182" s="31" t="s">
        <v>152</v>
      </c>
      <c r="T182" s="31">
        <v>0.47599999999999998</v>
      </c>
      <c r="U182" s="32">
        <f t="shared" si="79"/>
        <v>1.43</v>
      </c>
      <c r="V182" s="31"/>
      <c r="W182" s="16"/>
      <c r="X182" s="16"/>
      <c r="Y182" s="16"/>
      <c r="Z182" s="16" t="s">
        <v>153</v>
      </c>
      <c r="AA182" s="16"/>
      <c r="AB182" s="16"/>
      <c r="AC182" s="16"/>
      <c r="AD182" s="16"/>
      <c r="AE182" s="16"/>
      <c r="AF182" s="16"/>
      <c r="AG182" s="16"/>
      <c r="AH182" s="16"/>
      <c r="AI182" s="16"/>
      <c r="AJ182" s="16"/>
      <c r="AK182" s="16"/>
      <c r="AL182" s="16"/>
      <c r="AM182" s="16"/>
      <c r="AN182" s="16"/>
      <c r="AO182" s="16"/>
      <c r="AP182" s="16"/>
      <c r="AQ182" s="16"/>
      <c r="AR182" s="16"/>
      <c r="AS182" s="16"/>
      <c r="AT182" s="16"/>
      <c r="AU182" s="16"/>
      <c r="AV182" s="16"/>
      <c r="AW182" s="16"/>
      <c r="AX182" s="16"/>
      <c r="AY182" s="16"/>
      <c r="AZ182" s="16"/>
      <c r="BA182" s="16"/>
    </row>
    <row r="183" spans="1:53" outlineLevel="1">
      <c r="A183" s="17"/>
      <c r="B183" s="24" t="s">
        <v>713</v>
      </c>
      <c r="C183" s="47" t="s">
        <v>714</v>
      </c>
      <c r="D183" s="26" t="s">
        <v>270</v>
      </c>
      <c r="E183" s="28">
        <v>1</v>
      </c>
      <c r="F183" s="30">
        <v>0</v>
      </c>
      <c r="G183" s="31">
        <f t="shared" si="73"/>
        <v>0</v>
      </c>
      <c r="H183" s="30"/>
      <c r="I183" s="31">
        <f t="shared" si="74"/>
        <v>0</v>
      </c>
      <c r="J183" s="30"/>
      <c r="K183" s="31">
        <f t="shared" si="75"/>
        <v>0</v>
      </c>
      <c r="L183" s="31">
        <v>21</v>
      </c>
      <c r="M183" s="31">
        <f t="shared" si="76"/>
        <v>0</v>
      </c>
      <c r="N183" s="31">
        <v>4.0000000000000003E-5</v>
      </c>
      <c r="O183" s="31">
        <f t="shared" si="77"/>
        <v>0</v>
      </c>
      <c r="P183" s="31">
        <v>0</v>
      </c>
      <c r="Q183" s="31">
        <f t="shared" si="78"/>
        <v>0</v>
      </c>
      <c r="R183" s="31" t="s">
        <v>263</v>
      </c>
      <c r="S183" s="31" t="s">
        <v>152</v>
      </c>
      <c r="T183" s="31">
        <v>0.44500000000000001</v>
      </c>
      <c r="U183" s="32">
        <f t="shared" si="79"/>
        <v>0.45</v>
      </c>
      <c r="V183" s="31"/>
      <c r="W183" s="16"/>
      <c r="X183" s="16"/>
      <c r="Y183" s="16"/>
      <c r="Z183" s="16" t="s">
        <v>153</v>
      </c>
      <c r="AA183" s="16"/>
      <c r="AB183" s="16"/>
      <c r="AC183" s="16"/>
      <c r="AD183" s="16"/>
      <c r="AE183" s="16"/>
      <c r="AF183" s="16"/>
      <c r="AG183" s="16"/>
      <c r="AH183" s="16"/>
      <c r="AI183" s="16"/>
      <c r="AJ183" s="16"/>
      <c r="AK183" s="16"/>
      <c r="AL183" s="16"/>
      <c r="AM183" s="16"/>
      <c r="AN183" s="16"/>
      <c r="AO183" s="16"/>
      <c r="AP183" s="16"/>
      <c r="AQ183" s="16"/>
      <c r="AR183" s="16"/>
      <c r="AS183" s="16"/>
      <c r="AT183" s="16"/>
      <c r="AU183" s="16"/>
      <c r="AV183" s="16"/>
      <c r="AW183" s="16"/>
      <c r="AX183" s="16"/>
      <c r="AY183" s="16"/>
      <c r="AZ183" s="16"/>
      <c r="BA183" s="16"/>
    </row>
    <row r="184" spans="1:53" outlineLevel="1">
      <c r="A184" s="17"/>
      <c r="B184" s="24" t="s">
        <v>424</v>
      </c>
      <c r="C184" s="47" t="s">
        <v>425</v>
      </c>
      <c r="D184" s="26" t="s">
        <v>201</v>
      </c>
      <c r="E184" s="28">
        <v>4</v>
      </c>
      <c r="F184" s="30">
        <v>0</v>
      </c>
      <c r="G184" s="31">
        <f t="shared" si="73"/>
        <v>0</v>
      </c>
      <c r="H184" s="30"/>
      <c r="I184" s="31">
        <f t="shared" si="74"/>
        <v>0</v>
      </c>
      <c r="J184" s="30"/>
      <c r="K184" s="31">
        <f t="shared" si="75"/>
        <v>0</v>
      </c>
      <c r="L184" s="31">
        <v>21</v>
      </c>
      <c r="M184" s="31">
        <f t="shared" si="76"/>
        <v>0</v>
      </c>
      <c r="N184" s="31">
        <v>2.2000000000000001E-4</v>
      </c>
      <c r="O184" s="31">
        <f t="shared" si="77"/>
        <v>0</v>
      </c>
      <c r="P184" s="31">
        <v>0</v>
      </c>
      <c r="Q184" s="31">
        <f t="shared" si="78"/>
        <v>0</v>
      </c>
      <c r="R184" s="31" t="s">
        <v>263</v>
      </c>
      <c r="S184" s="31" t="s">
        <v>152</v>
      </c>
      <c r="T184" s="31">
        <v>0.246</v>
      </c>
      <c r="U184" s="32">
        <f t="shared" si="79"/>
        <v>0.98</v>
      </c>
      <c r="V184" s="31"/>
      <c r="W184" s="16"/>
      <c r="X184" s="16"/>
      <c r="Y184" s="16"/>
      <c r="Z184" s="16" t="s">
        <v>153</v>
      </c>
      <c r="AA184" s="16"/>
      <c r="AB184" s="16"/>
      <c r="AC184" s="16"/>
      <c r="AD184" s="16"/>
      <c r="AE184" s="16"/>
      <c r="AF184" s="16"/>
      <c r="AG184" s="16"/>
      <c r="AH184" s="16"/>
      <c r="AI184" s="16"/>
      <c r="AJ184" s="16"/>
      <c r="AK184" s="16"/>
      <c r="AL184" s="16"/>
      <c r="AM184" s="16"/>
      <c r="AN184" s="16"/>
      <c r="AO184" s="16"/>
      <c r="AP184" s="16"/>
      <c r="AQ184" s="16"/>
      <c r="AR184" s="16"/>
      <c r="AS184" s="16"/>
      <c r="AT184" s="16"/>
      <c r="AU184" s="16"/>
      <c r="AV184" s="16"/>
      <c r="AW184" s="16"/>
      <c r="AX184" s="16"/>
      <c r="AY184" s="16"/>
      <c r="AZ184" s="16"/>
      <c r="BA184" s="16"/>
    </row>
    <row r="185" spans="1:53" outlineLevel="1">
      <c r="A185" s="17"/>
      <c r="B185" s="24" t="s">
        <v>426</v>
      </c>
      <c r="C185" s="47" t="s">
        <v>427</v>
      </c>
      <c r="D185" s="26" t="s">
        <v>201</v>
      </c>
      <c r="E185" s="28">
        <v>3</v>
      </c>
      <c r="F185" s="30">
        <v>0</v>
      </c>
      <c r="G185" s="31">
        <f t="shared" si="73"/>
        <v>0</v>
      </c>
      <c r="H185" s="30"/>
      <c r="I185" s="31">
        <f t="shared" si="74"/>
        <v>0</v>
      </c>
      <c r="J185" s="30"/>
      <c r="K185" s="31">
        <f t="shared" si="75"/>
        <v>0</v>
      </c>
      <c r="L185" s="31">
        <v>21</v>
      </c>
      <c r="M185" s="31">
        <f t="shared" si="76"/>
        <v>0</v>
      </c>
      <c r="N185" s="31">
        <v>0</v>
      </c>
      <c r="O185" s="31">
        <f t="shared" si="77"/>
        <v>0</v>
      </c>
      <c r="P185" s="31">
        <v>0</v>
      </c>
      <c r="Q185" s="31">
        <f t="shared" si="78"/>
        <v>0</v>
      </c>
      <c r="R185" s="31" t="s">
        <v>169</v>
      </c>
      <c r="S185" s="31" t="s">
        <v>152</v>
      </c>
      <c r="T185" s="31">
        <v>0</v>
      </c>
      <c r="U185" s="32">
        <f t="shared" si="79"/>
        <v>0</v>
      </c>
      <c r="V185" s="31"/>
      <c r="W185" s="16"/>
      <c r="X185" s="16"/>
      <c r="Y185" s="16"/>
      <c r="Z185" s="16" t="s">
        <v>170</v>
      </c>
      <c r="AA185" s="16"/>
      <c r="AB185" s="16"/>
      <c r="AC185" s="16"/>
      <c r="AD185" s="16"/>
      <c r="AE185" s="16"/>
      <c r="AF185" s="16"/>
      <c r="AG185" s="16"/>
      <c r="AH185" s="16"/>
      <c r="AI185" s="16"/>
      <c r="AJ185" s="16"/>
      <c r="AK185" s="16"/>
      <c r="AL185" s="16"/>
      <c r="AM185" s="16"/>
      <c r="AN185" s="16"/>
      <c r="AO185" s="16"/>
      <c r="AP185" s="16"/>
      <c r="AQ185" s="16"/>
      <c r="AR185" s="16"/>
      <c r="AS185" s="16"/>
      <c r="AT185" s="16"/>
      <c r="AU185" s="16"/>
      <c r="AV185" s="16"/>
      <c r="AW185" s="16"/>
      <c r="AX185" s="16"/>
      <c r="AY185" s="16"/>
      <c r="AZ185" s="16"/>
      <c r="BA185" s="16"/>
    </row>
    <row r="186" spans="1:53" outlineLevel="1">
      <c r="A186" s="17"/>
      <c r="B186" s="24" t="s">
        <v>717</v>
      </c>
      <c r="C186" s="47" t="s">
        <v>718</v>
      </c>
      <c r="D186" s="26" t="s">
        <v>201</v>
      </c>
      <c r="E186" s="28">
        <v>2</v>
      </c>
      <c r="F186" s="30">
        <v>0</v>
      </c>
      <c r="G186" s="31">
        <f t="shared" si="73"/>
        <v>0</v>
      </c>
      <c r="H186" s="30"/>
      <c r="I186" s="31"/>
      <c r="J186" s="30"/>
      <c r="K186" s="31"/>
      <c r="L186" s="31"/>
      <c r="M186" s="31"/>
      <c r="N186" s="31"/>
      <c r="O186" s="31"/>
      <c r="P186" s="31"/>
      <c r="Q186" s="31"/>
      <c r="R186" s="31"/>
      <c r="S186" s="31"/>
      <c r="T186" s="31"/>
      <c r="U186" s="32"/>
      <c r="V186" s="31"/>
      <c r="W186" s="16"/>
      <c r="X186" s="16"/>
      <c r="Y186" s="16"/>
      <c r="Z186" s="16"/>
      <c r="AA186" s="16"/>
      <c r="AB186" s="16"/>
      <c r="AC186" s="16"/>
      <c r="AD186" s="16"/>
      <c r="AE186" s="16"/>
      <c r="AF186" s="16"/>
      <c r="AG186" s="16"/>
      <c r="AH186" s="16"/>
      <c r="AI186" s="16"/>
      <c r="AJ186" s="16"/>
      <c r="AK186" s="16"/>
      <c r="AL186" s="16"/>
      <c r="AM186" s="16"/>
      <c r="AN186" s="16"/>
      <c r="AO186" s="16"/>
      <c r="AP186" s="16"/>
      <c r="AQ186" s="16"/>
      <c r="AR186" s="16"/>
      <c r="AS186" s="16"/>
      <c r="AT186" s="16"/>
      <c r="AU186" s="16"/>
      <c r="AV186" s="16"/>
      <c r="AW186" s="16"/>
      <c r="AX186" s="16"/>
      <c r="AY186" s="16"/>
      <c r="AZ186" s="16"/>
      <c r="BA186" s="16"/>
    </row>
    <row r="187" spans="1:53" outlineLevel="1">
      <c r="A187" s="17"/>
      <c r="B187" s="24" t="s">
        <v>719</v>
      </c>
      <c r="C187" s="47" t="s">
        <v>720</v>
      </c>
      <c r="D187" s="26" t="s">
        <v>201</v>
      </c>
      <c r="E187" s="28">
        <v>3</v>
      </c>
      <c r="F187" s="30">
        <v>0</v>
      </c>
      <c r="G187" s="31">
        <f t="shared" si="73"/>
        <v>0</v>
      </c>
      <c r="H187" s="30"/>
      <c r="I187" s="31"/>
      <c r="J187" s="30"/>
      <c r="K187" s="31"/>
      <c r="L187" s="31"/>
      <c r="M187" s="31"/>
      <c r="N187" s="31"/>
      <c r="O187" s="31"/>
      <c r="P187" s="31"/>
      <c r="Q187" s="31"/>
      <c r="R187" s="31"/>
      <c r="S187" s="31"/>
      <c r="T187" s="31"/>
      <c r="U187" s="32"/>
      <c r="V187" s="31"/>
      <c r="W187" s="16"/>
      <c r="X187" s="16"/>
      <c r="Y187" s="16"/>
      <c r="Z187" s="16"/>
      <c r="AA187" s="16"/>
      <c r="AB187" s="16"/>
      <c r="AC187" s="16"/>
      <c r="AD187" s="16"/>
      <c r="AE187" s="16"/>
      <c r="AF187" s="16"/>
      <c r="AG187" s="16"/>
      <c r="AH187" s="16"/>
      <c r="AI187" s="16"/>
      <c r="AJ187" s="16"/>
      <c r="AK187" s="16"/>
      <c r="AL187" s="16"/>
      <c r="AM187" s="16"/>
      <c r="AN187" s="16"/>
      <c r="AO187" s="16"/>
      <c r="AP187" s="16"/>
      <c r="AQ187" s="16"/>
      <c r="AR187" s="16"/>
      <c r="AS187" s="16"/>
      <c r="AT187" s="16"/>
      <c r="AU187" s="16"/>
      <c r="AV187" s="16"/>
      <c r="AW187" s="16"/>
      <c r="AX187" s="16"/>
      <c r="AY187" s="16"/>
      <c r="AZ187" s="16"/>
      <c r="BA187" s="16"/>
    </row>
    <row r="188" spans="1:53" outlineLevel="1">
      <c r="A188" s="17"/>
      <c r="B188" s="24" t="s">
        <v>721</v>
      </c>
      <c r="C188" s="47" t="s">
        <v>722</v>
      </c>
      <c r="D188" s="26" t="s">
        <v>201</v>
      </c>
      <c r="E188" s="28">
        <v>3</v>
      </c>
      <c r="F188" s="30">
        <v>0</v>
      </c>
      <c r="G188" s="31">
        <f t="shared" si="73"/>
        <v>0</v>
      </c>
      <c r="H188" s="30"/>
      <c r="I188" s="31"/>
      <c r="J188" s="30"/>
      <c r="K188" s="31"/>
      <c r="L188" s="31"/>
      <c r="M188" s="31"/>
      <c r="N188" s="31"/>
      <c r="O188" s="31"/>
      <c r="P188" s="31"/>
      <c r="Q188" s="31"/>
      <c r="R188" s="31"/>
      <c r="S188" s="31"/>
      <c r="T188" s="31"/>
      <c r="U188" s="32"/>
      <c r="V188" s="31"/>
      <c r="W188" s="16"/>
      <c r="X188" s="16"/>
      <c r="Y188" s="16"/>
      <c r="Z188" s="16"/>
      <c r="AA188" s="16"/>
      <c r="AB188" s="16"/>
      <c r="AC188" s="16"/>
      <c r="AD188" s="16"/>
      <c r="AE188" s="16"/>
      <c r="AF188" s="16"/>
      <c r="AG188" s="16"/>
      <c r="AH188" s="16"/>
      <c r="AI188" s="16"/>
      <c r="AJ188" s="16"/>
      <c r="AK188" s="16"/>
      <c r="AL188" s="16"/>
      <c r="AM188" s="16"/>
      <c r="AN188" s="16"/>
      <c r="AO188" s="16"/>
      <c r="AP188" s="16"/>
      <c r="AQ188" s="16"/>
      <c r="AR188" s="16"/>
      <c r="AS188" s="16"/>
      <c r="AT188" s="16"/>
      <c r="AU188" s="16"/>
      <c r="AV188" s="16"/>
      <c r="AW188" s="16"/>
      <c r="AX188" s="16"/>
      <c r="AY188" s="16"/>
      <c r="AZ188" s="16"/>
      <c r="BA188" s="16"/>
    </row>
    <row r="189" spans="1:53" outlineLevel="1">
      <c r="A189" s="17"/>
      <c r="B189" s="24" t="s">
        <v>715</v>
      </c>
      <c r="C189" s="47" t="s">
        <v>716</v>
      </c>
      <c r="D189" s="26" t="s">
        <v>201</v>
      </c>
      <c r="E189" s="28">
        <v>1</v>
      </c>
      <c r="F189" s="30">
        <v>0</v>
      </c>
      <c r="G189" s="31">
        <f t="shared" si="73"/>
        <v>0</v>
      </c>
      <c r="H189" s="30"/>
      <c r="I189" s="31"/>
      <c r="J189" s="30"/>
      <c r="K189" s="31"/>
      <c r="L189" s="31"/>
      <c r="M189" s="31"/>
      <c r="N189" s="31"/>
      <c r="O189" s="31"/>
      <c r="P189" s="31"/>
      <c r="Q189" s="31"/>
      <c r="R189" s="31"/>
      <c r="S189" s="31"/>
      <c r="T189" s="31"/>
      <c r="U189" s="32"/>
      <c r="V189" s="31"/>
      <c r="W189" s="16"/>
      <c r="X189" s="16"/>
      <c r="Y189" s="16"/>
      <c r="Z189" s="16"/>
      <c r="AA189" s="16"/>
      <c r="AB189" s="16"/>
      <c r="AC189" s="16"/>
      <c r="AD189" s="16"/>
      <c r="AE189" s="16"/>
      <c r="AF189" s="16"/>
      <c r="AG189" s="16"/>
      <c r="AH189" s="16"/>
      <c r="AI189" s="16"/>
      <c r="AJ189" s="16"/>
      <c r="AK189" s="16"/>
      <c r="AL189" s="16"/>
      <c r="AM189" s="16"/>
      <c r="AN189" s="16"/>
      <c r="AO189" s="16"/>
      <c r="AP189" s="16"/>
      <c r="AQ189" s="16"/>
      <c r="AR189" s="16"/>
      <c r="AS189" s="16"/>
      <c r="AT189" s="16"/>
      <c r="AU189" s="16"/>
      <c r="AV189" s="16"/>
      <c r="AW189" s="16"/>
      <c r="AX189" s="16"/>
      <c r="AY189" s="16"/>
      <c r="AZ189" s="16"/>
      <c r="BA189" s="16"/>
    </row>
    <row r="190" spans="1:53" outlineLevel="1">
      <c r="A190" s="17"/>
      <c r="B190" s="24" t="s">
        <v>428</v>
      </c>
      <c r="C190" s="47" t="s">
        <v>429</v>
      </c>
      <c r="D190" s="26" t="s">
        <v>201</v>
      </c>
      <c r="E190" s="28">
        <v>1</v>
      </c>
      <c r="F190" s="30">
        <v>0</v>
      </c>
      <c r="G190" s="31">
        <f t="shared" si="73"/>
        <v>0</v>
      </c>
      <c r="H190" s="30"/>
      <c r="I190" s="31">
        <f t="shared" si="74"/>
        <v>0</v>
      </c>
      <c r="J190" s="30"/>
      <c r="K190" s="31">
        <f t="shared" si="75"/>
        <v>0</v>
      </c>
      <c r="L190" s="31">
        <v>21</v>
      </c>
      <c r="M190" s="31">
        <f t="shared" si="76"/>
        <v>0</v>
      </c>
      <c r="N190" s="31">
        <v>4.7000000000000002E-3</v>
      </c>
      <c r="O190" s="31">
        <f t="shared" si="77"/>
        <v>0</v>
      </c>
      <c r="P190" s="31">
        <v>0</v>
      </c>
      <c r="Q190" s="31">
        <f t="shared" si="78"/>
        <v>0</v>
      </c>
      <c r="R190" s="31" t="s">
        <v>169</v>
      </c>
      <c r="S190" s="31" t="s">
        <v>152</v>
      </c>
      <c r="T190" s="31">
        <v>0</v>
      </c>
      <c r="U190" s="32">
        <f t="shared" si="79"/>
        <v>0</v>
      </c>
      <c r="V190" s="31"/>
      <c r="W190" s="16"/>
      <c r="X190" s="16"/>
      <c r="Y190" s="16"/>
      <c r="Z190" s="16" t="s">
        <v>170</v>
      </c>
      <c r="AA190" s="16"/>
      <c r="AB190" s="16"/>
      <c r="AC190" s="16"/>
      <c r="AD190" s="16"/>
      <c r="AE190" s="16"/>
      <c r="AF190" s="16"/>
      <c r="AG190" s="16"/>
      <c r="AH190" s="16"/>
      <c r="AI190" s="16"/>
      <c r="AJ190" s="16"/>
      <c r="AK190" s="16"/>
      <c r="AL190" s="16"/>
      <c r="AM190" s="16"/>
      <c r="AN190" s="16"/>
      <c r="AO190" s="16"/>
      <c r="AP190" s="16"/>
      <c r="AQ190" s="16"/>
      <c r="AR190" s="16"/>
      <c r="AS190" s="16"/>
      <c r="AT190" s="16"/>
      <c r="AU190" s="16"/>
      <c r="AV190" s="16"/>
      <c r="AW190" s="16"/>
      <c r="AX190" s="16"/>
      <c r="AY190" s="16"/>
      <c r="AZ190" s="16"/>
      <c r="BA190" s="16"/>
    </row>
    <row r="191" spans="1:53" outlineLevel="1">
      <c r="A191" s="17"/>
      <c r="B191" s="24" t="s">
        <v>723</v>
      </c>
      <c r="C191" s="47" t="s">
        <v>724</v>
      </c>
      <c r="D191" s="26" t="s">
        <v>201</v>
      </c>
      <c r="E191" s="28">
        <v>2</v>
      </c>
      <c r="F191" s="30">
        <v>0</v>
      </c>
      <c r="G191" s="31">
        <f t="shared" si="73"/>
        <v>0</v>
      </c>
      <c r="H191" s="30"/>
      <c r="I191" s="31"/>
      <c r="J191" s="30"/>
      <c r="K191" s="31"/>
      <c r="L191" s="31"/>
      <c r="M191" s="31"/>
      <c r="N191" s="31"/>
      <c r="O191" s="31"/>
      <c r="P191" s="31"/>
      <c r="Q191" s="31"/>
      <c r="R191" s="31"/>
      <c r="S191" s="31"/>
      <c r="T191" s="31"/>
      <c r="U191" s="32"/>
      <c r="V191" s="31"/>
      <c r="W191" s="16"/>
      <c r="X191" s="16"/>
      <c r="Y191" s="16"/>
      <c r="Z191" s="16"/>
      <c r="AA191" s="16"/>
      <c r="AB191" s="16"/>
      <c r="AC191" s="16"/>
      <c r="AD191" s="16"/>
      <c r="AE191" s="16"/>
      <c r="AF191" s="16"/>
      <c r="AG191" s="16"/>
      <c r="AH191" s="16"/>
      <c r="AI191" s="16"/>
      <c r="AJ191" s="16"/>
      <c r="AK191" s="16"/>
      <c r="AL191" s="16"/>
      <c r="AM191" s="16"/>
      <c r="AN191" s="16"/>
      <c r="AO191" s="16"/>
      <c r="AP191" s="16"/>
      <c r="AQ191" s="16"/>
      <c r="AR191" s="16"/>
      <c r="AS191" s="16"/>
      <c r="AT191" s="16"/>
      <c r="AU191" s="16"/>
      <c r="AV191" s="16"/>
      <c r="AW191" s="16"/>
      <c r="AX191" s="16"/>
      <c r="AY191" s="16"/>
      <c r="AZ191" s="16"/>
      <c r="BA191" s="16"/>
    </row>
    <row r="192" spans="1:53" outlineLevel="1">
      <c r="A192" s="17"/>
      <c r="B192" s="24" t="s">
        <v>430</v>
      </c>
      <c r="C192" s="47" t="s">
        <v>431</v>
      </c>
      <c r="D192" s="26" t="s">
        <v>201</v>
      </c>
      <c r="E192" s="28">
        <v>3</v>
      </c>
      <c r="F192" s="30">
        <v>0</v>
      </c>
      <c r="G192" s="31">
        <f t="shared" si="73"/>
        <v>0</v>
      </c>
      <c r="H192" s="30"/>
      <c r="I192" s="31">
        <f t="shared" si="74"/>
        <v>0</v>
      </c>
      <c r="J192" s="30"/>
      <c r="K192" s="31">
        <f t="shared" si="75"/>
        <v>0</v>
      </c>
      <c r="L192" s="31">
        <v>21</v>
      </c>
      <c r="M192" s="31">
        <f t="shared" si="76"/>
        <v>0</v>
      </c>
      <c r="N192" s="31">
        <v>1.5699999999999999E-2</v>
      </c>
      <c r="O192" s="31">
        <f t="shared" si="77"/>
        <v>0.05</v>
      </c>
      <c r="P192" s="31">
        <v>0</v>
      </c>
      <c r="Q192" s="31">
        <f t="shared" si="78"/>
        <v>0</v>
      </c>
      <c r="R192" s="31" t="s">
        <v>169</v>
      </c>
      <c r="S192" s="31" t="s">
        <v>152</v>
      </c>
      <c r="T192" s="31">
        <v>0</v>
      </c>
      <c r="U192" s="32">
        <f t="shared" si="79"/>
        <v>0</v>
      </c>
      <c r="V192" s="31"/>
      <c r="W192" s="16"/>
      <c r="X192" s="16"/>
      <c r="Y192" s="16"/>
      <c r="Z192" s="16" t="s">
        <v>170</v>
      </c>
      <c r="AA192" s="16"/>
      <c r="AB192" s="16"/>
      <c r="AC192" s="16"/>
      <c r="AD192" s="16"/>
      <c r="AE192" s="16"/>
      <c r="AF192" s="16"/>
      <c r="AG192" s="16"/>
      <c r="AH192" s="16"/>
      <c r="AI192" s="16"/>
      <c r="AJ192" s="16"/>
      <c r="AK192" s="16"/>
      <c r="AL192" s="16"/>
      <c r="AM192" s="16"/>
      <c r="AN192" s="16"/>
      <c r="AO192" s="16"/>
      <c r="AP192" s="16"/>
      <c r="AQ192" s="16"/>
      <c r="AR192" s="16"/>
      <c r="AS192" s="16"/>
      <c r="AT192" s="16"/>
      <c r="AU192" s="16"/>
      <c r="AV192" s="16"/>
      <c r="AW192" s="16"/>
      <c r="AX192" s="16"/>
      <c r="AY192" s="16"/>
      <c r="AZ192" s="16"/>
      <c r="BA192" s="16"/>
    </row>
    <row r="193" spans="1:53" ht="22.5" outlineLevel="1">
      <c r="A193" s="17"/>
      <c r="B193" s="24" t="s">
        <v>725</v>
      </c>
      <c r="C193" s="47" t="s">
        <v>728</v>
      </c>
      <c r="D193" s="26" t="s">
        <v>201</v>
      </c>
      <c r="E193" s="28">
        <v>1</v>
      </c>
      <c r="F193" s="30">
        <v>0</v>
      </c>
      <c r="G193" s="31">
        <f t="shared" si="73"/>
        <v>0</v>
      </c>
      <c r="H193" s="30"/>
      <c r="I193" s="31"/>
      <c r="J193" s="30"/>
      <c r="K193" s="31"/>
      <c r="L193" s="31"/>
      <c r="M193" s="31"/>
      <c r="N193" s="31"/>
      <c r="O193" s="31"/>
      <c r="P193" s="31"/>
      <c r="Q193" s="31"/>
      <c r="R193" s="31"/>
      <c r="S193" s="31"/>
      <c r="T193" s="31"/>
      <c r="U193" s="32"/>
      <c r="V193" s="31"/>
      <c r="W193" s="16"/>
      <c r="X193" s="16"/>
      <c r="Y193" s="16"/>
      <c r="Z193" s="16"/>
      <c r="AA193" s="16"/>
      <c r="AB193" s="16"/>
      <c r="AC193" s="16"/>
      <c r="AD193" s="16"/>
      <c r="AE193" s="16"/>
      <c r="AF193" s="16"/>
      <c r="AG193" s="16"/>
      <c r="AH193" s="16"/>
      <c r="AI193" s="16"/>
      <c r="AJ193" s="16"/>
      <c r="AK193" s="16"/>
      <c r="AL193" s="16"/>
      <c r="AM193" s="16"/>
      <c r="AN193" s="16"/>
      <c r="AO193" s="16"/>
      <c r="AP193" s="16"/>
      <c r="AQ193" s="16"/>
      <c r="AR193" s="16"/>
      <c r="AS193" s="16"/>
      <c r="AT193" s="16"/>
      <c r="AU193" s="16"/>
      <c r="AV193" s="16"/>
      <c r="AW193" s="16"/>
      <c r="AX193" s="16"/>
      <c r="AY193" s="16"/>
      <c r="AZ193" s="16"/>
      <c r="BA193" s="16"/>
    </row>
    <row r="194" spans="1:53" ht="22.5" outlineLevel="1">
      <c r="A194" s="17"/>
      <c r="B194" s="24" t="s">
        <v>726</v>
      </c>
      <c r="C194" s="47" t="s">
        <v>727</v>
      </c>
      <c r="D194" s="26" t="s">
        <v>201</v>
      </c>
      <c r="E194" s="28">
        <v>1</v>
      </c>
      <c r="F194" s="30">
        <v>0</v>
      </c>
      <c r="G194" s="31">
        <f t="shared" ref="G194" si="80">ROUND(E194*F194,2)</f>
        <v>0</v>
      </c>
      <c r="H194" s="30"/>
      <c r="I194" s="31"/>
      <c r="J194" s="30"/>
      <c r="K194" s="31"/>
      <c r="L194" s="31"/>
      <c r="M194" s="31"/>
      <c r="N194" s="31"/>
      <c r="O194" s="31"/>
      <c r="P194" s="31"/>
      <c r="Q194" s="31"/>
      <c r="R194" s="31"/>
      <c r="S194" s="31"/>
      <c r="T194" s="31"/>
      <c r="U194" s="32"/>
      <c r="V194" s="31"/>
      <c r="W194" s="16"/>
      <c r="X194" s="16"/>
      <c r="Y194" s="16"/>
      <c r="Z194" s="16"/>
      <c r="AA194" s="16"/>
      <c r="AB194" s="16"/>
      <c r="AC194" s="16"/>
      <c r="AD194" s="16"/>
      <c r="AE194" s="16"/>
      <c r="AF194" s="16"/>
      <c r="AG194" s="16"/>
      <c r="AH194" s="16"/>
      <c r="AI194" s="16"/>
      <c r="AJ194" s="16"/>
      <c r="AK194" s="16"/>
      <c r="AL194" s="16"/>
      <c r="AM194" s="16"/>
      <c r="AN194" s="16"/>
      <c r="AO194" s="16"/>
      <c r="AP194" s="16"/>
      <c r="AQ194" s="16"/>
      <c r="AR194" s="16"/>
      <c r="AS194" s="16"/>
      <c r="AT194" s="16"/>
      <c r="AU194" s="16"/>
      <c r="AV194" s="16"/>
      <c r="AW194" s="16"/>
      <c r="AX194" s="16"/>
      <c r="AY194" s="16"/>
      <c r="AZ194" s="16"/>
      <c r="BA194" s="16"/>
    </row>
    <row r="195" spans="1:53" ht="22.5" outlineLevel="1">
      <c r="A195" s="17"/>
      <c r="B195" s="24" t="s">
        <v>432</v>
      </c>
      <c r="C195" s="47" t="s">
        <v>433</v>
      </c>
      <c r="D195" s="26" t="s">
        <v>163</v>
      </c>
      <c r="E195" s="28">
        <v>0.76</v>
      </c>
      <c r="F195" s="30">
        <v>0</v>
      </c>
      <c r="G195" s="31">
        <f t="shared" si="73"/>
        <v>0</v>
      </c>
      <c r="H195" s="30"/>
      <c r="I195" s="31">
        <f t="shared" si="74"/>
        <v>0</v>
      </c>
      <c r="J195" s="30"/>
      <c r="K195" s="31">
        <f t="shared" si="75"/>
        <v>0</v>
      </c>
      <c r="L195" s="31">
        <v>21</v>
      </c>
      <c r="M195" s="31">
        <f t="shared" si="76"/>
        <v>0</v>
      </c>
      <c r="N195" s="31">
        <v>0</v>
      </c>
      <c r="O195" s="31">
        <f t="shared" si="77"/>
        <v>0</v>
      </c>
      <c r="P195" s="31">
        <v>0</v>
      </c>
      <c r="Q195" s="31">
        <f t="shared" si="78"/>
        <v>0</v>
      </c>
      <c r="R195" s="31" t="s">
        <v>263</v>
      </c>
      <c r="S195" s="31" t="s">
        <v>152</v>
      </c>
      <c r="T195" s="31">
        <v>1.573</v>
      </c>
      <c r="U195" s="32">
        <f t="shared" si="79"/>
        <v>1.2</v>
      </c>
      <c r="V195" s="31"/>
      <c r="W195" s="16"/>
      <c r="X195" s="16"/>
      <c r="Y195" s="16"/>
      <c r="Z195" s="16" t="s">
        <v>298</v>
      </c>
      <c r="AA195" s="16"/>
      <c r="AB195" s="16"/>
      <c r="AC195" s="16"/>
      <c r="AD195" s="16"/>
      <c r="AE195" s="16"/>
      <c r="AF195" s="16"/>
      <c r="AG195" s="16"/>
      <c r="AH195" s="16"/>
      <c r="AI195" s="16"/>
      <c r="AJ195" s="16"/>
      <c r="AK195" s="16"/>
      <c r="AL195" s="16"/>
      <c r="AM195" s="16"/>
      <c r="AN195" s="16"/>
      <c r="AO195" s="16"/>
      <c r="AP195" s="16"/>
      <c r="AQ195" s="16"/>
      <c r="AR195" s="16"/>
      <c r="AS195" s="16"/>
      <c r="AT195" s="16"/>
      <c r="AU195" s="16"/>
      <c r="AV195" s="16"/>
      <c r="AW195" s="16"/>
      <c r="AX195" s="16"/>
      <c r="AY195" s="16"/>
      <c r="AZ195" s="16"/>
      <c r="BA195" s="16"/>
    </row>
    <row r="196" spans="1:53">
      <c r="A196" s="22" t="s">
        <v>146</v>
      </c>
      <c r="B196" s="25" t="s">
        <v>91</v>
      </c>
      <c r="C196" s="48" t="s">
        <v>92</v>
      </c>
      <c r="D196" s="27"/>
      <c r="E196" s="29"/>
      <c r="F196" s="33"/>
      <c r="G196" s="310">
        <f>SUMIF(Z197:Z197,"&lt;&gt;NOR",G197:G197)</f>
        <v>0</v>
      </c>
      <c r="H196" s="33"/>
      <c r="I196" s="33">
        <f>SUM(I197:I197)</f>
        <v>0</v>
      </c>
      <c r="J196" s="33"/>
      <c r="K196" s="33">
        <f>SUM(K197:K197)</f>
        <v>0</v>
      </c>
      <c r="L196" s="33"/>
      <c r="M196" s="33">
        <f>SUM(M197:M197)</f>
        <v>0</v>
      </c>
      <c r="N196" s="33"/>
      <c r="O196" s="33">
        <f>SUM(O197:O197)</f>
        <v>0</v>
      </c>
      <c r="P196" s="33"/>
      <c r="Q196" s="33">
        <f>SUM(Q197:Q197)</f>
        <v>0</v>
      </c>
      <c r="R196" s="33"/>
      <c r="S196" s="33"/>
      <c r="T196" s="33"/>
      <c r="U196" s="34">
        <f>SUM(U197:U197)</f>
        <v>0</v>
      </c>
      <c r="V196" s="33"/>
      <c r="W196" s="311"/>
      <c r="Z196" t="s">
        <v>147</v>
      </c>
    </row>
    <row r="197" spans="1:53" outlineLevel="1">
      <c r="A197" s="17"/>
      <c r="B197" s="24" t="s">
        <v>434</v>
      </c>
      <c r="C197" s="47" t="s">
        <v>646</v>
      </c>
      <c r="D197" s="26" t="s">
        <v>270</v>
      </c>
      <c r="E197" s="28">
        <v>1</v>
      </c>
      <c r="F197" s="30">
        <v>0</v>
      </c>
      <c r="G197" s="31">
        <f>ROUND(E197*F197,2)</f>
        <v>0</v>
      </c>
      <c r="H197" s="30"/>
      <c r="I197" s="31">
        <f>ROUND(E197*H197,2)</f>
        <v>0</v>
      </c>
      <c r="J197" s="30"/>
      <c r="K197" s="31">
        <f>ROUND(E197*J197,2)</f>
        <v>0</v>
      </c>
      <c r="L197" s="31">
        <v>21</v>
      </c>
      <c r="M197" s="31">
        <f>G197*(1+L197/100)</f>
        <v>0</v>
      </c>
      <c r="N197" s="31">
        <v>0</v>
      </c>
      <c r="O197" s="31">
        <f>ROUND(E197*N197,2)</f>
        <v>0</v>
      </c>
      <c r="P197" s="31">
        <v>0</v>
      </c>
      <c r="Q197" s="31">
        <f>ROUND(E197*P197,2)</f>
        <v>0</v>
      </c>
      <c r="R197" s="31"/>
      <c r="S197" s="31" t="s">
        <v>173</v>
      </c>
      <c r="T197" s="31">
        <v>0</v>
      </c>
      <c r="U197" s="32">
        <f>ROUND(E197*T197,2)</f>
        <v>0</v>
      </c>
      <c r="V197" s="31"/>
      <c r="W197" s="16"/>
      <c r="X197" s="16"/>
      <c r="Y197" s="16"/>
      <c r="Z197" s="16" t="s">
        <v>153</v>
      </c>
      <c r="AA197" s="16"/>
      <c r="AB197" s="16"/>
      <c r="AC197" s="16"/>
      <c r="AD197" s="16"/>
      <c r="AE197" s="16"/>
      <c r="AF197" s="16"/>
      <c r="AG197" s="16"/>
      <c r="AH197" s="16"/>
      <c r="AI197" s="16"/>
      <c r="AJ197" s="16"/>
      <c r="AK197" s="16"/>
      <c r="AL197" s="16"/>
      <c r="AM197" s="16"/>
      <c r="AN197" s="16"/>
      <c r="AO197" s="16"/>
      <c r="AP197" s="16"/>
      <c r="AQ197" s="16"/>
      <c r="AR197" s="16"/>
      <c r="AS197" s="16"/>
      <c r="AT197" s="16"/>
      <c r="AU197" s="16"/>
      <c r="AV197" s="16"/>
      <c r="AW197" s="16"/>
      <c r="AX197" s="16"/>
      <c r="AY197" s="16"/>
      <c r="AZ197" s="16"/>
      <c r="BA197" s="16"/>
    </row>
    <row r="198" spans="1:53">
      <c r="A198" s="22" t="s">
        <v>146</v>
      </c>
      <c r="B198" s="25" t="s">
        <v>93</v>
      </c>
      <c r="C198" s="48" t="s">
        <v>94</v>
      </c>
      <c r="D198" s="27"/>
      <c r="E198" s="29"/>
      <c r="F198" s="33"/>
      <c r="G198" s="310">
        <f>SUMIF(Z199:Z200,"&lt;&gt;NOR",G199:G200)</f>
        <v>0</v>
      </c>
      <c r="H198" s="33"/>
      <c r="I198" s="33">
        <f>SUM(I199:I200)</f>
        <v>0</v>
      </c>
      <c r="J198" s="33"/>
      <c r="K198" s="33">
        <f>SUM(K199:K200)</f>
        <v>0</v>
      </c>
      <c r="L198" s="33"/>
      <c r="M198" s="33">
        <f>SUM(M199:M200)</f>
        <v>0</v>
      </c>
      <c r="N198" s="33"/>
      <c r="O198" s="33">
        <f>SUM(O199:O200)</f>
        <v>1.1000000000000001</v>
      </c>
      <c r="P198" s="33"/>
      <c r="Q198" s="33">
        <f>SUM(Q199:Q200)</f>
        <v>0</v>
      </c>
      <c r="R198" s="33"/>
      <c r="S198" s="33"/>
      <c r="T198" s="33"/>
      <c r="U198" s="34">
        <f>SUM(U199:U200)</f>
        <v>1.4</v>
      </c>
      <c r="V198" s="33"/>
      <c r="Z198" t="s">
        <v>147</v>
      </c>
    </row>
    <row r="199" spans="1:53" outlineLevel="1">
      <c r="A199" s="17"/>
      <c r="B199" s="24" t="s">
        <v>435</v>
      </c>
      <c r="C199" s="47" t="s">
        <v>436</v>
      </c>
      <c r="D199" s="26" t="s">
        <v>437</v>
      </c>
      <c r="E199" s="28">
        <v>2</v>
      </c>
      <c r="F199" s="30">
        <v>0</v>
      </c>
      <c r="G199" s="31">
        <f>ROUND(E199*F199,2)</f>
        <v>0</v>
      </c>
      <c r="H199" s="30"/>
      <c r="I199" s="31">
        <f>ROUND(E199*H199,2)</f>
        <v>0</v>
      </c>
      <c r="J199" s="30"/>
      <c r="K199" s="31">
        <f>ROUND(E199*J199,2)</f>
        <v>0</v>
      </c>
      <c r="L199" s="31">
        <v>21</v>
      </c>
      <c r="M199" s="31">
        <f>G199*(1+L199/100)</f>
        <v>0</v>
      </c>
      <c r="N199" s="31">
        <v>0.55000000000000004</v>
      </c>
      <c r="O199" s="31">
        <f>ROUND(E199*N199,2)</f>
        <v>1.1000000000000001</v>
      </c>
      <c r="P199" s="31">
        <v>0</v>
      </c>
      <c r="Q199" s="31">
        <f>ROUND(E199*P199,2)</f>
        <v>0</v>
      </c>
      <c r="R199" s="31"/>
      <c r="S199" s="31" t="s">
        <v>173</v>
      </c>
      <c r="T199" s="31">
        <v>0</v>
      </c>
      <c r="U199" s="32">
        <f>ROUND(E199*T199,2)</f>
        <v>0</v>
      </c>
      <c r="V199" s="31"/>
      <c r="W199" s="16"/>
      <c r="X199" s="16"/>
      <c r="Y199" s="16"/>
      <c r="Z199" s="16" t="s">
        <v>170</v>
      </c>
      <c r="AA199" s="16"/>
      <c r="AB199" s="16"/>
      <c r="AC199" s="16"/>
      <c r="AD199" s="16"/>
      <c r="AE199" s="16"/>
      <c r="AF199" s="16"/>
      <c r="AG199" s="16"/>
      <c r="AH199" s="16"/>
      <c r="AI199" s="16"/>
      <c r="AJ199" s="16"/>
      <c r="AK199" s="16"/>
      <c r="AL199" s="16"/>
      <c r="AM199" s="16"/>
      <c r="AN199" s="16"/>
      <c r="AO199" s="16"/>
      <c r="AP199" s="16"/>
      <c r="AQ199" s="16"/>
      <c r="AR199" s="16"/>
      <c r="AS199" s="16"/>
      <c r="AT199" s="16"/>
      <c r="AU199" s="16"/>
      <c r="AV199" s="16"/>
      <c r="AW199" s="16"/>
      <c r="AX199" s="16"/>
      <c r="AY199" s="16"/>
      <c r="AZ199" s="16"/>
      <c r="BA199" s="16"/>
    </row>
    <row r="200" spans="1:53" ht="22.5" outlineLevel="1">
      <c r="A200" s="17"/>
      <c r="B200" s="24" t="s">
        <v>438</v>
      </c>
      <c r="C200" s="47" t="s">
        <v>439</v>
      </c>
      <c r="D200" s="26" t="s">
        <v>163</v>
      </c>
      <c r="E200" s="28">
        <v>0.8</v>
      </c>
      <c r="F200" s="30">
        <v>0</v>
      </c>
      <c r="G200" s="31">
        <f>ROUND(E200*F200,2)</f>
        <v>0</v>
      </c>
      <c r="H200" s="30"/>
      <c r="I200" s="31">
        <f>ROUND(E200*H200,2)</f>
        <v>0</v>
      </c>
      <c r="J200" s="30"/>
      <c r="K200" s="31">
        <f>ROUND(E200*J200,2)</f>
        <v>0</v>
      </c>
      <c r="L200" s="31">
        <v>21</v>
      </c>
      <c r="M200" s="31">
        <f>G200*(1+L200/100)</f>
        <v>0</v>
      </c>
      <c r="N200" s="31">
        <v>0</v>
      </c>
      <c r="O200" s="31">
        <f>ROUND(E200*N200,2)</f>
        <v>0</v>
      </c>
      <c r="P200" s="31">
        <v>0</v>
      </c>
      <c r="Q200" s="31">
        <f>ROUND(E200*P200,2)</f>
        <v>0</v>
      </c>
      <c r="R200" s="31" t="s">
        <v>271</v>
      </c>
      <c r="S200" s="31" t="s">
        <v>152</v>
      </c>
      <c r="T200" s="31">
        <v>1.7509999999999999</v>
      </c>
      <c r="U200" s="32">
        <f>ROUND(E200*T200,2)</f>
        <v>1.4</v>
      </c>
      <c r="V200" s="31"/>
      <c r="W200" s="16"/>
      <c r="X200" s="16"/>
      <c r="Y200" s="16"/>
      <c r="Z200" s="16" t="s">
        <v>298</v>
      </c>
      <c r="AA200" s="16"/>
      <c r="AB200" s="16"/>
      <c r="AC200" s="16"/>
      <c r="AD200" s="16"/>
      <c r="AE200" s="16"/>
      <c r="AF200" s="16"/>
      <c r="AG200" s="16"/>
      <c r="AH200" s="16"/>
      <c r="AI200" s="16"/>
      <c r="AJ200" s="16"/>
      <c r="AK200" s="16"/>
      <c r="AL200" s="16"/>
      <c r="AM200" s="16"/>
      <c r="AN200" s="16"/>
      <c r="AO200" s="16"/>
      <c r="AP200" s="16"/>
      <c r="AQ200" s="16"/>
      <c r="AR200" s="16"/>
      <c r="AS200" s="16"/>
      <c r="AT200" s="16"/>
      <c r="AU200" s="16"/>
      <c r="AV200" s="16"/>
      <c r="AW200" s="16"/>
      <c r="AX200" s="16"/>
      <c r="AY200" s="16"/>
      <c r="AZ200" s="16"/>
      <c r="BA200" s="16"/>
    </row>
    <row r="201" spans="1:53">
      <c r="A201" s="22" t="s">
        <v>146</v>
      </c>
      <c r="B201" s="25" t="s">
        <v>95</v>
      </c>
      <c r="C201" s="48" t="s">
        <v>96</v>
      </c>
      <c r="D201" s="27"/>
      <c r="E201" s="29"/>
      <c r="F201" s="33"/>
      <c r="G201" s="310">
        <v>0</v>
      </c>
      <c r="H201" s="33"/>
      <c r="I201" s="33" t="e">
        <f>SUM(#REF!)</f>
        <v>#REF!</v>
      </c>
      <c r="J201" s="33"/>
      <c r="K201" s="33" t="e">
        <f>SUM(#REF!)</f>
        <v>#REF!</v>
      </c>
      <c r="L201" s="33"/>
      <c r="M201" s="33" t="e">
        <f>SUM(#REF!)</f>
        <v>#REF!</v>
      </c>
      <c r="N201" s="33"/>
      <c r="O201" s="33" t="e">
        <f>SUM(#REF!)</f>
        <v>#REF!</v>
      </c>
      <c r="P201" s="33"/>
      <c r="Q201" s="33" t="e">
        <f>SUM(#REF!)</f>
        <v>#REF!</v>
      </c>
      <c r="R201" s="33"/>
      <c r="S201" s="33"/>
      <c r="T201" s="33"/>
      <c r="U201" s="34" t="e">
        <f>SUM(#REF!)</f>
        <v>#REF!</v>
      </c>
      <c r="V201" s="33"/>
      <c r="Z201" t="s">
        <v>147</v>
      </c>
    </row>
    <row r="202" spans="1:53">
      <c r="A202" s="22" t="s">
        <v>146</v>
      </c>
      <c r="B202" s="25" t="s">
        <v>97</v>
      </c>
      <c r="C202" s="48" t="s">
        <v>98</v>
      </c>
      <c r="D202" s="27"/>
      <c r="E202" s="29"/>
      <c r="F202" s="33"/>
      <c r="G202" s="310">
        <f>SUMIF(Z203:Z208,"&lt;&gt;NOR",G203:G208)</f>
        <v>0</v>
      </c>
      <c r="H202" s="33"/>
      <c r="I202" s="33">
        <f>SUM(I203:I208)</f>
        <v>0</v>
      </c>
      <c r="J202" s="33"/>
      <c r="K202" s="33">
        <f>SUM(K203:K208)</f>
        <v>0</v>
      </c>
      <c r="L202" s="33"/>
      <c r="M202" s="33">
        <f>SUM(M203:M208)</f>
        <v>0</v>
      </c>
      <c r="N202" s="33"/>
      <c r="O202" s="33">
        <f>SUM(O203:O208)</f>
        <v>0.31</v>
      </c>
      <c r="P202" s="33"/>
      <c r="Q202" s="33">
        <f>SUM(Q203:Q208)</f>
        <v>0</v>
      </c>
      <c r="R202" s="33"/>
      <c r="S202" s="33"/>
      <c r="T202" s="33"/>
      <c r="U202" s="34">
        <f>SUM(U203:U208)</f>
        <v>35.33</v>
      </c>
      <c r="V202" s="33"/>
      <c r="Z202" t="s">
        <v>147</v>
      </c>
    </row>
    <row r="203" spans="1:53" outlineLevel="1">
      <c r="A203" s="17"/>
      <c r="B203" s="24" t="s">
        <v>440</v>
      </c>
      <c r="C203" s="47" t="s">
        <v>441</v>
      </c>
      <c r="D203" s="26" t="s">
        <v>168</v>
      </c>
      <c r="E203" s="28">
        <v>140</v>
      </c>
      <c r="F203" s="30">
        <v>0</v>
      </c>
      <c r="G203" s="31">
        <f>ROUND(E203*F203,2)</f>
        <v>0</v>
      </c>
      <c r="H203" s="30"/>
      <c r="I203" s="31">
        <f>ROUND(E203*H203,2)</f>
        <v>0</v>
      </c>
      <c r="J203" s="30"/>
      <c r="K203" s="31">
        <f>ROUND(E203*J203,2)</f>
        <v>0</v>
      </c>
      <c r="L203" s="31">
        <v>21</v>
      </c>
      <c r="M203" s="31">
        <f>G203*(1+L203/100)</f>
        <v>0</v>
      </c>
      <c r="N203" s="31">
        <v>2.2399999999999998E-3</v>
      </c>
      <c r="O203" s="31">
        <f>ROUND(E203*N203,2)</f>
        <v>0.31</v>
      </c>
      <c r="P203" s="31">
        <v>0</v>
      </c>
      <c r="Q203" s="31">
        <f>ROUND(E203*P203,2)</f>
        <v>0</v>
      </c>
      <c r="R203" s="31" t="s">
        <v>272</v>
      </c>
      <c r="S203" s="31" t="s">
        <v>152</v>
      </c>
      <c r="T203" s="31">
        <v>0.24898000000000001</v>
      </c>
      <c r="U203" s="32">
        <f>ROUND(E203*T203,2)</f>
        <v>34.86</v>
      </c>
      <c r="V203" s="31"/>
      <c r="W203" s="16"/>
      <c r="X203" s="16"/>
      <c r="Y203" s="16"/>
      <c r="Z203" s="16" t="s">
        <v>153</v>
      </c>
      <c r="AA203" s="16"/>
      <c r="AB203" s="16"/>
      <c r="AC203" s="16"/>
      <c r="AD203" s="16"/>
      <c r="AE203" s="16"/>
      <c r="AF203" s="16"/>
      <c r="AG203" s="16"/>
      <c r="AH203" s="16"/>
      <c r="AI203" s="16"/>
      <c r="AJ203" s="16"/>
      <c r="AK203" s="16"/>
      <c r="AL203" s="16"/>
      <c r="AM203" s="16"/>
      <c r="AN203" s="16"/>
      <c r="AO203" s="16"/>
      <c r="AP203" s="16"/>
      <c r="AQ203" s="16"/>
      <c r="AR203" s="16"/>
      <c r="AS203" s="16"/>
      <c r="AT203" s="16"/>
      <c r="AU203" s="16"/>
      <c r="AV203" s="16"/>
      <c r="AW203" s="16"/>
      <c r="AX203" s="16"/>
      <c r="AY203" s="16"/>
      <c r="AZ203" s="16"/>
      <c r="BA203" s="16"/>
    </row>
    <row r="204" spans="1:53" outlineLevel="1">
      <c r="A204" s="17"/>
      <c r="B204" s="24"/>
      <c r="C204" s="368" t="s">
        <v>442</v>
      </c>
      <c r="D204" s="369"/>
      <c r="E204" s="370"/>
      <c r="F204" s="371"/>
      <c r="G204" s="372"/>
      <c r="H204" s="31"/>
      <c r="I204" s="31"/>
      <c r="J204" s="31"/>
      <c r="K204" s="31"/>
      <c r="L204" s="31"/>
      <c r="M204" s="31"/>
      <c r="N204" s="31"/>
      <c r="O204" s="31"/>
      <c r="P204" s="31"/>
      <c r="Q204" s="31"/>
      <c r="R204" s="31"/>
      <c r="S204" s="31"/>
      <c r="T204" s="31"/>
      <c r="U204" s="32"/>
      <c r="V204" s="31"/>
      <c r="W204" s="16"/>
      <c r="X204" s="16"/>
      <c r="Y204" s="16"/>
      <c r="Z204" s="16" t="s">
        <v>162</v>
      </c>
      <c r="AA204" s="16"/>
      <c r="AB204" s="16"/>
      <c r="AC204" s="16"/>
      <c r="AD204" s="16"/>
      <c r="AE204" s="16"/>
      <c r="AF204" s="16"/>
      <c r="AG204" s="16"/>
      <c r="AH204" s="16"/>
      <c r="AI204" s="16"/>
      <c r="AJ204" s="16"/>
      <c r="AK204" s="16"/>
      <c r="AL204" s="16"/>
      <c r="AM204" s="16"/>
      <c r="AN204" s="16"/>
      <c r="AO204" s="16"/>
      <c r="AP204" s="16"/>
      <c r="AQ204" s="16"/>
      <c r="AR204" s="16"/>
      <c r="AS204" s="16"/>
      <c r="AT204" s="23" t="str">
        <f>C204</f>
        <v>včetně spojovacích prostředků.</v>
      </c>
      <c r="AU204" s="16"/>
      <c r="AV204" s="16"/>
      <c r="AW204" s="16"/>
      <c r="AX204" s="16"/>
      <c r="AY204" s="16"/>
      <c r="AZ204" s="16"/>
      <c r="BA204" s="16"/>
    </row>
    <row r="205" spans="1:53" outlineLevel="1">
      <c r="A205" s="17"/>
      <c r="B205" s="24" t="s">
        <v>649</v>
      </c>
      <c r="C205" s="47" t="s">
        <v>729</v>
      </c>
      <c r="D205" s="26" t="s">
        <v>224</v>
      </c>
      <c r="E205" s="28">
        <v>1</v>
      </c>
      <c r="F205" s="30">
        <v>0</v>
      </c>
      <c r="G205" s="31">
        <f>ROUND(E205*F205,2)</f>
        <v>0</v>
      </c>
      <c r="H205" s="31"/>
      <c r="I205" s="31"/>
      <c r="J205" s="31"/>
      <c r="K205" s="31"/>
      <c r="L205" s="31"/>
      <c r="M205" s="31"/>
      <c r="N205" s="31"/>
      <c r="O205" s="31"/>
      <c r="P205" s="31"/>
      <c r="Q205" s="31"/>
      <c r="R205" s="31"/>
      <c r="S205" s="31"/>
      <c r="T205" s="31"/>
      <c r="U205" s="32"/>
      <c r="V205" s="31"/>
      <c r="W205" s="16"/>
      <c r="X205" s="16"/>
      <c r="Y205" s="16"/>
      <c r="Z205" s="16"/>
      <c r="AA205" s="16"/>
      <c r="AB205" s="16"/>
      <c r="AC205" s="16"/>
      <c r="AD205" s="16"/>
      <c r="AE205" s="16"/>
      <c r="AF205" s="16"/>
      <c r="AG205" s="16"/>
      <c r="AH205" s="16"/>
      <c r="AI205" s="16"/>
      <c r="AJ205" s="16"/>
      <c r="AK205" s="16"/>
      <c r="AL205" s="16"/>
      <c r="AM205" s="16"/>
      <c r="AN205" s="16"/>
      <c r="AO205" s="16"/>
      <c r="AP205" s="16"/>
      <c r="AQ205" s="16"/>
      <c r="AR205" s="16"/>
      <c r="AS205" s="16"/>
      <c r="AT205" s="23"/>
      <c r="AU205" s="16"/>
      <c r="AV205" s="16"/>
      <c r="AW205" s="16"/>
      <c r="AX205" s="16"/>
      <c r="AY205" s="16"/>
      <c r="AZ205" s="16"/>
      <c r="BA205" s="16"/>
    </row>
    <row r="206" spans="1:53" outlineLevel="1">
      <c r="A206" s="17"/>
      <c r="B206" s="24" t="s">
        <v>650</v>
      </c>
      <c r="C206" s="47" t="s">
        <v>730</v>
      </c>
      <c r="D206" s="26" t="s">
        <v>224</v>
      </c>
      <c r="E206" s="28">
        <v>1</v>
      </c>
      <c r="F206" s="30">
        <v>0</v>
      </c>
      <c r="G206" s="31">
        <f>ROUND(E206*F206,2)</f>
        <v>0</v>
      </c>
      <c r="H206" s="31"/>
      <c r="I206" s="31"/>
      <c r="J206" s="31"/>
      <c r="K206" s="31"/>
      <c r="L206" s="31"/>
      <c r="M206" s="31"/>
      <c r="N206" s="31"/>
      <c r="O206" s="31"/>
      <c r="P206" s="31"/>
      <c r="Q206" s="31"/>
      <c r="R206" s="31"/>
      <c r="S206" s="31"/>
      <c r="T206" s="31"/>
      <c r="U206" s="32"/>
      <c r="V206" s="31"/>
      <c r="W206" s="16"/>
      <c r="X206" s="16"/>
      <c r="Y206" s="16"/>
      <c r="Z206" s="16"/>
      <c r="AA206" s="16"/>
      <c r="AB206" s="16"/>
      <c r="AC206" s="16"/>
      <c r="AD206" s="16"/>
      <c r="AE206" s="16"/>
      <c r="AF206" s="16"/>
      <c r="AG206" s="16"/>
      <c r="AH206" s="16"/>
      <c r="AI206" s="16"/>
      <c r="AJ206" s="16"/>
      <c r="AK206" s="16"/>
      <c r="AL206" s="16"/>
      <c r="AM206" s="16"/>
      <c r="AN206" s="16"/>
      <c r="AO206" s="16"/>
      <c r="AP206" s="16"/>
      <c r="AQ206" s="16"/>
      <c r="AR206" s="16"/>
      <c r="AS206" s="16"/>
      <c r="AT206" s="23"/>
      <c r="AU206" s="16"/>
      <c r="AV206" s="16"/>
      <c r="AW206" s="16"/>
      <c r="AX206" s="16"/>
      <c r="AY206" s="16"/>
      <c r="AZ206" s="16"/>
      <c r="BA206" s="16"/>
    </row>
    <row r="207" spans="1:53" outlineLevel="1">
      <c r="A207" s="17"/>
      <c r="B207" s="24" t="s">
        <v>443</v>
      </c>
      <c r="C207" s="47" t="s">
        <v>647</v>
      </c>
      <c r="D207" s="26" t="s">
        <v>270</v>
      </c>
      <c r="E207" s="28">
        <v>1</v>
      </c>
      <c r="F207" s="30">
        <v>0</v>
      </c>
      <c r="G207" s="31">
        <f>ROUND(E207*F207,2)</f>
        <v>0</v>
      </c>
      <c r="H207" s="30"/>
      <c r="I207" s="31">
        <f>ROUND(E207*H207,2)</f>
        <v>0</v>
      </c>
      <c r="J207" s="30"/>
      <c r="K207" s="31">
        <f>ROUND(E207*J207,2)</f>
        <v>0</v>
      </c>
      <c r="L207" s="31">
        <v>21</v>
      </c>
      <c r="M207" s="31">
        <f>G207*(1+L207/100)</f>
        <v>0</v>
      </c>
      <c r="N207" s="31">
        <v>0</v>
      </c>
      <c r="O207" s="31">
        <f>ROUND(E207*N207,2)</f>
        <v>0</v>
      </c>
      <c r="P207" s="31">
        <v>0</v>
      </c>
      <c r="Q207" s="31">
        <f>ROUND(E207*P207,2)</f>
        <v>0</v>
      </c>
      <c r="R207" s="31"/>
      <c r="S207" s="31" t="s">
        <v>173</v>
      </c>
      <c r="T207" s="31">
        <v>0</v>
      </c>
      <c r="U207" s="32">
        <f>ROUND(E207*T207,2)</f>
        <v>0</v>
      </c>
      <c r="V207" s="31"/>
      <c r="W207" s="16"/>
      <c r="X207" s="16"/>
      <c r="Y207" s="16"/>
      <c r="Z207" s="16" t="s">
        <v>153</v>
      </c>
      <c r="AA207" s="16"/>
      <c r="AB207" s="16"/>
      <c r="AC207" s="16"/>
      <c r="AD207" s="16"/>
      <c r="AE207" s="16"/>
      <c r="AF207" s="16"/>
      <c r="AG207" s="16"/>
      <c r="AH207" s="16"/>
      <c r="AI207" s="16"/>
      <c r="AJ207" s="16"/>
      <c r="AK207" s="16"/>
      <c r="AL207" s="16"/>
      <c r="AM207" s="16"/>
      <c r="AN207" s="16"/>
      <c r="AO207" s="16"/>
      <c r="AP207" s="16"/>
      <c r="AQ207" s="16"/>
      <c r="AR207" s="16"/>
      <c r="AS207" s="16"/>
      <c r="AT207" s="16"/>
      <c r="AU207" s="16"/>
      <c r="AV207" s="16"/>
      <c r="AW207" s="16"/>
      <c r="AX207" s="16"/>
      <c r="AY207" s="16"/>
      <c r="AZ207" s="16"/>
      <c r="BA207" s="16"/>
    </row>
    <row r="208" spans="1:53" outlineLevel="1">
      <c r="A208" s="17"/>
      <c r="B208" s="24" t="s">
        <v>444</v>
      </c>
      <c r="C208" s="47" t="s">
        <v>445</v>
      </c>
      <c r="D208" s="26" t="s">
        <v>163</v>
      </c>
      <c r="E208" s="28">
        <v>0.1</v>
      </c>
      <c r="F208" s="30">
        <v>0</v>
      </c>
      <c r="G208" s="31">
        <f>ROUND(E208*F208,2)</f>
        <v>0</v>
      </c>
      <c r="H208" s="30"/>
      <c r="I208" s="31">
        <f>ROUND(E208*H208,2)</f>
        <v>0</v>
      </c>
      <c r="J208" s="30"/>
      <c r="K208" s="31">
        <f>ROUND(E208*J208,2)</f>
        <v>0</v>
      </c>
      <c r="L208" s="31">
        <v>21</v>
      </c>
      <c r="M208" s="31">
        <f>G208*(1+L208/100)</f>
        <v>0</v>
      </c>
      <c r="N208" s="31">
        <v>0</v>
      </c>
      <c r="O208" s="31">
        <f>ROUND(E208*N208,2)</f>
        <v>0</v>
      </c>
      <c r="P208" s="31">
        <v>0</v>
      </c>
      <c r="Q208" s="31">
        <f>ROUND(E208*P208,2)</f>
        <v>0</v>
      </c>
      <c r="R208" s="31" t="s">
        <v>272</v>
      </c>
      <c r="S208" s="31" t="s">
        <v>152</v>
      </c>
      <c r="T208" s="31">
        <v>4.7370000000000001</v>
      </c>
      <c r="U208" s="32">
        <f>ROUND(E208*T208,2)</f>
        <v>0.47</v>
      </c>
      <c r="V208" s="31"/>
      <c r="W208" s="16"/>
      <c r="X208" s="16"/>
      <c r="Y208" s="16"/>
      <c r="Z208" s="16" t="s">
        <v>298</v>
      </c>
      <c r="AA208" s="16"/>
      <c r="AB208" s="16"/>
      <c r="AC208" s="16"/>
      <c r="AD208" s="16"/>
      <c r="AE208" s="16"/>
      <c r="AF208" s="16"/>
      <c r="AG208" s="16"/>
      <c r="AH208" s="16"/>
      <c r="AI208" s="16"/>
      <c r="AJ208" s="16"/>
      <c r="AK208" s="16"/>
      <c r="AL208" s="16"/>
      <c r="AM208" s="16"/>
      <c r="AN208" s="16"/>
      <c r="AO208" s="16"/>
      <c r="AP208" s="16"/>
      <c r="AQ208" s="16"/>
      <c r="AR208" s="16"/>
      <c r="AS208" s="16"/>
      <c r="AT208" s="16"/>
      <c r="AU208" s="16"/>
      <c r="AV208" s="16"/>
      <c r="AW208" s="16"/>
      <c r="AX208" s="16"/>
      <c r="AY208" s="16"/>
      <c r="AZ208" s="16"/>
      <c r="BA208" s="16"/>
    </row>
    <row r="209" spans="1:53">
      <c r="A209" s="22" t="s">
        <v>146</v>
      </c>
      <c r="B209" s="25" t="s">
        <v>99</v>
      </c>
      <c r="C209" s="48" t="s">
        <v>100</v>
      </c>
      <c r="D209" s="27"/>
      <c r="E209" s="29"/>
      <c r="F209" s="33"/>
      <c r="G209" s="310">
        <v>0</v>
      </c>
      <c r="H209" s="33"/>
      <c r="I209" s="33" t="e">
        <f>SUM(#REF!)</f>
        <v>#REF!</v>
      </c>
      <c r="J209" s="33"/>
      <c r="K209" s="33" t="e">
        <f>SUM(#REF!)</f>
        <v>#REF!</v>
      </c>
      <c r="L209" s="33"/>
      <c r="M209" s="33" t="e">
        <f>SUM(#REF!)</f>
        <v>#REF!</v>
      </c>
      <c r="N209" s="33"/>
      <c r="O209" s="33" t="e">
        <f>SUM(#REF!)</f>
        <v>#REF!</v>
      </c>
      <c r="P209" s="33"/>
      <c r="Q209" s="33" t="e">
        <f>SUM(#REF!)</f>
        <v>#REF!</v>
      </c>
      <c r="R209" s="33"/>
      <c r="S209" s="33"/>
      <c r="T209" s="33"/>
      <c r="U209" s="34" t="e">
        <f>SUM(#REF!)</f>
        <v>#REF!</v>
      </c>
      <c r="V209" s="33"/>
      <c r="Z209" t="s">
        <v>147</v>
      </c>
    </row>
    <row r="210" spans="1:53">
      <c r="A210" s="22" t="s">
        <v>146</v>
      </c>
      <c r="B210" s="25" t="s">
        <v>101</v>
      </c>
      <c r="C210" s="48" t="s">
        <v>102</v>
      </c>
      <c r="D210" s="27"/>
      <c r="E210" s="29"/>
      <c r="F210" s="33"/>
      <c r="G210" s="310">
        <f>SUMIF(Z211:Z216,"&lt;&gt;NOR",G211:G216)</f>
        <v>0</v>
      </c>
      <c r="H210" s="33"/>
      <c r="I210" s="33">
        <f>SUM(I211:I216)</f>
        <v>0</v>
      </c>
      <c r="J210" s="33"/>
      <c r="K210" s="33">
        <f>SUM(K211:K216)</f>
        <v>0</v>
      </c>
      <c r="L210" s="33"/>
      <c r="M210" s="33">
        <f>SUM(M211:M216)</f>
        <v>0</v>
      </c>
      <c r="N210" s="33"/>
      <c r="O210" s="33">
        <f>SUM(O211:O216)</f>
        <v>0</v>
      </c>
      <c r="P210" s="33"/>
      <c r="Q210" s="33">
        <f>SUM(Q211:Q216)</f>
        <v>0</v>
      </c>
      <c r="R210" s="33"/>
      <c r="S210" s="33"/>
      <c r="T210" s="33"/>
      <c r="U210" s="34">
        <f>SUM(U211:U216)</f>
        <v>4.8500000000000005</v>
      </c>
      <c r="V210" s="33"/>
      <c r="Z210" t="s">
        <v>147</v>
      </c>
    </row>
    <row r="211" spans="1:53" outlineLevel="1">
      <c r="A211" s="17"/>
      <c r="B211" s="24" t="s">
        <v>446</v>
      </c>
      <c r="C211" s="47" t="s">
        <v>731</v>
      </c>
      <c r="D211" s="26" t="s">
        <v>201</v>
      </c>
      <c r="E211" s="28">
        <v>3</v>
      </c>
      <c r="F211" s="30">
        <v>0</v>
      </c>
      <c r="G211" s="31">
        <f>ROUND(E211*F211,2)</f>
        <v>0</v>
      </c>
      <c r="H211" s="30"/>
      <c r="I211" s="31">
        <f>ROUND(E211*H211,2)</f>
        <v>0</v>
      </c>
      <c r="J211" s="30"/>
      <c r="K211" s="31">
        <f>ROUND(E211*J211,2)</f>
        <v>0</v>
      </c>
      <c r="L211" s="31">
        <v>21</v>
      </c>
      <c r="M211" s="31">
        <f>G211*(1+L211/100)</f>
        <v>0</v>
      </c>
      <c r="N211" s="31">
        <v>0</v>
      </c>
      <c r="O211" s="31">
        <f>ROUND(E211*N211,2)</f>
        <v>0</v>
      </c>
      <c r="P211" s="31">
        <v>0</v>
      </c>
      <c r="Q211" s="31">
        <f>ROUND(E211*P211,2)</f>
        <v>0</v>
      </c>
      <c r="R211" s="31" t="s">
        <v>273</v>
      </c>
      <c r="S211" s="31" t="s">
        <v>152</v>
      </c>
      <c r="T211" s="31">
        <v>1.5</v>
      </c>
      <c r="U211" s="32">
        <f>ROUND(E211*T211,2)</f>
        <v>4.5</v>
      </c>
      <c r="V211" s="31"/>
      <c r="W211" s="16"/>
      <c r="X211" s="16"/>
      <c r="Y211" s="16"/>
      <c r="Z211" s="16" t="s">
        <v>153</v>
      </c>
      <c r="AA211" s="16"/>
      <c r="AB211" s="16"/>
      <c r="AC211" s="16"/>
      <c r="AD211" s="16"/>
      <c r="AE211" s="16"/>
      <c r="AF211" s="16"/>
      <c r="AG211" s="16"/>
      <c r="AH211" s="16"/>
      <c r="AI211" s="16"/>
      <c r="AJ211" s="16"/>
      <c r="AK211" s="16"/>
      <c r="AL211" s="16"/>
      <c r="AM211" s="16"/>
      <c r="AN211" s="16"/>
      <c r="AO211" s="16"/>
      <c r="AP211" s="16"/>
      <c r="AQ211" s="16"/>
      <c r="AR211" s="16"/>
      <c r="AS211" s="16"/>
      <c r="AT211" s="16"/>
      <c r="AU211" s="16"/>
      <c r="AV211" s="16"/>
      <c r="AW211" s="16"/>
      <c r="AX211" s="16"/>
      <c r="AY211" s="16"/>
      <c r="AZ211" s="16"/>
      <c r="BA211" s="16"/>
    </row>
    <row r="212" spans="1:53" outlineLevel="1">
      <c r="A212" s="17"/>
      <c r="B212" s="24" t="s">
        <v>733</v>
      </c>
      <c r="C212" s="47" t="s">
        <v>732</v>
      </c>
      <c r="D212" s="26" t="s">
        <v>201</v>
      </c>
      <c r="E212" s="28">
        <v>2</v>
      </c>
      <c r="F212" s="30">
        <v>0</v>
      </c>
      <c r="G212" s="31">
        <f>ROUND(E212*F212,2)</f>
        <v>0</v>
      </c>
      <c r="H212" s="30"/>
      <c r="I212" s="31"/>
      <c r="J212" s="30"/>
      <c r="K212" s="31"/>
      <c r="L212" s="31"/>
      <c r="M212" s="31"/>
      <c r="N212" s="31"/>
      <c r="O212" s="31"/>
      <c r="P212" s="31"/>
      <c r="Q212" s="31"/>
      <c r="R212" s="31"/>
      <c r="S212" s="31"/>
      <c r="T212" s="31"/>
      <c r="U212" s="32"/>
      <c r="V212" s="31"/>
      <c r="W212" s="16"/>
      <c r="X212" s="16"/>
      <c r="Y212" s="16"/>
      <c r="Z212" s="16"/>
      <c r="AA212" s="16"/>
      <c r="AB212" s="16"/>
      <c r="AC212" s="16"/>
      <c r="AD212" s="16"/>
      <c r="AE212" s="16"/>
      <c r="AF212" s="16"/>
      <c r="AG212" s="16"/>
      <c r="AH212" s="16"/>
      <c r="AI212" s="16"/>
      <c r="AJ212" s="16"/>
      <c r="AK212" s="16"/>
      <c r="AL212" s="16"/>
      <c r="AM212" s="16"/>
      <c r="AN212" s="16"/>
      <c r="AO212" s="16"/>
      <c r="AP212" s="16"/>
      <c r="AQ212" s="16"/>
      <c r="AR212" s="16"/>
      <c r="AS212" s="16"/>
      <c r="AT212" s="16"/>
      <c r="AU212" s="16"/>
      <c r="AV212" s="16"/>
      <c r="AW212" s="16"/>
      <c r="AX212" s="16"/>
      <c r="AY212" s="16"/>
      <c r="AZ212" s="16"/>
      <c r="BA212" s="16"/>
    </row>
    <row r="213" spans="1:53" outlineLevel="1">
      <c r="A213" s="17"/>
      <c r="B213" s="24" t="s">
        <v>447</v>
      </c>
      <c r="C213" s="47" t="s">
        <v>448</v>
      </c>
      <c r="D213" s="26" t="s">
        <v>201</v>
      </c>
      <c r="E213" s="28">
        <v>1</v>
      </c>
      <c r="F213" s="30">
        <v>0</v>
      </c>
      <c r="G213" s="31">
        <f>ROUND(E213*F213,2)</f>
        <v>0</v>
      </c>
      <c r="H213" s="30"/>
      <c r="I213" s="31">
        <f>ROUND(E213*H213,2)</f>
        <v>0</v>
      </c>
      <c r="J213" s="30"/>
      <c r="K213" s="31">
        <f>ROUND(E213*J213,2)</f>
        <v>0</v>
      </c>
      <c r="L213" s="31">
        <v>21</v>
      </c>
      <c r="M213" s="31">
        <f>G213*(1+L213/100)</f>
        <v>0</v>
      </c>
      <c r="N213" s="31">
        <v>1.0000000000000001E-5</v>
      </c>
      <c r="O213" s="31">
        <f>ROUND(E213*N213,2)</f>
        <v>0</v>
      </c>
      <c r="P213" s="31">
        <v>0</v>
      </c>
      <c r="Q213" s="31">
        <f>ROUND(E213*P213,2)</f>
        <v>0</v>
      </c>
      <c r="R213" s="31" t="s">
        <v>273</v>
      </c>
      <c r="S213" s="31" t="s">
        <v>152</v>
      </c>
      <c r="T213" s="31">
        <v>0.28000000000000003</v>
      </c>
      <c r="U213" s="32">
        <f>ROUND(E213*T213,2)</f>
        <v>0.28000000000000003</v>
      </c>
      <c r="V213" s="31"/>
      <c r="W213" s="16"/>
      <c r="X213" s="16"/>
      <c r="Y213" s="16"/>
      <c r="Z213" s="16" t="s">
        <v>153</v>
      </c>
      <c r="AA213" s="16"/>
      <c r="AB213" s="16"/>
      <c r="AC213" s="16"/>
      <c r="AD213" s="16"/>
      <c r="AE213" s="16"/>
      <c r="AF213" s="16"/>
      <c r="AG213" s="16"/>
      <c r="AH213" s="16"/>
      <c r="AI213" s="16"/>
      <c r="AJ213" s="16"/>
      <c r="AK213" s="16"/>
      <c r="AL213" s="16"/>
      <c r="AM213" s="16"/>
      <c r="AN213" s="16"/>
      <c r="AO213" s="16"/>
      <c r="AP213" s="16"/>
      <c r="AQ213" s="16"/>
      <c r="AR213" s="16"/>
      <c r="AS213" s="16"/>
      <c r="AT213" s="16"/>
      <c r="AU213" s="16"/>
      <c r="AV213" s="16"/>
      <c r="AW213" s="16"/>
      <c r="AX213" s="16"/>
      <c r="AY213" s="16"/>
      <c r="AZ213" s="16"/>
      <c r="BA213" s="16"/>
    </row>
    <row r="214" spans="1:53" outlineLevel="1">
      <c r="A214" s="17"/>
      <c r="B214" s="24" t="s">
        <v>734</v>
      </c>
      <c r="C214" s="47" t="s">
        <v>735</v>
      </c>
      <c r="D214" s="26" t="s">
        <v>201</v>
      </c>
      <c r="E214" s="28">
        <v>1</v>
      </c>
      <c r="F214" s="30">
        <v>0</v>
      </c>
      <c r="G214" s="31">
        <f>ROUND(E214*F214,2)</f>
        <v>0</v>
      </c>
      <c r="H214" s="30"/>
      <c r="I214" s="31"/>
      <c r="J214" s="30"/>
      <c r="K214" s="31"/>
      <c r="L214" s="31"/>
      <c r="M214" s="31"/>
      <c r="N214" s="31"/>
      <c r="O214" s="31"/>
      <c r="P214" s="31"/>
      <c r="Q214" s="31"/>
      <c r="R214" s="31"/>
      <c r="S214" s="31"/>
      <c r="T214" s="31"/>
      <c r="U214" s="32"/>
      <c r="V214" s="31"/>
      <c r="W214" s="16"/>
      <c r="X214" s="16"/>
      <c r="Y214" s="16"/>
      <c r="Z214" s="16"/>
      <c r="AA214" s="16"/>
      <c r="AB214" s="16"/>
      <c r="AC214" s="16"/>
      <c r="AD214" s="16"/>
      <c r="AE214" s="16"/>
      <c r="AF214" s="16"/>
      <c r="AG214" s="16"/>
      <c r="AH214" s="16"/>
      <c r="AI214" s="16"/>
      <c r="AJ214" s="16"/>
      <c r="AK214" s="16"/>
      <c r="AL214" s="16"/>
      <c r="AM214" s="16"/>
      <c r="AN214" s="16"/>
      <c r="AO214" s="16"/>
      <c r="AP214" s="16"/>
      <c r="AQ214" s="16"/>
      <c r="AR214" s="16"/>
      <c r="AS214" s="16"/>
      <c r="AT214" s="16"/>
      <c r="AU214" s="16"/>
      <c r="AV214" s="16"/>
      <c r="AW214" s="16"/>
      <c r="AX214" s="16"/>
      <c r="AY214" s="16"/>
      <c r="AZ214" s="16"/>
      <c r="BA214" s="16"/>
    </row>
    <row r="215" spans="1:53" ht="22.5" outlineLevel="1">
      <c r="A215" s="17"/>
      <c r="B215" s="24" t="s">
        <v>449</v>
      </c>
      <c r="C215" s="47" t="s">
        <v>450</v>
      </c>
      <c r="D215" s="26" t="s">
        <v>201</v>
      </c>
      <c r="E215" s="28">
        <v>2</v>
      </c>
      <c r="F215" s="30">
        <v>0</v>
      </c>
      <c r="G215" s="31">
        <f t="shared" ref="G215" si="81">ROUND(E215*F215,2)</f>
        <v>0</v>
      </c>
      <c r="H215" s="30"/>
      <c r="I215" s="31">
        <f t="shared" ref="I215" si="82">ROUND(E215*H215,2)</f>
        <v>0</v>
      </c>
      <c r="J215" s="30"/>
      <c r="K215" s="31">
        <f t="shared" ref="K215" si="83">ROUND(E215*J215,2)</f>
        <v>0</v>
      </c>
      <c r="L215" s="31">
        <v>21</v>
      </c>
      <c r="M215" s="31">
        <f t="shared" ref="M215" si="84">G215*(1+L215/100)</f>
        <v>0</v>
      </c>
      <c r="N215" s="31">
        <v>7.5000000000000002E-4</v>
      </c>
      <c r="O215" s="31">
        <f t="shared" ref="O215" si="85">ROUND(E215*N215,2)</f>
        <v>0</v>
      </c>
      <c r="P215" s="31">
        <v>0</v>
      </c>
      <c r="Q215" s="31">
        <f t="shared" ref="Q215" si="86">ROUND(E215*P215,2)</f>
        <v>0</v>
      </c>
      <c r="R215" s="31" t="s">
        <v>169</v>
      </c>
      <c r="S215" s="31" t="s">
        <v>165</v>
      </c>
      <c r="T215" s="31">
        <v>0</v>
      </c>
      <c r="U215" s="32">
        <f t="shared" ref="U215" si="87">ROUND(E215*T215,2)</f>
        <v>0</v>
      </c>
      <c r="V215" s="31"/>
      <c r="W215" s="16"/>
      <c r="X215" s="16"/>
      <c r="Y215" s="16"/>
      <c r="Z215" s="16" t="s">
        <v>170</v>
      </c>
      <c r="AA215" s="16"/>
      <c r="AB215" s="16"/>
      <c r="AC215" s="16"/>
      <c r="AD215" s="16"/>
      <c r="AE215" s="16"/>
      <c r="AF215" s="16"/>
      <c r="AG215" s="16"/>
      <c r="AH215" s="16"/>
      <c r="AI215" s="16"/>
      <c r="AJ215" s="16"/>
      <c r="AK215" s="16"/>
      <c r="AL215" s="16"/>
      <c r="AM215" s="16"/>
      <c r="AN215" s="16"/>
      <c r="AO215" s="16"/>
      <c r="AP215" s="16"/>
      <c r="AQ215" s="16"/>
      <c r="AR215" s="16"/>
      <c r="AS215" s="16"/>
      <c r="AT215" s="16"/>
      <c r="AU215" s="16"/>
      <c r="AV215" s="16"/>
      <c r="AW215" s="16"/>
      <c r="AX215" s="16"/>
      <c r="AY215" s="16"/>
      <c r="AZ215" s="16"/>
      <c r="BA215" s="16"/>
    </row>
    <row r="216" spans="1:53" outlineLevel="1">
      <c r="A216" s="17"/>
      <c r="B216" s="24" t="s">
        <v>451</v>
      </c>
      <c r="C216" s="47" t="s">
        <v>452</v>
      </c>
      <c r="D216" s="26" t="s">
        <v>163</v>
      </c>
      <c r="E216" s="28">
        <v>0.03</v>
      </c>
      <c r="F216" s="30">
        <v>0</v>
      </c>
      <c r="G216" s="31">
        <f t="shared" ref="G216" si="88">ROUND(E216*F216,2)</f>
        <v>0</v>
      </c>
      <c r="H216" s="30"/>
      <c r="I216" s="31">
        <f t="shared" ref="I216" si="89">ROUND(E216*H216,2)</f>
        <v>0</v>
      </c>
      <c r="J216" s="30"/>
      <c r="K216" s="31">
        <f t="shared" ref="K216" si="90">ROUND(E216*J216,2)</f>
        <v>0</v>
      </c>
      <c r="L216" s="31">
        <v>21</v>
      </c>
      <c r="M216" s="31">
        <f t="shared" ref="M216" si="91">G216*(1+L216/100)</f>
        <v>0</v>
      </c>
      <c r="N216" s="31">
        <v>0</v>
      </c>
      <c r="O216" s="31">
        <f t="shared" ref="O216" si="92">ROUND(E216*N216,2)</f>
        <v>0</v>
      </c>
      <c r="P216" s="31">
        <v>0</v>
      </c>
      <c r="Q216" s="31">
        <f t="shared" ref="Q216" si="93">ROUND(E216*P216,2)</f>
        <v>0</v>
      </c>
      <c r="R216" s="31" t="s">
        <v>273</v>
      </c>
      <c r="S216" s="31" t="s">
        <v>152</v>
      </c>
      <c r="T216" s="31">
        <v>2.4209999999999998</v>
      </c>
      <c r="U216" s="32">
        <f t="shared" ref="U216" si="94">ROUND(E216*T216,2)</f>
        <v>7.0000000000000007E-2</v>
      </c>
      <c r="V216" s="31"/>
      <c r="W216" s="16"/>
      <c r="X216" s="16"/>
      <c r="Y216" s="16"/>
      <c r="Z216" s="16" t="s">
        <v>298</v>
      </c>
      <c r="AA216" s="16"/>
      <c r="AB216" s="16"/>
      <c r="AC216" s="16"/>
      <c r="AD216" s="16"/>
      <c r="AE216" s="16"/>
      <c r="AF216" s="16"/>
      <c r="AG216" s="16"/>
      <c r="AH216" s="16"/>
      <c r="AI216" s="16"/>
      <c r="AJ216" s="16"/>
      <c r="AK216" s="16"/>
      <c r="AL216" s="16"/>
      <c r="AM216" s="16"/>
      <c r="AN216" s="16"/>
      <c r="AO216" s="16"/>
      <c r="AP216" s="16"/>
      <c r="AQ216" s="16"/>
      <c r="AR216" s="16"/>
      <c r="AS216" s="16"/>
      <c r="AT216" s="16"/>
      <c r="AU216" s="16"/>
      <c r="AV216" s="16"/>
      <c r="AW216" s="16"/>
      <c r="AX216" s="16"/>
      <c r="AY216" s="16"/>
      <c r="AZ216" s="16"/>
      <c r="BA216" s="16"/>
    </row>
    <row r="217" spans="1:53">
      <c r="A217" s="22" t="s">
        <v>146</v>
      </c>
      <c r="B217" s="25" t="s">
        <v>103</v>
      </c>
      <c r="C217" s="48" t="s">
        <v>104</v>
      </c>
      <c r="D217" s="27"/>
      <c r="E217" s="29"/>
      <c r="F217" s="33"/>
      <c r="G217" s="310">
        <f>SUMIF(Z218:Z219,"&lt;&gt;NOR",G218:G219)</f>
        <v>0</v>
      </c>
      <c r="H217" s="33"/>
      <c r="I217" s="33">
        <f>SUM(I218:I219)</f>
        <v>0</v>
      </c>
      <c r="J217" s="33"/>
      <c r="K217" s="33">
        <f>SUM(K218:K219)</f>
        <v>0</v>
      </c>
      <c r="L217" s="33"/>
      <c r="M217" s="33">
        <f>SUM(M218:M219)</f>
        <v>0</v>
      </c>
      <c r="N217" s="33"/>
      <c r="O217" s="33">
        <f>SUM(O218:O219)</f>
        <v>0</v>
      </c>
      <c r="P217" s="33"/>
      <c r="Q217" s="33">
        <f>SUM(Q218:Q219)</f>
        <v>0</v>
      </c>
      <c r="R217" s="33"/>
      <c r="S217" s="33"/>
      <c r="T217" s="33"/>
      <c r="U217" s="34">
        <f>SUM(U218:U219)</f>
        <v>0.91</v>
      </c>
      <c r="V217" s="33"/>
      <c r="Z217" t="s">
        <v>147</v>
      </c>
    </row>
    <row r="218" spans="1:53" ht="22.5" outlineLevel="1">
      <c r="A218" s="17"/>
      <c r="B218" s="24" t="s">
        <v>453</v>
      </c>
      <c r="C218" s="47" t="s">
        <v>454</v>
      </c>
      <c r="D218" s="26" t="s">
        <v>201</v>
      </c>
      <c r="E218" s="28">
        <v>2</v>
      </c>
      <c r="F218" s="30">
        <v>0</v>
      </c>
      <c r="G218" s="31">
        <f t="shared" ref="G218:G219" si="95">ROUND(E218*F218,2)</f>
        <v>0</v>
      </c>
      <c r="H218" s="30"/>
      <c r="I218" s="31">
        <f t="shared" ref="I218:I219" si="96">ROUND(E218*H218,2)</f>
        <v>0</v>
      </c>
      <c r="J218" s="30"/>
      <c r="K218" s="31">
        <f t="shared" ref="K218:K219" si="97">ROUND(E218*J218,2)</f>
        <v>0</v>
      </c>
      <c r="L218" s="31">
        <v>21</v>
      </c>
      <c r="M218" s="31">
        <f t="shared" ref="M218:M219" si="98">G218*(1+L218/100)</f>
        <v>0</v>
      </c>
      <c r="N218" s="31">
        <v>1.0000000000000001E-5</v>
      </c>
      <c r="O218" s="31">
        <f t="shared" ref="O218:O219" si="99">ROUND(E218*N218,2)</f>
        <v>0</v>
      </c>
      <c r="P218" s="31">
        <v>0</v>
      </c>
      <c r="Q218" s="31">
        <f t="shared" ref="Q218:Q219" si="100">ROUND(E218*P218,2)</f>
        <v>0</v>
      </c>
      <c r="R218" s="31" t="s">
        <v>276</v>
      </c>
      <c r="S218" s="31" t="s">
        <v>165</v>
      </c>
      <c r="T218" s="31">
        <v>0.45</v>
      </c>
      <c r="U218" s="32">
        <f t="shared" ref="U218:U219" si="101">ROUND(E218*T218,2)</f>
        <v>0.9</v>
      </c>
      <c r="V218" s="31"/>
      <c r="W218" s="16"/>
      <c r="X218" s="16"/>
      <c r="Y218" s="16"/>
      <c r="Z218" s="16" t="s">
        <v>153</v>
      </c>
      <c r="AA218" s="16"/>
      <c r="AB218" s="16"/>
      <c r="AC218" s="16"/>
      <c r="AD218" s="16"/>
      <c r="AE218" s="16"/>
      <c r="AF218" s="16"/>
      <c r="AG218" s="16"/>
      <c r="AH218" s="16"/>
      <c r="AI218" s="16"/>
      <c r="AJ218" s="16"/>
      <c r="AK218" s="16"/>
      <c r="AL218" s="16"/>
      <c r="AM218" s="16"/>
      <c r="AN218" s="16"/>
      <c r="AO218" s="16"/>
      <c r="AP218" s="16"/>
      <c r="AQ218" s="16"/>
      <c r="AR218" s="16"/>
      <c r="AS218" s="16"/>
      <c r="AT218" s="16"/>
      <c r="AU218" s="16"/>
      <c r="AV218" s="16"/>
      <c r="AW218" s="16"/>
      <c r="AX218" s="16"/>
      <c r="AY218" s="16"/>
      <c r="AZ218" s="16"/>
      <c r="BA218" s="16"/>
    </row>
    <row r="219" spans="1:53" outlineLevel="1">
      <c r="A219" s="17"/>
      <c r="B219" s="24" t="s">
        <v>455</v>
      </c>
      <c r="C219" s="47" t="s">
        <v>456</v>
      </c>
      <c r="D219" s="26" t="s">
        <v>163</v>
      </c>
      <c r="E219" s="28">
        <v>2E-3</v>
      </c>
      <c r="F219" s="30">
        <v>0</v>
      </c>
      <c r="G219" s="31">
        <f t="shared" si="95"/>
        <v>0</v>
      </c>
      <c r="H219" s="30"/>
      <c r="I219" s="31">
        <f t="shared" si="96"/>
        <v>0</v>
      </c>
      <c r="J219" s="30"/>
      <c r="K219" s="31">
        <f t="shared" si="97"/>
        <v>0</v>
      </c>
      <c r="L219" s="31">
        <v>21</v>
      </c>
      <c r="M219" s="31">
        <f t="shared" si="98"/>
        <v>0</v>
      </c>
      <c r="N219" s="31">
        <v>0</v>
      </c>
      <c r="O219" s="31">
        <f t="shared" si="99"/>
        <v>0</v>
      </c>
      <c r="P219" s="31">
        <v>0</v>
      </c>
      <c r="Q219" s="31">
        <f t="shared" si="100"/>
        <v>0</v>
      </c>
      <c r="R219" s="31" t="s">
        <v>276</v>
      </c>
      <c r="S219" s="31" t="s">
        <v>152</v>
      </c>
      <c r="T219" s="31">
        <v>3.0059999999999998</v>
      </c>
      <c r="U219" s="32">
        <f t="shared" si="101"/>
        <v>0.01</v>
      </c>
      <c r="V219" s="31"/>
      <c r="W219" s="16"/>
      <c r="X219" s="16"/>
      <c r="Y219" s="16"/>
      <c r="Z219" s="16" t="s">
        <v>298</v>
      </c>
      <c r="AA219" s="16"/>
      <c r="AB219" s="16"/>
      <c r="AC219" s="16"/>
      <c r="AD219" s="16"/>
      <c r="AE219" s="16"/>
      <c r="AF219" s="16"/>
      <c r="AG219" s="16"/>
      <c r="AH219" s="16"/>
      <c r="AI219" s="16"/>
      <c r="AJ219" s="16"/>
      <c r="AK219" s="16"/>
      <c r="AL219" s="16"/>
      <c r="AM219" s="16"/>
      <c r="AN219" s="16"/>
      <c r="AO219" s="16"/>
      <c r="AP219" s="16"/>
      <c r="AQ219" s="16"/>
      <c r="AR219" s="16"/>
      <c r="AS219" s="16"/>
      <c r="AT219" s="16"/>
      <c r="AU219" s="16"/>
      <c r="AV219" s="16"/>
      <c r="AW219" s="16"/>
      <c r="AX219" s="16"/>
      <c r="AY219" s="16"/>
      <c r="AZ219" s="16"/>
      <c r="BA219" s="16"/>
    </row>
    <row r="220" spans="1:53">
      <c r="A220" s="22" t="s">
        <v>146</v>
      </c>
      <c r="B220" s="25" t="s">
        <v>105</v>
      </c>
      <c r="C220" s="48" t="s">
        <v>106</v>
      </c>
      <c r="D220" s="27"/>
      <c r="E220" s="29"/>
      <c r="F220" s="33"/>
      <c r="G220" s="310">
        <v>0</v>
      </c>
      <c r="H220" s="33"/>
      <c r="I220" s="33" t="e">
        <f>SUM(#REF!)</f>
        <v>#REF!</v>
      </c>
      <c r="J220" s="33"/>
      <c r="K220" s="33" t="e">
        <f>SUM(#REF!)</f>
        <v>#REF!</v>
      </c>
      <c r="L220" s="33"/>
      <c r="M220" s="33" t="e">
        <f>SUM(#REF!)</f>
        <v>#REF!</v>
      </c>
      <c r="N220" s="33"/>
      <c r="O220" s="33" t="e">
        <f>SUM(#REF!)</f>
        <v>#REF!</v>
      </c>
      <c r="P220" s="33"/>
      <c r="Q220" s="33" t="e">
        <f>SUM(#REF!)</f>
        <v>#REF!</v>
      </c>
      <c r="R220" s="33"/>
      <c r="S220" s="33"/>
      <c r="T220" s="33"/>
      <c r="U220" s="34" t="e">
        <f>SUM(#REF!)</f>
        <v>#REF!</v>
      </c>
      <c r="V220" s="33"/>
      <c r="Z220" t="s">
        <v>147</v>
      </c>
    </row>
    <row r="221" spans="1:53">
      <c r="A221" s="22" t="s">
        <v>146</v>
      </c>
      <c r="B221" s="25" t="s">
        <v>107</v>
      </c>
      <c r="C221" s="48" t="s">
        <v>108</v>
      </c>
      <c r="D221" s="27"/>
      <c r="E221" s="29"/>
      <c r="F221" s="33"/>
      <c r="G221" s="310">
        <f>SUMIF(Z222:Z223,"&lt;&gt;NOR",G222:G223)</f>
        <v>0</v>
      </c>
      <c r="H221" s="33"/>
      <c r="I221" s="33">
        <f>SUM(I222:I223)</f>
        <v>0</v>
      </c>
      <c r="J221" s="33"/>
      <c r="K221" s="33">
        <f>SUM(K222:K223)</f>
        <v>0</v>
      </c>
      <c r="L221" s="33"/>
      <c r="M221" s="33">
        <f>SUM(M222:M223)</f>
        <v>0</v>
      </c>
      <c r="N221" s="33"/>
      <c r="O221" s="33">
        <f>SUM(O222:O223)</f>
        <v>0</v>
      </c>
      <c r="P221" s="33"/>
      <c r="Q221" s="33">
        <f>SUM(Q222:Q223)</f>
        <v>0</v>
      </c>
      <c r="R221" s="33"/>
      <c r="S221" s="33"/>
      <c r="T221" s="33"/>
      <c r="U221" s="34">
        <f>SUM(U222:U223)</f>
        <v>0.93</v>
      </c>
      <c r="V221" s="33"/>
      <c r="Z221" t="s">
        <v>147</v>
      </c>
    </row>
    <row r="222" spans="1:53" outlineLevel="1">
      <c r="A222" s="17"/>
      <c r="B222" s="24" t="s">
        <v>458</v>
      </c>
      <c r="C222" s="47" t="s">
        <v>459</v>
      </c>
      <c r="D222" s="26" t="s">
        <v>168</v>
      </c>
      <c r="E222" s="28">
        <v>6</v>
      </c>
      <c r="F222" s="30">
        <v>0</v>
      </c>
      <c r="G222" s="31">
        <f>ROUND(E222*F222,2)</f>
        <v>0</v>
      </c>
      <c r="H222" s="30"/>
      <c r="I222" s="31">
        <f>ROUND(E222*H222,2)</f>
        <v>0</v>
      </c>
      <c r="J222" s="30"/>
      <c r="K222" s="31">
        <f>ROUND(E222*J222,2)</f>
        <v>0</v>
      </c>
      <c r="L222" s="31">
        <v>21</v>
      </c>
      <c r="M222" s="31">
        <f>G222*(1+L222/100)</f>
        <v>0</v>
      </c>
      <c r="N222" s="31">
        <v>0</v>
      </c>
      <c r="O222" s="31">
        <f>ROUND(E222*N222,2)</f>
        <v>0</v>
      </c>
      <c r="P222" s="31">
        <v>0</v>
      </c>
      <c r="Q222" s="31">
        <f>ROUND(E222*P222,2)</f>
        <v>0</v>
      </c>
      <c r="R222" s="31" t="s">
        <v>457</v>
      </c>
      <c r="S222" s="31" t="s">
        <v>152</v>
      </c>
      <c r="T222" s="31">
        <v>0.15</v>
      </c>
      <c r="U222" s="32">
        <f>ROUND(E222*T222,2)</f>
        <v>0.9</v>
      </c>
      <c r="V222" s="31"/>
      <c r="W222" s="16"/>
      <c r="X222" s="16"/>
      <c r="Y222" s="16"/>
      <c r="Z222" s="16" t="s">
        <v>153</v>
      </c>
      <c r="AA222" s="16"/>
      <c r="AB222" s="16"/>
      <c r="AC222" s="16"/>
      <c r="AD222" s="16"/>
      <c r="AE222" s="16"/>
      <c r="AF222" s="16"/>
      <c r="AG222" s="16"/>
      <c r="AH222" s="16"/>
      <c r="AI222" s="16"/>
      <c r="AJ222" s="16"/>
      <c r="AK222" s="16"/>
      <c r="AL222" s="16"/>
      <c r="AM222" s="16"/>
      <c r="AN222" s="16"/>
      <c r="AO222" s="16"/>
      <c r="AP222" s="16"/>
      <c r="AQ222" s="16"/>
      <c r="AR222" s="16"/>
      <c r="AS222" s="16"/>
      <c r="AT222" s="16"/>
      <c r="AU222" s="16"/>
      <c r="AV222" s="16"/>
      <c r="AW222" s="16"/>
      <c r="AX222" s="16"/>
      <c r="AY222" s="16"/>
      <c r="AZ222" s="16"/>
      <c r="BA222" s="16"/>
    </row>
    <row r="223" spans="1:53" outlineLevel="1">
      <c r="A223" s="17"/>
      <c r="B223" s="24" t="s">
        <v>460</v>
      </c>
      <c r="C223" s="47" t="s">
        <v>461</v>
      </c>
      <c r="D223" s="26" t="s">
        <v>163</v>
      </c>
      <c r="E223" s="28">
        <v>0.03</v>
      </c>
      <c r="F223" s="30">
        <v>0</v>
      </c>
      <c r="G223" s="31">
        <f>ROUND(E223*F223,2)</f>
        <v>0</v>
      </c>
      <c r="H223" s="30"/>
      <c r="I223" s="31">
        <f>ROUND(E223*H223,2)</f>
        <v>0</v>
      </c>
      <c r="J223" s="30"/>
      <c r="K223" s="31">
        <f>ROUND(E223*J223,2)</f>
        <v>0</v>
      </c>
      <c r="L223" s="31">
        <v>21</v>
      </c>
      <c r="M223" s="31">
        <f>G223*(1+L223/100)</f>
        <v>0</v>
      </c>
      <c r="N223" s="31">
        <v>0</v>
      </c>
      <c r="O223" s="31">
        <f>ROUND(E223*N223,2)</f>
        <v>0</v>
      </c>
      <c r="P223" s="31">
        <v>0</v>
      </c>
      <c r="Q223" s="31">
        <f>ROUND(E223*P223,2)</f>
        <v>0</v>
      </c>
      <c r="R223" s="31" t="s">
        <v>277</v>
      </c>
      <c r="S223" s="31" t="s">
        <v>152</v>
      </c>
      <c r="T223" s="31">
        <v>1.1020000000000001</v>
      </c>
      <c r="U223" s="32">
        <f>ROUND(E223*T223,2)</f>
        <v>0.03</v>
      </c>
      <c r="V223" s="31"/>
      <c r="W223" s="16"/>
      <c r="X223" s="16"/>
      <c r="Y223" s="16"/>
      <c r="Z223" s="16" t="s">
        <v>298</v>
      </c>
      <c r="AA223" s="16"/>
      <c r="AB223" s="16"/>
      <c r="AC223" s="16"/>
      <c r="AD223" s="16"/>
      <c r="AE223" s="16"/>
      <c r="AF223" s="16"/>
      <c r="AG223" s="16"/>
      <c r="AH223" s="16"/>
      <c r="AI223" s="16"/>
      <c r="AJ223" s="16"/>
      <c r="AK223" s="16"/>
      <c r="AL223" s="16"/>
      <c r="AM223" s="16"/>
      <c r="AN223" s="16"/>
      <c r="AO223" s="16"/>
      <c r="AP223" s="16"/>
      <c r="AQ223" s="16"/>
      <c r="AR223" s="16"/>
      <c r="AS223" s="16"/>
      <c r="AT223" s="16"/>
      <c r="AU223" s="16"/>
      <c r="AV223" s="16"/>
      <c r="AW223" s="16"/>
      <c r="AX223" s="16"/>
      <c r="AY223" s="16"/>
      <c r="AZ223" s="16"/>
      <c r="BA223" s="16"/>
    </row>
    <row r="224" spans="1:53">
      <c r="A224" s="22" t="s">
        <v>146</v>
      </c>
      <c r="B224" s="25" t="s">
        <v>109</v>
      </c>
      <c r="C224" s="48" t="s">
        <v>110</v>
      </c>
      <c r="D224" s="27"/>
      <c r="E224" s="29"/>
      <c r="F224" s="33"/>
      <c r="G224" s="310">
        <v>0</v>
      </c>
      <c r="H224" s="33"/>
      <c r="I224" s="33" t="e">
        <f>SUM(#REF!)</f>
        <v>#REF!</v>
      </c>
      <c r="J224" s="33"/>
      <c r="K224" s="33" t="e">
        <f>SUM(#REF!)</f>
        <v>#REF!</v>
      </c>
      <c r="L224" s="33"/>
      <c r="M224" s="33" t="e">
        <f>SUM(#REF!)</f>
        <v>#REF!</v>
      </c>
      <c r="N224" s="33"/>
      <c r="O224" s="33" t="e">
        <f>SUM(#REF!)</f>
        <v>#REF!</v>
      </c>
      <c r="P224" s="33"/>
      <c r="Q224" s="33" t="e">
        <f>SUM(#REF!)</f>
        <v>#REF!</v>
      </c>
      <c r="R224" s="33"/>
      <c r="S224" s="33"/>
      <c r="T224" s="33"/>
      <c r="U224" s="34" t="e">
        <f>SUM(#REF!)</f>
        <v>#REF!</v>
      </c>
      <c r="V224" s="33"/>
      <c r="Z224" t="s">
        <v>147</v>
      </c>
    </row>
    <row r="225" spans="1:53">
      <c r="A225" s="22" t="s">
        <v>146</v>
      </c>
      <c r="B225" s="25" t="s">
        <v>111</v>
      </c>
      <c r="C225" s="48" t="s">
        <v>112</v>
      </c>
      <c r="D225" s="27"/>
      <c r="E225" s="29"/>
      <c r="F225" s="33"/>
      <c r="G225" s="310">
        <f>SUMIF(Z226:Z227,"&lt;&gt;NOR",G226:G227)</f>
        <v>0</v>
      </c>
      <c r="H225" s="33"/>
      <c r="I225" s="33">
        <f>SUM(I226:I227)</f>
        <v>0</v>
      </c>
      <c r="J225" s="33"/>
      <c r="K225" s="33">
        <f>SUM(K226:K227)</f>
        <v>0</v>
      </c>
      <c r="L225" s="33"/>
      <c r="M225" s="33">
        <f>SUM(M226:M227)</f>
        <v>0</v>
      </c>
      <c r="N225" s="33"/>
      <c r="O225" s="33">
        <f>SUM(O226:O227)</f>
        <v>0.12</v>
      </c>
      <c r="P225" s="33"/>
      <c r="Q225" s="33">
        <f>SUM(Q226:Q227)</f>
        <v>0</v>
      </c>
      <c r="R225" s="33"/>
      <c r="S225" s="33"/>
      <c r="T225" s="33"/>
      <c r="U225" s="34">
        <f>SUM(U226:U227)</f>
        <v>157.16999999999999</v>
      </c>
      <c r="V225" s="33"/>
      <c r="Z225" t="s">
        <v>147</v>
      </c>
    </row>
    <row r="226" spans="1:53" outlineLevel="1">
      <c r="A226" s="17"/>
      <c r="B226" s="24" t="s">
        <v>462</v>
      </c>
      <c r="C226" s="47" t="s">
        <v>648</v>
      </c>
      <c r="D226" s="26" t="s">
        <v>161</v>
      </c>
      <c r="E226" s="28">
        <v>390</v>
      </c>
      <c r="F226" s="30">
        <v>0</v>
      </c>
      <c r="G226" s="31">
        <f>ROUND(E226*F226,2)</f>
        <v>0</v>
      </c>
      <c r="H226" s="30"/>
      <c r="I226" s="31">
        <f>ROUND(E226*H226,2)</f>
        <v>0</v>
      </c>
      <c r="J226" s="30"/>
      <c r="K226" s="31">
        <f>ROUND(E226*J226,2)</f>
        <v>0</v>
      </c>
      <c r="L226" s="31">
        <v>21</v>
      </c>
      <c r="M226" s="31">
        <f>G226*(1+L226/100)</f>
        <v>0</v>
      </c>
      <c r="N226" s="31">
        <v>3.1E-4</v>
      </c>
      <c r="O226" s="31">
        <f>ROUND(E226*N226,2)</f>
        <v>0.12</v>
      </c>
      <c r="P226" s="31">
        <v>0</v>
      </c>
      <c r="Q226" s="31">
        <f>ROUND(E226*P226,2)</f>
        <v>0</v>
      </c>
      <c r="R226" s="31" t="s">
        <v>463</v>
      </c>
      <c r="S226" s="31" t="s">
        <v>152</v>
      </c>
      <c r="T226" s="31">
        <v>0.40300000000000002</v>
      </c>
      <c r="U226" s="32">
        <f>ROUND(E226*T226,2)</f>
        <v>157.16999999999999</v>
      </c>
      <c r="V226" s="31"/>
      <c r="W226" s="16"/>
      <c r="X226" s="16"/>
      <c r="Y226" s="16"/>
      <c r="Z226" s="16" t="s">
        <v>153</v>
      </c>
      <c r="AA226" s="16"/>
      <c r="AB226" s="16"/>
      <c r="AC226" s="16"/>
      <c r="AD226" s="16"/>
      <c r="AE226" s="16"/>
      <c r="AF226" s="16"/>
      <c r="AG226" s="16"/>
      <c r="AH226" s="16"/>
      <c r="AI226" s="16"/>
      <c r="AJ226" s="16"/>
      <c r="AK226" s="16"/>
      <c r="AL226" s="16"/>
      <c r="AM226" s="16"/>
      <c r="AN226" s="16"/>
      <c r="AO226" s="16"/>
      <c r="AP226" s="16"/>
      <c r="AQ226" s="16"/>
      <c r="AR226" s="16"/>
      <c r="AS226" s="16"/>
      <c r="AT226" s="16"/>
      <c r="AU226" s="16"/>
      <c r="AV226" s="16"/>
      <c r="AW226" s="16"/>
      <c r="AX226" s="16"/>
      <c r="AY226" s="16"/>
      <c r="AZ226" s="16"/>
      <c r="BA226" s="16"/>
    </row>
    <row r="227" spans="1:53" outlineLevel="1">
      <c r="A227" s="17"/>
      <c r="B227" s="24"/>
      <c r="C227" s="368" t="s">
        <v>464</v>
      </c>
      <c r="D227" s="369"/>
      <c r="E227" s="370"/>
      <c r="F227" s="371"/>
      <c r="G227" s="372"/>
      <c r="H227" s="31"/>
      <c r="I227" s="31"/>
      <c r="J227" s="31"/>
      <c r="K227" s="31"/>
      <c r="L227" s="31"/>
      <c r="M227" s="31"/>
      <c r="N227" s="31"/>
      <c r="O227" s="31"/>
      <c r="P227" s="31"/>
      <c r="Q227" s="31"/>
      <c r="R227" s="31"/>
      <c r="S227" s="31"/>
      <c r="T227" s="31"/>
      <c r="U227" s="32"/>
      <c r="V227" s="31"/>
      <c r="W227" s="16"/>
      <c r="X227" s="16"/>
      <c r="Y227" s="16"/>
      <c r="Z227" s="16" t="s">
        <v>162</v>
      </c>
      <c r="AA227" s="16"/>
      <c r="AB227" s="16"/>
      <c r="AC227" s="16"/>
      <c r="AD227" s="16"/>
      <c r="AE227" s="16"/>
      <c r="AF227" s="16"/>
      <c r="AG227" s="16"/>
      <c r="AH227" s="16"/>
      <c r="AI227" s="16"/>
      <c r="AJ227" s="16"/>
      <c r="AK227" s="16"/>
      <c r="AL227" s="16"/>
      <c r="AM227" s="16"/>
      <c r="AN227" s="16"/>
      <c r="AO227" s="16"/>
      <c r="AP227" s="16"/>
      <c r="AQ227" s="16"/>
      <c r="AR227" s="16"/>
      <c r="AS227" s="16"/>
      <c r="AT227" s="23" t="str">
        <f>C227</f>
        <v>včetně pomocného lešení.</v>
      </c>
      <c r="AU227" s="16"/>
      <c r="AV227" s="16"/>
      <c r="AW227" s="16"/>
      <c r="AX227" s="16"/>
      <c r="AY227" s="16"/>
      <c r="AZ227" s="16"/>
      <c r="BA227" s="16"/>
    </row>
    <row r="228" spans="1:53">
      <c r="A228" s="22" t="s">
        <v>146</v>
      </c>
      <c r="B228" s="25" t="s">
        <v>113</v>
      </c>
      <c r="C228" s="48" t="s">
        <v>114</v>
      </c>
      <c r="D228" s="27"/>
      <c r="E228" s="29"/>
      <c r="F228" s="33"/>
      <c r="G228" s="310">
        <f>SUMIF(Z229:Z230,"&lt;&gt;NOR",G229:G230)</f>
        <v>0</v>
      </c>
      <c r="H228" s="33"/>
      <c r="I228" s="33">
        <f>SUM(I229:I230)</f>
        <v>0</v>
      </c>
      <c r="J228" s="33"/>
      <c r="K228" s="33">
        <f>SUM(K229:K230)</f>
        <v>0</v>
      </c>
      <c r="L228" s="33"/>
      <c r="M228" s="33">
        <f>SUM(M229:M230)</f>
        <v>0</v>
      </c>
      <c r="N228" s="33"/>
      <c r="O228" s="33">
        <f>SUM(O229:O230)</f>
        <v>0.16</v>
      </c>
      <c r="P228" s="33"/>
      <c r="Q228" s="33">
        <f>SUM(Q229:Q230)</f>
        <v>0</v>
      </c>
      <c r="R228" s="33"/>
      <c r="S228" s="33"/>
      <c r="T228" s="33"/>
      <c r="U228" s="34">
        <f>SUM(U229:U230)</f>
        <v>192.22</v>
      </c>
      <c r="V228" s="33"/>
      <c r="Z228" t="s">
        <v>147</v>
      </c>
    </row>
    <row r="229" spans="1:53" outlineLevel="1">
      <c r="A229" s="17"/>
      <c r="B229" s="24" t="s">
        <v>465</v>
      </c>
      <c r="C229" s="47" t="s">
        <v>466</v>
      </c>
      <c r="D229" s="26" t="s">
        <v>161</v>
      </c>
      <c r="E229" s="28">
        <v>1120</v>
      </c>
      <c r="F229" s="30">
        <v>0</v>
      </c>
      <c r="G229" s="31">
        <f>ROUND(E229*F229,2)</f>
        <v>0</v>
      </c>
      <c r="H229" s="30"/>
      <c r="I229" s="31">
        <f>ROUND(E229*H229,2)</f>
        <v>0</v>
      </c>
      <c r="J229" s="30"/>
      <c r="K229" s="31">
        <f>ROUND(E229*J229,2)</f>
        <v>0</v>
      </c>
      <c r="L229" s="31">
        <v>21</v>
      </c>
      <c r="M229" s="31">
        <f>G229*(1+L229/100)</f>
        <v>0</v>
      </c>
      <c r="N229" s="31">
        <v>0</v>
      </c>
      <c r="O229" s="31">
        <f>ROUND(E229*N229,2)</f>
        <v>0</v>
      </c>
      <c r="P229" s="31">
        <v>0</v>
      </c>
      <c r="Q229" s="31">
        <f>ROUND(E229*P229,2)</f>
        <v>0</v>
      </c>
      <c r="R229" s="31" t="s">
        <v>467</v>
      </c>
      <c r="S229" s="31" t="s">
        <v>152</v>
      </c>
      <c r="T229" s="31">
        <v>6.9709999999999994E-2</v>
      </c>
      <c r="U229" s="32">
        <f>ROUND(E229*T229,2)</f>
        <v>78.08</v>
      </c>
      <c r="V229" s="31"/>
      <c r="W229" s="16"/>
      <c r="X229" s="16"/>
      <c r="Y229" s="16"/>
      <c r="Z229" s="16" t="s">
        <v>153</v>
      </c>
      <c r="AA229" s="16"/>
      <c r="AB229" s="16"/>
      <c r="AC229" s="16"/>
      <c r="AD229" s="16"/>
      <c r="AE229" s="16"/>
      <c r="AF229" s="16"/>
      <c r="AG229" s="16"/>
      <c r="AH229" s="16"/>
      <c r="AI229" s="16"/>
      <c r="AJ229" s="16"/>
      <c r="AK229" s="16"/>
      <c r="AL229" s="16"/>
      <c r="AM229" s="16"/>
      <c r="AN229" s="16"/>
      <c r="AO229" s="16"/>
      <c r="AP229" s="16"/>
      <c r="AQ229" s="16"/>
      <c r="AR229" s="16"/>
      <c r="AS229" s="16"/>
      <c r="AT229" s="16"/>
      <c r="AU229" s="16"/>
      <c r="AV229" s="16"/>
      <c r="AW229" s="16"/>
      <c r="AX229" s="16"/>
      <c r="AY229" s="16"/>
      <c r="AZ229" s="16"/>
      <c r="BA229" s="16"/>
    </row>
    <row r="230" spans="1:53" outlineLevel="1">
      <c r="A230" s="17"/>
      <c r="B230" s="24" t="s">
        <v>468</v>
      </c>
      <c r="C230" s="47" t="s">
        <v>469</v>
      </c>
      <c r="D230" s="26" t="s">
        <v>161</v>
      </c>
      <c r="E230" s="28">
        <v>1120</v>
      </c>
      <c r="F230" s="30">
        <v>0</v>
      </c>
      <c r="G230" s="31">
        <f>ROUND(E230*F230,2)</f>
        <v>0</v>
      </c>
      <c r="H230" s="30"/>
      <c r="I230" s="31">
        <f>ROUND(E230*H230,2)</f>
        <v>0</v>
      </c>
      <c r="J230" s="30"/>
      <c r="K230" s="31">
        <f>ROUND(E230*J230,2)</f>
        <v>0</v>
      </c>
      <c r="L230" s="31">
        <v>21</v>
      </c>
      <c r="M230" s="31">
        <f>G230*(1+L230/100)</f>
        <v>0</v>
      </c>
      <c r="N230" s="31">
        <v>1.3999999999999999E-4</v>
      </c>
      <c r="O230" s="31">
        <f>ROUND(E230*N230,2)</f>
        <v>0.16</v>
      </c>
      <c r="P230" s="31">
        <v>0</v>
      </c>
      <c r="Q230" s="31">
        <f>ROUND(E230*P230,2)</f>
        <v>0</v>
      </c>
      <c r="R230" s="31" t="s">
        <v>467</v>
      </c>
      <c r="S230" s="31" t="s">
        <v>152</v>
      </c>
      <c r="T230" s="31">
        <v>0.10191</v>
      </c>
      <c r="U230" s="32">
        <f>ROUND(E230*T230,2)</f>
        <v>114.14</v>
      </c>
      <c r="V230" s="31"/>
      <c r="W230" s="16"/>
      <c r="X230" s="16"/>
      <c r="Y230" s="16"/>
      <c r="Z230" s="16" t="s">
        <v>153</v>
      </c>
      <c r="AA230" s="16"/>
      <c r="AB230" s="16"/>
      <c r="AC230" s="16"/>
      <c r="AD230" s="16"/>
      <c r="AE230" s="16"/>
      <c r="AF230" s="16"/>
      <c r="AG230" s="16"/>
      <c r="AH230" s="16"/>
      <c r="AI230" s="16"/>
      <c r="AJ230" s="16"/>
      <c r="AK230" s="16"/>
      <c r="AL230" s="16"/>
      <c r="AM230" s="16"/>
      <c r="AN230" s="16"/>
      <c r="AO230" s="16"/>
      <c r="AP230" s="16"/>
      <c r="AQ230" s="16"/>
      <c r="AR230" s="16"/>
      <c r="AS230" s="16"/>
      <c r="AT230" s="16"/>
      <c r="AU230" s="16"/>
      <c r="AV230" s="16"/>
      <c r="AW230" s="16"/>
      <c r="AX230" s="16"/>
      <c r="AY230" s="16"/>
      <c r="AZ230" s="16"/>
      <c r="BA230" s="16"/>
    </row>
    <row r="231" spans="1:53">
      <c r="A231" s="22" t="s">
        <v>146</v>
      </c>
      <c r="B231" s="25" t="s">
        <v>115</v>
      </c>
      <c r="C231" s="48" t="s">
        <v>116</v>
      </c>
      <c r="D231" s="27"/>
      <c r="E231" s="29"/>
      <c r="F231" s="33"/>
      <c r="G231" s="310">
        <v>0</v>
      </c>
      <c r="H231" s="33"/>
      <c r="I231" s="33" t="e">
        <f>SUM(#REF!)</f>
        <v>#REF!</v>
      </c>
      <c r="J231" s="33"/>
      <c r="K231" s="33" t="e">
        <f>SUM(#REF!)</f>
        <v>#REF!</v>
      </c>
      <c r="L231" s="33"/>
      <c r="M231" s="33" t="e">
        <f>SUM(#REF!)</f>
        <v>#REF!</v>
      </c>
      <c r="N231" s="33"/>
      <c r="O231" s="33" t="e">
        <f>SUM(#REF!)</f>
        <v>#REF!</v>
      </c>
      <c r="P231" s="33"/>
      <c r="Q231" s="33" t="e">
        <f>SUM(#REF!)</f>
        <v>#REF!</v>
      </c>
      <c r="R231" s="33"/>
      <c r="S231" s="33"/>
      <c r="T231" s="33"/>
      <c r="U231" s="34" t="e">
        <f>SUM(#REF!)</f>
        <v>#REF!</v>
      </c>
      <c r="V231" s="33"/>
      <c r="Z231" t="s">
        <v>147</v>
      </c>
    </row>
    <row r="232" spans="1:53">
      <c r="A232" s="22" t="s">
        <v>146</v>
      </c>
      <c r="B232" s="25" t="s">
        <v>117</v>
      </c>
      <c r="C232" s="48" t="s">
        <v>118</v>
      </c>
      <c r="D232" s="27"/>
      <c r="E232" s="29"/>
      <c r="F232" s="33"/>
      <c r="G232" s="310">
        <f>F233</f>
        <v>0</v>
      </c>
      <c r="H232" s="33"/>
      <c r="I232" s="33">
        <f>SUM(I233:I233)</f>
        <v>0</v>
      </c>
      <c r="J232" s="33"/>
      <c r="K232" s="33">
        <f>SUM(K233:K233)</f>
        <v>0</v>
      </c>
      <c r="L232" s="33"/>
      <c r="M232" s="33">
        <f>SUM(M233:M233)</f>
        <v>0</v>
      </c>
      <c r="N232" s="33"/>
      <c r="O232" s="33">
        <f>SUM(O233:O233)</f>
        <v>0</v>
      </c>
      <c r="P232" s="33"/>
      <c r="Q232" s="33">
        <f>SUM(Q233:Q233)</f>
        <v>0</v>
      </c>
      <c r="R232" s="33"/>
      <c r="S232" s="33"/>
      <c r="T232" s="33"/>
      <c r="U232" s="34">
        <f>SUM(U233:U233)</f>
        <v>0</v>
      </c>
      <c r="V232" s="33"/>
      <c r="Z232" t="s">
        <v>147</v>
      </c>
    </row>
    <row r="233" spans="1:53" ht="22.5" outlineLevel="1">
      <c r="A233" s="17"/>
      <c r="B233" s="24" t="s">
        <v>470</v>
      </c>
      <c r="C233" s="47" t="s">
        <v>471</v>
      </c>
      <c r="D233" s="26" t="s">
        <v>224</v>
      </c>
      <c r="E233" s="28">
        <v>1</v>
      </c>
      <c r="F233" s="30">
        <v>0</v>
      </c>
      <c r="G233" s="31">
        <f>ROUND(E233*F233,2)</f>
        <v>0</v>
      </c>
      <c r="H233" s="30"/>
      <c r="I233" s="31">
        <f>ROUND(E233*H233,2)</f>
        <v>0</v>
      </c>
      <c r="J233" s="30"/>
      <c r="K233" s="31">
        <f>ROUND(E233*J233,2)</f>
        <v>0</v>
      </c>
      <c r="L233" s="31">
        <v>21</v>
      </c>
      <c r="M233" s="31">
        <f>G233*(1+L233/100)</f>
        <v>0</v>
      </c>
      <c r="N233" s="31">
        <v>0</v>
      </c>
      <c r="O233" s="31">
        <f>ROUND(E233*N233,2)</f>
        <v>0</v>
      </c>
      <c r="P233" s="31">
        <v>0</v>
      </c>
      <c r="Q233" s="31">
        <f>ROUND(E233*P233,2)</f>
        <v>0</v>
      </c>
      <c r="R233" s="31"/>
      <c r="S233" s="31" t="s">
        <v>173</v>
      </c>
      <c r="T233" s="31">
        <v>0</v>
      </c>
      <c r="U233" s="32">
        <f>ROUND(E233*T233,2)</f>
        <v>0</v>
      </c>
      <c r="V233" s="31"/>
      <c r="W233" s="16"/>
      <c r="X233" s="16"/>
      <c r="Y233" s="16"/>
      <c r="Z233" s="16" t="s">
        <v>153</v>
      </c>
      <c r="AA233" s="16"/>
      <c r="AB233" s="16"/>
      <c r="AC233" s="16"/>
      <c r="AD233" s="16"/>
      <c r="AE233" s="16"/>
      <c r="AF233" s="16"/>
      <c r="AG233" s="16"/>
      <c r="AH233" s="16"/>
      <c r="AI233" s="16"/>
      <c r="AJ233" s="16"/>
      <c r="AK233" s="16"/>
      <c r="AL233" s="16"/>
      <c r="AM233" s="16"/>
      <c r="AN233" s="16"/>
      <c r="AO233" s="16"/>
      <c r="AP233" s="16"/>
      <c r="AQ233" s="16"/>
      <c r="AR233" s="16"/>
      <c r="AS233" s="16"/>
      <c r="AT233" s="16"/>
      <c r="AU233" s="16"/>
      <c r="AV233" s="16"/>
      <c r="AW233" s="16"/>
      <c r="AX233" s="16"/>
      <c r="AY233" s="16"/>
      <c r="AZ233" s="16"/>
      <c r="BA233" s="16"/>
    </row>
    <row r="234" spans="1:53">
      <c r="A234" s="22" t="s">
        <v>146</v>
      </c>
      <c r="B234" s="25" t="s">
        <v>119</v>
      </c>
      <c r="C234" s="48" t="s">
        <v>120</v>
      </c>
      <c r="D234" s="27"/>
      <c r="E234" s="29"/>
      <c r="F234" s="33"/>
      <c r="G234" s="310">
        <f>SUMIF(Z235:Z235,"&lt;&gt;NOR",G235:G235)</f>
        <v>0</v>
      </c>
      <c r="H234" s="33"/>
      <c r="I234" s="33">
        <f>SUM(I235:I235)</f>
        <v>0</v>
      </c>
      <c r="J234" s="33"/>
      <c r="K234" s="33">
        <f>SUM(K235:K235)</f>
        <v>0</v>
      </c>
      <c r="L234" s="33"/>
      <c r="M234" s="33">
        <f>SUM(M235:M235)</f>
        <v>0</v>
      </c>
      <c r="N234" s="33"/>
      <c r="O234" s="33">
        <f>SUM(O235:O235)</f>
        <v>0</v>
      </c>
      <c r="P234" s="33"/>
      <c r="Q234" s="33">
        <f>SUM(Q235:Q235)</f>
        <v>0</v>
      </c>
      <c r="R234" s="33"/>
      <c r="S234" s="33"/>
      <c r="T234" s="33"/>
      <c r="U234" s="34">
        <f>SUM(U235:U235)</f>
        <v>0</v>
      </c>
      <c r="V234" s="33"/>
      <c r="Z234" t="s">
        <v>147</v>
      </c>
    </row>
    <row r="235" spans="1:53" outlineLevel="1">
      <c r="A235" s="17"/>
      <c r="B235" s="24" t="s">
        <v>472</v>
      </c>
      <c r="C235" s="47" t="s">
        <v>473</v>
      </c>
      <c r="D235" s="26" t="s">
        <v>224</v>
      </c>
      <c r="E235" s="28">
        <v>1</v>
      </c>
      <c r="F235" s="30">
        <v>0</v>
      </c>
      <c r="G235" s="31">
        <f>ROUND(E235*F235,2)</f>
        <v>0</v>
      </c>
      <c r="H235" s="30"/>
      <c r="I235" s="31">
        <f>ROUND(E235*H235,2)</f>
        <v>0</v>
      </c>
      <c r="J235" s="30"/>
      <c r="K235" s="31">
        <f>ROUND(E235*J235,2)</f>
        <v>0</v>
      </c>
      <c r="L235" s="31">
        <v>21</v>
      </c>
      <c r="M235" s="31">
        <f>G235*(1+L235/100)</f>
        <v>0</v>
      </c>
      <c r="N235" s="31">
        <v>0</v>
      </c>
      <c r="O235" s="31">
        <f>ROUND(E235*N235,2)</f>
        <v>0</v>
      </c>
      <c r="P235" s="31">
        <v>0</v>
      </c>
      <c r="Q235" s="31">
        <f>ROUND(E235*P235,2)</f>
        <v>0</v>
      </c>
      <c r="R235" s="31"/>
      <c r="S235" s="31" t="s">
        <v>173</v>
      </c>
      <c r="T235" s="31">
        <v>0</v>
      </c>
      <c r="U235" s="32">
        <f>ROUND(E235*T235,2)</f>
        <v>0</v>
      </c>
      <c r="V235" s="31"/>
      <c r="W235" s="16"/>
      <c r="X235" s="16"/>
      <c r="Y235" s="16"/>
      <c r="Z235" s="16" t="s">
        <v>153</v>
      </c>
      <c r="AA235" s="16"/>
      <c r="AB235" s="16"/>
      <c r="AC235" s="16"/>
      <c r="AD235" s="16"/>
      <c r="AE235" s="16"/>
      <c r="AF235" s="16"/>
      <c r="AG235" s="16"/>
      <c r="AH235" s="16"/>
      <c r="AI235" s="16"/>
      <c r="AJ235" s="16"/>
      <c r="AK235" s="16"/>
      <c r="AL235" s="16"/>
      <c r="AM235" s="16"/>
      <c r="AN235" s="16"/>
      <c r="AO235" s="16"/>
      <c r="AP235" s="16"/>
      <c r="AQ235" s="16"/>
      <c r="AR235" s="16"/>
      <c r="AS235" s="16"/>
      <c r="AT235" s="16"/>
      <c r="AU235" s="16"/>
      <c r="AV235" s="16"/>
      <c r="AW235" s="16"/>
      <c r="AX235" s="16"/>
      <c r="AY235" s="16"/>
      <c r="AZ235" s="16"/>
      <c r="BA235" s="16"/>
    </row>
    <row r="236" spans="1:53">
      <c r="A236" s="22" t="s">
        <v>146</v>
      </c>
      <c r="B236" s="25" t="s">
        <v>121</v>
      </c>
      <c r="C236" s="48" t="s">
        <v>29</v>
      </c>
      <c r="D236" s="27"/>
      <c r="E236" s="29"/>
      <c r="F236" s="33"/>
      <c r="G236" s="310">
        <f>SUMIF(Z237:Z248,"&lt;&gt;NOR",G237:G248)</f>
        <v>0</v>
      </c>
      <c r="H236" s="33"/>
      <c r="I236" s="33">
        <f>SUM(I237:I248)</f>
        <v>0</v>
      </c>
      <c r="J236" s="33"/>
      <c r="K236" s="33">
        <f>SUM(K237:K248)</f>
        <v>0</v>
      </c>
      <c r="L236" s="33"/>
      <c r="M236" s="33">
        <f>SUM(M237:M248)</f>
        <v>0</v>
      </c>
      <c r="N236" s="33"/>
      <c r="O236" s="33">
        <f>SUM(O237:O248)</f>
        <v>0</v>
      </c>
      <c r="P236" s="33"/>
      <c r="Q236" s="33">
        <f>SUM(Q237:Q248)</f>
        <v>0</v>
      </c>
      <c r="R236" s="33"/>
      <c r="S236" s="33"/>
      <c r="T236" s="33"/>
      <c r="U236" s="34">
        <f>SUM(U237:U248)</f>
        <v>0</v>
      </c>
      <c r="V236" s="33"/>
      <c r="W236" s="311"/>
      <c r="Z236" t="s">
        <v>147</v>
      </c>
    </row>
    <row r="237" spans="1:53" outlineLevel="1">
      <c r="A237" s="17"/>
      <c r="B237" s="24" t="s">
        <v>474</v>
      </c>
      <c r="C237" s="47" t="s">
        <v>475</v>
      </c>
      <c r="D237" s="26" t="s">
        <v>476</v>
      </c>
      <c r="E237" s="28">
        <v>1</v>
      </c>
      <c r="F237" s="30">
        <v>0</v>
      </c>
      <c r="G237" s="31">
        <f>ROUND(E237*F237,2)</f>
        <v>0</v>
      </c>
      <c r="H237" s="30"/>
      <c r="I237" s="31">
        <f>ROUND(E237*H237,2)</f>
        <v>0</v>
      </c>
      <c r="J237" s="30"/>
      <c r="K237" s="31">
        <f>ROUND(E237*J237,2)</f>
        <v>0</v>
      </c>
      <c r="L237" s="31">
        <v>21</v>
      </c>
      <c r="M237" s="31">
        <f>G237*(1+L237/100)</f>
        <v>0</v>
      </c>
      <c r="N237" s="31">
        <v>0</v>
      </c>
      <c r="O237" s="31">
        <f>ROUND(E237*N237,2)</f>
        <v>0</v>
      </c>
      <c r="P237" s="31">
        <v>0</v>
      </c>
      <c r="Q237" s="31">
        <f>ROUND(E237*P237,2)</f>
        <v>0</v>
      </c>
      <c r="R237" s="31"/>
      <c r="S237" s="31" t="s">
        <v>165</v>
      </c>
      <c r="T237" s="31">
        <v>0</v>
      </c>
      <c r="U237" s="32">
        <f>ROUND(E237*T237,2)</f>
        <v>0</v>
      </c>
      <c r="V237" s="31"/>
      <c r="W237" s="16"/>
      <c r="X237" s="16"/>
      <c r="Y237" s="16"/>
      <c r="Z237" s="16" t="s">
        <v>477</v>
      </c>
      <c r="AA237" s="16"/>
      <c r="AB237" s="16"/>
      <c r="AC237" s="16"/>
      <c r="AD237" s="16"/>
      <c r="AE237" s="16"/>
      <c r="AF237" s="16"/>
      <c r="AG237" s="16"/>
      <c r="AH237" s="16"/>
      <c r="AI237" s="16"/>
      <c r="AJ237" s="16"/>
      <c r="AK237" s="16"/>
      <c r="AL237" s="16"/>
      <c r="AM237" s="16"/>
      <c r="AN237" s="16"/>
      <c r="AO237" s="16"/>
      <c r="AP237" s="16"/>
      <c r="AQ237" s="16"/>
      <c r="AR237" s="16"/>
      <c r="AS237" s="16"/>
      <c r="AT237" s="16"/>
      <c r="AU237" s="16"/>
      <c r="AV237" s="16"/>
      <c r="AW237" s="16"/>
      <c r="AX237" s="16"/>
      <c r="AY237" s="16"/>
      <c r="AZ237" s="16"/>
      <c r="BA237" s="16"/>
    </row>
    <row r="238" spans="1:53" outlineLevel="1">
      <c r="A238" s="17"/>
      <c r="B238" s="24"/>
      <c r="C238" s="368" t="s">
        <v>478</v>
      </c>
      <c r="D238" s="369"/>
      <c r="E238" s="370"/>
      <c r="F238" s="371"/>
      <c r="G238" s="372"/>
      <c r="H238" s="31"/>
      <c r="I238" s="31"/>
      <c r="J238" s="31"/>
      <c r="K238" s="31"/>
      <c r="L238" s="31"/>
      <c r="M238" s="31"/>
      <c r="N238" s="31"/>
      <c r="O238" s="31"/>
      <c r="P238" s="31"/>
      <c r="Q238" s="31"/>
      <c r="R238" s="31"/>
      <c r="S238" s="31"/>
      <c r="T238" s="31"/>
      <c r="U238" s="32"/>
      <c r="V238" s="31"/>
      <c r="W238" s="16"/>
      <c r="X238" s="16"/>
      <c r="Y238" s="16"/>
      <c r="Z238" s="16" t="s">
        <v>162</v>
      </c>
      <c r="AA238" s="16"/>
      <c r="AB238" s="16"/>
      <c r="AC238" s="16"/>
      <c r="AD238" s="16"/>
      <c r="AE238" s="16"/>
      <c r="AF238" s="16"/>
      <c r="AG238" s="16"/>
      <c r="AH238" s="16"/>
      <c r="AI238" s="16"/>
      <c r="AJ238" s="16"/>
      <c r="AK238" s="16"/>
      <c r="AL238" s="16"/>
      <c r="AM238" s="16"/>
      <c r="AN238" s="16"/>
      <c r="AO238" s="16"/>
      <c r="AP238" s="16"/>
      <c r="AQ238" s="16"/>
      <c r="AR238" s="16"/>
      <c r="AS238" s="16"/>
      <c r="AT238" s="23" t="str">
        <f t="shared" ref="AT238:AT244" si="102">C238</f>
        <v>Veškeré náklady spojené s vybudováním, provozem a odstraněním zařízení staveniště.</v>
      </c>
      <c r="AU238" s="16"/>
      <c r="AV238" s="16"/>
      <c r="AW238" s="16"/>
      <c r="AX238" s="16"/>
      <c r="AY238" s="16"/>
      <c r="AZ238" s="16"/>
      <c r="BA238" s="16"/>
    </row>
    <row r="239" spans="1:53" outlineLevel="1">
      <c r="A239" s="17"/>
      <c r="B239" s="24"/>
      <c r="C239" s="368" t="s">
        <v>479</v>
      </c>
      <c r="D239" s="369"/>
      <c r="E239" s="370"/>
      <c r="F239" s="371"/>
      <c r="G239" s="372"/>
      <c r="H239" s="31"/>
      <c r="I239" s="31"/>
      <c r="J239" s="31"/>
      <c r="K239" s="31"/>
      <c r="L239" s="31"/>
      <c r="M239" s="31"/>
      <c r="N239" s="31"/>
      <c r="O239" s="31"/>
      <c r="P239" s="31"/>
      <c r="Q239" s="31"/>
      <c r="R239" s="31"/>
      <c r="S239" s="31"/>
      <c r="T239" s="31"/>
      <c r="U239" s="32"/>
      <c r="V239" s="31"/>
      <c r="W239" s="16"/>
      <c r="X239" s="16"/>
      <c r="Y239" s="16"/>
      <c r="Z239" s="16" t="s">
        <v>162</v>
      </c>
      <c r="AA239" s="16"/>
      <c r="AB239" s="16"/>
      <c r="AC239" s="16"/>
      <c r="AD239" s="16"/>
      <c r="AE239" s="16"/>
      <c r="AF239" s="16"/>
      <c r="AG239" s="16"/>
      <c r="AH239" s="16"/>
      <c r="AI239" s="16"/>
      <c r="AJ239" s="16"/>
      <c r="AK239" s="16"/>
      <c r="AL239" s="16"/>
      <c r="AM239" s="16"/>
      <c r="AN239" s="16"/>
      <c r="AO239" s="16"/>
      <c r="AP239" s="16"/>
      <c r="AQ239" s="16"/>
      <c r="AR239" s="16"/>
      <c r="AS239" s="16"/>
      <c r="AT239" s="23" t="str">
        <f t="shared" si="102"/>
        <v>- oplocení</v>
      </c>
      <c r="AU239" s="16"/>
      <c r="AV239" s="16"/>
      <c r="AW239" s="16"/>
      <c r="AX239" s="16"/>
      <c r="AY239" s="16"/>
      <c r="AZ239" s="16"/>
      <c r="BA239" s="16"/>
    </row>
    <row r="240" spans="1:53" outlineLevel="1">
      <c r="A240" s="17"/>
      <c r="B240" s="24"/>
      <c r="C240" s="368" t="s">
        <v>480</v>
      </c>
      <c r="D240" s="369"/>
      <c r="E240" s="370"/>
      <c r="F240" s="371"/>
      <c r="G240" s="372"/>
      <c r="H240" s="31"/>
      <c r="I240" s="31"/>
      <c r="J240" s="31"/>
      <c r="K240" s="31"/>
      <c r="L240" s="31"/>
      <c r="M240" s="31"/>
      <c r="N240" s="31"/>
      <c r="O240" s="31"/>
      <c r="P240" s="31"/>
      <c r="Q240" s="31"/>
      <c r="R240" s="31"/>
      <c r="S240" s="31"/>
      <c r="T240" s="31"/>
      <c r="U240" s="32"/>
      <c r="V240" s="31"/>
      <c r="W240" s="16"/>
      <c r="X240" s="16"/>
      <c r="Y240" s="16"/>
      <c r="Z240" s="16" t="s">
        <v>162</v>
      </c>
      <c r="AA240" s="16"/>
      <c r="AB240" s="16"/>
      <c r="AC240" s="16"/>
      <c r="AD240" s="16"/>
      <c r="AE240" s="16"/>
      <c r="AF240" s="16"/>
      <c r="AG240" s="16"/>
      <c r="AH240" s="16"/>
      <c r="AI240" s="16"/>
      <c r="AJ240" s="16"/>
      <c r="AK240" s="16"/>
      <c r="AL240" s="16"/>
      <c r="AM240" s="16"/>
      <c r="AN240" s="16"/>
      <c r="AO240" s="16"/>
      <c r="AP240" s="16"/>
      <c r="AQ240" s="16"/>
      <c r="AR240" s="16"/>
      <c r="AS240" s="16"/>
      <c r="AT240" s="23" t="str">
        <f t="shared" si="102"/>
        <v>- mobilní WC</v>
      </c>
      <c r="AU240" s="16"/>
      <c r="AV240" s="16"/>
      <c r="AW240" s="16"/>
      <c r="AX240" s="16"/>
      <c r="AY240" s="16"/>
      <c r="AZ240" s="16"/>
      <c r="BA240" s="16"/>
    </row>
    <row r="241" spans="1:53" outlineLevel="1">
      <c r="A241" s="17"/>
      <c r="B241" s="24"/>
      <c r="C241" s="368" t="s">
        <v>481</v>
      </c>
      <c r="D241" s="369"/>
      <c r="E241" s="370"/>
      <c r="F241" s="371"/>
      <c r="G241" s="372"/>
      <c r="H241" s="31"/>
      <c r="I241" s="31"/>
      <c r="J241" s="31"/>
      <c r="K241" s="31"/>
      <c r="L241" s="31"/>
      <c r="M241" s="31"/>
      <c r="N241" s="31"/>
      <c r="O241" s="31"/>
      <c r="P241" s="31"/>
      <c r="Q241" s="31"/>
      <c r="R241" s="31"/>
      <c r="S241" s="31"/>
      <c r="T241" s="31"/>
      <c r="U241" s="32"/>
      <c r="V241" s="31"/>
      <c r="W241" s="16"/>
      <c r="X241" s="16"/>
      <c r="Y241" s="16"/>
      <c r="Z241" s="16" t="s">
        <v>162</v>
      </c>
      <c r="AA241" s="16"/>
      <c r="AB241" s="16"/>
      <c r="AC241" s="16"/>
      <c r="AD241" s="16"/>
      <c r="AE241" s="16"/>
      <c r="AF241" s="16"/>
      <c r="AG241" s="16"/>
      <c r="AH241" s="16"/>
      <c r="AI241" s="16"/>
      <c r="AJ241" s="16"/>
      <c r="AK241" s="16"/>
      <c r="AL241" s="16"/>
      <c r="AM241" s="16"/>
      <c r="AN241" s="16"/>
      <c r="AO241" s="16"/>
      <c r="AP241" s="16"/>
      <c r="AQ241" s="16"/>
      <c r="AR241" s="16"/>
      <c r="AS241" s="16"/>
      <c r="AT241" s="23" t="str">
        <f t="shared" si="102"/>
        <v>- mobilní buňky - skladové</v>
      </c>
      <c r="AU241" s="16"/>
      <c r="AV241" s="16"/>
      <c r="AW241" s="16"/>
      <c r="AX241" s="16"/>
      <c r="AY241" s="16"/>
      <c r="AZ241" s="16"/>
      <c r="BA241" s="16"/>
    </row>
    <row r="242" spans="1:53" outlineLevel="1">
      <c r="A242" s="17"/>
      <c r="B242" s="24"/>
      <c r="C242" s="368" t="s">
        <v>482</v>
      </c>
      <c r="D242" s="369"/>
      <c r="E242" s="370"/>
      <c r="F242" s="371"/>
      <c r="G242" s="372"/>
      <c r="H242" s="31"/>
      <c r="I242" s="31"/>
      <c r="J242" s="31"/>
      <c r="K242" s="31"/>
      <c r="L242" s="31"/>
      <c r="M242" s="31"/>
      <c r="N242" s="31"/>
      <c r="O242" s="31"/>
      <c r="P242" s="31"/>
      <c r="Q242" s="31"/>
      <c r="R242" s="31"/>
      <c r="S242" s="31"/>
      <c r="T242" s="31"/>
      <c r="U242" s="32"/>
      <c r="V242" s="31"/>
      <c r="W242" s="16"/>
      <c r="X242" s="16"/>
      <c r="Y242" s="16"/>
      <c r="Z242" s="16" t="s">
        <v>162</v>
      </c>
      <c r="AA242" s="16"/>
      <c r="AB242" s="16"/>
      <c r="AC242" s="16"/>
      <c r="AD242" s="16"/>
      <c r="AE242" s="16"/>
      <c r="AF242" s="16"/>
      <c r="AG242" s="16"/>
      <c r="AH242" s="16"/>
      <c r="AI242" s="16"/>
      <c r="AJ242" s="16"/>
      <c r="AK242" s="16"/>
      <c r="AL242" s="16"/>
      <c r="AM242" s="16"/>
      <c r="AN242" s="16"/>
      <c r="AO242" s="16"/>
      <c r="AP242" s="16"/>
      <c r="AQ242" s="16"/>
      <c r="AR242" s="16"/>
      <c r="AS242" s="16"/>
      <c r="AT242" s="23" t="str">
        <f t="shared" si="102"/>
        <v>- mobilní buňky - kanceláčské</v>
      </c>
      <c r="AU242" s="16"/>
      <c r="AV242" s="16"/>
      <c r="AW242" s="16"/>
      <c r="AX242" s="16"/>
      <c r="AY242" s="16"/>
      <c r="AZ242" s="16"/>
      <c r="BA242" s="16"/>
    </row>
    <row r="243" spans="1:53" outlineLevel="1">
      <c r="A243" s="17"/>
      <c r="B243" s="24"/>
      <c r="C243" s="368" t="s">
        <v>483</v>
      </c>
      <c r="D243" s="369"/>
      <c r="E243" s="370"/>
      <c r="F243" s="371"/>
      <c r="G243" s="372"/>
      <c r="H243" s="31"/>
      <c r="I243" s="31"/>
      <c r="J243" s="31"/>
      <c r="K243" s="31"/>
      <c r="L243" s="31"/>
      <c r="M243" s="31"/>
      <c r="N243" s="31"/>
      <c r="O243" s="31"/>
      <c r="P243" s="31"/>
      <c r="Q243" s="31"/>
      <c r="R243" s="31"/>
      <c r="S243" s="31"/>
      <c r="T243" s="31"/>
      <c r="U243" s="32"/>
      <c r="V243" s="31"/>
      <c r="W243" s="16"/>
      <c r="X243" s="16"/>
      <c r="Y243" s="16"/>
      <c r="Z243" s="16" t="s">
        <v>162</v>
      </c>
      <c r="AA243" s="16"/>
      <c r="AB243" s="16"/>
      <c r="AC243" s="16"/>
      <c r="AD243" s="16"/>
      <c r="AE243" s="16"/>
      <c r="AF243" s="16"/>
      <c r="AG243" s="16"/>
      <c r="AH243" s="16"/>
      <c r="AI243" s="16"/>
      <c r="AJ243" s="16"/>
      <c r="AK243" s="16"/>
      <c r="AL243" s="16"/>
      <c r="AM243" s="16"/>
      <c r="AN243" s="16"/>
      <c r="AO243" s="16"/>
      <c r="AP243" s="16"/>
      <c r="AQ243" s="16"/>
      <c r="AR243" s="16"/>
      <c r="AS243" s="16"/>
      <c r="AT243" s="23" t="str">
        <f t="shared" si="102"/>
        <v>- mobilní buňky - šatnové</v>
      </c>
      <c r="AU243" s="16"/>
      <c r="AV243" s="16"/>
      <c r="AW243" s="16"/>
      <c r="AX243" s="16"/>
      <c r="AY243" s="16"/>
      <c r="AZ243" s="16"/>
      <c r="BA243" s="16"/>
    </row>
    <row r="244" spans="1:53" ht="22.5" outlineLevel="1">
      <c r="A244" s="17"/>
      <c r="B244" s="24"/>
      <c r="C244" s="373" t="s">
        <v>633</v>
      </c>
      <c r="D244" s="369"/>
      <c r="E244" s="370"/>
      <c r="F244" s="371"/>
      <c r="G244" s="372"/>
      <c r="H244" s="31"/>
      <c r="I244" s="31"/>
      <c r="J244" s="31"/>
      <c r="K244" s="31"/>
      <c r="L244" s="31"/>
      <c r="M244" s="31"/>
      <c r="N244" s="31"/>
      <c r="O244" s="31"/>
      <c r="P244" s="31"/>
      <c r="Q244" s="31"/>
      <c r="R244" s="31"/>
      <c r="S244" s="31"/>
      <c r="T244" s="31"/>
      <c r="U244" s="32"/>
      <c r="V244" s="31"/>
      <c r="W244" s="16"/>
      <c r="X244" s="16"/>
      <c r="Y244" s="16"/>
      <c r="Z244" s="16" t="s">
        <v>162</v>
      </c>
      <c r="AA244" s="16"/>
      <c r="AB244" s="16"/>
      <c r="AC244" s="16"/>
      <c r="AD244" s="16"/>
      <c r="AE244" s="16"/>
      <c r="AF244" s="16"/>
      <c r="AG244" s="16"/>
      <c r="AH244" s="16"/>
      <c r="AI244" s="16"/>
      <c r="AJ244" s="16"/>
      <c r="AK244" s="16"/>
      <c r="AL244" s="16"/>
      <c r="AM244" s="16"/>
      <c r="AN244" s="16"/>
      <c r="AO244" s="16"/>
      <c r="AP244" s="16"/>
      <c r="AQ244" s="16"/>
      <c r="AR244" s="16"/>
      <c r="AS244" s="16"/>
      <c r="AT244" s="23" t="str">
        <f t="shared" si="102"/>
        <v>- provedení napojovacích bodů vody a elektro, vč. měření a spotřeby médií (ceny 2017 vodné + stočné 1m3 = 85,48 Kč bez DPH, ceny 2016 elektro 1 kWh = 3,41 Kč bez DPH).</v>
      </c>
      <c r="AU244" s="16"/>
      <c r="AV244" s="16"/>
      <c r="AW244" s="16"/>
      <c r="AX244" s="16"/>
      <c r="AY244" s="16"/>
      <c r="AZ244" s="16"/>
      <c r="BA244" s="16"/>
    </row>
    <row r="245" spans="1:53" outlineLevel="1">
      <c r="A245" s="17"/>
      <c r="B245" s="24" t="s">
        <v>484</v>
      </c>
      <c r="C245" s="47" t="s">
        <v>485</v>
      </c>
      <c r="D245" s="26" t="s">
        <v>476</v>
      </c>
      <c r="E245" s="28">
        <v>1</v>
      </c>
      <c r="F245" s="30">
        <v>0</v>
      </c>
      <c r="G245" s="31">
        <f>ROUND(E245*F245,2)</f>
        <v>0</v>
      </c>
      <c r="H245" s="30"/>
      <c r="I245" s="31">
        <f>ROUND(E245*H245,2)</f>
        <v>0</v>
      </c>
      <c r="J245" s="30"/>
      <c r="K245" s="31">
        <f>ROUND(E245*J245,2)</f>
        <v>0</v>
      </c>
      <c r="L245" s="31">
        <v>21</v>
      </c>
      <c r="M245" s="31">
        <f>G245*(1+L245/100)</f>
        <v>0</v>
      </c>
      <c r="N245" s="31">
        <v>0</v>
      </c>
      <c r="O245" s="31">
        <f>ROUND(E245*N245,2)</f>
        <v>0</v>
      </c>
      <c r="P245" s="31">
        <v>0</v>
      </c>
      <c r="Q245" s="31">
        <f>ROUND(E245*P245,2)</f>
        <v>0</v>
      </c>
      <c r="R245" s="31"/>
      <c r="S245" s="31" t="s">
        <v>165</v>
      </c>
      <c r="T245" s="31">
        <v>0</v>
      </c>
      <c r="U245" s="32">
        <f>ROUND(E245*T245,2)</f>
        <v>0</v>
      </c>
      <c r="V245" s="31"/>
      <c r="W245" s="16"/>
      <c r="X245" s="16"/>
      <c r="Y245" s="16"/>
      <c r="Z245" s="16" t="s">
        <v>486</v>
      </c>
      <c r="AA245" s="16"/>
      <c r="AB245" s="16"/>
      <c r="AC245" s="16"/>
      <c r="AD245" s="16"/>
      <c r="AE245" s="16"/>
      <c r="AF245" s="16"/>
      <c r="AG245" s="16"/>
      <c r="AH245" s="16"/>
      <c r="AI245" s="16"/>
      <c r="AJ245" s="16"/>
      <c r="AK245" s="16"/>
      <c r="AL245" s="16"/>
      <c r="AM245" s="16"/>
      <c r="AN245" s="16"/>
      <c r="AO245" s="16"/>
      <c r="AP245" s="16"/>
      <c r="AQ245" s="16"/>
      <c r="AR245" s="16"/>
      <c r="AS245" s="16"/>
      <c r="AT245" s="16"/>
      <c r="AU245" s="16"/>
      <c r="AV245" s="16"/>
      <c r="AW245" s="16"/>
      <c r="AX245" s="16"/>
      <c r="AY245" s="16"/>
      <c r="AZ245" s="16"/>
      <c r="BA245" s="16"/>
    </row>
    <row r="246" spans="1:53" ht="33.75" outlineLevel="1">
      <c r="A246" s="17"/>
      <c r="B246" s="24"/>
      <c r="C246" s="368" t="s">
        <v>632</v>
      </c>
      <c r="D246" s="369"/>
      <c r="E246" s="370"/>
      <c r="F246" s="371"/>
      <c r="G246" s="372"/>
      <c r="H246" s="31"/>
      <c r="I246" s="31"/>
      <c r="J246" s="31"/>
      <c r="K246" s="31"/>
      <c r="L246" s="31"/>
      <c r="M246" s="31"/>
      <c r="N246" s="31"/>
      <c r="O246" s="31"/>
      <c r="P246" s="31"/>
      <c r="Q246" s="31"/>
      <c r="R246" s="31"/>
      <c r="S246" s="31"/>
      <c r="T246" s="31"/>
      <c r="U246" s="32"/>
      <c r="V246" s="31"/>
      <c r="W246" s="16"/>
      <c r="X246" s="16"/>
      <c r="Y246" s="16"/>
      <c r="Z246" s="16" t="s">
        <v>162</v>
      </c>
      <c r="AA246" s="16"/>
      <c r="AB246" s="16"/>
      <c r="AC246" s="16"/>
      <c r="AD246" s="16"/>
      <c r="AE246" s="16"/>
      <c r="AF246" s="16"/>
      <c r="AG246" s="16"/>
      <c r="AH246" s="16"/>
      <c r="AI246" s="16"/>
      <c r="AJ246" s="16"/>
      <c r="AK246" s="16"/>
      <c r="AL246" s="16"/>
      <c r="AM246" s="16"/>
      <c r="AN246" s="16"/>
      <c r="AO246" s="16"/>
      <c r="AP246" s="16"/>
      <c r="AQ246" s="16"/>
      <c r="AR246" s="16"/>
      <c r="AS246" s="16"/>
      <c r="AT246" s="23" t="str">
        <f>C246</f>
        <v>Náklady na ztížené provádění stavebních prací v důsledku nepřerušeného provozu na staveništi nebo v případech nepřerušeného provozu v objektech v nichž se stavební práce provádí, vč. ochrany proti vlivu stavby na prostor kanceláří v užívání objednatele.</v>
      </c>
      <c r="AU246" s="16"/>
      <c r="AV246" s="16"/>
      <c r="AW246" s="16"/>
      <c r="AX246" s="16"/>
      <c r="AY246" s="16"/>
      <c r="AZ246" s="16"/>
      <c r="BA246" s="16"/>
    </row>
    <row r="247" spans="1:53" outlineLevel="1">
      <c r="A247" s="17"/>
      <c r="B247" s="24" t="s">
        <v>487</v>
      </c>
      <c r="C247" s="47" t="s">
        <v>488</v>
      </c>
      <c r="D247" s="26" t="s">
        <v>476</v>
      </c>
      <c r="E247" s="28">
        <v>1</v>
      </c>
      <c r="F247" s="30">
        <v>0</v>
      </c>
      <c r="G247" s="31">
        <f>ROUND(E247*F247,2)</f>
        <v>0</v>
      </c>
      <c r="H247" s="30"/>
      <c r="I247" s="31">
        <f>ROUND(E247*H247,2)</f>
        <v>0</v>
      </c>
      <c r="J247" s="30"/>
      <c r="K247" s="31">
        <f>ROUND(E247*J247,2)</f>
        <v>0</v>
      </c>
      <c r="L247" s="31">
        <v>21</v>
      </c>
      <c r="M247" s="31">
        <f>G247*(1+L247/100)</f>
        <v>0</v>
      </c>
      <c r="N247" s="31">
        <v>0</v>
      </c>
      <c r="O247" s="31">
        <f>ROUND(E247*N247,2)</f>
        <v>0</v>
      </c>
      <c r="P247" s="31">
        <v>0</v>
      </c>
      <c r="Q247" s="31">
        <f>ROUND(E247*P247,2)</f>
        <v>0</v>
      </c>
      <c r="R247" s="31"/>
      <c r="S247" s="31" t="s">
        <v>165</v>
      </c>
      <c r="T247" s="31">
        <v>0</v>
      </c>
      <c r="U247" s="32">
        <f>ROUND(E247*T247,2)</f>
        <v>0</v>
      </c>
      <c r="V247" s="31"/>
      <c r="W247" s="16"/>
      <c r="X247" s="16"/>
      <c r="Y247" s="16"/>
      <c r="Z247" s="16" t="s">
        <v>477</v>
      </c>
      <c r="AA247" s="16"/>
      <c r="AB247" s="16"/>
      <c r="AC247" s="16"/>
      <c r="AD247" s="16"/>
      <c r="AE247" s="16"/>
      <c r="AF247" s="16"/>
      <c r="AG247" s="16"/>
      <c r="AH247" s="16"/>
      <c r="AI247" s="16"/>
      <c r="AJ247" s="16"/>
      <c r="AK247" s="16"/>
      <c r="AL247" s="16"/>
      <c r="AM247" s="16"/>
      <c r="AN247" s="16"/>
      <c r="AO247" s="16"/>
      <c r="AP247" s="16"/>
      <c r="AQ247" s="16"/>
      <c r="AR247" s="16"/>
      <c r="AS247" s="16"/>
      <c r="AT247" s="16"/>
      <c r="AU247" s="16"/>
      <c r="AV247" s="16"/>
      <c r="AW247" s="16"/>
      <c r="AX247" s="16"/>
      <c r="AY247" s="16"/>
      <c r="AZ247" s="16"/>
      <c r="BA247" s="16"/>
    </row>
    <row r="248" spans="1:53" outlineLevel="1">
      <c r="A248" s="17"/>
      <c r="B248" s="24"/>
      <c r="C248" s="368" t="s">
        <v>489</v>
      </c>
      <c r="D248" s="369"/>
      <c r="E248" s="370"/>
      <c r="F248" s="371"/>
      <c r="G248" s="372"/>
      <c r="H248" s="31"/>
      <c r="I248" s="31"/>
      <c r="J248" s="31"/>
      <c r="K248" s="31"/>
      <c r="L248" s="31"/>
      <c r="M248" s="31"/>
      <c r="N248" s="31"/>
      <c r="O248" s="31"/>
      <c r="P248" s="31"/>
      <c r="Q248" s="31"/>
      <c r="R248" s="31"/>
      <c r="S248" s="31"/>
      <c r="T248" s="31"/>
      <c r="U248" s="32"/>
      <c r="V248" s="31"/>
      <c r="W248" s="16"/>
      <c r="X248" s="16"/>
      <c r="Y248" s="16"/>
      <c r="Z248" s="16" t="s">
        <v>162</v>
      </c>
      <c r="AA248" s="16"/>
      <c r="AB248" s="16"/>
      <c r="AC248" s="16"/>
      <c r="AD248" s="16"/>
      <c r="AE248" s="16"/>
      <c r="AF248" s="16"/>
      <c r="AG248" s="16"/>
      <c r="AH248" s="16"/>
      <c r="AI248" s="16"/>
      <c r="AJ248" s="16"/>
      <c r="AK248" s="16"/>
      <c r="AL248" s="16"/>
      <c r="AM248" s="16"/>
      <c r="AN248" s="16"/>
      <c r="AO248" s="16"/>
      <c r="AP248" s="16"/>
      <c r="AQ248" s="16"/>
      <c r="AR248" s="16"/>
      <c r="AS248" s="16"/>
      <c r="AT248" s="23" t="str">
        <f>C248</f>
        <v>Koordinace stavebních a technologických dodávek stavby.</v>
      </c>
      <c r="AU248" s="16"/>
      <c r="AV248" s="16"/>
      <c r="AW248" s="16"/>
      <c r="AX248" s="16"/>
      <c r="AY248" s="16"/>
      <c r="AZ248" s="16"/>
      <c r="BA248" s="16"/>
    </row>
    <row r="249" spans="1:53">
      <c r="A249" s="22" t="s">
        <v>146</v>
      </c>
      <c r="B249" s="25" t="s">
        <v>122</v>
      </c>
      <c r="C249" s="48" t="s">
        <v>30</v>
      </c>
      <c r="D249" s="27"/>
      <c r="E249" s="29"/>
      <c r="F249" s="33"/>
      <c r="G249" s="313">
        <f>SUMIF(Z250:Z258,"&lt;&gt;NOR",G250:G258)</f>
        <v>0</v>
      </c>
      <c r="H249" s="33"/>
      <c r="I249" s="33">
        <f>SUM(I250:I258)</f>
        <v>0</v>
      </c>
      <c r="J249" s="33"/>
      <c r="K249" s="33">
        <f>SUM(K250:K258)</f>
        <v>0</v>
      </c>
      <c r="L249" s="33"/>
      <c r="M249" s="33">
        <f>SUM(M250:M258)</f>
        <v>0</v>
      </c>
      <c r="N249" s="33"/>
      <c r="O249" s="33">
        <f>SUM(O250:O258)</f>
        <v>0</v>
      </c>
      <c r="P249" s="33"/>
      <c r="Q249" s="33">
        <f>SUM(Q250:Q258)</f>
        <v>0</v>
      </c>
      <c r="R249" s="33"/>
      <c r="S249" s="33"/>
      <c r="T249" s="33"/>
      <c r="U249" s="34">
        <f>SUM(U250:U258)</f>
        <v>0</v>
      </c>
      <c r="V249" s="33"/>
      <c r="W249" s="311"/>
      <c r="Z249" t="s">
        <v>147</v>
      </c>
    </row>
    <row r="250" spans="1:53" outlineLevel="1">
      <c r="A250" s="17"/>
      <c r="B250" s="24" t="s">
        <v>490</v>
      </c>
      <c r="C250" s="47" t="s">
        <v>491</v>
      </c>
      <c r="D250" s="26" t="s">
        <v>476</v>
      </c>
      <c r="E250" s="28">
        <v>1</v>
      </c>
      <c r="F250" s="30">
        <v>0</v>
      </c>
      <c r="G250" s="31">
        <f>ROUND(E250*F250,2)</f>
        <v>0</v>
      </c>
      <c r="H250" s="30"/>
      <c r="I250" s="31">
        <f>ROUND(E250*H250,2)</f>
        <v>0</v>
      </c>
      <c r="J250" s="30"/>
      <c r="K250" s="31">
        <f>ROUND(E250*J250,2)</f>
        <v>0</v>
      </c>
      <c r="L250" s="31">
        <v>21</v>
      </c>
      <c r="M250" s="31">
        <f>G250*(1+L250/100)</f>
        <v>0</v>
      </c>
      <c r="N250" s="31">
        <v>0</v>
      </c>
      <c r="O250" s="31">
        <f>ROUND(E250*N250,2)</f>
        <v>0</v>
      </c>
      <c r="P250" s="31">
        <v>0</v>
      </c>
      <c r="Q250" s="31">
        <f>ROUND(E250*P250,2)</f>
        <v>0</v>
      </c>
      <c r="R250" s="31"/>
      <c r="S250" s="31" t="s">
        <v>165</v>
      </c>
      <c r="T250" s="31">
        <v>0</v>
      </c>
      <c r="U250" s="32">
        <f>ROUND(E250*T250,2)</f>
        <v>0</v>
      </c>
      <c r="V250" s="31"/>
      <c r="W250" s="16"/>
      <c r="X250" s="16"/>
      <c r="Y250" s="16"/>
      <c r="Z250" s="16" t="s">
        <v>492</v>
      </c>
      <c r="AA250" s="16"/>
      <c r="AB250" s="16"/>
      <c r="AC250" s="16"/>
      <c r="AD250" s="16"/>
      <c r="AE250" s="16"/>
      <c r="AF250" s="16"/>
      <c r="AG250" s="16"/>
      <c r="AH250" s="16"/>
      <c r="AI250" s="16"/>
      <c r="AJ250" s="16"/>
      <c r="AK250" s="16"/>
      <c r="AL250" s="16"/>
      <c r="AM250" s="16"/>
      <c r="AN250" s="16"/>
      <c r="AO250" s="16"/>
      <c r="AP250" s="16"/>
      <c r="AQ250" s="16"/>
      <c r="AR250" s="16"/>
      <c r="AS250" s="16"/>
      <c r="AT250" s="16"/>
      <c r="AU250" s="16"/>
      <c r="AV250" s="16"/>
      <c r="AW250" s="16"/>
      <c r="AX250" s="16"/>
      <c r="AY250" s="16"/>
      <c r="AZ250" s="16"/>
      <c r="BA250" s="16"/>
    </row>
    <row r="251" spans="1:53" ht="33.75" outlineLevel="1">
      <c r="A251" s="17"/>
      <c r="B251" s="24"/>
      <c r="C251" s="368" t="s">
        <v>493</v>
      </c>
      <c r="D251" s="369"/>
      <c r="E251" s="370"/>
      <c r="F251" s="371"/>
      <c r="G251" s="372"/>
      <c r="H251" s="31"/>
      <c r="I251" s="31"/>
      <c r="J251" s="31"/>
      <c r="K251" s="31"/>
      <c r="L251" s="31"/>
      <c r="M251" s="31"/>
      <c r="N251" s="31"/>
      <c r="O251" s="31"/>
      <c r="P251" s="31"/>
      <c r="Q251" s="31"/>
      <c r="R251" s="31"/>
      <c r="S251" s="31"/>
      <c r="T251" s="31"/>
      <c r="U251" s="32"/>
      <c r="V251" s="31"/>
      <c r="W251" s="16"/>
      <c r="X251" s="16"/>
      <c r="Y251" s="16"/>
      <c r="Z251" s="16" t="s">
        <v>162</v>
      </c>
      <c r="AA251" s="16"/>
      <c r="AB251" s="16"/>
      <c r="AC251" s="16"/>
      <c r="AD251" s="16"/>
      <c r="AE251" s="16"/>
      <c r="AF251" s="16"/>
      <c r="AG251" s="16"/>
      <c r="AH251" s="16"/>
      <c r="AI251" s="16"/>
      <c r="AJ251" s="16"/>
      <c r="AK251" s="16"/>
      <c r="AL251" s="16"/>
      <c r="AM251" s="16"/>
      <c r="AN251" s="16"/>
      <c r="AO251" s="16"/>
      <c r="AP251" s="16"/>
      <c r="AQ251" s="16"/>
      <c r="AR251" s="16"/>
      <c r="AS251" s="16"/>
      <c r="AT251" s="23" t="str">
        <f>C251</f>
        <v>Náklady na vyhotovení návrhu dočasného dopravního značení, jeho projednání s dotčenými orgány a organizacemi, dodání dopravních značek a světelné signalizace, jejich rozmístění a přemísťování a jejich údržba v průběhu výstavby včetně následného odstranění po ukončení stavebních prací.</v>
      </c>
      <c r="AU251" s="16"/>
      <c r="AV251" s="16"/>
      <c r="AW251" s="16"/>
      <c r="AX251" s="16"/>
      <c r="AY251" s="16"/>
      <c r="AZ251" s="16"/>
      <c r="BA251" s="16"/>
    </row>
    <row r="252" spans="1:53" outlineLevel="1">
      <c r="A252" s="17"/>
      <c r="B252" s="24" t="s">
        <v>494</v>
      </c>
      <c r="C252" s="47" t="s">
        <v>495</v>
      </c>
      <c r="D252" s="26" t="s">
        <v>476</v>
      </c>
      <c r="E252" s="28">
        <v>1</v>
      </c>
      <c r="F252" s="30">
        <v>0</v>
      </c>
      <c r="G252" s="31">
        <f>ROUND(E252*F252,2)</f>
        <v>0</v>
      </c>
      <c r="H252" s="30"/>
      <c r="I252" s="31">
        <f>ROUND(E252*H252,2)</f>
        <v>0</v>
      </c>
      <c r="J252" s="30"/>
      <c r="K252" s="31">
        <f>ROUND(E252*J252,2)</f>
        <v>0</v>
      </c>
      <c r="L252" s="31">
        <v>21</v>
      </c>
      <c r="M252" s="31">
        <f>G252*(1+L252/100)</f>
        <v>0</v>
      </c>
      <c r="N252" s="31">
        <v>0</v>
      </c>
      <c r="O252" s="31">
        <f>ROUND(E252*N252,2)</f>
        <v>0</v>
      </c>
      <c r="P252" s="31">
        <v>0</v>
      </c>
      <c r="Q252" s="31">
        <f>ROUND(E252*P252,2)</f>
        <v>0</v>
      </c>
      <c r="R252" s="31"/>
      <c r="S252" s="31" t="s">
        <v>165</v>
      </c>
      <c r="T252" s="31">
        <v>0</v>
      </c>
      <c r="U252" s="32">
        <f>ROUND(E252*T252,2)</f>
        <v>0</v>
      </c>
      <c r="V252" s="31"/>
      <c r="W252" s="16"/>
      <c r="X252" s="16"/>
      <c r="Y252" s="16"/>
      <c r="Z252" s="16" t="s">
        <v>492</v>
      </c>
      <c r="AA252" s="16"/>
      <c r="AB252" s="16"/>
      <c r="AC252" s="16"/>
      <c r="AD252" s="16"/>
      <c r="AE252" s="16"/>
      <c r="AF252" s="16"/>
      <c r="AG252" s="16"/>
      <c r="AH252" s="16"/>
      <c r="AI252" s="16"/>
      <c r="AJ252" s="16"/>
      <c r="AK252" s="16"/>
      <c r="AL252" s="16"/>
      <c r="AM252" s="16"/>
      <c r="AN252" s="16"/>
      <c r="AO252" s="16"/>
      <c r="AP252" s="16"/>
      <c r="AQ252" s="16"/>
      <c r="AR252" s="16"/>
      <c r="AS252" s="16"/>
      <c r="AT252" s="16"/>
      <c r="AU252" s="16"/>
      <c r="AV252" s="16"/>
      <c r="AW252" s="16"/>
      <c r="AX252" s="16"/>
      <c r="AY252" s="16"/>
      <c r="AZ252" s="16"/>
      <c r="BA252" s="16"/>
    </row>
    <row r="253" spans="1:53" ht="33.75" outlineLevel="1">
      <c r="A253" s="17"/>
      <c r="B253" s="24"/>
      <c r="C253" s="368" t="s">
        <v>496</v>
      </c>
      <c r="D253" s="369"/>
      <c r="E253" s="370"/>
      <c r="F253" s="371"/>
      <c r="G253" s="372"/>
      <c r="H253" s="31"/>
      <c r="I253" s="31"/>
      <c r="J253" s="31"/>
      <c r="K253" s="31"/>
      <c r="L253" s="31"/>
      <c r="M253" s="31"/>
      <c r="N253" s="31"/>
      <c r="O253" s="31"/>
      <c r="P253" s="31"/>
      <c r="Q253" s="31"/>
      <c r="R253" s="31"/>
      <c r="S253" s="31"/>
      <c r="T253" s="31"/>
      <c r="U253" s="32"/>
      <c r="V253" s="31"/>
      <c r="W253" s="16"/>
      <c r="X253" s="16"/>
      <c r="Y253" s="16"/>
      <c r="Z253" s="16" t="s">
        <v>162</v>
      </c>
      <c r="AA253" s="16"/>
      <c r="AB253" s="16"/>
      <c r="AC253" s="16"/>
      <c r="AD253" s="16"/>
      <c r="AE253" s="16"/>
      <c r="AF253" s="16"/>
      <c r="AG253" s="16"/>
      <c r="AH253" s="16"/>
      <c r="AI253" s="16"/>
      <c r="AJ253" s="16"/>
      <c r="AK253" s="16"/>
      <c r="AL253" s="16"/>
      <c r="AM253" s="16"/>
      <c r="AN253" s="16"/>
      <c r="AO253" s="16"/>
      <c r="AP253" s="16"/>
      <c r="AQ253" s="16"/>
      <c r="AR253" s="16"/>
      <c r="AS253" s="16"/>
      <c r="AT253" s="23" t="str">
        <f>C253</f>
        <v>Náklady a poplatky spojené s užíváním veřejných ploch a prostranství, pokud jsou stavebními pracemi nebo souvisejícími činnostmi dotčeny, a to včetně užívání ploch v souvislosti s uložením stavebního materiálu nebo stavebního odpadu.</v>
      </c>
      <c r="AU253" s="16"/>
      <c r="AV253" s="16"/>
      <c r="AW253" s="16"/>
      <c r="AX253" s="16"/>
      <c r="AY253" s="16"/>
      <c r="AZ253" s="16"/>
      <c r="BA253" s="16"/>
    </row>
    <row r="254" spans="1:53" outlineLevel="1">
      <c r="A254" s="17"/>
      <c r="B254" s="24" t="s">
        <v>497</v>
      </c>
      <c r="C254" s="47" t="s">
        <v>498</v>
      </c>
      <c r="D254" s="26" t="s">
        <v>476</v>
      </c>
      <c r="E254" s="28">
        <v>1</v>
      </c>
      <c r="F254" s="30">
        <v>0</v>
      </c>
      <c r="G254" s="31">
        <f>ROUND(E254*F254,2)</f>
        <v>0</v>
      </c>
      <c r="H254" s="30"/>
      <c r="I254" s="31">
        <f>ROUND(E254*H254,2)</f>
        <v>0</v>
      </c>
      <c r="J254" s="30"/>
      <c r="K254" s="31">
        <f>ROUND(E254*J254,2)</f>
        <v>0</v>
      </c>
      <c r="L254" s="31">
        <v>21</v>
      </c>
      <c r="M254" s="31">
        <f>G254*(1+L254/100)</f>
        <v>0</v>
      </c>
      <c r="N254" s="31">
        <v>0</v>
      </c>
      <c r="O254" s="31">
        <f>ROUND(E254*N254,2)</f>
        <v>0</v>
      </c>
      <c r="P254" s="31">
        <v>0</v>
      </c>
      <c r="Q254" s="31">
        <f>ROUND(E254*P254,2)</f>
        <v>0</v>
      </c>
      <c r="R254" s="31"/>
      <c r="S254" s="31" t="s">
        <v>165</v>
      </c>
      <c r="T254" s="31">
        <v>0</v>
      </c>
      <c r="U254" s="32">
        <f>ROUND(E254*T254,2)</f>
        <v>0</v>
      </c>
      <c r="V254" s="31"/>
      <c r="W254" s="16"/>
      <c r="X254" s="16"/>
      <c r="Y254" s="16"/>
      <c r="Z254" s="16" t="s">
        <v>492</v>
      </c>
      <c r="AA254" s="16"/>
      <c r="AB254" s="16"/>
      <c r="AC254" s="16"/>
      <c r="AD254" s="16"/>
      <c r="AE254" s="16"/>
      <c r="AF254" s="16"/>
      <c r="AG254" s="16"/>
      <c r="AH254" s="16"/>
      <c r="AI254" s="16"/>
      <c r="AJ254" s="16"/>
      <c r="AK254" s="16"/>
      <c r="AL254" s="16"/>
      <c r="AM254" s="16"/>
      <c r="AN254" s="16"/>
      <c r="AO254" s="16"/>
      <c r="AP254" s="16"/>
      <c r="AQ254" s="16"/>
      <c r="AR254" s="16"/>
      <c r="AS254" s="16"/>
      <c r="AT254" s="16"/>
      <c r="AU254" s="16"/>
      <c r="AV254" s="16"/>
      <c r="AW254" s="16"/>
      <c r="AX254" s="16"/>
      <c r="AY254" s="16"/>
      <c r="AZ254" s="16"/>
      <c r="BA254" s="16"/>
    </row>
    <row r="255" spans="1:53" ht="56.25" outlineLevel="1">
      <c r="A255" s="17"/>
      <c r="B255" s="24"/>
      <c r="C255" s="368" t="s">
        <v>631</v>
      </c>
      <c r="D255" s="369"/>
      <c r="E255" s="370"/>
      <c r="F255" s="371"/>
      <c r="G255" s="372"/>
      <c r="H255" s="31"/>
      <c r="I255" s="31"/>
      <c r="J255" s="31"/>
      <c r="K255" s="31"/>
      <c r="L255" s="31"/>
      <c r="M255" s="31"/>
      <c r="N255" s="31"/>
      <c r="O255" s="31"/>
      <c r="P255" s="31"/>
      <c r="Q255" s="31"/>
      <c r="R255" s="31"/>
      <c r="S255" s="31"/>
      <c r="T255" s="31"/>
      <c r="U255" s="32"/>
      <c r="V255" s="31"/>
      <c r="W255" s="16"/>
      <c r="X255" s="16"/>
      <c r="Y255" s="16"/>
      <c r="Z255" s="16" t="s">
        <v>162</v>
      </c>
      <c r="AA255" s="16"/>
      <c r="AB255" s="16"/>
      <c r="AC255" s="16"/>
      <c r="AD255" s="16"/>
      <c r="AE255" s="16"/>
      <c r="AF255" s="16"/>
      <c r="AG255" s="16"/>
      <c r="AH255" s="16"/>
      <c r="AI255" s="16"/>
      <c r="AJ255" s="16"/>
      <c r="AK255" s="16"/>
      <c r="AL255" s="16"/>
      <c r="AM255" s="16"/>
      <c r="AN255" s="16"/>
      <c r="AO255" s="16"/>
      <c r="AP255" s="16"/>
      <c r="AQ255" s="16"/>
      <c r="AR255" s="16"/>
      <c r="AS255" s="16"/>
      <c r="AT255" s="23" t="str">
        <f>C255</f>
        <v>Náklady na ochranu staveniště před vstupem nepovolaných osob, včetně příslušného značení, náklady na osvětlení staveniště, náklady na vypracování potřebné dokumentace pro provoz staveniště z hlediska požární ochrany (požární řád a poplachová směrnice) a z hlediska provozu staveniště (provozně dopravní řád), náklady na denní úklid pracoviště z hlediska nepřerušeného provozu objednatele.</v>
      </c>
      <c r="AU255" s="16"/>
      <c r="AV255" s="16"/>
      <c r="AW255" s="16"/>
      <c r="AX255" s="16"/>
      <c r="AY255" s="16"/>
      <c r="AZ255" s="16"/>
      <c r="BA255" s="16"/>
    </row>
    <row r="256" spans="1:53" outlineLevel="1">
      <c r="A256" s="17"/>
      <c r="B256" s="24" t="s">
        <v>499</v>
      </c>
      <c r="C256" s="47" t="s">
        <v>736</v>
      </c>
      <c r="D256" s="26" t="s">
        <v>270</v>
      </c>
      <c r="E256" s="28">
        <v>1</v>
      </c>
      <c r="F256" s="30">
        <v>0</v>
      </c>
      <c r="G256" s="31">
        <f>ROUND(E256*F256,2)</f>
        <v>0</v>
      </c>
      <c r="H256" s="30"/>
      <c r="I256" s="31">
        <f>ROUND(E256*H256,2)</f>
        <v>0</v>
      </c>
      <c r="J256" s="30"/>
      <c r="K256" s="31">
        <f>ROUND(E256*J256,2)</f>
        <v>0</v>
      </c>
      <c r="L256" s="31">
        <v>21</v>
      </c>
      <c r="M256" s="31">
        <f>G256*(1+L256/100)</f>
        <v>0</v>
      </c>
      <c r="N256" s="31">
        <v>0</v>
      </c>
      <c r="O256" s="31">
        <f>ROUND(E256*N256,2)</f>
        <v>0</v>
      </c>
      <c r="P256" s="31">
        <v>0</v>
      </c>
      <c r="Q256" s="31">
        <f>ROUND(E256*P256,2)</f>
        <v>0</v>
      </c>
      <c r="R256" s="31"/>
      <c r="S256" s="31" t="s">
        <v>165</v>
      </c>
      <c r="T256" s="31">
        <v>0</v>
      </c>
      <c r="U256" s="32">
        <f>ROUND(E256*T256,2)</f>
        <v>0</v>
      </c>
      <c r="V256" s="31"/>
      <c r="W256" s="16"/>
      <c r="X256" s="16"/>
      <c r="Y256" s="16"/>
      <c r="Z256" s="16" t="s">
        <v>492</v>
      </c>
      <c r="AA256" s="16"/>
      <c r="AB256" s="16"/>
      <c r="AC256" s="16"/>
      <c r="AD256" s="16"/>
      <c r="AE256" s="16"/>
      <c r="AF256" s="16"/>
      <c r="AG256" s="16"/>
      <c r="AH256" s="16"/>
      <c r="AI256" s="16"/>
      <c r="AJ256" s="16"/>
      <c r="AK256" s="16"/>
      <c r="AL256" s="16"/>
      <c r="AM256" s="16"/>
      <c r="AN256" s="16"/>
      <c r="AO256" s="16"/>
      <c r="AP256" s="16"/>
      <c r="AQ256" s="16"/>
      <c r="AR256" s="16"/>
      <c r="AS256" s="16"/>
      <c r="AT256" s="16"/>
      <c r="AU256" s="16"/>
      <c r="AV256" s="16"/>
      <c r="AW256" s="16"/>
      <c r="AX256" s="16"/>
      <c r="AY256" s="16"/>
      <c r="AZ256" s="16"/>
      <c r="BA256" s="16"/>
    </row>
    <row r="257" spans="1:53" outlineLevel="1">
      <c r="A257" s="17"/>
      <c r="B257" s="24"/>
      <c r="C257" s="368" t="s">
        <v>737</v>
      </c>
      <c r="D257" s="369"/>
      <c r="E257" s="370"/>
      <c r="F257" s="371"/>
      <c r="G257" s="372"/>
      <c r="H257" s="31"/>
      <c r="I257" s="31"/>
      <c r="J257" s="31"/>
      <c r="K257" s="31"/>
      <c r="L257" s="31"/>
      <c r="M257" s="31"/>
      <c r="N257" s="31"/>
      <c r="O257" s="31"/>
      <c r="P257" s="31"/>
      <c r="Q257" s="31"/>
      <c r="R257" s="31"/>
      <c r="S257" s="31"/>
      <c r="T257" s="31"/>
      <c r="U257" s="32"/>
      <c r="V257" s="31"/>
      <c r="W257" s="16"/>
      <c r="X257" s="16"/>
      <c r="Y257" s="16"/>
      <c r="Z257" s="16" t="s">
        <v>162</v>
      </c>
      <c r="AA257" s="16"/>
      <c r="AB257" s="16"/>
      <c r="AC257" s="16"/>
      <c r="AD257" s="16"/>
      <c r="AE257" s="16"/>
      <c r="AF257" s="16"/>
      <c r="AG257" s="16"/>
      <c r="AH257" s="16"/>
      <c r="AI257" s="16"/>
      <c r="AJ257" s="16"/>
      <c r="AK257" s="16"/>
      <c r="AL257" s="16"/>
      <c r="AM257" s="16"/>
      <c r="AN257" s="16"/>
      <c r="AO257" s="16"/>
      <c r="AP257" s="16"/>
      <c r="AQ257" s="16"/>
      <c r="AR257" s="16"/>
      <c r="AS257" s="16"/>
      <c r="AT257" s="23" t="str">
        <f>C257</f>
        <v>Projektová dokumentace, energetický posudek, výběrové řízení</v>
      </c>
      <c r="AU257" s="16"/>
      <c r="AV257" s="16"/>
      <c r="AW257" s="16"/>
      <c r="AX257" s="16"/>
      <c r="AY257" s="16"/>
      <c r="AZ257" s="16"/>
      <c r="BA257" s="16"/>
    </row>
    <row r="258" spans="1:53" outlineLevel="1">
      <c r="A258" s="35"/>
      <c r="B258" s="36" t="s">
        <v>500</v>
      </c>
      <c r="C258" s="49" t="s">
        <v>501</v>
      </c>
      <c r="D258" s="37" t="s">
        <v>476</v>
      </c>
      <c r="E258" s="38">
        <v>1</v>
      </c>
      <c r="F258" s="39">
        <v>0</v>
      </c>
      <c r="G258" s="40">
        <f>ROUND(E258*F258,2)</f>
        <v>0</v>
      </c>
      <c r="H258" s="39"/>
      <c r="I258" s="40">
        <f>ROUND(E258*H258,2)</f>
        <v>0</v>
      </c>
      <c r="J258" s="39"/>
      <c r="K258" s="40">
        <f>ROUND(E258*J258,2)</f>
        <v>0</v>
      </c>
      <c r="L258" s="40">
        <v>21</v>
      </c>
      <c r="M258" s="40">
        <f>G258*(1+L258/100)</f>
        <v>0</v>
      </c>
      <c r="N258" s="40">
        <v>0</v>
      </c>
      <c r="O258" s="40">
        <f>ROUND(E258*N258,2)</f>
        <v>0</v>
      </c>
      <c r="P258" s="40">
        <v>0</v>
      </c>
      <c r="Q258" s="40">
        <f>ROUND(E258*P258,2)</f>
        <v>0</v>
      </c>
      <c r="R258" s="40"/>
      <c r="S258" s="40" t="s">
        <v>165</v>
      </c>
      <c r="T258" s="40">
        <v>0</v>
      </c>
      <c r="U258" s="41">
        <f>ROUND(E258*T258,2)</f>
        <v>0</v>
      </c>
      <c r="V258" s="40"/>
      <c r="W258" s="16"/>
      <c r="X258" s="16"/>
      <c r="Y258" s="16"/>
      <c r="Z258" s="16" t="s">
        <v>492</v>
      </c>
      <c r="AA258" s="16"/>
      <c r="AB258" s="16"/>
      <c r="AC258" s="16"/>
      <c r="AD258" s="16"/>
      <c r="AE258" s="16"/>
      <c r="AF258" s="16"/>
      <c r="AG258" s="16"/>
      <c r="AH258" s="16"/>
      <c r="AI258" s="16"/>
      <c r="AJ258" s="16"/>
      <c r="AK258" s="16"/>
      <c r="AL258" s="16"/>
      <c r="AM258" s="16"/>
      <c r="AN258" s="16"/>
      <c r="AO258" s="16"/>
      <c r="AP258" s="16"/>
      <c r="AQ258" s="16"/>
      <c r="AR258" s="16"/>
      <c r="AS258" s="16"/>
      <c r="AT258" s="16"/>
      <c r="AU258" s="16"/>
      <c r="AV258" s="16"/>
      <c r="AW258" s="16"/>
      <c r="AX258" s="16"/>
      <c r="AY258" s="16"/>
      <c r="AZ258" s="16"/>
      <c r="BA258" s="16"/>
    </row>
    <row r="259" spans="1:53">
      <c r="A259" s="1"/>
      <c r="B259" s="2" t="s">
        <v>503</v>
      </c>
      <c r="C259" s="50" t="s">
        <v>503</v>
      </c>
      <c r="D259" s="4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X259">
        <v>15</v>
      </c>
      <c r="Y259">
        <v>21</v>
      </c>
    </row>
    <row r="260" spans="1:53">
      <c r="A260" s="42"/>
      <c r="B260" s="43" t="s">
        <v>31</v>
      </c>
      <c r="C260" s="51" t="s">
        <v>503</v>
      </c>
      <c r="D260" s="44"/>
      <c r="E260" s="45"/>
      <c r="F260" s="45"/>
      <c r="G260" s="46" t="e">
        <f>#REF!+#REF!+G7+#REF!+G10+G18+G20+G30+G46+G48+G51+G63+G89+G91+G93+G99+G108+G141+G179+G196+G198+G201+G202+G209+G210+G217+G220+G221+G224+G225+G228+G231+G232+G234+G236+G249</f>
        <v>#REF!</v>
      </c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X260">
        <f>SUMIF(L7:L258,X259,G7:G258)</f>
        <v>0</v>
      </c>
      <c r="Y260">
        <f>SUMIF(L7:L258,Y259,G7:G258)</f>
        <v>0</v>
      </c>
      <c r="Z260" t="s">
        <v>504</v>
      </c>
    </row>
    <row r="261" spans="1:53">
      <c r="A261" s="1"/>
      <c r="B261" s="2" t="s">
        <v>503</v>
      </c>
      <c r="C261" s="50" t="s">
        <v>503</v>
      </c>
      <c r="D261" s="4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</row>
    <row r="262" spans="1:53">
      <c r="A262" s="1"/>
      <c r="B262" s="2" t="s">
        <v>503</v>
      </c>
      <c r="C262" s="50" t="s">
        <v>503</v>
      </c>
      <c r="D262" s="4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</row>
    <row r="263" spans="1:53">
      <c r="A263" s="1"/>
      <c r="B263" s="2" t="s">
        <v>503</v>
      </c>
      <c r="C263" s="50" t="s">
        <v>503</v>
      </c>
      <c r="D263" s="4"/>
      <c r="E263" s="1"/>
      <c r="F263" s="1"/>
    </row>
    <row r="264" spans="1:53">
      <c r="C264" s="52"/>
      <c r="D264" s="10"/>
      <c r="I264" t="s">
        <v>505</v>
      </c>
    </row>
    <row r="265" spans="1:53">
      <c r="D265" s="10"/>
    </row>
    <row r="266" spans="1:53">
      <c r="D266" s="10"/>
    </row>
    <row r="267" spans="1:53">
      <c r="D267" s="10"/>
    </row>
    <row r="268" spans="1:53">
      <c r="D268" s="10"/>
    </row>
    <row r="269" spans="1:53">
      <c r="D269" s="10"/>
    </row>
    <row r="270" spans="1:53">
      <c r="D270" s="10"/>
    </row>
    <row r="271" spans="1:53">
      <c r="D271" s="10"/>
    </row>
    <row r="272" spans="1:53">
      <c r="D272" s="10"/>
    </row>
    <row r="273" spans="4:4">
      <c r="D273" s="10"/>
    </row>
    <row r="274" spans="4:4">
      <c r="D274" s="10"/>
    </row>
    <row r="275" spans="4:4">
      <c r="D275" s="10"/>
    </row>
    <row r="276" spans="4:4">
      <c r="D276" s="10"/>
    </row>
    <row r="277" spans="4:4">
      <c r="D277" s="10"/>
    </row>
    <row r="278" spans="4:4">
      <c r="D278" s="10"/>
    </row>
    <row r="279" spans="4:4">
      <c r="D279" s="10"/>
    </row>
    <row r="280" spans="4:4">
      <c r="D280" s="10"/>
    </row>
    <row r="281" spans="4:4">
      <c r="D281" s="10"/>
    </row>
    <row r="282" spans="4:4">
      <c r="D282" s="10"/>
    </row>
    <row r="283" spans="4:4">
      <c r="D283" s="10"/>
    </row>
    <row r="284" spans="4:4">
      <c r="D284" s="10"/>
    </row>
    <row r="285" spans="4:4">
      <c r="D285" s="10"/>
    </row>
    <row r="286" spans="4:4">
      <c r="D286" s="10"/>
    </row>
    <row r="287" spans="4:4">
      <c r="D287" s="10"/>
    </row>
    <row r="288" spans="4:4">
      <c r="D288" s="10"/>
    </row>
    <row r="289" spans="4:4">
      <c r="D289" s="10"/>
    </row>
    <row r="290" spans="4:4">
      <c r="D290" s="10"/>
    </row>
    <row r="291" spans="4:4">
      <c r="D291" s="10"/>
    </row>
    <row r="292" spans="4:4">
      <c r="D292" s="10"/>
    </row>
    <row r="293" spans="4:4">
      <c r="D293" s="10"/>
    </row>
    <row r="294" spans="4:4">
      <c r="D294" s="10"/>
    </row>
    <row r="295" spans="4:4">
      <c r="D295" s="10"/>
    </row>
    <row r="296" spans="4:4">
      <c r="D296" s="10"/>
    </row>
    <row r="297" spans="4:4">
      <c r="D297" s="10"/>
    </row>
    <row r="298" spans="4:4">
      <c r="D298" s="10"/>
    </row>
    <row r="299" spans="4:4">
      <c r="D299" s="10"/>
    </row>
    <row r="300" spans="4:4">
      <c r="D300" s="10"/>
    </row>
    <row r="301" spans="4:4">
      <c r="D301" s="10"/>
    </row>
    <row r="302" spans="4:4">
      <c r="D302" s="10"/>
    </row>
    <row r="303" spans="4:4">
      <c r="D303" s="10"/>
    </row>
    <row r="304" spans="4:4">
      <c r="D304" s="10"/>
    </row>
    <row r="305" spans="4:4">
      <c r="D305" s="10"/>
    </row>
    <row r="306" spans="4:4">
      <c r="D306" s="10"/>
    </row>
    <row r="307" spans="4:4">
      <c r="D307" s="10"/>
    </row>
    <row r="308" spans="4:4">
      <c r="D308" s="10"/>
    </row>
    <row r="309" spans="4:4">
      <c r="D309" s="10"/>
    </row>
    <row r="310" spans="4:4">
      <c r="D310" s="10"/>
    </row>
    <row r="311" spans="4:4">
      <c r="D311" s="10"/>
    </row>
    <row r="312" spans="4:4">
      <c r="D312" s="10"/>
    </row>
    <row r="313" spans="4:4">
      <c r="D313" s="10"/>
    </row>
    <row r="314" spans="4:4">
      <c r="D314" s="10"/>
    </row>
    <row r="315" spans="4:4">
      <c r="D315" s="10"/>
    </row>
    <row r="316" spans="4:4">
      <c r="D316" s="10"/>
    </row>
    <row r="317" spans="4:4">
      <c r="D317" s="10"/>
    </row>
    <row r="318" spans="4:4">
      <c r="D318" s="10"/>
    </row>
    <row r="319" spans="4:4">
      <c r="D319" s="10"/>
    </row>
    <row r="320" spans="4:4">
      <c r="D320" s="10"/>
    </row>
    <row r="321" spans="4:4">
      <c r="D321" s="10"/>
    </row>
    <row r="322" spans="4:4">
      <c r="D322" s="10"/>
    </row>
    <row r="323" spans="4:4">
      <c r="D323" s="10"/>
    </row>
    <row r="324" spans="4:4">
      <c r="D324" s="10"/>
    </row>
    <row r="325" spans="4:4">
      <c r="D325" s="10"/>
    </row>
    <row r="326" spans="4:4">
      <c r="D326" s="10"/>
    </row>
    <row r="327" spans="4:4">
      <c r="D327" s="10"/>
    </row>
    <row r="328" spans="4:4">
      <c r="D328" s="10"/>
    </row>
    <row r="329" spans="4:4">
      <c r="D329" s="10"/>
    </row>
    <row r="330" spans="4:4">
      <c r="D330" s="10"/>
    </row>
    <row r="331" spans="4:4">
      <c r="D331" s="10"/>
    </row>
    <row r="332" spans="4:4">
      <c r="D332" s="10"/>
    </row>
    <row r="333" spans="4:4">
      <c r="D333" s="10"/>
    </row>
    <row r="334" spans="4:4">
      <c r="D334" s="10"/>
    </row>
    <row r="335" spans="4:4">
      <c r="D335" s="10"/>
    </row>
    <row r="336" spans="4:4">
      <c r="D336" s="10"/>
    </row>
    <row r="337" spans="4:4">
      <c r="D337" s="10"/>
    </row>
    <row r="338" spans="4:4">
      <c r="D338" s="10"/>
    </row>
    <row r="339" spans="4:4">
      <c r="D339" s="10"/>
    </row>
    <row r="340" spans="4:4">
      <c r="D340" s="10"/>
    </row>
    <row r="341" spans="4:4">
      <c r="D341" s="10"/>
    </row>
    <row r="342" spans="4:4">
      <c r="D342" s="10"/>
    </row>
    <row r="343" spans="4:4">
      <c r="D343" s="10"/>
    </row>
    <row r="344" spans="4:4">
      <c r="D344" s="10"/>
    </row>
    <row r="345" spans="4:4">
      <c r="D345" s="10"/>
    </row>
    <row r="346" spans="4:4">
      <c r="D346" s="10"/>
    </row>
    <row r="347" spans="4:4">
      <c r="D347" s="10"/>
    </row>
    <row r="348" spans="4:4">
      <c r="D348" s="10"/>
    </row>
    <row r="349" spans="4:4">
      <c r="D349" s="10"/>
    </row>
    <row r="350" spans="4:4">
      <c r="D350" s="10"/>
    </row>
    <row r="351" spans="4:4">
      <c r="D351" s="10"/>
    </row>
    <row r="352" spans="4:4">
      <c r="D352" s="10"/>
    </row>
    <row r="353" spans="4:4">
      <c r="D353" s="10"/>
    </row>
    <row r="354" spans="4:4">
      <c r="D354" s="10"/>
    </row>
    <row r="355" spans="4:4">
      <c r="D355" s="10"/>
    </row>
    <row r="356" spans="4:4">
      <c r="D356" s="10"/>
    </row>
    <row r="357" spans="4:4">
      <c r="D357" s="10"/>
    </row>
    <row r="358" spans="4:4">
      <c r="D358" s="10"/>
    </row>
    <row r="359" spans="4:4">
      <c r="D359" s="10"/>
    </row>
    <row r="360" spans="4:4">
      <c r="D360" s="10"/>
    </row>
    <row r="361" spans="4:4">
      <c r="D361" s="10"/>
    </row>
    <row r="362" spans="4:4">
      <c r="D362" s="10"/>
    </row>
    <row r="363" spans="4:4">
      <c r="D363" s="10"/>
    </row>
    <row r="364" spans="4:4">
      <c r="D364" s="10"/>
    </row>
    <row r="365" spans="4:4">
      <c r="D365" s="10"/>
    </row>
    <row r="366" spans="4:4">
      <c r="D366" s="10"/>
    </row>
    <row r="367" spans="4:4">
      <c r="D367" s="10"/>
    </row>
    <row r="368" spans="4:4">
      <c r="D368" s="10"/>
    </row>
    <row r="369" spans="4:4">
      <c r="D369" s="10"/>
    </row>
    <row r="370" spans="4:4">
      <c r="D370" s="10"/>
    </row>
    <row r="371" spans="4:4">
      <c r="D371" s="10"/>
    </row>
    <row r="372" spans="4:4">
      <c r="D372" s="10"/>
    </row>
    <row r="373" spans="4:4">
      <c r="D373" s="10"/>
    </row>
    <row r="374" spans="4:4">
      <c r="D374" s="10"/>
    </row>
    <row r="375" spans="4:4">
      <c r="D375" s="10"/>
    </row>
    <row r="376" spans="4:4">
      <c r="D376" s="10"/>
    </row>
    <row r="377" spans="4:4">
      <c r="D377" s="10"/>
    </row>
    <row r="378" spans="4:4">
      <c r="D378" s="10"/>
    </row>
    <row r="379" spans="4:4">
      <c r="D379" s="10"/>
    </row>
    <row r="380" spans="4:4">
      <c r="D380" s="10"/>
    </row>
    <row r="381" spans="4:4">
      <c r="D381" s="10"/>
    </row>
    <row r="382" spans="4:4">
      <c r="D382" s="10"/>
    </row>
    <row r="383" spans="4:4">
      <c r="D383" s="10"/>
    </row>
    <row r="384" spans="4:4">
      <c r="D384" s="10"/>
    </row>
    <row r="385" spans="4:4">
      <c r="D385" s="10"/>
    </row>
    <row r="386" spans="4:4">
      <c r="D386" s="10"/>
    </row>
    <row r="387" spans="4:4">
      <c r="D387" s="10"/>
    </row>
    <row r="388" spans="4:4">
      <c r="D388" s="10"/>
    </row>
    <row r="389" spans="4:4">
      <c r="D389" s="10"/>
    </row>
    <row r="390" spans="4:4">
      <c r="D390" s="10"/>
    </row>
    <row r="391" spans="4:4">
      <c r="D391" s="10"/>
    </row>
    <row r="392" spans="4:4">
      <c r="D392" s="10"/>
    </row>
    <row r="393" spans="4:4">
      <c r="D393" s="10"/>
    </row>
    <row r="394" spans="4:4">
      <c r="D394" s="10"/>
    </row>
    <row r="395" spans="4:4">
      <c r="D395" s="10"/>
    </row>
    <row r="396" spans="4:4">
      <c r="D396" s="10"/>
    </row>
    <row r="397" spans="4:4">
      <c r="D397" s="10"/>
    </row>
    <row r="398" spans="4:4">
      <c r="D398" s="10"/>
    </row>
    <row r="399" spans="4:4">
      <c r="D399" s="10"/>
    </row>
    <row r="400" spans="4:4">
      <c r="D400" s="10"/>
    </row>
    <row r="401" spans="4:4">
      <c r="D401" s="10"/>
    </row>
    <row r="402" spans="4:4">
      <c r="D402" s="10"/>
    </row>
    <row r="403" spans="4:4">
      <c r="D403" s="10"/>
    </row>
    <row r="404" spans="4:4">
      <c r="D404" s="10"/>
    </row>
    <row r="405" spans="4:4">
      <c r="D405" s="10"/>
    </row>
    <row r="406" spans="4:4">
      <c r="D406" s="10"/>
    </row>
    <row r="407" spans="4:4">
      <c r="D407" s="10"/>
    </row>
    <row r="408" spans="4:4">
      <c r="D408" s="10"/>
    </row>
    <row r="409" spans="4:4">
      <c r="D409" s="10"/>
    </row>
    <row r="410" spans="4:4">
      <c r="D410" s="10"/>
    </row>
    <row r="411" spans="4:4">
      <c r="D411" s="10"/>
    </row>
    <row r="412" spans="4:4">
      <c r="D412" s="10"/>
    </row>
    <row r="413" spans="4:4">
      <c r="D413" s="10"/>
    </row>
    <row r="414" spans="4:4">
      <c r="D414" s="10"/>
    </row>
    <row r="415" spans="4:4">
      <c r="D415" s="10"/>
    </row>
    <row r="416" spans="4:4">
      <c r="D416" s="10"/>
    </row>
    <row r="417" spans="4:4">
      <c r="D417" s="10"/>
    </row>
    <row r="418" spans="4:4">
      <c r="D418" s="10"/>
    </row>
    <row r="419" spans="4:4">
      <c r="D419" s="10"/>
    </row>
    <row r="420" spans="4:4">
      <c r="D420" s="10"/>
    </row>
    <row r="421" spans="4:4">
      <c r="D421" s="10"/>
    </row>
    <row r="422" spans="4:4">
      <c r="D422" s="10"/>
    </row>
    <row r="423" spans="4:4">
      <c r="D423" s="10"/>
    </row>
    <row r="424" spans="4:4">
      <c r="D424" s="10"/>
    </row>
    <row r="425" spans="4:4">
      <c r="D425" s="10"/>
    </row>
    <row r="426" spans="4:4">
      <c r="D426" s="10"/>
    </row>
    <row r="427" spans="4:4">
      <c r="D427" s="10"/>
    </row>
    <row r="428" spans="4:4">
      <c r="D428" s="10"/>
    </row>
    <row r="429" spans="4:4">
      <c r="D429" s="10"/>
    </row>
    <row r="430" spans="4:4">
      <c r="D430" s="10"/>
    </row>
    <row r="431" spans="4:4">
      <c r="D431" s="10"/>
    </row>
    <row r="432" spans="4:4">
      <c r="D432" s="10"/>
    </row>
    <row r="433" spans="4:4">
      <c r="D433" s="10"/>
    </row>
    <row r="434" spans="4:4">
      <c r="D434" s="10"/>
    </row>
    <row r="435" spans="4:4">
      <c r="D435" s="10"/>
    </row>
    <row r="436" spans="4:4">
      <c r="D436" s="10"/>
    </row>
    <row r="437" spans="4:4">
      <c r="D437" s="10"/>
    </row>
    <row r="438" spans="4:4">
      <c r="D438" s="10"/>
    </row>
    <row r="439" spans="4:4">
      <c r="D439" s="10"/>
    </row>
    <row r="440" spans="4:4">
      <c r="D440" s="10"/>
    </row>
    <row r="441" spans="4:4">
      <c r="D441" s="10"/>
    </row>
    <row r="442" spans="4:4">
      <c r="D442" s="10"/>
    </row>
    <row r="443" spans="4:4">
      <c r="D443" s="10"/>
    </row>
    <row r="444" spans="4:4">
      <c r="D444" s="10"/>
    </row>
    <row r="445" spans="4:4">
      <c r="D445" s="10"/>
    </row>
    <row r="446" spans="4:4">
      <c r="D446" s="10"/>
    </row>
    <row r="447" spans="4:4">
      <c r="D447" s="10"/>
    </row>
    <row r="448" spans="4:4">
      <c r="D448" s="10"/>
    </row>
    <row r="449" spans="4:4">
      <c r="D449" s="10"/>
    </row>
    <row r="450" spans="4:4">
      <c r="D450" s="10"/>
    </row>
    <row r="451" spans="4:4">
      <c r="D451" s="10"/>
    </row>
    <row r="452" spans="4:4">
      <c r="D452" s="10"/>
    </row>
    <row r="453" spans="4:4">
      <c r="D453" s="10"/>
    </row>
    <row r="454" spans="4:4">
      <c r="D454" s="10"/>
    </row>
    <row r="455" spans="4:4">
      <c r="D455" s="10"/>
    </row>
    <row r="456" spans="4:4">
      <c r="D456" s="10"/>
    </row>
    <row r="457" spans="4:4">
      <c r="D457" s="10"/>
    </row>
    <row r="458" spans="4:4">
      <c r="D458" s="10"/>
    </row>
    <row r="459" spans="4:4">
      <c r="D459" s="10"/>
    </row>
    <row r="460" spans="4:4">
      <c r="D460" s="10"/>
    </row>
    <row r="461" spans="4:4">
      <c r="D461" s="10"/>
    </row>
    <row r="462" spans="4:4">
      <c r="D462" s="10"/>
    </row>
    <row r="463" spans="4:4">
      <c r="D463" s="10"/>
    </row>
    <row r="464" spans="4:4">
      <c r="D464" s="10"/>
    </row>
    <row r="465" spans="4:4">
      <c r="D465" s="10"/>
    </row>
    <row r="466" spans="4:4">
      <c r="D466" s="10"/>
    </row>
    <row r="467" spans="4:4">
      <c r="D467" s="10"/>
    </row>
    <row r="468" spans="4:4">
      <c r="D468" s="10"/>
    </row>
    <row r="469" spans="4:4">
      <c r="D469" s="10"/>
    </row>
    <row r="470" spans="4:4">
      <c r="D470" s="10"/>
    </row>
    <row r="471" spans="4:4">
      <c r="D471" s="10"/>
    </row>
    <row r="472" spans="4:4">
      <c r="D472" s="10"/>
    </row>
    <row r="473" spans="4:4">
      <c r="D473" s="10"/>
    </row>
    <row r="474" spans="4:4">
      <c r="D474" s="10"/>
    </row>
    <row r="475" spans="4:4">
      <c r="D475" s="10"/>
    </row>
    <row r="476" spans="4:4">
      <c r="D476" s="10"/>
    </row>
    <row r="477" spans="4:4">
      <c r="D477" s="10"/>
    </row>
    <row r="478" spans="4:4">
      <c r="D478" s="10"/>
    </row>
    <row r="479" spans="4:4">
      <c r="D479" s="10"/>
    </row>
    <row r="480" spans="4:4">
      <c r="D480" s="10"/>
    </row>
    <row r="481" spans="4:4">
      <c r="D481" s="10"/>
    </row>
    <row r="482" spans="4:4">
      <c r="D482" s="10"/>
    </row>
    <row r="483" spans="4:4">
      <c r="D483" s="10"/>
    </row>
    <row r="484" spans="4:4">
      <c r="D484" s="10"/>
    </row>
    <row r="485" spans="4:4">
      <c r="D485" s="10"/>
    </row>
    <row r="486" spans="4:4">
      <c r="D486" s="10"/>
    </row>
    <row r="487" spans="4:4">
      <c r="D487" s="10"/>
    </row>
    <row r="488" spans="4:4">
      <c r="D488" s="10"/>
    </row>
    <row r="489" spans="4:4">
      <c r="D489" s="10"/>
    </row>
    <row r="490" spans="4:4">
      <c r="D490" s="10"/>
    </row>
    <row r="491" spans="4:4">
      <c r="D491" s="10"/>
    </row>
    <row r="492" spans="4:4">
      <c r="D492" s="10"/>
    </row>
    <row r="493" spans="4:4">
      <c r="D493" s="10"/>
    </row>
    <row r="494" spans="4:4">
      <c r="D494" s="10"/>
    </row>
    <row r="495" spans="4:4">
      <c r="D495" s="10"/>
    </row>
    <row r="496" spans="4:4">
      <c r="D496" s="10"/>
    </row>
    <row r="497" spans="4:4">
      <c r="D497" s="10"/>
    </row>
    <row r="498" spans="4:4">
      <c r="D498" s="10"/>
    </row>
    <row r="499" spans="4:4">
      <c r="D499" s="10"/>
    </row>
    <row r="500" spans="4:4">
      <c r="D500" s="10"/>
    </row>
    <row r="501" spans="4:4">
      <c r="D501" s="10"/>
    </row>
    <row r="502" spans="4:4">
      <c r="D502" s="10"/>
    </row>
    <row r="503" spans="4:4">
      <c r="D503" s="10"/>
    </row>
    <row r="504" spans="4:4">
      <c r="D504" s="10"/>
    </row>
    <row r="505" spans="4:4">
      <c r="D505" s="10"/>
    </row>
    <row r="506" spans="4:4">
      <c r="D506" s="10"/>
    </row>
    <row r="507" spans="4:4">
      <c r="D507" s="10"/>
    </row>
    <row r="508" spans="4:4">
      <c r="D508" s="10"/>
    </row>
    <row r="509" spans="4:4">
      <c r="D509" s="10"/>
    </row>
    <row r="510" spans="4:4">
      <c r="D510" s="10"/>
    </row>
    <row r="511" spans="4:4">
      <c r="D511" s="10"/>
    </row>
    <row r="512" spans="4:4">
      <c r="D512" s="10"/>
    </row>
    <row r="513" spans="4:4">
      <c r="D513" s="10"/>
    </row>
    <row r="514" spans="4:4">
      <c r="D514" s="10"/>
    </row>
    <row r="515" spans="4:4">
      <c r="D515" s="10"/>
    </row>
    <row r="516" spans="4:4">
      <c r="D516" s="10"/>
    </row>
    <row r="517" spans="4:4">
      <c r="D517" s="10"/>
    </row>
    <row r="518" spans="4:4">
      <c r="D518" s="10"/>
    </row>
    <row r="519" spans="4:4">
      <c r="D519" s="10"/>
    </row>
    <row r="520" spans="4:4">
      <c r="D520" s="10"/>
    </row>
    <row r="521" spans="4:4">
      <c r="D521" s="10"/>
    </row>
    <row r="522" spans="4:4">
      <c r="D522" s="10"/>
    </row>
    <row r="523" spans="4:4">
      <c r="D523" s="10"/>
    </row>
    <row r="524" spans="4:4">
      <c r="D524" s="10"/>
    </row>
    <row r="525" spans="4:4">
      <c r="D525" s="10"/>
    </row>
    <row r="526" spans="4:4">
      <c r="D526" s="10"/>
    </row>
    <row r="527" spans="4:4">
      <c r="D527" s="10"/>
    </row>
    <row r="528" spans="4:4">
      <c r="D528" s="10"/>
    </row>
    <row r="529" spans="4:4">
      <c r="D529" s="10"/>
    </row>
    <row r="530" spans="4:4">
      <c r="D530" s="10"/>
    </row>
    <row r="531" spans="4:4">
      <c r="D531" s="10"/>
    </row>
    <row r="532" spans="4:4">
      <c r="D532" s="10"/>
    </row>
    <row r="533" spans="4:4">
      <c r="D533" s="10"/>
    </row>
    <row r="534" spans="4:4">
      <c r="D534" s="10"/>
    </row>
    <row r="535" spans="4:4">
      <c r="D535" s="10"/>
    </row>
    <row r="536" spans="4:4">
      <c r="D536" s="10"/>
    </row>
    <row r="537" spans="4:4">
      <c r="D537" s="10"/>
    </row>
    <row r="538" spans="4:4">
      <c r="D538" s="10"/>
    </row>
    <row r="539" spans="4:4">
      <c r="D539" s="10"/>
    </row>
    <row r="540" spans="4:4">
      <c r="D540" s="10"/>
    </row>
    <row r="541" spans="4:4">
      <c r="D541" s="10"/>
    </row>
    <row r="542" spans="4:4">
      <c r="D542" s="10"/>
    </row>
    <row r="543" spans="4:4">
      <c r="D543" s="10"/>
    </row>
    <row r="544" spans="4:4">
      <c r="D544" s="10"/>
    </row>
    <row r="545" spans="4:4">
      <c r="D545" s="10"/>
    </row>
    <row r="546" spans="4:4">
      <c r="D546" s="10"/>
    </row>
    <row r="547" spans="4:4">
      <c r="D547" s="10"/>
    </row>
    <row r="548" spans="4:4">
      <c r="D548" s="10"/>
    </row>
    <row r="549" spans="4:4">
      <c r="D549" s="10"/>
    </row>
    <row r="550" spans="4:4">
      <c r="D550" s="10"/>
    </row>
    <row r="551" spans="4:4">
      <c r="D551" s="10"/>
    </row>
    <row r="552" spans="4:4">
      <c r="D552" s="10"/>
    </row>
    <row r="553" spans="4:4">
      <c r="D553" s="10"/>
    </row>
    <row r="554" spans="4:4">
      <c r="D554" s="10"/>
    </row>
    <row r="555" spans="4:4">
      <c r="D555" s="10"/>
    </row>
    <row r="556" spans="4:4">
      <c r="D556" s="10"/>
    </row>
    <row r="557" spans="4:4">
      <c r="D557" s="10"/>
    </row>
    <row r="558" spans="4:4">
      <c r="D558" s="10"/>
    </row>
    <row r="559" spans="4:4">
      <c r="D559" s="10"/>
    </row>
    <row r="560" spans="4:4">
      <c r="D560" s="10"/>
    </row>
    <row r="561" spans="4:4">
      <c r="D561" s="10"/>
    </row>
    <row r="562" spans="4:4">
      <c r="D562" s="10"/>
    </row>
    <row r="563" spans="4:4">
      <c r="D563" s="10"/>
    </row>
    <row r="564" spans="4:4">
      <c r="D564" s="10"/>
    </row>
    <row r="565" spans="4:4">
      <c r="D565" s="10"/>
    </row>
    <row r="566" spans="4:4">
      <c r="D566" s="10"/>
    </row>
    <row r="567" spans="4:4">
      <c r="D567" s="10"/>
    </row>
    <row r="568" spans="4:4">
      <c r="D568" s="10"/>
    </row>
    <row r="569" spans="4:4">
      <c r="D569" s="10"/>
    </row>
    <row r="570" spans="4:4">
      <c r="D570" s="10"/>
    </row>
    <row r="571" spans="4:4">
      <c r="D571" s="10"/>
    </row>
    <row r="572" spans="4:4">
      <c r="D572" s="10"/>
    </row>
    <row r="573" spans="4:4">
      <c r="D573" s="10"/>
    </row>
    <row r="574" spans="4:4">
      <c r="D574" s="10"/>
    </row>
    <row r="575" spans="4:4">
      <c r="D575" s="10"/>
    </row>
    <row r="576" spans="4:4">
      <c r="D576" s="10"/>
    </row>
    <row r="577" spans="4:4">
      <c r="D577" s="10"/>
    </row>
    <row r="578" spans="4:4">
      <c r="D578" s="10"/>
    </row>
    <row r="579" spans="4:4">
      <c r="D579" s="10"/>
    </row>
    <row r="580" spans="4:4">
      <c r="D580" s="10"/>
    </row>
    <row r="581" spans="4:4">
      <c r="D581" s="10"/>
    </row>
    <row r="582" spans="4:4">
      <c r="D582" s="10"/>
    </row>
    <row r="583" spans="4:4">
      <c r="D583" s="10"/>
    </row>
    <row r="584" spans="4:4">
      <c r="D584" s="10"/>
    </row>
    <row r="585" spans="4:4">
      <c r="D585" s="10"/>
    </row>
    <row r="586" spans="4:4">
      <c r="D586" s="10"/>
    </row>
    <row r="587" spans="4:4">
      <c r="D587" s="10"/>
    </row>
    <row r="588" spans="4:4">
      <c r="D588" s="10"/>
    </row>
    <row r="589" spans="4:4">
      <c r="D589" s="10"/>
    </row>
    <row r="590" spans="4:4">
      <c r="D590" s="10"/>
    </row>
    <row r="591" spans="4:4">
      <c r="D591" s="10"/>
    </row>
    <row r="592" spans="4:4">
      <c r="D592" s="10"/>
    </row>
    <row r="593" spans="4:4">
      <c r="D593" s="10"/>
    </row>
    <row r="594" spans="4:4">
      <c r="D594" s="10"/>
    </row>
    <row r="595" spans="4:4">
      <c r="D595" s="10"/>
    </row>
    <row r="596" spans="4:4">
      <c r="D596" s="10"/>
    </row>
    <row r="597" spans="4:4">
      <c r="D597" s="10"/>
    </row>
    <row r="598" spans="4:4">
      <c r="D598" s="10"/>
    </row>
    <row r="599" spans="4:4">
      <c r="D599" s="10"/>
    </row>
    <row r="600" spans="4:4">
      <c r="D600" s="10"/>
    </row>
    <row r="601" spans="4:4">
      <c r="D601" s="10"/>
    </row>
    <row r="602" spans="4:4">
      <c r="D602" s="10"/>
    </row>
    <row r="603" spans="4:4">
      <c r="D603" s="10"/>
    </row>
    <row r="604" spans="4:4">
      <c r="D604" s="10"/>
    </row>
    <row r="605" spans="4:4">
      <c r="D605" s="10"/>
    </row>
    <row r="606" spans="4:4">
      <c r="D606" s="10"/>
    </row>
    <row r="607" spans="4:4">
      <c r="D607" s="10"/>
    </row>
    <row r="608" spans="4:4">
      <c r="D608" s="10"/>
    </row>
    <row r="609" spans="4:4">
      <c r="D609" s="10"/>
    </row>
    <row r="610" spans="4:4">
      <c r="D610" s="10"/>
    </row>
    <row r="611" spans="4:4">
      <c r="D611" s="10"/>
    </row>
    <row r="612" spans="4:4">
      <c r="D612" s="10"/>
    </row>
    <row r="613" spans="4:4">
      <c r="D613" s="10"/>
    </row>
    <row r="614" spans="4:4">
      <c r="D614" s="10"/>
    </row>
    <row r="615" spans="4:4">
      <c r="D615" s="10"/>
    </row>
    <row r="616" spans="4:4">
      <c r="D616" s="10"/>
    </row>
    <row r="617" spans="4:4">
      <c r="D617" s="10"/>
    </row>
    <row r="618" spans="4:4">
      <c r="D618" s="10"/>
    </row>
    <row r="619" spans="4:4">
      <c r="D619" s="10"/>
    </row>
    <row r="620" spans="4:4">
      <c r="D620" s="10"/>
    </row>
    <row r="621" spans="4:4">
      <c r="D621" s="10"/>
    </row>
    <row r="622" spans="4:4">
      <c r="D622" s="10"/>
    </row>
    <row r="623" spans="4:4">
      <c r="D623" s="10"/>
    </row>
    <row r="624" spans="4:4">
      <c r="D624" s="10"/>
    </row>
    <row r="625" spans="4:4">
      <c r="D625" s="10"/>
    </row>
    <row r="626" spans="4:4">
      <c r="D626" s="10"/>
    </row>
    <row r="627" spans="4:4">
      <c r="D627" s="10"/>
    </row>
    <row r="628" spans="4:4">
      <c r="D628" s="10"/>
    </row>
    <row r="629" spans="4:4">
      <c r="D629" s="10"/>
    </row>
    <row r="630" spans="4:4">
      <c r="D630" s="10"/>
    </row>
    <row r="631" spans="4:4">
      <c r="D631" s="10"/>
    </row>
    <row r="632" spans="4:4">
      <c r="D632" s="10"/>
    </row>
    <row r="633" spans="4:4">
      <c r="D633" s="10"/>
    </row>
    <row r="634" spans="4:4">
      <c r="D634" s="10"/>
    </row>
    <row r="635" spans="4:4">
      <c r="D635" s="10"/>
    </row>
    <row r="636" spans="4:4">
      <c r="D636" s="10"/>
    </row>
    <row r="637" spans="4:4">
      <c r="D637" s="10"/>
    </row>
    <row r="638" spans="4:4">
      <c r="D638" s="10"/>
    </row>
    <row r="639" spans="4:4">
      <c r="D639" s="10"/>
    </row>
    <row r="640" spans="4:4">
      <c r="D640" s="10"/>
    </row>
    <row r="641" spans="4:4">
      <c r="D641" s="10"/>
    </row>
    <row r="642" spans="4:4">
      <c r="D642" s="10"/>
    </row>
    <row r="643" spans="4:4">
      <c r="D643" s="10"/>
    </row>
    <row r="644" spans="4:4">
      <c r="D644" s="10"/>
    </row>
    <row r="645" spans="4:4">
      <c r="D645" s="10"/>
    </row>
    <row r="646" spans="4:4">
      <c r="D646" s="10"/>
    </row>
    <row r="647" spans="4:4">
      <c r="D647" s="10"/>
    </row>
    <row r="648" spans="4:4">
      <c r="D648" s="10"/>
    </row>
    <row r="649" spans="4:4">
      <c r="D649" s="10"/>
    </row>
    <row r="650" spans="4:4">
      <c r="D650" s="10"/>
    </row>
    <row r="651" spans="4:4">
      <c r="D651" s="10"/>
    </row>
    <row r="652" spans="4:4">
      <c r="D652" s="10"/>
    </row>
    <row r="653" spans="4:4">
      <c r="D653" s="10"/>
    </row>
    <row r="654" spans="4:4">
      <c r="D654" s="10"/>
    </row>
    <row r="655" spans="4:4">
      <c r="D655" s="10"/>
    </row>
    <row r="656" spans="4:4">
      <c r="D656" s="10"/>
    </row>
    <row r="657" spans="4:4">
      <c r="D657" s="10"/>
    </row>
    <row r="658" spans="4:4">
      <c r="D658" s="10"/>
    </row>
    <row r="659" spans="4:4">
      <c r="D659" s="10"/>
    </row>
    <row r="660" spans="4:4">
      <c r="D660" s="10"/>
    </row>
    <row r="661" spans="4:4">
      <c r="D661" s="10"/>
    </row>
    <row r="662" spans="4:4">
      <c r="D662" s="10"/>
    </row>
    <row r="663" spans="4:4">
      <c r="D663" s="10"/>
    </row>
    <row r="664" spans="4:4">
      <c r="D664" s="10"/>
    </row>
    <row r="665" spans="4:4">
      <c r="D665" s="10"/>
    </row>
    <row r="666" spans="4:4">
      <c r="D666" s="10"/>
    </row>
    <row r="667" spans="4:4">
      <c r="D667" s="10"/>
    </row>
    <row r="668" spans="4:4">
      <c r="D668" s="10"/>
    </row>
    <row r="669" spans="4:4">
      <c r="D669" s="10"/>
    </row>
    <row r="670" spans="4:4">
      <c r="D670" s="10"/>
    </row>
    <row r="671" spans="4:4">
      <c r="D671" s="10"/>
    </row>
    <row r="672" spans="4:4">
      <c r="D672" s="10"/>
    </row>
    <row r="673" spans="4:4">
      <c r="D673" s="10"/>
    </row>
    <row r="674" spans="4:4">
      <c r="D674" s="10"/>
    </row>
    <row r="675" spans="4:4">
      <c r="D675" s="10"/>
    </row>
    <row r="676" spans="4:4">
      <c r="D676" s="10"/>
    </row>
    <row r="677" spans="4:4">
      <c r="D677" s="10"/>
    </row>
    <row r="678" spans="4:4">
      <c r="D678" s="10"/>
    </row>
    <row r="679" spans="4:4">
      <c r="D679" s="10"/>
    </row>
    <row r="680" spans="4:4">
      <c r="D680" s="10"/>
    </row>
    <row r="681" spans="4:4">
      <c r="D681" s="10"/>
    </row>
    <row r="682" spans="4:4">
      <c r="D682" s="10"/>
    </row>
    <row r="683" spans="4:4">
      <c r="D683" s="10"/>
    </row>
    <row r="684" spans="4:4">
      <c r="D684" s="10"/>
    </row>
    <row r="685" spans="4:4">
      <c r="D685" s="10"/>
    </row>
    <row r="686" spans="4:4">
      <c r="D686" s="10"/>
    </row>
    <row r="687" spans="4:4">
      <c r="D687" s="10"/>
    </row>
    <row r="688" spans="4:4">
      <c r="D688" s="10"/>
    </row>
    <row r="689" spans="4:4">
      <c r="D689" s="10"/>
    </row>
    <row r="690" spans="4:4">
      <c r="D690" s="10"/>
    </row>
    <row r="691" spans="4:4">
      <c r="D691" s="10"/>
    </row>
    <row r="692" spans="4:4">
      <c r="D692" s="10"/>
    </row>
    <row r="693" spans="4:4">
      <c r="D693" s="10"/>
    </row>
    <row r="694" spans="4:4">
      <c r="D694" s="10"/>
    </row>
    <row r="695" spans="4:4">
      <c r="D695" s="10"/>
    </row>
    <row r="696" spans="4:4">
      <c r="D696" s="10"/>
    </row>
    <row r="697" spans="4:4">
      <c r="D697" s="10"/>
    </row>
    <row r="698" spans="4:4">
      <c r="D698" s="10"/>
    </row>
    <row r="699" spans="4:4">
      <c r="D699" s="10"/>
    </row>
    <row r="700" spans="4:4">
      <c r="D700" s="10"/>
    </row>
    <row r="701" spans="4:4">
      <c r="D701" s="10"/>
    </row>
    <row r="702" spans="4:4">
      <c r="D702" s="10"/>
    </row>
    <row r="703" spans="4:4">
      <c r="D703" s="10"/>
    </row>
    <row r="704" spans="4:4">
      <c r="D704" s="10"/>
    </row>
    <row r="705" spans="4:4">
      <c r="D705" s="10"/>
    </row>
    <row r="706" spans="4:4">
      <c r="D706" s="10"/>
    </row>
    <row r="707" spans="4:4">
      <c r="D707" s="10"/>
    </row>
    <row r="708" spans="4:4">
      <c r="D708" s="10"/>
    </row>
    <row r="709" spans="4:4">
      <c r="D709" s="10"/>
    </row>
    <row r="710" spans="4:4">
      <c r="D710" s="10"/>
    </row>
    <row r="711" spans="4:4">
      <c r="D711" s="10"/>
    </row>
    <row r="712" spans="4:4">
      <c r="D712" s="10"/>
    </row>
    <row r="713" spans="4:4">
      <c r="D713" s="10"/>
    </row>
    <row r="714" spans="4:4">
      <c r="D714" s="10"/>
    </row>
    <row r="715" spans="4:4">
      <c r="D715" s="10"/>
    </row>
    <row r="716" spans="4:4">
      <c r="D716" s="10"/>
    </row>
    <row r="717" spans="4:4">
      <c r="D717" s="10"/>
    </row>
    <row r="718" spans="4:4">
      <c r="D718" s="10"/>
    </row>
    <row r="719" spans="4:4">
      <c r="D719" s="10"/>
    </row>
    <row r="720" spans="4:4">
      <c r="D720" s="10"/>
    </row>
    <row r="721" spans="4:4">
      <c r="D721" s="10"/>
    </row>
    <row r="722" spans="4:4">
      <c r="D722" s="10"/>
    </row>
    <row r="723" spans="4:4">
      <c r="D723" s="10"/>
    </row>
    <row r="724" spans="4:4">
      <c r="D724" s="10"/>
    </row>
    <row r="725" spans="4:4">
      <c r="D725" s="10"/>
    </row>
    <row r="726" spans="4:4">
      <c r="D726" s="10"/>
    </row>
    <row r="727" spans="4:4">
      <c r="D727" s="10"/>
    </row>
    <row r="728" spans="4:4">
      <c r="D728" s="10"/>
    </row>
    <row r="729" spans="4:4">
      <c r="D729" s="10"/>
    </row>
    <row r="730" spans="4:4">
      <c r="D730" s="10"/>
    </row>
    <row r="731" spans="4:4">
      <c r="D731" s="10"/>
    </row>
    <row r="732" spans="4:4">
      <c r="D732" s="10"/>
    </row>
    <row r="733" spans="4:4">
      <c r="D733" s="10"/>
    </row>
    <row r="734" spans="4:4">
      <c r="D734" s="10"/>
    </row>
    <row r="735" spans="4:4">
      <c r="D735" s="10"/>
    </row>
    <row r="736" spans="4:4">
      <c r="D736" s="10"/>
    </row>
    <row r="737" spans="4:4">
      <c r="D737" s="10"/>
    </row>
    <row r="738" spans="4:4">
      <c r="D738" s="10"/>
    </row>
    <row r="739" spans="4:4">
      <c r="D739" s="10"/>
    </row>
    <row r="740" spans="4:4">
      <c r="D740" s="10"/>
    </row>
    <row r="741" spans="4:4">
      <c r="D741" s="10"/>
    </row>
    <row r="742" spans="4:4">
      <c r="D742" s="10"/>
    </row>
    <row r="743" spans="4:4">
      <c r="D743" s="10"/>
    </row>
    <row r="744" spans="4:4">
      <c r="D744" s="10"/>
    </row>
    <row r="745" spans="4:4">
      <c r="D745" s="10"/>
    </row>
    <row r="746" spans="4:4">
      <c r="D746" s="10"/>
    </row>
    <row r="747" spans="4:4">
      <c r="D747" s="10"/>
    </row>
    <row r="748" spans="4:4">
      <c r="D748" s="10"/>
    </row>
    <row r="749" spans="4:4">
      <c r="D749" s="10"/>
    </row>
    <row r="750" spans="4:4">
      <c r="D750" s="10"/>
    </row>
    <row r="751" spans="4:4">
      <c r="D751" s="10"/>
    </row>
    <row r="752" spans="4:4">
      <c r="D752" s="10"/>
    </row>
    <row r="753" spans="4:4">
      <c r="D753" s="10"/>
    </row>
    <row r="754" spans="4:4">
      <c r="D754" s="10"/>
    </row>
    <row r="755" spans="4:4">
      <c r="D755" s="10"/>
    </row>
    <row r="756" spans="4:4">
      <c r="D756" s="10"/>
    </row>
    <row r="757" spans="4:4">
      <c r="D757" s="10"/>
    </row>
    <row r="758" spans="4:4">
      <c r="D758" s="10"/>
    </row>
    <row r="759" spans="4:4">
      <c r="D759" s="10"/>
    </row>
    <row r="760" spans="4:4">
      <c r="D760" s="10"/>
    </row>
    <row r="761" spans="4:4">
      <c r="D761" s="10"/>
    </row>
    <row r="762" spans="4:4">
      <c r="D762" s="10"/>
    </row>
    <row r="763" spans="4:4">
      <c r="D763" s="10"/>
    </row>
    <row r="764" spans="4:4">
      <c r="D764" s="10"/>
    </row>
    <row r="765" spans="4:4">
      <c r="D765" s="10"/>
    </row>
    <row r="766" spans="4:4">
      <c r="D766" s="10"/>
    </row>
    <row r="767" spans="4:4">
      <c r="D767" s="10"/>
    </row>
    <row r="768" spans="4:4">
      <c r="D768" s="10"/>
    </row>
    <row r="769" spans="4:4">
      <c r="D769" s="10"/>
    </row>
    <row r="770" spans="4:4">
      <c r="D770" s="10"/>
    </row>
    <row r="771" spans="4:4">
      <c r="D771" s="10"/>
    </row>
    <row r="772" spans="4:4">
      <c r="D772" s="10"/>
    </row>
    <row r="773" spans="4:4">
      <c r="D773" s="10"/>
    </row>
    <row r="774" spans="4:4">
      <c r="D774" s="10"/>
    </row>
    <row r="775" spans="4:4">
      <c r="D775" s="10"/>
    </row>
    <row r="776" spans="4:4">
      <c r="D776" s="10"/>
    </row>
    <row r="777" spans="4:4">
      <c r="D777" s="10"/>
    </row>
    <row r="778" spans="4:4">
      <c r="D778" s="10"/>
    </row>
    <row r="779" spans="4:4">
      <c r="D779" s="10"/>
    </row>
    <row r="780" spans="4:4">
      <c r="D780" s="10"/>
    </row>
    <row r="781" spans="4:4">
      <c r="D781" s="10"/>
    </row>
    <row r="782" spans="4:4">
      <c r="D782" s="10"/>
    </row>
    <row r="783" spans="4:4">
      <c r="D783" s="10"/>
    </row>
    <row r="784" spans="4:4">
      <c r="D784" s="10"/>
    </row>
    <row r="785" spans="4:4">
      <c r="D785" s="10"/>
    </row>
    <row r="786" spans="4:4">
      <c r="D786" s="10"/>
    </row>
    <row r="787" spans="4:4">
      <c r="D787" s="10"/>
    </row>
    <row r="788" spans="4:4">
      <c r="D788" s="10"/>
    </row>
    <row r="789" spans="4:4">
      <c r="D789" s="10"/>
    </row>
    <row r="790" spans="4:4">
      <c r="D790" s="10"/>
    </row>
    <row r="791" spans="4:4">
      <c r="D791" s="10"/>
    </row>
    <row r="792" spans="4:4">
      <c r="D792" s="10"/>
    </row>
    <row r="793" spans="4:4">
      <c r="D793" s="10"/>
    </row>
    <row r="794" spans="4:4">
      <c r="D794" s="10"/>
    </row>
    <row r="795" spans="4:4">
      <c r="D795" s="10"/>
    </row>
    <row r="796" spans="4:4">
      <c r="D796" s="10"/>
    </row>
    <row r="797" spans="4:4">
      <c r="D797" s="10"/>
    </row>
    <row r="798" spans="4:4">
      <c r="D798" s="10"/>
    </row>
    <row r="799" spans="4:4">
      <c r="D799" s="10"/>
    </row>
    <row r="800" spans="4:4">
      <c r="D800" s="10"/>
    </row>
    <row r="801" spans="4:4">
      <c r="D801" s="10"/>
    </row>
    <row r="802" spans="4:4">
      <c r="D802" s="10"/>
    </row>
    <row r="803" spans="4:4">
      <c r="D803" s="10"/>
    </row>
    <row r="804" spans="4:4">
      <c r="D804" s="10"/>
    </row>
    <row r="805" spans="4:4">
      <c r="D805" s="10"/>
    </row>
    <row r="806" spans="4:4">
      <c r="D806" s="10"/>
    </row>
    <row r="807" spans="4:4">
      <c r="D807" s="10"/>
    </row>
    <row r="808" spans="4:4">
      <c r="D808" s="10"/>
    </row>
    <row r="809" spans="4:4">
      <c r="D809" s="10"/>
    </row>
    <row r="810" spans="4:4">
      <c r="D810" s="10"/>
    </row>
    <row r="811" spans="4:4">
      <c r="D811" s="10"/>
    </row>
    <row r="812" spans="4:4">
      <c r="D812" s="10"/>
    </row>
    <row r="813" spans="4:4">
      <c r="D813" s="10"/>
    </row>
    <row r="814" spans="4:4">
      <c r="D814" s="10"/>
    </row>
    <row r="815" spans="4:4">
      <c r="D815" s="10"/>
    </row>
    <row r="816" spans="4:4">
      <c r="D816" s="10"/>
    </row>
    <row r="817" spans="4:4">
      <c r="D817" s="10"/>
    </row>
    <row r="818" spans="4:4">
      <c r="D818" s="10"/>
    </row>
    <row r="819" spans="4:4">
      <c r="D819" s="10"/>
    </row>
    <row r="820" spans="4:4">
      <c r="D820" s="10"/>
    </row>
    <row r="821" spans="4:4">
      <c r="D821" s="10"/>
    </row>
    <row r="822" spans="4:4">
      <c r="D822" s="10"/>
    </row>
    <row r="823" spans="4:4">
      <c r="D823" s="10"/>
    </row>
    <row r="824" spans="4:4">
      <c r="D824" s="10"/>
    </row>
    <row r="825" spans="4:4">
      <c r="D825" s="10"/>
    </row>
    <row r="826" spans="4:4">
      <c r="D826" s="10"/>
    </row>
    <row r="827" spans="4:4">
      <c r="D827" s="10"/>
    </row>
    <row r="828" spans="4:4">
      <c r="D828" s="10"/>
    </row>
    <row r="829" spans="4:4">
      <c r="D829" s="10"/>
    </row>
    <row r="830" spans="4:4">
      <c r="D830" s="10"/>
    </row>
    <row r="831" spans="4:4">
      <c r="D831" s="10"/>
    </row>
    <row r="832" spans="4:4">
      <c r="D832" s="10"/>
    </row>
    <row r="833" spans="4:4">
      <c r="D833" s="10"/>
    </row>
    <row r="834" spans="4:4">
      <c r="D834" s="10"/>
    </row>
    <row r="835" spans="4:4">
      <c r="D835" s="10"/>
    </row>
    <row r="836" spans="4:4">
      <c r="D836" s="10"/>
    </row>
    <row r="837" spans="4:4">
      <c r="D837" s="10"/>
    </row>
    <row r="838" spans="4:4">
      <c r="D838" s="10"/>
    </row>
    <row r="839" spans="4:4">
      <c r="D839" s="10"/>
    </row>
    <row r="840" spans="4:4">
      <c r="D840" s="10"/>
    </row>
    <row r="841" spans="4:4">
      <c r="D841" s="10"/>
    </row>
    <row r="842" spans="4:4">
      <c r="D842" s="10"/>
    </row>
    <row r="843" spans="4:4">
      <c r="D843" s="10"/>
    </row>
    <row r="844" spans="4:4">
      <c r="D844" s="10"/>
    </row>
    <row r="845" spans="4:4">
      <c r="D845" s="10"/>
    </row>
    <row r="846" spans="4:4">
      <c r="D846" s="10"/>
    </row>
    <row r="847" spans="4:4">
      <c r="D847" s="10"/>
    </row>
    <row r="848" spans="4:4">
      <c r="D848" s="10"/>
    </row>
    <row r="849" spans="4:4">
      <c r="D849" s="10"/>
    </row>
    <row r="850" spans="4:4">
      <c r="D850" s="10"/>
    </row>
    <row r="851" spans="4:4">
      <c r="D851" s="10"/>
    </row>
    <row r="852" spans="4:4">
      <c r="D852" s="10"/>
    </row>
    <row r="853" spans="4:4">
      <c r="D853" s="10"/>
    </row>
    <row r="854" spans="4:4">
      <c r="D854" s="10"/>
    </row>
    <row r="855" spans="4:4">
      <c r="D855" s="10"/>
    </row>
    <row r="856" spans="4:4">
      <c r="D856" s="10"/>
    </row>
    <row r="857" spans="4:4">
      <c r="D857" s="10"/>
    </row>
    <row r="858" spans="4:4">
      <c r="D858" s="10"/>
    </row>
    <row r="859" spans="4:4">
      <c r="D859" s="10"/>
    </row>
    <row r="860" spans="4:4">
      <c r="D860" s="10"/>
    </row>
    <row r="861" spans="4:4">
      <c r="D861" s="10"/>
    </row>
    <row r="862" spans="4:4">
      <c r="D862" s="10"/>
    </row>
    <row r="863" spans="4:4">
      <c r="D863" s="10"/>
    </row>
    <row r="864" spans="4:4">
      <c r="D864" s="10"/>
    </row>
    <row r="865" spans="4:4">
      <c r="D865" s="10"/>
    </row>
    <row r="866" spans="4:4">
      <c r="D866" s="10"/>
    </row>
    <row r="867" spans="4:4">
      <c r="D867" s="10"/>
    </row>
    <row r="868" spans="4:4">
      <c r="D868" s="10"/>
    </row>
    <row r="869" spans="4:4">
      <c r="D869" s="10"/>
    </row>
    <row r="870" spans="4:4">
      <c r="D870" s="10"/>
    </row>
    <row r="871" spans="4:4">
      <c r="D871" s="10"/>
    </row>
    <row r="872" spans="4:4">
      <c r="D872" s="10"/>
    </row>
    <row r="873" spans="4:4">
      <c r="D873" s="10"/>
    </row>
    <row r="874" spans="4:4">
      <c r="D874" s="10"/>
    </row>
    <row r="875" spans="4:4">
      <c r="D875" s="10"/>
    </row>
    <row r="876" spans="4:4">
      <c r="D876" s="10"/>
    </row>
    <row r="877" spans="4:4">
      <c r="D877" s="10"/>
    </row>
    <row r="878" spans="4:4">
      <c r="D878" s="10"/>
    </row>
    <row r="879" spans="4:4">
      <c r="D879" s="10"/>
    </row>
    <row r="880" spans="4:4">
      <c r="D880" s="10"/>
    </row>
    <row r="881" spans="4:4">
      <c r="D881" s="10"/>
    </row>
    <row r="882" spans="4:4">
      <c r="D882" s="10"/>
    </row>
    <row r="883" spans="4:4">
      <c r="D883" s="10"/>
    </row>
    <row r="884" spans="4:4">
      <c r="D884" s="10"/>
    </row>
    <row r="885" spans="4:4">
      <c r="D885" s="10"/>
    </row>
    <row r="886" spans="4:4">
      <c r="D886" s="10"/>
    </row>
    <row r="887" spans="4:4">
      <c r="D887" s="10"/>
    </row>
    <row r="888" spans="4:4">
      <c r="D888" s="10"/>
    </row>
    <row r="889" spans="4:4">
      <c r="D889" s="10"/>
    </row>
    <row r="890" spans="4:4">
      <c r="D890" s="10"/>
    </row>
    <row r="891" spans="4:4">
      <c r="D891" s="10"/>
    </row>
    <row r="892" spans="4:4">
      <c r="D892" s="10"/>
    </row>
    <row r="893" spans="4:4">
      <c r="D893" s="10"/>
    </row>
    <row r="894" spans="4:4">
      <c r="D894" s="10"/>
    </row>
    <row r="895" spans="4:4">
      <c r="D895" s="10"/>
    </row>
    <row r="896" spans="4:4">
      <c r="D896" s="10"/>
    </row>
    <row r="897" spans="4:4">
      <c r="D897" s="10"/>
    </row>
    <row r="898" spans="4:4">
      <c r="D898" s="10"/>
    </row>
    <row r="899" spans="4:4">
      <c r="D899" s="10"/>
    </row>
    <row r="900" spans="4:4">
      <c r="D900" s="10"/>
    </row>
    <row r="901" spans="4:4">
      <c r="D901" s="10"/>
    </row>
    <row r="902" spans="4:4">
      <c r="D902" s="10"/>
    </row>
    <row r="903" spans="4:4">
      <c r="D903" s="10"/>
    </row>
    <row r="904" spans="4:4">
      <c r="D904" s="10"/>
    </row>
    <row r="905" spans="4:4">
      <c r="D905" s="10"/>
    </row>
    <row r="906" spans="4:4">
      <c r="D906" s="10"/>
    </row>
    <row r="907" spans="4:4">
      <c r="D907" s="10"/>
    </row>
    <row r="908" spans="4:4">
      <c r="D908" s="10"/>
    </row>
    <row r="909" spans="4:4">
      <c r="D909" s="10"/>
    </row>
    <row r="910" spans="4:4">
      <c r="D910" s="10"/>
    </row>
    <row r="911" spans="4:4">
      <c r="D911" s="10"/>
    </row>
    <row r="912" spans="4:4">
      <c r="D912" s="10"/>
    </row>
    <row r="913" spans="4:4">
      <c r="D913" s="10"/>
    </row>
    <row r="914" spans="4:4">
      <c r="D914" s="10"/>
    </row>
    <row r="915" spans="4:4">
      <c r="D915" s="10"/>
    </row>
    <row r="916" spans="4:4">
      <c r="D916" s="10"/>
    </row>
    <row r="917" spans="4:4">
      <c r="D917" s="10"/>
    </row>
    <row r="918" spans="4:4">
      <c r="D918" s="10"/>
    </row>
    <row r="919" spans="4:4">
      <c r="D919" s="10"/>
    </row>
    <row r="920" spans="4:4">
      <c r="D920" s="10"/>
    </row>
    <row r="921" spans="4:4">
      <c r="D921" s="10"/>
    </row>
    <row r="922" spans="4:4">
      <c r="D922" s="10"/>
    </row>
    <row r="923" spans="4:4">
      <c r="D923" s="10"/>
    </row>
    <row r="924" spans="4:4">
      <c r="D924" s="10"/>
    </row>
    <row r="925" spans="4:4">
      <c r="D925" s="10"/>
    </row>
    <row r="926" spans="4:4">
      <c r="D926" s="10"/>
    </row>
    <row r="927" spans="4:4">
      <c r="D927" s="10"/>
    </row>
    <row r="928" spans="4:4">
      <c r="D928" s="10"/>
    </row>
    <row r="929" spans="4:4">
      <c r="D929" s="10"/>
    </row>
    <row r="930" spans="4:4">
      <c r="D930" s="10"/>
    </row>
    <row r="931" spans="4:4">
      <c r="D931" s="10"/>
    </row>
    <row r="932" spans="4:4">
      <c r="D932" s="10"/>
    </row>
    <row r="933" spans="4:4">
      <c r="D933" s="10"/>
    </row>
    <row r="934" spans="4:4">
      <c r="D934" s="10"/>
    </row>
    <row r="935" spans="4:4">
      <c r="D935" s="10"/>
    </row>
    <row r="936" spans="4:4">
      <c r="D936" s="10"/>
    </row>
    <row r="937" spans="4:4">
      <c r="D937" s="10"/>
    </row>
    <row r="938" spans="4:4">
      <c r="D938" s="10"/>
    </row>
    <row r="939" spans="4:4">
      <c r="D939" s="10"/>
    </row>
    <row r="940" spans="4:4">
      <c r="D940" s="10"/>
    </row>
    <row r="941" spans="4:4">
      <c r="D941" s="10"/>
    </row>
    <row r="942" spans="4:4">
      <c r="D942" s="10"/>
    </row>
    <row r="943" spans="4:4">
      <c r="D943" s="10"/>
    </row>
    <row r="944" spans="4:4">
      <c r="D944" s="10"/>
    </row>
    <row r="945" spans="4:4">
      <c r="D945" s="10"/>
    </row>
    <row r="946" spans="4:4">
      <c r="D946" s="10"/>
    </row>
    <row r="947" spans="4:4">
      <c r="D947" s="10"/>
    </row>
    <row r="948" spans="4:4">
      <c r="D948" s="10"/>
    </row>
    <row r="949" spans="4:4">
      <c r="D949" s="10"/>
    </row>
    <row r="950" spans="4:4">
      <c r="D950" s="10"/>
    </row>
    <row r="951" spans="4:4">
      <c r="D951" s="10"/>
    </row>
    <row r="952" spans="4:4">
      <c r="D952" s="10"/>
    </row>
    <row r="953" spans="4:4">
      <c r="D953" s="10"/>
    </row>
    <row r="954" spans="4:4">
      <c r="D954" s="10"/>
    </row>
    <row r="955" spans="4:4">
      <c r="D955" s="10"/>
    </row>
    <row r="956" spans="4:4">
      <c r="D956" s="10"/>
    </row>
    <row r="957" spans="4:4">
      <c r="D957" s="10"/>
    </row>
    <row r="958" spans="4:4">
      <c r="D958" s="10"/>
    </row>
    <row r="959" spans="4:4">
      <c r="D959" s="10"/>
    </row>
    <row r="960" spans="4:4">
      <c r="D960" s="10"/>
    </row>
    <row r="961" spans="4:4">
      <c r="D961" s="10"/>
    </row>
    <row r="962" spans="4:4">
      <c r="D962" s="10"/>
    </row>
    <row r="963" spans="4:4">
      <c r="D963" s="10"/>
    </row>
    <row r="964" spans="4:4">
      <c r="D964" s="10"/>
    </row>
    <row r="965" spans="4:4">
      <c r="D965" s="10"/>
    </row>
    <row r="966" spans="4:4">
      <c r="D966" s="10"/>
    </row>
    <row r="967" spans="4:4">
      <c r="D967" s="10"/>
    </row>
    <row r="968" spans="4:4">
      <c r="D968" s="10"/>
    </row>
    <row r="969" spans="4:4">
      <c r="D969" s="10"/>
    </row>
    <row r="970" spans="4:4">
      <c r="D970" s="10"/>
    </row>
    <row r="971" spans="4:4">
      <c r="D971" s="10"/>
    </row>
    <row r="972" spans="4:4">
      <c r="D972" s="10"/>
    </row>
    <row r="973" spans="4:4">
      <c r="D973" s="10"/>
    </row>
    <row r="974" spans="4:4">
      <c r="D974" s="10"/>
    </row>
    <row r="975" spans="4:4">
      <c r="D975" s="10"/>
    </row>
    <row r="976" spans="4:4">
      <c r="D976" s="10"/>
    </row>
    <row r="977" spans="4:4">
      <c r="D977" s="10"/>
    </row>
    <row r="978" spans="4:4">
      <c r="D978" s="10"/>
    </row>
    <row r="979" spans="4:4">
      <c r="D979" s="10"/>
    </row>
    <row r="980" spans="4:4">
      <c r="D980" s="10"/>
    </row>
    <row r="981" spans="4:4">
      <c r="D981" s="10"/>
    </row>
    <row r="982" spans="4:4">
      <c r="D982" s="10"/>
    </row>
    <row r="983" spans="4:4">
      <c r="D983" s="10"/>
    </row>
    <row r="984" spans="4:4">
      <c r="D984" s="10"/>
    </row>
    <row r="985" spans="4:4">
      <c r="D985" s="10"/>
    </row>
    <row r="986" spans="4:4">
      <c r="D986" s="10"/>
    </row>
    <row r="987" spans="4:4">
      <c r="D987" s="10"/>
    </row>
    <row r="988" spans="4:4">
      <c r="D988" s="10"/>
    </row>
    <row r="989" spans="4:4">
      <c r="D989" s="10"/>
    </row>
    <row r="990" spans="4:4">
      <c r="D990" s="10"/>
    </row>
    <row r="991" spans="4:4">
      <c r="D991" s="10"/>
    </row>
    <row r="992" spans="4:4">
      <c r="D992" s="10"/>
    </row>
    <row r="993" spans="4:4">
      <c r="D993" s="10"/>
    </row>
    <row r="994" spans="4:4">
      <c r="D994" s="10"/>
    </row>
    <row r="995" spans="4:4">
      <c r="D995" s="10"/>
    </row>
    <row r="996" spans="4:4">
      <c r="D996" s="10"/>
    </row>
    <row r="997" spans="4:4">
      <c r="D997" s="10"/>
    </row>
    <row r="998" spans="4:4">
      <c r="D998" s="10"/>
    </row>
    <row r="999" spans="4:4">
      <c r="D999" s="10"/>
    </row>
    <row r="1000" spans="4:4">
      <c r="D1000" s="10"/>
    </row>
    <row r="1001" spans="4:4">
      <c r="D1001" s="10"/>
    </row>
    <row r="1002" spans="4:4">
      <c r="D1002" s="10"/>
    </row>
    <row r="1003" spans="4:4">
      <c r="D1003" s="10"/>
    </row>
    <row r="1004" spans="4:4">
      <c r="D1004" s="10"/>
    </row>
    <row r="1005" spans="4:4">
      <c r="D1005" s="10"/>
    </row>
    <row r="1006" spans="4:4">
      <c r="D1006" s="10"/>
    </row>
    <row r="1007" spans="4:4">
      <c r="D1007" s="10"/>
    </row>
    <row r="1008" spans="4:4">
      <c r="D1008" s="10"/>
    </row>
    <row r="1009" spans="4:4">
      <c r="D1009" s="10"/>
    </row>
    <row r="1010" spans="4:4">
      <c r="D1010" s="10"/>
    </row>
    <row r="1011" spans="4:4">
      <c r="D1011" s="10"/>
    </row>
    <row r="1012" spans="4:4">
      <c r="D1012" s="10"/>
    </row>
    <row r="1013" spans="4:4">
      <c r="D1013" s="10"/>
    </row>
    <row r="1014" spans="4:4">
      <c r="D1014" s="10"/>
    </row>
    <row r="1015" spans="4:4">
      <c r="D1015" s="10"/>
    </row>
    <row r="1016" spans="4:4">
      <c r="D1016" s="10"/>
    </row>
    <row r="1017" spans="4:4">
      <c r="D1017" s="10"/>
    </row>
    <row r="1018" spans="4:4">
      <c r="D1018" s="10"/>
    </row>
    <row r="1019" spans="4:4">
      <c r="D1019" s="10"/>
    </row>
    <row r="1020" spans="4:4">
      <c r="D1020" s="10"/>
    </row>
    <row r="1021" spans="4:4">
      <c r="D1021" s="10"/>
    </row>
    <row r="1022" spans="4:4">
      <c r="D1022" s="10"/>
    </row>
    <row r="1023" spans="4:4">
      <c r="D1023" s="10"/>
    </row>
    <row r="1024" spans="4:4">
      <c r="D1024" s="10"/>
    </row>
    <row r="1025" spans="4:4">
      <c r="D1025" s="10"/>
    </row>
    <row r="1026" spans="4:4">
      <c r="D1026" s="10"/>
    </row>
    <row r="1027" spans="4:4">
      <c r="D1027" s="10"/>
    </row>
    <row r="1028" spans="4:4">
      <c r="D1028" s="10"/>
    </row>
    <row r="1029" spans="4:4">
      <c r="D1029" s="10"/>
    </row>
    <row r="1030" spans="4:4">
      <c r="D1030" s="10"/>
    </row>
    <row r="1031" spans="4:4">
      <c r="D1031" s="10"/>
    </row>
    <row r="1032" spans="4:4">
      <c r="D1032" s="10"/>
    </row>
    <row r="1033" spans="4:4">
      <c r="D1033" s="10"/>
    </row>
    <row r="1034" spans="4:4">
      <c r="D1034" s="10"/>
    </row>
    <row r="1035" spans="4:4">
      <c r="D1035" s="10"/>
    </row>
    <row r="1036" spans="4:4">
      <c r="D1036" s="10"/>
    </row>
    <row r="1037" spans="4:4">
      <c r="D1037" s="10"/>
    </row>
    <row r="1038" spans="4:4">
      <c r="D1038" s="10"/>
    </row>
    <row r="1039" spans="4:4">
      <c r="D1039" s="10"/>
    </row>
    <row r="1040" spans="4:4">
      <c r="D1040" s="10"/>
    </row>
    <row r="1041" spans="4:4">
      <c r="D1041" s="10"/>
    </row>
    <row r="1042" spans="4:4">
      <c r="D1042" s="10"/>
    </row>
    <row r="1043" spans="4:4">
      <c r="D1043" s="10"/>
    </row>
    <row r="1044" spans="4:4">
      <c r="D1044" s="10"/>
    </row>
    <row r="1045" spans="4:4">
      <c r="D1045" s="10"/>
    </row>
    <row r="1046" spans="4:4">
      <c r="D1046" s="10"/>
    </row>
    <row r="1047" spans="4:4">
      <c r="D1047" s="10"/>
    </row>
    <row r="1048" spans="4:4">
      <c r="D1048" s="10"/>
    </row>
    <row r="1049" spans="4:4">
      <c r="D1049" s="10"/>
    </row>
    <row r="1050" spans="4:4">
      <c r="D1050" s="10"/>
    </row>
    <row r="1051" spans="4:4">
      <c r="D1051" s="10"/>
    </row>
    <row r="1052" spans="4:4">
      <c r="D1052" s="10"/>
    </row>
    <row r="1053" spans="4:4">
      <c r="D1053" s="10"/>
    </row>
    <row r="1054" spans="4:4">
      <c r="D1054" s="10"/>
    </row>
    <row r="1055" spans="4:4">
      <c r="D1055" s="10"/>
    </row>
    <row r="1056" spans="4:4">
      <c r="D1056" s="10"/>
    </row>
    <row r="1057" spans="4:4">
      <c r="D1057" s="10"/>
    </row>
    <row r="1058" spans="4:4">
      <c r="D1058" s="10"/>
    </row>
    <row r="1059" spans="4:4">
      <c r="D1059" s="10"/>
    </row>
    <row r="1060" spans="4:4">
      <c r="D1060" s="10"/>
    </row>
    <row r="1061" spans="4:4">
      <c r="D1061" s="10"/>
    </row>
    <row r="1062" spans="4:4">
      <c r="D1062" s="10"/>
    </row>
    <row r="1063" spans="4:4">
      <c r="D1063" s="10"/>
    </row>
    <row r="1064" spans="4:4">
      <c r="D1064" s="10"/>
    </row>
    <row r="1065" spans="4:4">
      <c r="D1065" s="10"/>
    </row>
    <row r="1066" spans="4:4">
      <c r="D1066" s="10"/>
    </row>
    <row r="1067" spans="4:4">
      <c r="D1067" s="10"/>
    </row>
    <row r="1068" spans="4:4">
      <c r="D1068" s="10"/>
    </row>
    <row r="1069" spans="4:4">
      <c r="D1069" s="10"/>
    </row>
    <row r="1070" spans="4:4">
      <c r="D1070" s="10"/>
    </row>
    <row r="1071" spans="4:4">
      <c r="D1071" s="10"/>
    </row>
    <row r="1072" spans="4:4">
      <c r="D1072" s="10"/>
    </row>
    <row r="1073" spans="4:4">
      <c r="D1073" s="10"/>
    </row>
    <row r="1074" spans="4:4">
      <c r="D1074" s="10"/>
    </row>
    <row r="1075" spans="4:4">
      <c r="D1075" s="10"/>
    </row>
    <row r="1076" spans="4:4">
      <c r="D1076" s="10"/>
    </row>
    <row r="1077" spans="4:4">
      <c r="D1077" s="10"/>
    </row>
    <row r="1078" spans="4:4">
      <c r="D1078" s="10"/>
    </row>
    <row r="1079" spans="4:4">
      <c r="D1079" s="10"/>
    </row>
    <row r="1080" spans="4:4">
      <c r="D1080" s="10"/>
    </row>
    <row r="1081" spans="4:4">
      <c r="D1081" s="10"/>
    </row>
    <row r="1082" spans="4:4">
      <c r="D1082" s="10"/>
    </row>
    <row r="1083" spans="4:4">
      <c r="D1083" s="10"/>
    </row>
    <row r="1084" spans="4:4">
      <c r="D1084" s="10"/>
    </row>
    <row r="1085" spans="4:4">
      <c r="D1085" s="10"/>
    </row>
    <row r="1086" spans="4:4">
      <c r="D1086" s="10"/>
    </row>
    <row r="1087" spans="4:4">
      <c r="D1087" s="10"/>
    </row>
    <row r="1088" spans="4:4">
      <c r="D1088" s="10"/>
    </row>
    <row r="1089" spans="4:4">
      <c r="D1089" s="10"/>
    </row>
    <row r="1090" spans="4:4">
      <c r="D1090" s="10"/>
    </row>
    <row r="1091" spans="4:4">
      <c r="D1091" s="10"/>
    </row>
    <row r="1092" spans="4:4">
      <c r="D1092" s="10"/>
    </row>
    <row r="1093" spans="4:4">
      <c r="D1093" s="10"/>
    </row>
    <row r="1094" spans="4:4">
      <c r="D1094" s="10"/>
    </row>
    <row r="1095" spans="4:4">
      <c r="D1095" s="10"/>
    </row>
    <row r="1096" spans="4:4">
      <c r="D1096" s="10"/>
    </row>
    <row r="1097" spans="4:4">
      <c r="D1097" s="10"/>
    </row>
    <row r="1098" spans="4:4">
      <c r="D1098" s="10"/>
    </row>
    <row r="1099" spans="4:4">
      <c r="D1099" s="10"/>
    </row>
    <row r="1100" spans="4:4">
      <c r="D1100" s="10"/>
    </row>
    <row r="1101" spans="4:4">
      <c r="D1101" s="10"/>
    </row>
    <row r="1102" spans="4:4">
      <c r="D1102" s="10"/>
    </row>
    <row r="1103" spans="4:4">
      <c r="D1103" s="10"/>
    </row>
    <row r="1104" spans="4:4">
      <c r="D1104" s="10"/>
    </row>
    <row r="1105" spans="4:4">
      <c r="D1105" s="10"/>
    </row>
    <row r="1106" spans="4:4">
      <c r="D1106" s="10"/>
    </row>
    <row r="1107" spans="4:4">
      <c r="D1107" s="10"/>
    </row>
    <row r="1108" spans="4:4">
      <c r="D1108" s="10"/>
    </row>
    <row r="1109" spans="4:4">
      <c r="D1109" s="10"/>
    </row>
    <row r="1110" spans="4:4">
      <c r="D1110" s="10"/>
    </row>
    <row r="1111" spans="4:4">
      <c r="D1111" s="10"/>
    </row>
    <row r="1112" spans="4:4">
      <c r="D1112" s="10"/>
    </row>
    <row r="1113" spans="4:4">
      <c r="D1113" s="10"/>
    </row>
    <row r="1114" spans="4:4">
      <c r="D1114" s="10"/>
    </row>
    <row r="1115" spans="4:4">
      <c r="D1115" s="10"/>
    </row>
    <row r="1116" spans="4:4">
      <c r="D1116" s="10"/>
    </row>
    <row r="1117" spans="4:4">
      <c r="D1117" s="10"/>
    </row>
    <row r="1118" spans="4:4">
      <c r="D1118" s="10"/>
    </row>
    <row r="1119" spans="4:4">
      <c r="D1119" s="10"/>
    </row>
    <row r="1120" spans="4:4">
      <c r="D1120" s="10"/>
    </row>
    <row r="1121" spans="4:4">
      <c r="D1121" s="10"/>
    </row>
    <row r="1122" spans="4:4">
      <c r="D1122" s="10"/>
    </row>
    <row r="1123" spans="4:4">
      <c r="D1123" s="10"/>
    </row>
    <row r="1124" spans="4:4">
      <c r="D1124" s="10"/>
    </row>
    <row r="1125" spans="4:4">
      <c r="D1125" s="10"/>
    </row>
    <row r="1126" spans="4:4">
      <c r="D1126" s="10"/>
    </row>
    <row r="1127" spans="4:4">
      <c r="D1127" s="10"/>
    </row>
    <row r="1128" spans="4:4">
      <c r="D1128" s="10"/>
    </row>
    <row r="1129" spans="4:4">
      <c r="D1129" s="10"/>
    </row>
    <row r="1130" spans="4:4">
      <c r="D1130" s="10"/>
    </row>
    <row r="1131" spans="4:4">
      <c r="D1131" s="10"/>
    </row>
    <row r="1132" spans="4:4">
      <c r="D1132" s="10"/>
    </row>
    <row r="1133" spans="4:4">
      <c r="D1133" s="10"/>
    </row>
    <row r="1134" spans="4:4">
      <c r="D1134" s="10"/>
    </row>
    <row r="1135" spans="4:4">
      <c r="D1135" s="10"/>
    </row>
    <row r="1136" spans="4:4">
      <c r="D1136" s="10"/>
    </row>
    <row r="1137" spans="4:4">
      <c r="D1137" s="10"/>
    </row>
    <row r="1138" spans="4:4">
      <c r="D1138" s="10"/>
    </row>
    <row r="1139" spans="4:4">
      <c r="D1139" s="10"/>
    </row>
    <row r="1140" spans="4:4">
      <c r="D1140" s="10"/>
    </row>
    <row r="1141" spans="4:4">
      <c r="D1141" s="10"/>
    </row>
    <row r="1142" spans="4:4">
      <c r="D1142" s="10"/>
    </row>
    <row r="1143" spans="4:4">
      <c r="D1143" s="10"/>
    </row>
    <row r="1144" spans="4:4">
      <c r="D1144" s="10"/>
    </row>
    <row r="1145" spans="4:4">
      <c r="D1145" s="10"/>
    </row>
    <row r="1146" spans="4:4">
      <c r="D1146" s="10"/>
    </row>
    <row r="1147" spans="4:4">
      <c r="D1147" s="10"/>
    </row>
    <row r="1148" spans="4:4">
      <c r="D1148" s="10"/>
    </row>
    <row r="1149" spans="4:4">
      <c r="D1149" s="10"/>
    </row>
    <row r="1150" spans="4:4">
      <c r="D1150" s="10"/>
    </row>
    <row r="1151" spans="4:4">
      <c r="D1151" s="10"/>
    </row>
    <row r="1152" spans="4:4">
      <c r="D1152" s="10"/>
    </row>
    <row r="1153" spans="4:4">
      <c r="D1153" s="10"/>
    </row>
    <row r="1154" spans="4:4">
      <c r="D1154" s="10"/>
    </row>
    <row r="1155" spans="4:4">
      <c r="D1155" s="10"/>
    </row>
    <row r="1156" spans="4:4">
      <c r="D1156" s="10"/>
    </row>
    <row r="1157" spans="4:4">
      <c r="D1157" s="10"/>
    </row>
    <row r="1158" spans="4:4">
      <c r="D1158" s="10"/>
    </row>
    <row r="1159" spans="4:4">
      <c r="D1159" s="10"/>
    </row>
    <row r="1160" spans="4:4">
      <c r="D1160" s="10"/>
    </row>
    <row r="1161" spans="4:4">
      <c r="D1161" s="10"/>
    </row>
    <row r="1162" spans="4:4">
      <c r="D1162" s="10"/>
    </row>
    <row r="1163" spans="4:4">
      <c r="D1163" s="10"/>
    </row>
    <row r="1164" spans="4:4">
      <c r="D1164" s="10"/>
    </row>
    <row r="1165" spans="4:4">
      <c r="D1165" s="10"/>
    </row>
    <row r="1166" spans="4:4">
      <c r="D1166" s="10"/>
    </row>
    <row r="1167" spans="4:4">
      <c r="D1167" s="10"/>
    </row>
    <row r="1168" spans="4:4">
      <c r="D1168" s="10"/>
    </row>
    <row r="1169" spans="4:4">
      <c r="D1169" s="10"/>
    </row>
    <row r="1170" spans="4:4">
      <c r="D1170" s="10"/>
    </row>
    <row r="1171" spans="4:4">
      <c r="D1171" s="10"/>
    </row>
    <row r="1172" spans="4:4">
      <c r="D1172" s="10"/>
    </row>
    <row r="1173" spans="4:4">
      <c r="D1173" s="10"/>
    </row>
    <row r="1174" spans="4:4">
      <c r="D1174" s="10"/>
    </row>
    <row r="1175" spans="4:4">
      <c r="D1175" s="10"/>
    </row>
    <row r="1176" spans="4:4">
      <c r="D1176" s="10"/>
    </row>
    <row r="1177" spans="4:4">
      <c r="D1177" s="10"/>
    </row>
    <row r="1178" spans="4:4">
      <c r="D1178" s="10"/>
    </row>
    <row r="1179" spans="4:4">
      <c r="D1179" s="10"/>
    </row>
    <row r="1180" spans="4:4">
      <c r="D1180" s="10"/>
    </row>
    <row r="1181" spans="4:4">
      <c r="D1181" s="10"/>
    </row>
    <row r="1182" spans="4:4">
      <c r="D1182" s="10"/>
    </row>
    <row r="1183" spans="4:4">
      <c r="D1183" s="10"/>
    </row>
    <row r="1184" spans="4:4">
      <c r="D1184" s="10"/>
    </row>
    <row r="1185" spans="4:4">
      <c r="D1185" s="10"/>
    </row>
    <row r="1186" spans="4:4">
      <c r="D1186" s="10"/>
    </row>
    <row r="1187" spans="4:4">
      <c r="D1187" s="10"/>
    </row>
    <row r="1188" spans="4:4">
      <c r="D1188" s="10"/>
    </row>
    <row r="1189" spans="4:4">
      <c r="D1189" s="10"/>
    </row>
    <row r="1190" spans="4:4">
      <c r="D1190" s="10"/>
    </row>
    <row r="1191" spans="4:4">
      <c r="D1191" s="10"/>
    </row>
    <row r="1192" spans="4:4">
      <c r="D1192" s="10"/>
    </row>
    <row r="1193" spans="4:4">
      <c r="D1193" s="10"/>
    </row>
    <row r="1194" spans="4:4">
      <c r="D1194" s="10"/>
    </row>
    <row r="1195" spans="4:4">
      <c r="D1195" s="10"/>
    </row>
    <row r="1196" spans="4:4">
      <c r="D1196" s="10"/>
    </row>
    <row r="1197" spans="4:4">
      <c r="D1197" s="10"/>
    </row>
    <row r="1198" spans="4:4">
      <c r="D1198" s="10"/>
    </row>
    <row r="1199" spans="4:4">
      <c r="D1199" s="10"/>
    </row>
    <row r="1200" spans="4:4">
      <c r="D1200" s="10"/>
    </row>
    <row r="1201" spans="4:4">
      <c r="D1201" s="10"/>
    </row>
    <row r="1202" spans="4:4">
      <c r="D1202" s="10"/>
    </row>
    <row r="1203" spans="4:4">
      <c r="D1203" s="10"/>
    </row>
    <row r="1204" spans="4:4">
      <c r="D1204" s="10"/>
    </row>
    <row r="1205" spans="4:4">
      <c r="D1205" s="10"/>
    </row>
    <row r="1206" spans="4:4">
      <c r="D1206" s="10"/>
    </row>
    <row r="1207" spans="4:4">
      <c r="D1207" s="10"/>
    </row>
    <row r="1208" spans="4:4">
      <c r="D1208" s="10"/>
    </row>
    <row r="1209" spans="4:4">
      <c r="D1209" s="10"/>
    </row>
    <row r="1210" spans="4:4">
      <c r="D1210" s="10"/>
    </row>
    <row r="1211" spans="4:4">
      <c r="D1211" s="10"/>
    </row>
    <row r="1212" spans="4:4">
      <c r="D1212" s="10"/>
    </row>
    <row r="1213" spans="4:4">
      <c r="D1213" s="10"/>
    </row>
    <row r="1214" spans="4:4">
      <c r="D1214" s="10"/>
    </row>
    <row r="1215" spans="4:4">
      <c r="D1215" s="10"/>
    </row>
    <row r="1216" spans="4:4">
      <c r="D1216" s="10"/>
    </row>
    <row r="1217" spans="4:4">
      <c r="D1217" s="10"/>
    </row>
    <row r="1218" spans="4:4">
      <c r="D1218" s="10"/>
    </row>
    <row r="1219" spans="4:4">
      <c r="D1219" s="10"/>
    </row>
    <row r="1220" spans="4:4">
      <c r="D1220" s="10"/>
    </row>
    <row r="1221" spans="4:4">
      <c r="D1221" s="10"/>
    </row>
    <row r="1222" spans="4:4">
      <c r="D1222" s="10"/>
    </row>
    <row r="1223" spans="4:4">
      <c r="D1223" s="10"/>
    </row>
    <row r="1224" spans="4:4">
      <c r="D1224" s="10"/>
    </row>
    <row r="1225" spans="4:4">
      <c r="D1225" s="10"/>
    </row>
    <row r="1226" spans="4:4">
      <c r="D1226" s="10"/>
    </row>
    <row r="1227" spans="4:4">
      <c r="D1227" s="10"/>
    </row>
    <row r="1228" spans="4:4">
      <c r="D1228" s="10"/>
    </row>
    <row r="1229" spans="4:4">
      <c r="D1229" s="10"/>
    </row>
    <row r="1230" spans="4:4">
      <c r="D1230" s="10"/>
    </row>
    <row r="1231" spans="4:4">
      <c r="D1231" s="10"/>
    </row>
    <row r="1232" spans="4:4">
      <c r="D1232" s="10"/>
    </row>
    <row r="1233" spans="4:4">
      <c r="D1233" s="10"/>
    </row>
    <row r="1234" spans="4:4">
      <c r="D1234" s="10"/>
    </row>
    <row r="1235" spans="4:4">
      <c r="D1235" s="10"/>
    </row>
    <row r="1236" spans="4:4">
      <c r="D1236" s="10"/>
    </row>
    <row r="1237" spans="4:4">
      <c r="D1237" s="10"/>
    </row>
    <row r="1238" spans="4:4">
      <c r="D1238" s="10"/>
    </row>
    <row r="1239" spans="4:4">
      <c r="D1239" s="10"/>
    </row>
    <row r="1240" spans="4:4">
      <c r="D1240" s="10"/>
    </row>
    <row r="1241" spans="4:4">
      <c r="D1241" s="10"/>
    </row>
    <row r="1242" spans="4:4">
      <c r="D1242" s="10"/>
    </row>
    <row r="1243" spans="4:4">
      <c r="D1243" s="10"/>
    </row>
    <row r="1244" spans="4:4">
      <c r="D1244" s="10"/>
    </row>
    <row r="1245" spans="4:4">
      <c r="D1245" s="10"/>
    </row>
    <row r="1246" spans="4:4">
      <c r="D1246" s="10"/>
    </row>
    <row r="1247" spans="4:4">
      <c r="D1247" s="10"/>
    </row>
    <row r="1248" spans="4:4">
      <c r="D1248" s="10"/>
    </row>
    <row r="1249" spans="4:4">
      <c r="D1249" s="10"/>
    </row>
    <row r="1250" spans="4:4">
      <c r="D1250" s="10"/>
    </row>
    <row r="1251" spans="4:4">
      <c r="D1251" s="10"/>
    </row>
    <row r="1252" spans="4:4">
      <c r="D1252" s="10"/>
    </row>
    <row r="1253" spans="4:4">
      <c r="D1253" s="10"/>
    </row>
    <row r="1254" spans="4:4">
      <c r="D1254" s="10"/>
    </row>
    <row r="1255" spans="4:4">
      <c r="D1255" s="10"/>
    </row>
    <row r="1256" spans="4:4">
      <c r="D1256" s="10"/>
    </row>
    <row r="1257" spans="4:4">
      <c r="D1257" s="10"/>
    </row>
    <row r="1258" spans="4:4">
      <c r="D1258" s="10"/>
    </row>
    <row r="1259" spans="4:4">
      <c r="D1259" s="10"/>
    </row>
    <row r="1260" spans="4:4">
      <c r="D1260" s="10"/>
    </row>
    <row r="1261" spans="4:4">
      <c r="D1261" s="10"/>
    </row>
    <row r="1262" spans="4:4">
      <c r="D1262" s="10"/>
    </row>
    <row r="1263" spans="4:4">
      <c r="D1263" s="10"/>
    </row>
    <row r="1264" spans="4:4">
      <c r="D1264" s="10"/>
    </row>
    <row r="1265" spans="4:4">
      <c r="D1265" s="10"/>
    </row>
    <row r="1266" spans="4:4">
      <c r="D1266" s="10"/>
    </row>
    <row r="1267" spans="4:4">
      <c r="D1267" s="10"/>
    </row>
    <row r="1268" spans="4:4">
      <c r="D1268" s="10"/>
    </row>
    <row r="1269" spans="4:4">
      <c r="D1269" s="10"/>
    </row>
    <row r="1270" spans="4:4">
      <c r="D1270" s="10"/>
    </row>
    <row r="1271" spans="4:4">
      <c r="D1271" s="10"/>
    </row>
    <row r="1272" spans="4:4">
      <c r="D1272" s="10"/>
    </row>
    <row r="1273" spans="4:4">
      <c r="D1273" s="10"/>
    </row>
    <row r="1274" spans="4:4">
      <c r="D1274" s="10"/>
    </row>
    <row r="1275" spans="4:4">
      <c r="D1275" s="10"/>
    </row>
    <row r="1276" spans="4:4">
      <c r="D1276" s="10"/>
    </row>
    <row r="1277" spans="4:4">
      <c r="D1277" s="10"/>
    </row>
    <row r="1278" spans="4:4">
      <c r="D1278" s="10"/>
    </row>
    <row r="1279" spans="4:4">
      <c r="D1279" s="10"/>
    </row>
    <row r="1280" spans="4:4">
      <c r="D1280" s="10"/>
    </row>
    <row r="1281" spans="4:4">
      <c r="D1281" s="10"/>
    </row>
    <row r="1282" spans="4:4">
      <c r="D1282" s="10"/>
    </row>
    <row r="1283" spans="4:4">
      <c r="D1283" s="10"/>
    </row>
    <row r="1284" spans="4:4">
      <c r="D1284" s="10"/>
    </row>
    <row r="1285" spans="4:4">
      <c r="D1285" s="10"/>
    </row>
    <row r="1286" spans="4:4">
      <c r="D1286" s="10"/>
    </row>
    <row r="1287" spans="4:4">
      <c r="D1287" s="10"/>
    </row>
    <row r="1288" spans="4:4">
      <c r="D1288" s="10"/>
    </row>
    <row r="1289" spans="4:4">
      <c r="D1289" s="10"/>
    </row>
    <row r="1290" spans="4:4">
      <c r="D1290" s="10"/>
    </row>
    <row r="1291" spans="4:4">
      <c r="D1291" s="10"/>
    </row>
    <row r="1292" spans="4:4">
      <c r="D1292" s="10"/>
    </row>
    <row r="1293" spans="4:4">
      <c r="D1293" s="10"/>
    </row>
    <row r="1294" spans="4:4">
      <c r="D1294" s="10"/>
    </row>
    <row r="1295" spans="4:4">
      <c r="D1295" s="10"/>
    </row>
    <row r="1296" spans="4:4">
      <c r="D1296" s="10"/>
    </row>
    <row r="1297" spans="4:4">
      <c r="D1297" s="10"/>
    </row>
    <row r="1298" spans="4:4">
      <c r="D1298" s="10"/>
    </row>
    <row r="1299" spans="4:4">
      <c r="D1299" s="10"/>
    </row>
    <row r="1300" spans="4:4">
      <c r="D1300" s="10"/>
    </row>
    <row r="1301" spans="4:4">
      <c r="D1301" s="10"/>
    </row>
    <row r="1302" spans="4:4">
      <c r="D1302" s="10"/>
    </row>
    <row r="1303" spans="4:4">
      <c r="D1303" s="10"/>
    </row>
    <row r="1304" spans="4:4">
      <c r="D1304" s="10"/>
    </row>
    <row r="1305" spans="4:4">
      <c r="D1305" s="10"/>
    </row>
    <row r="1306" spans="4:4">
      <c r="D1306" s="10"/>
    </row>
    <row r="1307" spans="4:4">
      <c r="D1307" s="10"/>
    </row>
    <row r="1308" spans="4:4">
      <c r="D1308" s="10"/>
    </row>
    <row r="1309" spans="4:4">
      <c r="D1309" s="10"/>
    </row>
    <row r="1310" spans="4:4">
      <c r="D1310" s="10"/>
    </row>
    <row r="1311" spans="4:4">
      <c r="D1311" s="10"/>
    </row>
    <row r="1312" spans="4:4">
      <c r="D1312" s="10"/>
    </row>
    <row r="1313" spans="4:4">
      <c r="D1313" s="10"/>
    </row>
    <row r="1314" spans="4:4">
      <c r="D1314" s="10"/>
    </row>
    <row r="1315" spans="4:4">
      <c r="D1315" s="10"/>
    </row>
    <row r="1316" spans="4:4">
      <c r="D1316" s="10"/>
    </row>
    <row r="1317" spans="4:4">
      <c r="D1317" s="10"/>
    </row>
    <row r="1318" spans="4:4">
      <c r="D1318" s="10"/>
    </row>
    <row r="1319" spans="4:4">
      <c r="D1319" s="10"/>
    </row>
    <row r="1320" spans="4:4">
      <c r="D1320" s="10"/>
    </row>
    <row r="1321" spans="4:4">
      <c r="D1321" s="10"/>
    </row>
    <row r="1322" spans="4:4">
      <c r="D1322" s="10"/>
    </row>
    <row r="1323" spans="4:4">
      <c r="D1323" s="10"/>
    </row>
    <row r="1324" spans="4:4">
      <c r="D1324" s="10"/>
    </row>
    <row r="1325" spans="4:4">
      <c r="D1325" s="10"/>
    </row>
    <row r="1326" spans="4:4">
      <c r="D1326" s="10"/>
    </row>
    <row r="1327" spans="4:4">
      <c r="D1327" s="10"/>
    </row>
    <row r="1328" spans="4:4">
      <c r="D1328" s="10"/>
    </row>
    <row r="1329" spans="4:4">
      <c r="D1329" s="10"/>
    </row>
    <row r="1330" spans="4:4">
      <c r="D1330" s="10"/>
    </row>
    <row r="1331" spans="4:4">
      <c r="D1331" s="10"/>
    </row>
    <row r="1332" spans="4:4">
      <c r="D1332" s="10"/>
    </row>
    <row r="1333" spans="4:4">
      <c r="D1333" s="10"/>
    </row>
    <row r="1334" spans="4:4">
      <c r="D1334" s="10"/>
    </row>
    <row r="1335" spans="4:4">
      <c r="D1335" s="10"/>
    </row>
    <row r="1336" spans="4:4">
      <c r="D1336" s="10"/>
    </row>
    <row r="1337" spans="4:4">
      <c r="D1337" s="10"/>
    </row>
    <row r="1338" spans="4:4">
      <c r="D1338" s="10"/>
    </row>
    <row r="1339" spans="4:4">
      <c r="D1339" s="10"/>
    </row>
    <row r="1340" spans="4:4">
      <c r="D1340" s="10"/>
    </row>
    <row r="1341" spans="4:4">
      <c r="D1341" s="10"/>
    </row>
    <row r="1342" spans="4:4">
      <c r="D1342" s="10"/>
    </row>
    <row r="1343" spans="4:4">
      <c r="D1343" s="10"/>
    </row>
    <row r="1344" spans="4:4">
      <c r="D1344" s="10"/>
    </row>
    <row r="1345" spans="4:4">
      <c r="D1345" s="10"/>
    </row>
    <row r="1346" spans="4:4">
      <c r="D1346" s="10"/>
    </row>
    <row r="1347" spans="4:4">
      <c r="D1347" s="10"/>
    </row>
    <row r="1348" spans="4:4">
      <c r="D1348" s="10"/>
    </row>
    <row r="1349" spans="4:4">
      <c r="D1349" s="10"/>
    </row>
    <row r="1350" spans="4:4">
      <c r="D1350" s="10"/>
    </row>
    <row r="1351" spans="4:4">
      <c r="D1351" s="10"/>
    </row>
    <row r="1352" spans="4:4">
      <c r="D1352" s="10"/>
    </row>
    <row r="1353" spans="4:4">
      <c r="D1353" s="10"/>
    </row>
    <row r="1354" spans="4:4">
      <c r="D1354" s="10"/>
    </row>
    <row r="1355" spans="4:4">
      <c r="D1355" s="10"/>
    </row>
    <row r="1356" spans="4:4">
      <c r="D1356" s="10"/>
    </row>
    <row r="1357" spans="4:4">
      <c r="D1357" s="10"/>
    </row>
    <row r="1358" spans="4:4">
      <c r="D1358" s="10"/>
    </row>
    <row r="1359" spans="4:4">
      <c r="D1359" s="10"/>
    </row>
    <row r="1360" spans="4:4">
      <c r="D1360" s="10"/>
    </row>
    <row r="1361" spans="4:4">
      <c r="D1361" s="10"/>
    </row>
    <row r="1362" spans="4:4">
      <c r="D1362" s="10"/>
    </row>
    <row r="1363" spans="4:4">
      <c r="D1363" s="10"/>
    </row>
    <row r="1364" spans="4:4">
      <c r="D1364" s="10"/>
    </row>
    <row r="1365" spans="4:4">
      <c r="D1365" s="10"/>
    </row>
    <row r="1366" spans="4:4">
      <c r="D1366" s="10"/>
    </row>
    <row r="1367" spans="4:4">
      <c r="D1367" s="10"/>
    </row>
    <row r="1368" spans="4:4">
      <c r="D1368" s="10"/>
    </row>
    <row r="1369" spans="4:4">
      <c r="D1369" s="10"/>
    </row>
    <row r="1370" spans="4:4">
      <c r="D1370" s="10"/>
    </row>
    <row r="1371" spans="4:4">
      <c r="D1371" s="10"/>
    </row>
    <row r="1372" spans="4:4">
      <c r="D1372" s="10"/>
    </row>
    <row r="1373" spans="4:4">
      <c r="D1373" s="10"/>
    </row>
    <row r="1374" spans="4:4">
      <c r="D1374" s="10"/>
    </row>
    <row r="1375" spans="4:4">
      <c r="D1375" s="10"/>
    </row>
    <row r="1376" spans="4:4">
      <c r="D1376" s="10"/>
    </row>
    <row r="1377" spans="4:4">
      <c r="D1377" s="10"/>
    </row>
    <row r="1378" spans="4:4">
      <c r="D1378" s="10"/>
    </row>
    <row r="1379" spans="4:4">
      <c r="D1379" s="10"/>
    </row>
    <row r="1380" spans="4:4">
      <c r="D1380" s="10"/>
    </row>
    <row r="1381" spans="4:4">
      <c r="D1381" s="10"/>
    </row>
    <row r="1382" spans="4:4">
      <c r="D1382" s="10"/>
    </row>
    <row r="1383" spans="4:4">
      <c r="D1383" s="10"/>
    </row>
    <row r="1384" spans="4:4">
      <c r="D1384" s="10"/>
    </row>
    <row r="1385" spans="4:4">
      <c r="D1385" s="10"/>
    </row>
    <row r="1386" spans="4:4">
      <c r="D1386" s="10"/>
    </row>
    <row r="1387" spans="4:4">
      <c r="D1387" s="10"/>
    </row>
    <row r="1388" spans="4:4">
      <c r="D1388" s="10"/>
    </row>
    <row r="1389" spans="4:4">
      <c r="D1389" s="10"/>
    </row>
    <row r="1390" spans="4:4">
      <c r="D1390" s="10"/>
    </row>
    <row r="1391" spans="4:4">
      <c r="D1391" s="10"/>
    </row>
    <row r="1392" spans="4:4">
      <c r="D1392" s="10"/>
    </row>
    <row r="1393" spans="4:4">
      <c r="D1393" s="10"/>
    </row>
    <row r="1394" spans="4:4">
      <c r="D1394" s="10"/>
    </row>
    <row r="1395" spans="4:4">
      <c r="D1395" s="10"/>
    </row>
    <row r="1396" spans="4:4">
      <c r="D1396" s="10"/>
    </row>
    <row r="1397" spans="4:4">
      <c r="D1397" s="10"/>
    </row>
    <row r="1398" spans="4:4">
      <c r="D1398" s="10"/>
    </row>
    <row r="1399" spans="4:4">
      <c r="D1399" s="10"/>
    </row>
    <row r="1400" spans="4:4">
      <c r="D1400" s="10"/>
    </row>
    <row r="1401" spans="4:4">
      <c r="D1401" s="10"/>
    </row>
    <row r="1402" spans="4:4">
      <c r="D1402" s="10"/>
    </row>
    <row r="1403" spans="4:4">
      <c r="D1403" s="10"/>
    </row>
    <row r="1404" spans="4:4">
      <c r="D1404" s="10"/>
    </row>
    <row r="1405" spans="4:4">
      <c r="D1405" s="10"/>
    </row>
    <row r="1406" spans="4:4">
      <c r="D1406" s="10"/>
    </row>
    <row r="1407" spans="4:4">
      <c r="D1407" s="10"/>
    </row>
    <row r="1408" spans="4:4">
      <c r="D1408" s="10"/>
    </row>
    <row r="1409" spans="4:4">
      <c r="D1409" s="10"/>
    </row>
    <row r="1410" spans="4:4">
      <c r="D1410" s="10"/>
    </row>
    <row r="1411" spans="4:4">
      <c r="D1411" s="10"/>
    </row>
    <row r="1412" spans="4:4">
      <c r="D1412" s="10"/>
    </row>
    <row r="1413" spans="4:4">
      <c r="D1413" s="10"/>
    </row>
    <row r="1414" spans="4:4">
      <c r="D1414" s="10"/>
    </row>
    <row r="1415" spans="4:4">
      <c r="D1415" s="10"/>
    </row>
    <row r="1416" spans="4:4">
      <c r="D1416" s="10"/>
    </row>
    <row r="1417" spans="4:4">
      <c r="D1417" s="10"/>
    </row>
    <row r="1418" spans="4:4">
      <c r="D1418" s="10"/>
    </row>
    <row r="1419" spans="4:4">
      <c r="D1419" s="10"/>
    </row>
    <row r="1420" spans="4:4">
      <c r="D1420" s="10"/>
    </row>
    <row r="1421" spans="4:4">
      <c r="D1421" s="10"/>
    </row>
    <row r="1422" spans="4:4">
      <c r="D1422" s="10"/>
    </row>
    <row r="1423" spans="4:4">
      <c r="D1423" s="10"/>
    </row>
    <row r="1424" spans="4:4">
      <c r="D1424" s="10"/>
    </row>
    <row r="1425" spans="4:4">
      <c r="D1425" s="10"/>
    </row>
    <row r="1426" spans="4:4">
      <c r="D1426" s="10"/>
    </row>
    <row r="1427" spans="4:4">
      <c r="D1427" s="10"/>
    </row>
    <row r="1428" spans="4:4">
      <c r="D1428" s="10"/>
    </row>
    <row r="1429" spans="4:4">
      <c r="D1429" s="10"/>
    </row>
    <row r="1430" spans="4:4">
      <c r="D1430" s="10"/>
    </row>
    <row r="1431" spans="4:4">
      <c r="D1431" s="10"/>
    </row>
    <row r="1432" spans="4:4">
      <c r="D1432" s="10"/>
    </row>
    <row r="1433" spans="4:4">
      <c r="D1433" s="10"/>
    </row>
    <row r="1434" spans="4:4">
      <c r="D1434" s="10"/>
    </row>
    <row r="1435" spans="4:4">
      <c r="D1435" s="10"/>
    </row>
    <row r="1436" spans="4:4">
      <c r="D1436" s="10"/>
    </row>
    <row r="1437" spans="4:4">
      <c r="D1437" s="10"/>
    </row>
    <row r="1438" spans="4:4">
      <c r="D1438" s="10"/>
    </row>
    <row r="1439" spans="4:4">
      <c r="D1439" s="10"/>
    </row>
    <row r="1440" spans="4:4">
      <c r="D1440" s="10"/>
    </row>
    <row r="1441" spans="4:4">
      <c r="D1441" s="10"/>
    </row>
    <row r="1442" spans="4:4">
      <c r="D1442" s="10"/>
    </row>
    <row r="1443" spans="4:4">
      <c r="D1443" s="10"/>
    </row>
    <row r="1444" spans="4:4">
      <c r="D1444" s="10"/>
    </row>
    <row r="1445" spans="4:4">
      <c r="D1445" s="10"/>
    </row>
    <row r="1446" spans="4:4">
      <c r="D1446" s="10"/>
    </row>
    <row r="1447" spans="4:4">
      <c r="D1447" s="10"/>
    </row>
    <row r="1448" spans="4:4">
      <c r="D1448" s="10"/>
    </row>
    <row r="1449" spans="4:4">
      <c r="D1449" s="10"/>
    </row>
    <row r="1450" spans="4:4">
      <c r="D1450" s="10"/>
    </row>
    <row r="1451" spans="4:4">
      <c r="D1451" s="10"/>
    </row>
    <row r="1452" spans="4:4">
      <c r="D1452" s="10"/>
    </row>
    <row r="1453" spans="4:4">
      <c r="D1453" s="10"/>
    </row>
    <row r="1454" spans="4:4">
      <c r="D1454" s="10"/>
    </row>
    <row r="1455" spans="4:4">
      <c r="D1455" s="10"/>
    </row>
    <row r="1456" spans="4:4">
      <c r="D1456" s="10"/>
    </row>
    <row r="1457" spans="4:4">
      <c r="D1457" s="10"/>
    </row>
    <row r="1458" spans="4:4">
      <c r="D1458" s="10"/>
    </row>
    <row r="1459" spans="4:4">
      <c r="D1459" s="10"/>
    </row>
    <row r="1460" spans="4:4">
      <c r="D1460" s="10"/>
    </row>
    <row r="1461" spans="4:4">
      <c r="D1461" s="10"/>
    </row>
    <row r="1462" spans="4:4">
      <c r="D1462" s="10"/>
    </row>
    <row r="1463" spans="4:4">
      <c r="D1463" s="10"/>
    </row>
    <row r="1464" spans="4:4">
      <c r="D1464" s="10"/>
    </row>
    <row r="1465" spans="4:4">
      <c r="D1465" s="10"/>
    </row>
    <row r="1466" spans="4:4">
      <c r="D1466" s="10"/>
    </row>
    <row r="1467" spans="4:4">
      <c r="D1467" s="10"/>
    </row>
    <row r="1468" spans="4:4">
      <c r="D1468" s="10"/>
    </row>
    <row r="1469" spans="4:4">
      <c r="D1469" s="10"/>
    </row>
    <row r="1470" spans="4:4">
      <c r="D1470" s="10"/>
    </row>
    <row r="1471" spans="4:4">
      <c r="D1471" s="10"/>
    </row>
    <row r="1472" spans="4:4">
      <c r="D1472" s="10"/>
    </row>
    <row r="1473" spans="4:4">
      <c r="D1473" s="10"/>
    </row>
    <row r="1474" spans="4:4">
      <c r="D1474" s="10"/>
    </row>
    <row r="1475" spans="4:4">
      <c r="D1475" s="10"/>
    </row>
    <row r="1476" spans="4:4">
      <c r="D1476" s="10"/>
    </row>
    <row r="1477" spans="4:4">
      <c r="D1477" s="10"/>
    </row>
    <row r="1478" spans="4:4">
      <c r="D1478" s="10"/>
    </row>
    <row r="1479" spans="4:4">
      <c r="D1479" s="10"/>
    </row>
    <row r="1480" spans="4:4">
      <c r="D1480" s="10"/>
    </row>
    <row r="1481" spans="4:4">
      <c r="D1481" s="10"/>
    </row>
    <row r="1482" spans="4:4">
      <c r="D1482" s="10"/>
    </row>
    <row r="1483" spans="4:4">
      <c r="D1483" s="10"/>
    </row>
    <row r="1484" spans="4:4">
      <c r="D1484" s="10"/>
    </row>
    <row r="1485" spans="4:4">
      <c r="D1485" s="10"/>
    </row>
    <row r="1486" spans="4:4">
      <c r="D1486" s="10"/>
    </row>
    <row r="1487" spans="4:4">
      <c r="D1487" s="10"/>
    </row>
    <row r="1488" spans="4:4">
      <c r="D1488" s="10"/>
    </row>
    <row r="1489" spans="4:4">
      <c r="D1489" s="10"/>
    </row>
    <row r="1490" spans="4:4">
      <c r="D1490" s="10"/>
    </row>
    <row r="1491" spans="4:4">
      <c r="D1491" s="10"/>
    </row>
    <row r="1492" spans="4:4">
      <c r="D1492" s="10"/>
    </row>
    <row r="1493" spans="4:4">
      <c r="D1493" s="10"/>
    </row>
    <row r="1494" spans="4:4">
      <c r="D1494" s="10"/>
    </row>
    <row r="1495" spans="4:4">
      <c r="D1495" s="10"/>
    </row>
    <row r="1496" spans="4:4">
      <c r="D1496" s="10"/>
    </row>
    <row r="1497" spans="4:4">
      <c r="D1497" s="10"/>
    </row>
    <row r="1498" spans="4:4">
      <c r="D1498" s="10"/>
    </row>
    <row r="1499" spans="4:4">
      <c r="D1499" s="10"/>
    </row>
    <row r="1500" spans="4:4">
      <c r="D1500" s="10"/>
    </row>
    <row r="1501" spans="4:4">
      <c r="D1501" s="10"/>
    </row>
    <row r="1502" spans="4:4">
      <c r="D1502" s="10"/>
    </row>
    <row r="1503" spans="4:4">
      <c r="D1503" s="10"/>
    </row>
    <row r="1504" spans="4:4">
      <c r="D1504" s="10"/>
    </row>
    <row r="1505" spans="4:4">
      <c r="D1505" s="10"/>
    </row>
    <row r="1506" spans="4:4">
      <c r="D1506" s="10"/>
    </row>
    <row r="1507" spans="4:4">
      <c r="D1507" s="10"/>
    </row>
    <row r="1508" spans="4:4">
      <c r="D1508" s="10"/>
    </row>
    <row r="1509" spans="4:4">
      <c r="D1509" s="10"/>
    </row>
    <row r="1510" spans="4:4">
      <c r="D1510" s="10"/>
    </row>
    <row r="1511" spans="4:4">
      <c r="D1511" s="10"/>
    </row>
    <row r="1512" spans="4:4">
      <c r="D1512" s="10"/>
    </row>
    <row r="1513" spans="4:4">
      <c r="D1513" s="10"/>
    </row>
    <row r="1514" spans="4:4">
      <c r="D1514" s="10"/>
    </row>
    <row r="1515" spans="4:4">
      <c r="D1515" s="10"/>
    </row>
    <row r="1516" spans="4:4">
      <c r="D1516" s="10"/>
    </row>
    <row r="1517" spans="4:4">
      <c r="D1517" s="10"/>
    </row>
    <row r="1518" spans="4:4">
      <c r="D1518" s="10"/>
    </row>
    <row r="1519" spans="4:4">
      <c r="D1519" s="10"/>
    </row>
    <row r="1520" spans="4:4">
      <c r="D1520" s="10"/>
    </row>
    <row r="1521" spans="4:4">
      <c r="D1521" s="10"/>
    </row>
    <row r="1522" spans="4:4">
      <c r="D1522" s="10"/>
    </row>
    <row r="1523" spans="4:4">
      <c r="D1523" s="10"/>
    </row>
    <row r="1524" spans="4:4">
      <c r="D1524" s="10"/>
    </row>
    <row r="1525" spans="4:4">
      <c r="D1525" s="10"/>
    </row>
    <row r="1526" spans="4:4">
      <c r="D1526" s="10"/>
    </row>
    <row r="1527" spans="4:4">
      <c r="D1527" s="10"/>
    </row>
    <row r="1528" spans="4:4">
      <c r="D1528" s="10"/>
    </row>
    <row r="1529" spans="4:4">
      <c r="D1529" s="10"/>
    </row>
    <row r="1530" spans="4:4">
      <c r="D1530" s="10"/>
    </row>
    <row r="1531" spans="4:4">
      <c r="D1531" s="10"/>
    </row>
    <row r="1532" spans="4:4">
      <c r="D1532" s="10"/>
    </row>
    <row r="1533" spans="4:4">
      <c r="D1533" s="10"/>
    </row>
    <row r="1534" spans="4:4">
      <c r="D1534" s="10"/>
    </row>
    <row r="1535" spans="4:4">
      <c r="D1535" s="10"/>
    </row>
    <row r="1536" spans="4:4">
      <c r="D1536" s="10"/>
    </row>
    <row r="1537" spans="4:4">
      <c r="D1537" s="10"/>
    </row>
    <row r="1538" spans="4:4">
      <c r="D1538" s="10"/>
    </row>
    <row r="1539" spans="4:4">
      <c r="D1539" s="10"/>
    </row>
    <row r="1540" spans="4:4">
      <c r="D1540" s="10"/>
    </row>
    <row r="1541" spans="4:4">
      <c r="D1541" s="10"/>
    </row>
    <row r="1542" spans="4:4">
      <c r="D1542" s="10"/>
    </row>
    <row r="1543" spans="4:4">
      <c r="D1543" s="10"/>
    </row>
    <row r="1544" spans="4:4">
      <c r="D1544" s="10"/>
    </row>
    <row r="1545" spans="4:4">
      <c r="D1545" s="10"/>
    </row>
    <row r="1546" spans="4:4">
      <c r="D1546" s="10"/>
    </row>
    <row r="1547" spans="4:4">
      <c r="D1547" s="10"/>
    </row>
    <row r="1548" spans="4:4">
      <c r="D1548" s="10"/>
    </row>
    <row r="1549" spans="4:4">
      <c r="D1549" s="10"/>
    </row>
    <row r="1550" spans="4:4">
      <c r="D1550" s="10"/>
    </row>
    <row r="1551" spans="4:4">
      <c r="D1551" s="10"/>
    </row>
    <row r="1552" spans="4:4">
      <c r="D1552" s="10"/>
    </row>
    <row r="1553" spans="4:4">
      <c r="D1553" s="10"/>
    </row>
    <row r="1554" spans="4:4">
      <c r="D1554" s="10"/>
    </row>
    <row r="1555" spans="4:4">
      <c r="D1555" s="10"/>
    </row>
    <row r="1556" spans="4:4">
      <c r="D1556" s="10"/>
    </row>
    <row r="1557" spans="4:4">
      <c r="D1557" s="10"/>
    </row>
    <row r="1558" spans="4:4">
      <c r="D1558" s="10"/>
    </row>
    <row r="1559" spans="4:4">
      <c r="D1559" s="10"/>
    </row>
    <row r="1560" spans="4:4">
      <c r="D1560" s="10"/>
    </row>
    <row r="1561" spans="4:4">
      <c r="D1561" s="10"/>
    </row>
    <row r="1562" spans="4:4">
      <c r="D1562" s="10"/>
    </row>
    <row r="1563" spans="4:4">
      <c r="D1563" s="10"/>
    </row>
    <row r="1564" spans="4:4">
      <c r="D1564" s="10"/>
    </row>
    <row r="1565" spans="4:4">
      <c r="D1565" s="10"/>
    </row>
    <row r="1566" spans="4:4">
      <c r="D1566" s="10"/>
    </row>
    <row r="1567" spans="4:4">
      <c r="D1567" s="10"/>
    </row>
    <row r="1568" spans="4:4">
      <c r="D1568" s="10"/>
    </row>
    <row r="1569" spans="4:4">
      <c r="D1569" s="10"/>
    </row>
    <row r="1570" spans="4:4">
      <c r="D1570" s="10"/>
    </row>
    <row r="1571" spans="4:4">
      <c r="D1571" s="10"/>
    </row>
    <row r="1572" spans="4:4">
      <c r="D1572" s="10"/>
    </row>
    <row r="1573" spans="4:4">
      <c r="D1573" s="10"/>
    </row>
    <row r="1574" spans="4:4">
      <c r="D1574" s="10"/>
    </row>
    <row r="1575" spans="4:4">
      <c r="D1575" s="10"/>
    </row>
    <row r="1576" spans="4:4">
      <c r="D1576" s="10"/>
    </row>
    <row r="1577" spans="4:4">
      <c r="D1577" s="10"/>
    </row>
    <row r="1578" spans="4:4">
      <c r="D1578" s="10"/>
    </row>
    <row r="1579" spans="4:4">
      <c r="D1579" s="10"/>
    </row>
    <row r="1580" spans="4:4">
      <c r="D1580" s="10"/>
    </row>
    <row r="1581" spans="4:4">
      <c r="D1581" s="10"/>
    </row>
    <row r="1582" spans="4:4">
      <c r="D1582" s="10"/>
    </row>
    <row r="1583" spans="4:4">
      <c r="D1583" s="10"/>
    </row>
    <row r="1584" spans="4:4">
      <c r="D1584" s="10"/>
    </row>
    <row r="1585" spans="4:4">
      <c r="D1585" s="10"/>
    </row>
    <row r="1586" spans="4:4">
      <c r="D1586" s="10"/>
    </row>
    <row r="1587" spans="4:4">
      <c r="D1587" s="10"/>
    </row>
    <row r="1588" spans="4:4">
      <c r="D1588" s="10"/>
    </row>
    <row r="1589" spans="4:4">
      <c r="D1589" s="10"/>
    </row>
    <row r="1590" spans="4:4">
      <c r="D1590" s="10"/>
    </row>
    <row r="1591" spans="4:4">
      <c r="D1591" s="10"/>
    </row>
    <row r="1592" spans="4:4">
      <c r="D1592" s="10"/>
    </row>
    <row r="1593" spans="4:4">
      <c r="D1593" s="10"/>
    </row>
    <row r="1594" spans="4:4">
      <c r="D1594" s="10"/>
    </row>
    <row r="1595" spans="4:4">
      <c r="D1595" s="10"/>
    </row>
    <row r="1596" spans="4:4">
      <c r="D1596" s="10"/>
    </row>
    <row r="1597" spans="4:4">
      <c r="D1597" s="10"/>
    </row>
    <row r="1598" spans="4:4">
      <c r="D1598" s="10"/>
    </row>
    <row r="1599" spans="4:4">
      <c r="D1599" s="10"/>
    </row>
    <row r="1600" spans="4:4">
      <c r="D1600" s="10"/>
    </row>
    <row r="1601" spans="4:4">
      <c r="D1601" s="10"/>
    </row>
    <row r="1602" spans="4:4">
      <c r="D1602" s="10"/>
    </row>
    <row r="1603" spans="4:4">
      <c r="D1603" s="10"/>
    </row>
    <row r="1604" spans="4:4">
      <c r="D1604" s="10"/>
    </row>
    <row r="1605" spans="4:4">
      <c r="D1605" s="10"/>
    </row>
    <row r="1606" spans="4:4">
      <c r="D1606" s="10"/>
    </row>
    <row r="1607" spans="4:4">
      <c r="D1607" s="10"/>
    </row>
    <row r="1608" spans="4:4">
      <c r="D1608" s="10"/>
    </row>
    <row r="1609" spans="4:4">
      <c r="D1609" s="10"/>
    </row>
    <row r="1610" spans="4:4">
      <c r="D1610" s="10"/>
    </row>
    <row r="1611" spans="4:4">
      <c r="D1611" s="10"/>
    </row>
    <row r="1612" spans="4:4">
      <c r="D1612" s="10"/>
    </row>
    <row r="1613" spans="4:4">
      <c r="D1613" s="10"/>
    </row>
    <row r="1614" spans="4:4">
      <c r="D1614" s="10"/>
    </row>
    <row r="1615" spans="4:4">
      <c r="D1615" s="10"/>
    </row>
    <row r="1616" spans="4:4">
      <c r="D1616" s="10"/>
    </row>
    <row r="1617" spans="4:4">
      <c r="D1617" s="10"/>
    </row>
    <row r="1618" spans="4:4">
      <c r="D1618" s="10"/>
    </row>
    <row r="1619" spans="4:4">
      <c r="D1619" s="10"/>
    </row>
    <row r="1620" spans="4:4">
      <c r="D1620" s="10"/>
    </row>
    <row r="1621" spans="4:4">
      <c r="D1621" s="10"/>
    </row>
    <row r="1622" spans="4:4">
      <c r="D1622" s="10"/>
    </row>
    <row r="1623" spans="4:4">
      <c r="D1623" s="10"/>
    </row>
    <row r="1624" spans="4:4">
      <c r="D1624" s="10"/>
    </row>
    <row r="1625" spans="4:4">
      <c r="D1625" s="10"/>
    </row>
    <row r="1626" spans="4:4">
      <c r="D1626" s="10"/>
    </row>
    <row r="1627" spans="4:4">
      <c r="D1627" s="10"/>
    </row>
    <row r="1628" spans="4:4">
      <c r="D1628" s="10"/>
    </row>
    <row r="1629" spans="4:4">
      <c r="D1629" s="10"/>
    </row>
    <row r="1630" spans="4:4">
      <c r="D1630" s="10"/>
    </row>
    <row r="1631" spans="4:4">
      <c r="D1631" s="10"/>
    </row>
    <row r="1632" spans="4:4">
      <c r="D1632" s="10"/>
    </row>
    <row r="1633" spans="4:4">
      <c r="D1633" s="10"/>
    </row>
    <row r="1634" spans="4:4">
      <c r="D1634" s="10"/>
    </row>
    <row r="1635" spans="4:4">
      <c r="D1635" s="10"/>
    </row>
    <row r="1636" spans="4:4">
      <c r="D1636" s="10"/>
    </row>
    <row r="1637" spans="4:4">
      <c r="D1637" s="10"/>
    </row>
    <row r="1638" spans="4:4">
      <c r="D1638" s="10"/>
    </row>
    <row r="1639" spans="4:4">
      <c r="D1639" s="10"/>
    </row>
    <row r="1640" spans="4:4">
      <c r="D1640" s="10"/>
    </row>
    <row r="1641" spans="4:4">
      <c r="D1641" s="10"/>
    </row>
    <row r="1642" spans="4:4">
      <c r="D1642" s="10"/>
    </row>
    <row r="1643" spans="4:4">
      <c r="D1643" s="10"/>
    </row>
    <row r="1644" spans="4:4">
      <c r="D1644" s="10"/>
    </row>
    <row r="1645" spans="4:4">
      <c r="D1645" s="10"/>
    </row>
    <row r="1646" spans="4:4">
      <c r="D1646" s="10"/>
    </row>
    <row r="1647" spans="4:4">
      <c r="D1647" s="10"/>
    </row>
    <row r="1648" spans="4:4">
      <c r="D1648" s="10"/>
    </row>
    <row r="1649" spans="4:4">
      <c r="D1649" s="10"/>
    </row>
    <row r="1650" spans="4:4">
      <c r="D1650" s="10"/>
    </row>
    <row r="1651" spans="4:4">
      <c r="D1651" s="10"/>
    </row>
    <row r="1652" spans="4:4">
      <c r="D1652" s="10"/>
    </row>
    <row r="1653" spans="4:4">
      <c r="D1653" s="10"/>
    </row>
    <row r="1654" spans="4:4">
      <c r="D1654" s="10"/>
    </row>
    <row r="1655" spans="4:4">
      <c r="D1655" s="10"/>
    </row>
    <row r="1656" spans="4:4">
      <c r="D1656" s="10"/>
    </row>
    <row r="1657" spans="4:4">
      <c r="D1657" s="10"/>
    </row>
    <row r="1658" spans="4:4">
      <c r="D1658" s="10"/>
    </row>
    <row r="1659" spans="4:4">
      <c r="D1659" s="10"/>
    </row>
    <row r="1660" spans="4:4">
      <c r="D1660" s="10"/>
    </row>
    <row r="1661" spans="4:4">
      <c r="D1661" s="10"/>
    </row>
    <row r="1662" spans="4:4">
      <c r="D1662" s="10"/>
    </row>
    <row r="1663" spans="4:4">
      <c r="D1663" s="10"/>
    </row>
    <row r="1664" spans="4:4">
      <c r="D1664" s="10"/>
    </row>
    <row r="1665" spans="4:4">
      <c r="D1665" s="10"/>
    </row>
    <row r="1666" spans="4:4">
      <c r="D1666" s="10"/>
    </row>
    <row r="1667" spans="4:4">
      <c r="D1667" s="10"/>
    </row>
    <row r="1668" spans="4:4">
      <c r="D1668" s="10"/>
    </row>
    <row r="1669" spans="4:4">
      <c r="D1669" s="10"/>
    </row>
    <row r="1670" spans="4:4">
      <c r="D1670" s="10"/>
    </row>
    <row r="1671" spans="4:4">
      <c r="D1671" s="10"/>
    </row>
    <row r="1672" spans="4:4">
      <c r="D1672" s="10"/>
    </row>
    <row r="1673" spans="4:4">
      <c r="D1673" s="10"/>
    </row>
    <row r="1674" spans="4:4">
      <c r="D1674" s="10"/>
    </row>
    <row r="1675" spans="4:4">
      <c r="D1675" s="10"/>
    </row>
    <row r="1676" spans="4:4">
      <c r="D1676" s="10"/>
    </row>
    <row r="1677" spans="4:4">
      <c r="D1677" s="10"/>
    </row>
    <row r="1678" spans="4:4">
      <c r="D1678" s="10"/>
    </row>
    <row r="1679" spans="4:4">
      <c r="D1679" s="10"/>
    </row>
    <row r="1680" spans="4:4">
      <c r="D1680" s="10"/>
    </row>
    <row r="1681" spans="4:4">
      <c r="D1681" s="10"/>
    </row>
    <row r="1682" spans="4:4">
      <c r="D1682" s="10"/>
    </row>
    <row r="1683" spans="4:4">
      <c r="D1683" s="10"/>
    </row>
    <row r="1684" spans="4:4">
      <c r="D1684" s="10"/>
    </row>
    <row r="1685" spans="4:4">
      <c r="D1685" s="10"/>
    </row>
    <row r="1686" spans="4:4">
      <c r="D1686" s="10"/>
    </row>
    <row r="1687" spans="4:4">
      <c r="D1687" s="10"/>
    </row>
    <row r="1688" spans="4:4">
      <c r="D1688" s="10"/>
    </row>
    <row r="1689" spans="4:4">
      <c r="D1689" s="10"/>
    </row>
    <row r="1690" spans="4:4">
      <c r="D1690" s="10"/>
    </row>
    <row r="1691" spans="4:4">
      <c r="D1691" s="10"/>
    </row>
    <row r="1692" spans="4:4">
      <c r="D1692" s="10"/>
    </row>
    <row r="1693" spans="4:4">
      <c r="D1693" s="10"/>
    </row>
    <row r="1694" spans="4:4">
      <c r="D1694" s="10"/>
    </row>
    <row r="1695" spans="4:4">
      <c r="D1695" s="10"/>
    </row>
    <row r="1696" spans="4:4">
      <c r="D1696" s="10"/>
    </row>
    <row r="1697" spans="4:4">
      <c r="D1697" s="10"/>
    </row>
    <row r="1698" spans="4:4">
      <c r="D1698" s="10"/>
    </row>
    <row r="1699" spans="4:4">
      <c r="D1699" s="10"/>
    </row>
    <row r="1700" spans="4:4">
      <c r="D1700" s="10"/>
    </row>
    <row r="1701" spans="4:4">
      <c r="D1701" s="10"/>
    </row>
    <row r="1702" spans="4:4">
      <c r="D1702" s="10"/>
    </row>
    <row r="1703" spans="4:4">
      <c r="D1703" s="10"/>
    </row>
    <row r="1704" spans="4:4">
      <c r="D1704" s="10"/>
    </row>
    <row r="1705" spans="4:4">
      <c r="D1705" s="10"/>
    </row>
    <row r="1706" spans="4:4">
      <c r="D1706" s="10"/>
    </row>
    <row r="1707" spans="4:4">
      <c r="D1707" s="10"/>
    </row>
    <row r="1708" spans="4:4">
      <c r="D1708" s="10"/>
    </row>
    <row r="1709" spans="4:4">
      <c r="D1709" s="10"/>
    </row>
    <row r="1710" spans="4:4">
      <c r="D1710" s="10"/>
    </row>
    <row r="1711" spans="4:4">
      <c r="D1711" s="10"/>
    </row>
    <row r="1712" spans="4:4">
      <c r="D1712" s="10"/>
    </row>
    <row r="1713" spans="4:4">
      <c r="D1713" s="10"/>
    </row>
    <row r="1714" spans="4:4">
      <c r="D1714" s="10"/>
    </row>
    <row r="1715" spans="4:4">
      <c r="D1715" s="10"/>
    </row>
    <row r="1716" spans="4:4">
      <c r="D1716" s="10"/>
    </row>
    <row r="1717" spans="4:4">
      <c r="D1717" s="10"/>
    </row>
    <row r="1718" spans="4:4">
      <c r="D1718" s="10"/>
    </row>
    <row r="1719" spans="4:4">
      <c r="D1719" s="10"/>
    </row>
    <row r="1720" spans="4:4">
      <c r="D1720" s="10"/>
    </row>
    <row r="1721" spans="4:4">
      <c r="D1721" s="10"/>
    </row>
    <row r="1722" spans="4:4">
      <c r="D1722" s="10"/>
    </row>
    <row r="1723" spans="4:4">
      <c r="D1723" s="10"/>
    </row>
    <row r="1724" spans="4:4">
      <c r="D1724" s="10"/>
    </row>
    <row r="1725" spans="4:4">
      <c r="D1725" s="10"/>
    </row>
    <row r="1726" spans="4:4">
      <c r="D1726" s="10"/>
    </row>
    <row r="1727" spans="4:4">
      <c r="D1727" s="10"/>
    </row>
    <row r="1728" spans="4:4">
      <c r="D1728" s="10"/>
    </row>
    <row r="1729" spans="4:4">
      <c r="D1729" s="10"/>
    </row>
    <row r="1730" spans="4:4">
      <c r="D1730" s="10"/>
    </row>
    <row r="1731" spans="4:4">
      <c r="D1731" s="10"/>
    </row>
    <row r="1732" spans="4:4">
      <c r="D1732" s="10"/>
    </row>
    <row r="1733" spans="4:4">
      <c r="D1733" s="10"/>
    </row>
    <row r="1734" spans="4:4">
      <c r="D1734" s="10"/>
    </row>
    <row r="1735" spans="4:4">
      <c r="D1735" s="10"/>
    </row>
    <row r="1736" spans="4:4">
      <c r="D1736" s="10"/>
    </row>
    <row r="1737" spans="4:4">
      <c r="D1737" s="10"/>
    </row>
    <row r="1738" spans="4:4">
      <c r="D1738" s="10"/>
    </row>
    <row r="1739" spans="4:4">
      <c r="D1739" s="10"/>
    </row>
    <row r="1740" spans="4:4">
      <c r="D1740" s="10"/>
    </row>
    <row r="1741" spans="4:4">
      <c r="D1741" s="10"/>
    </row>
    <row r="1742" spans="4:4">
      <c r="D1742" s="10"/>
    </row>
    <row r="1743" spans="4:4">
      <c r="D1743" s="10"/>
    </row>
    <row r="1744" spans="4:4">
      <c r="D1744" s="10"/>
    </row>
    <row r="1745" spans="4:4">
      <c r="D1745" s="10"/>
    </row>
    <row r="1746" spans="4:4">
      <c r="D1746" s="10"/>
    </row>
    <row r="1747" spans="4:4">
      <c r="D1747" s="10"/>
    </row>
    <row r="1748" spans="4:4">
      <c r="D1748" s="10"/>
    </row>
    <row r="1749" spans="4:4">
      <c r="D1749" s="10"/>
    </row>
    <row r="1750" spans="4:4">
      <c r="D1750" s="10"/>
    </row>
    <row r="1751" spans="4:4">
      <c r="D1751" s="10"/>
    </row>
    <row r="1752" spans="4:4">
      <c r="D1752" s="10"/>
    </row>
    <row r="1753" spans="4:4">
      <c r="D1753" s="10"/>
    </row>
    <row r="1754" spans="4:4">
      <c r="D1754" s="10"/>
    </row>
    <row r="1755" spans="4:4">
      <c r="D1755" s="10"/>
    </row>
    <row r="1756" spans="4:4">
      <c r="D1756" s="10"/>
    </row>
    <row r="1757" spans="4:4">
      <c r="D1757" s="10"/>
    </row>
    <row r="1758" spans="4:4">
      <c r="D1758" s="10"/>
    </row>
    <row r="1759" spans="4:4">
      <c r="D1759" s="10"/>
    </row>
    <row r="1760" spans="4:4">
      <c r="D1760" s="10"/>
    </row>
    <row r="1761" spans="4:4">
      <c r="D1761" s="10"/>
    </row>
    <row r="1762" spans="4:4">
      <c r="D1762" s="10"/>
    </row>
    <row r="1763" spans="4:4">
      <c r="D1763" s="10"/>
    </row>
    <row r="1764" spans="4:4">
      <c r="D1764" s="10"/>
    </row>
    <row r="1765" spans="4:4">
      <c r="D1765" s="10"/>
    </row>
    <row r="1766" spans="4:4">
      <c r="D1766" s="10"/>
    </row>
    <row r="1767" spans="4:4">
      <c r="D1767" s="10"/>
    </row>
    <row r="1768" spans="4:4">
      <c r="D1768" s="10"/>
    </row>
    <row r="1769" spans="4:4">
      <c r="D1769" s="10"/>
    </row>
    <row r="1770" spans="4:4">
      <c r="D1770" s="10"/>
    </row>
    <row r="1771" spans="4:4">
      <c r="D1771" s="10"/>
    </row>
    <row r="1772" spans="4:4">
      <c r="D1772" s="10"/>
    </row>
    <row r="1773" spans="4:4">
      <c r="D1773" s="10"/>
    </row>
    <row r="1774" spans="4:4">
      <c r="D1774" s="10"/>
    </row>
    <row r="1775" spans="4:4">
      <c r="D1775" s="10"/>
    </row>
    <row r="1776" spans="4:4">
      <c r="D1776" s="10"/>
    </row>
    <row r="1777" spans="4:4">
      <c r="D1777" s="10"/>
    </row>
    <row r="1778" spans="4:4">
      <c r="D1778" s="10"/>
    </row>
    <row r="1779" spans="4:4">
      <c r="D1779" s="10"/>
    </row>
    <row r="1780" spans="4:4">
      <c r="D1780" s="10"/>
    </row>
    <row r="1781" spans="4:4">
      <c r="D1781" s="10"/>
    </row>
    <row r="1782" spans="4:4">
      <c r="D1782" s="10"/>
    </row>
    <row r="1783" spans="4:4">
      <c r="D1783" s="10"/>
    </row>
    <row r="1784" spans="4:4">
      <c r="D1784" s="10"/>
    </row>
    <row r="1785" spans="4:4">
      <c r="D1785" s="10"/>
    </row>
    <row r="1786" spans="4:4">
      <c r="D1786" s="10"/>
    </row>
    <row r="1787" spans="4:4">
      <c r="D1787" s="10"/>
    </row>
    <row r="1788" spans="4:4">
      <c r="D1788" s="10"/>
    </row>
    <row r="1789" spans="4:4">
      <c r="D1789" s="10"/>
    </row>
    <row r="1790" spans="4:4">
      <c r="D1790" s="10"/>
    </row>
    <row r="1791" spans="4:4">
      <c r="D1791" s="10"/>
    </row>
    <row r="1792" spans="4:4">
      <c r="D1792" s="10"/>
    </row>
    <row r="1793" spans="4:4">
      <c r="D1793" s="10"/>
    </row>
    <row r="1794" spans="4:4">
      <c r="D1794" s="10"/>
    </row>
    <row r="1795" spans="4:4">
      <c r="D1795" s="10"/>
    </row>
    <row r="1796" spans="4:4">
      <c r="D1796" s="10"/>
    </row>
    <row r="1797" spans="4:4">
      <c r="D1797" s="10"/>
    </row>
    <row r="1798" spans="4:4">
      <c r="D1798" s="10"/>
    </row>
    <row r="1799" spans="4:4">
      <c r="D1799" s="10"/>
    </row>
    <row r="1800" spans="4:4">
      <c r="D1800" s="10"/>
    </row>
    <row r="1801" spans="4:4">
      <c r="D1801" s="10"/>
    </row>
    <row r="1802" spans="4:4">
      <c r="D1802" s="10"/>
    </row>
    <row r="1803" spans="4:4">
      <c r="D1803" s="10"/>
    </row>
    <row r="1804" spans="4:4">
      <c r="D1804" s="10"/>
    </row>
    <row r="1805" spans="4:4">
      <c r="D1805" s="10"/>
    </row>
    <row r="1806" spans="4:4">
      <c r="D1806" s="10"/>
    </row>
    <row r="1807" spans="4:4">
      <c r="D1807" s="10"/>
    </row>
    <row r="1808" spans="4:4">
      <c r="D1808" s="10"/>
    </row>
    <row r="1809" spans="4:4">
      <c r="D1809" s="10"/>
    </row>
    <row r="1810" spans="4:4">
      <c r="D1810" s="10"/>
    </row>
    <row r="1811" spans="4:4">
      <c r="D1811" s="10"/>
    </row>
    <row r="1812" spans="4:4">
      <c r="D1812" s="10"/>
    </row>
    <row r="1813" spans="4:4">
      <c r="D1813" s="10"/>
    </row>
    <row r="1814" spans="4:4">
      <c r="D1814" s="10"/>
    </row>
    <row r="1815" spans="4:4">
      <c r="D1815" s="10"/>
    </row>
    <row r="1816" spans="4:4">
      <c r="D1816" s="10"/>
    </row>
    <row r="1817" spans="4:4">
      <c r="D1817" s="10"/>
    </row>
    <row r="1818" spans="4:4">
      <c r="D1818" s="10"/>
    </row>
    <row r="1819" spans="4:4">
      <c r="D1819" s="10"/>
    </row>
    <row r="1820" spans="4:4">
      <c r="D1820" s="10"/>
    </row>
    <row r="1821" spans="4:4">
      <c r="D1821" s="10"/>
    </row>
    <row r="1822" spans="4:4">
      <c r="D1822" s="10"/>
    </row>
    <row r="1823" spans="4:4">
      <c r="D1823" s="10"/>
    </row>
    <row r="1824" spans="4:4">
      <c r="D1824" s="10"/>
    </row>
    <row r="1825" spans="4:4">
      <c r="D1825" s="10"/>
    </row>
    <row r="1826" spans="4:4">
      <c r="D1826" s="10"/>
    </row>
    <row r="1827" spans="4:4">
      <c r="D1827" s="10"/>
    </row>
    <row r="1828" spans="4:4">
      <c r="D1828" s="10"/>
    </row>
    <row r="1829" spans="4:4">
      <c r="D1829" s="10"/>
    </row>
    <row r="1830" spans="4:4">
      <c r="D1830" s="10"/>
    </row>
    <row r="1831" spans="4:4">
      <c r="D1831" s="10"/>
    </row>
    <row r="1832" spans="4:4">
      <c r="D1832" s="10"/>
    </row>
    <row r="1833" spans="4:4">
      <c r="D1833" s="10"/>
    </row>
    <row r="1834" spans="4:4">
      <c r="D1834" s="10"/>
    </row>
    <row r="1835" spans="4:4">
      <c r="D1835" s="10"/>
    </row>
    <row r="1836" spans="4:4">
      <c r="D1836" s="10"/>
    </row>
    <row r="1837" spans="4:4">
      <c r="D1837" s="10"/>
    </row>
    <row r="1838" spans="4:4">
      <c r="D1838" s="10"/>
    </row>
    <row r="1839" spans="4:4">
      <c r="D1839" s="10"/>
    </row>
    <row r="1840" spans="4:4">
      <c r="D1840" s="10"/>
    </row>
    <row r="1841" spans="4:4">
      <c r="D1841" s="10"/>
    </row>
    <row r="1842" spans="4:4">
      <c r="D1842" s="10"/>
    </row>
    <row r="1843" spans="4:4">
      <c r="D1843" s="10"/>
    </row>
    <row r="1844" spans="4:4">
      <c r="D1844" s="10"/>
    </row>
    <row r="1845" spans="4:4">
      <c r="D1845" s="10"/>
    </row>
    <row r="1846" spans="4:4">
      <c r="D1846" s="10"/>
    </row>
    <row r="1847" spans="4:4">
      <c r="D1847" s="10"/>
    </row>
    <row r="1848" spans="4:4">
      <c r="D1848" s="10"/>
    </row>
    <row r="1849" spans="4:4">
      <c r="D1849" s="10"/>
    </row>
    <row r="1850" spans="4:4">
      <c r="D1850" s="10"/>
    </row>
    <row r="1851" spans="4:4">
      <c r="D1851" s="10"/>
    </row>
    <row r="1852" spans="4:4">
      <c r="D1852" s="10"/>
    </row>
    <row r="1853" spans="4:4">
      <c r="D1853" s="10"/>
    </row>
    <row r="1854" spans="4:4">
      <c r="D1854" s="10"/>
    </row>
    <row r="1855" spans="4:4">
      <c r="D1855" s="10"/>
    </row>
    <row r="1856" spans="4:4">
      <c r="D1856" s="10"/>
    </row>
    <row r="1857" spans="4:4">
      <c r="D1857" s="10"/>
    </row>
    <row r="1858" spans="4:4">
      <c r="D1858" s="10"/>
    </row>
    <row r="1859" spans="4:4">
      <c r="D1859" s="10"/>
    </row>
    <row r="1860" spans="4:4">
      <c r="D1860" s="10"/>
    </row>
    <row r="1861" spans="4:4">
      <c r="D1861" s="10"/>
    </row>
    <row r="1862" spans="4:4">
      <c r="D1862" s="10"/>
    </row>
    <row r="1863" spans="4:4">
      <c r="D1863" s="10"/>
    </row>
    <row r="1864" spans="4:4">
      <c r="D1864" s="10"/>
    </row>
    <row r="1865" spans="4:4">
      <c r="D1865" s="10"/>
    </row>
    <row r="1866" spans="4:4">
      <c r="D1866" s="10"/>
    </row>
    <row r="1867" spans="4:4">
      <c r="D1867" s="10"/>
    </row>
    <row r="1868" spans="4:4">
      <c r="D1868" s="10"/>
    </row>
    <row r="1869" spans="4:4">
      <c r="D1869" s="10"/>
    </row>
    <row r="1870" spans="4:4">
      <c r="D1870" s="10"/>
    </row>
    <row r="1871" spans="4:4">
      <c r="D1871" s="10"/>
    </row>
    <row r="1872" spans="4:4">
      <c r="D1872" s="10"/>
    </row>
    <row r="1873" spans="4:4">
      <c r="D1873" s="10"/>
    </row>
    <row r="1874" spans="4:4">
      <c r="D1874" s="10"/>
    </row>
    <row r="1875" spans="4:4">
      <c r="D1875" s="10"/>
    </row>
    <row r="1876" spans="4:4">
      <c r="D1876" s="10"/>
    </row>
    <row r="1877" spans="4:4">
      <c r="D1877" s="10"/>
    </row>
    <row r="1878" spans="4:4">
      <c r="D1878" s="10"/>
    </row>
    <row r="1879" spans="4:4">
      <c r="D1879" s="10"/>
    </row>
    <row r="1880" spans="4:4">
      <c r="D1880" s="10"/>
    </row>
    <row r="1881" spans="4:4">
      <c r="D1881" s="10"/>
    </row>
    <row r="1882" spans="4:4">
      <c r="D1882" s="10"/>
    </row>
    <row r="1883" spans="4:4">
      <c r="D1883" s="10"/>
    </row>
    <row r="1884" spans="4:4">
      <c r="D1884" s="10"/>
    </row>
    <row r="1885" spans="4:4">
      <c r="D1885" s="10"/>
    </row>
    <row r="1886" spans="4:4">
      <c r="D1886" s="10"/>
    </row>
    <row r="1887" spans="4:4">
      <c r="D1887" s="10"/>
    </row>
    <row r="1888" spans="4:4">
      <c r="D1888" s="10"/>
    </row>
    <row r="1889" spans="4:4">
      <c r="D1889" s="10"/>
    </row>
    <row r="1890" spans="4:4">
      <c r="D1890" s="10"/>
    </row>
    <row r="1891" spans="4:4">
      <c r="D1891" s="10"/>
    </row>
    <row r="1892" spans="4:4">
      <c r="D1892" s="10"/>
    </row>
    <row r="1893" spans="4:4">
      <c r="D1893" s="10"/>
    </row>
    <row r="1894" spans="4:4">
      <c r="D1894" s="10"/>
    </row>
    <row r="1895" spans="4:4">
      <c r="D1895" s="10"/>
    </row>
    <row r="1896" spans="4:4">
      <c r="D1896" s="10"/>
    </row>
    <row r="1897" spans="4:4">
      <c r="D1897" s="10"/>
    </row>
    <row r="1898" spans="4:4">
      <c r="D1898" s="10"/>
    </row>
    <row r="1899" spans="4:4">
      <c r="D1899" s="10"/>
    </row>
    <row r="1900" spans="4:4">
      <c r="D1900" s="10"/>
    </row>
    <row r="1901" spans="4:4">
      <c r="D1901" s="10"/>
    </row>
    <row r="1902" spans="4:4">
      <c r="D1902" s="10"/>
    </row>
    <row r="1903" spans="4:4">
      <c r="D1903" s="10"/>
    </row>
    <row r="1904" spans="4:4">
      <c r="D1904" s="10"/>
    </row>
    <row r="1905" spans="4:4">
      <c r="D1905" s="10"/>
    </row>
    <row r="1906" spans="4:4">
      <c r="D1906" s="10"/>
    </row>
    <row r="1907" spans="4:4">
      <c r="D1907" s="10"/>
    </row>
    <row r="1908" spans="4:4">
      <c r="D1908" s="10"/>
    </row>
    <row r="1909" spans="4:4">
      <c r="D1909" s="10"/>
    </row>
    <row r="1910" spans="4:4">
      <c r="D1910" s="10"/>
    </row>
    <row r="1911" spans="4:4">
      <c r="D1911" s="10"/>
    </row>
    <row r="1912" spans="4:4">
      <c r="D1912" s="10"/>
    </row>
    <row r="1913" spans="4:4">
      <c r="D1913" s="10"/>
    </row>
    <row r="1914" spans="4:4">
      <c r="D1914" s="10"/>
    </row>
    <row r="1915" spans="4:4">
      <c r="D1915" s="10"/>
    </row>
    <row r="1916" spans="4:4">
      <c r="D1916" s="10"/>
    </row>
    <row r="1917" spans="4:4">
      <c r="D1917" s="10"/>
    </row>
    <row r="1918" spans="4:4">
      <c r="D1918" s="10"/>
    </row>
    <row r="1919" spans="4:4">
      <c r="D1919" s="10"/>
    </row>
    <row r="1920" spans="4:4">
      <c r="D1920" s="10"/>
    </row>
    <row r="1921" spans="4:4">
      <c r="D1921" s="10"/>
    </row>
    <row r="1922" spans="4:4">
      <c r="D1922" s="10"/>
    </row>
    <row r="1923" spans="4:4">
      <c r="D1923" s="10"/>
    </row>
    <row r="1924" spans="4:4">
      <c r="D1924" s="10"/>
    </row>
    <row r="1925" spans="4:4">
      <c r="D1925" s="10"/>
    </row>
    <row r="1926" spans="4:4">
      <c r="D1926" s="10"/>
    </row>
    <row r="1927" spans="4:4">
      <c r="D1927" s="10"/>
    </row>
    <row r="1928" spans="4:4">
      <c r="D1928" s="10"/>
    </row>
    <row r="1929" spans="4:4">
      <c r="D1929" s="10"/>
    </row>
    <row r="1930" spans="4:4">
      <c r="D1930" s="10"/>
    </row>
    <row r="1931" spans="4:4">
      <c r="D1931" s="10"/>
    </row>
    <row r="1932" spans="4:4">
      <c r="D1932" s="10"/>
    </row>
    <row r="1933" spans="4:4">
      <c r="D1933" s="10"/>
    </row>
    <row r="1934" spans="4:4">
      <c r="D1934" s="10"/>
    </row>
    <row r="1935" spans="4:4">
      <c r="D1935" s="10"/>
    </row>
    <row r="1936" spans="4:4">
      <c r="D1936" s="10"/>
    </row>
    <row r="1937" spans="4:4">
      <c r="D1937" s="10"/>
    </row>
    <row r="1938" spans="4:4">
      <c r="D1938" s="10"/>
    </row>
    <row r="1939" spans="4:4">
      <c r="D1939" s="10"/>
    </row>
    <row r="1940" spans="4:4">
      <c r="D1940" s="10"/>
    </row>
    <row r="1941" spans="4:4">
      <c r="D1941" s="10"/>
    </row>
    <row r="1942" spans="4:4">
      <c r="D1942" s="10"/>
    </row>
    <row r="1943" spans="4:4">
      <c r="D1943" s="10"/>
    </row>
    <row r="1944" spans="4:4">
      <c r="D1944" s="10"/>
    </row>
    <row r="1945" spans="4:4">
      <c r="D1945" s="10"/>
    </row>
    <row r="1946" spans="4:4">
      <c r="D1946" s="10"/>
    </row>
    <row r="1947" spans="4:4">
      <c r="D1947" s="10"/>
    </row>
    <row r="1948" spans="4:4">
      <c r="D1948" s="10"/>
    </row>
    <row r="1949" spans="4:4">
      <c r="D1949" s="10"/>
    </row>
    <row r="1950" spans="4:4">
      <c r="D1950" s="10"/>
    </row>
    <row r="1951" spans="4:4">
      <c r="D1951" s="10"/>
    </row>
    <row r="1952" spans="4:4">
      <c r="D1952" s="10"/>
    </row>
    <row r="1953" spans="4:4">
      <c r="D1953" s="10"/>
    </row>
    <row r="1954" spans="4:4">
      <c r="D1954" s="10"/>
    </row>
    <row r="1955" spans="4:4">
      <c r="D1955" s="10"/>
    </row>
    <row r="1956" spans="4:4">
      <c r="D1956" s="10"/>
    </row>
    <row r="1957" spans="4:4">
      <c r="D1957" s="10"/>
    </row>
    <row r="1958" spans="4:4">
      <c r="D1958" s="10"/>
    </row>
    <row r="1959" spans="4:4">
      <c r="D1959" s="10"/>
    </row>
    <row r="1960" spans="4:4">
      <c r="D1960" s="10"/>
    </row>
    <row r="1961" spans="4:4">
      <c r="D1961" s="10"/>
    </row>
    <row r="1962" spans="4:4">
      <c r="D1962" s="10"/>
    </row>
    <row r="1963" spans="4:4">
      <c r="D1963" s="10"/>
    </row>
    <row r="1964" spans="4:4">
      <c r="D1964" s="10"/>
    </row>
    <row r="1965" spans="4:4">
      <c r="D1965" s="10"/>
    </row>
    <row r="1966" spans="4:4">
      <c r="D1966" s="10"/>
    </row>
    <row r="1967" spans="4:4">
      <c r="D1967" s="10"/>
    </row>
    <row r="1968" spans="4:4">
      <c r="D1968" s="10"/>
    </row>
    <row r="1969" spans="4:4">
      <c r="D1969" s="10"/>
    </row>
    <row r="1970" spans="4:4">
      <c r="D1970" s="10"/>
    </row>
    <row r="1971" spans="4:4">
      <c r="D1971" s="10"/>
    </row>
    <row r="1972" spans="4:4">
      <c r="D1972" s="10"/>
    </row>
    <row r="1973" spans="4:4">
      <c r="D1973" s="10"/>
    </row>
    <row r="1974" spans="4:4">
      <c r="D1974" s="10"/>
    </row>
    <row r="1975" spans="4:4">
      <c r="D1975" s="10"/>
    </row>
    <row r="1976" spans="4:4">
      <c r="D1976" s="10"/>
    </row>
    <row r="1977" spans="4:4">
      <c r="D1977" s="10"/>
    </row>
    <row r="1978" spans="4:4">
      <c r="D1978" s="10"/>
    </row>
    <row r="1979" spans="4:4">
      <c r="D1979" s="10"/>
    </row>
    <row r="1980" spans="4:4">
      <c r="D1980" s="10"/>
    </row>
    <row r="1981" spans="4:4">
      <c r="D1981" s="10"/>
    </row>
    <row r="1982" spans="4:4">
      <c r="D1982" s="10"/>
    </row>
    <row r="1983" spans="4:4">
      <c r="D1983" s="10"/>
    </row>
    <row r="1984" spans="4:4">
      <c r="D1984" s="10"/>
    </row>
    <row r="1985" spans="4:4">
      <c r="D1985" s="10"/>
    </row>
    <row r="1986" spans="4:4">
      <c r="D1986" s="10"/>
    </row>
    <row r="1987" spans="4:4">
      <c r="D1987" s="10"/>
    </row>
    <row r="1988" spans="4:4">
      <c r="D1988" s="10"/>
    </row>
    <row r="1989" spans="4:4">
      <c r="D1989" s="10"/>
    </row>
    <row r="1990" spans="4:4">
      <c r="D1990" s="10"/>
    </row>
    <row r="1991" spans="4:4">
      <c r="D1991" s="10"/>
    </row>
    <row r="1992" spans="4:4">
      <c r="D1992" s="10"/>
    </row>
    <row r="1993" spans="4:4">
      <c r="D1993" s="10"/>
    </row>
    <row r="1994" spans="4:4">
      <c r="D1994" s="10"/>
    </row>
    <row r="1995" spans="4:4">
      <c r="D1995" s="10"/>
    </row>
    <row r="1996" spans="4:4">
      <c r="D1996" s="10"/>
    </row>
    <row r="1997" spans="4:4">
      <c r="D1997" s="10"/>
    </row>
    <row r="1998" spans="4:4">
      <c r="D1998" s="10"/>
    </row>
    <row r="1999" spans="4:4">
      <c r="D1999" s="10"/>
    </row>
    <row r="2000" spans="4:4">
      <c r="D2000" s="10"/>
    </row>
    <row r="2001" spans="4:4">
      <c r="D2001" s="10"/>
    </row>
    <row r="2002" spans="4:4">
      <c r="D2002" s="10"/>
    </row>
    <row r="2003" spans="4:4">
      <c r="D2003" s="10"/>
    </row>
    <row r="2004" spans="4:4">
      <c r="D2004" s="10"/>
    </row>
    <row r="2005" spans="4:4">
      <c r="D2005" s="10"/>
    </row>
    <row r="2006" spans="4:4">
      <c r="D2006" s="10"/>
    </row>
    <row r="2007" spans="4:4">
      <c r="D2007" s="10"/>
    </row>
    <row r="2008" spans="4:4">
      <c r="D2008" s="10"/>
    </row>
    <row r="2009" spans="4:4">
      <c r="D2009" s="10"/>
    </row>
    <row r="2010" spans="4:4">
      <c r="D2010" s="10"/>
    </row>
    <row r="2011" spans="4:4">
      <c r="D2011" s="10"/>
    </row>
    <row r="2012" spans="4:4">
      <c r="D2012" s="10"/>
    </row>
    <row r="2013" spans="4:4">
      <c r="D2013" s="10"/>
    </row>
    <row r="2014" spans="4:4">
      <c r="D2014" s="10"/>
    </row>
    <row r="2015" spans="4:4">
      <c r="D2015" s="10"/>
    </row>
    <row r="2016" spans="4:4">
      <c r="D2016" s="10"/>
    </row>
    <row r="2017" spans="4:4">
      <c r="D2017" s="10"/>
    </row>
    <row r="2018" spans="4:4">
      <c r="D2018" s="10"/>
    </row>
    <row r="2019" spans="4:4">
      <c r="D2019" s="10"/>
    </row>
    <row r="2020" spans="4:4">
      <c r="D2020" s="10"/>
    </row>
    <row r="2021" spans="4:4">
      <c r="D2021" s="10"/>
    </row>
    <row r="2022" spans="4:4">
      <c r="D2022" s="10"/>
    </row>
    <row r="2023" spans="4:4">
      <c r="D2023" s="10"/>
    </row>
    <row r="2024" spans="4:4">
      <c r="D2024" s="10"/>
    </row>
    <row r="2025" spans="4:4">
      <c r="D2025" s="10"/>
    </row>
    <row r="2026" spans="4:4">
      <c r="D2026" s="10"/>
    </row>
    <row r="2027" spans="4:4">
      <c r="D2027" s="10"/>
    </row>
    <row r="2028" spans="4:4">
      <c r="D2028" s="10"/>
    </row>
    <row r="2029" spans="4:4">
      <c r="D2029" s="10"/>
    </row>
    <row r="2030" spans="4:4">
      <c r="D2030" s="10"/>
    </row>
    <row r="2031" spans="4:4">
      <c r="D2031" s="10"/>
    </row>
    <row r="2032" spans="4:4">
      <c r="D2032" s="10"/>
    </row>
    <row r="2033" spans="4:4">
      <c r="D2033" s="10"/>
    </row>
    <row r="2034" spans="4:4">
      <c r="D2034" s="10"/>
    </row>
    <row r="2035" spans="4:4">
      <c r="D2035" s="10"/>
    </row>
    <row r="2036" spans="4:4">
      <c r="D2036" s="10"/>
    </row>
    <row r="2037" spans="4:4">
      <c r="D2037" s="10"/>
    </row>
    <row r="2038" spans="4:4">
      <c r="D2038" s="10"/>
    </row>
    <row r="2039" spans="4:4">
      <c r="D2039" s="10"/>
    </row>
    <row r="2040" spans="4:4">
      <c r="D2040" s="10"/>
    </row>
    <row r="2041" spans="4:4">
      <c r="D2041" s="10"/>
    </row>
    <row r="2042" spans="4:4">
      <c r="D2042" s="10"/>
    </row>
    <row r="2043" spans="4:4">
      <c r="D2043" s="10"/>
    </row>
    <row r="2044" spans="4:4">
      <c r="D2044" s="10"/>
    </row>
    <row r="2045" spans="4:4">
      <c r="D2045" s="10"/>
    </row>
    <row r="2046" spans="4:4">
      <c r="D2046" s="10"/>
    </row>
    <row r="2047" spans="4:4">
      <c r="D2047" s="10"/>
    </row>
    <row r="2048" spans="4:4">
      <c r="D2048" s="10"/>
    </row>
    <row r="2049" spans="4:4">
      <c r="D2049" s="10"/>
    </row>
    <row r="2050" spans="4:4">
      <c r="D2050" s="10"/>
    </row>
    <row r="2051" spans="4:4">
      <c r="D2051" s="10"/>
    </row>
    <row r="2052" spans="4:4">
      <c r="D2052" s="10"/>
    </row>
    <row r="2053" spans="4:4">
      <c r="D2053" s="10"/>
    </row>
    <row r="2054" spans="4:4">
      <c r="D2054" s="10"/>
    </row>
    <row r="2055" spans="4:4">
      <c r="D2055" s="10"/>
    </row>
    <row r="2056" spans="4:4">
      <c r="D2056" s="10"/>
    </row>
    <row r="2057" spans="4:4">
      <c r="D2057" s="10"/>
    </row>
    <row r="2058" spans="4:4">
      <c r="D2058" s="10"/>
    </row>
    <row r="2059" spans="4:4">
      <c r="D2059" s="10"/>
    </row>
    <row r="2060" spans="4:4">
      <c r="D2060" s="10"/>
    </row>
    <row r="2061" spans="4:4">
      <c r="D2061" s="10"/>
    </row>
    <row r="2062" spans="4:4">
      <c r="D2062" s="10"/>
    </row>
    <row r="2063" spans="4:4">
      <c r="D2063" s="10"/>
    </row>
    <row r="2064" spans="4:4">
      <c r="D2064" s="10"/>
    </row>
    <row r="2065" spans="4:4">
      <c r="D2065" s="10"/>
    </row>
    <row r="2066" spans="4:4">
      <c r="D2066" s="10"/>
    </row>
    <row r="2067" spans="4:4">
      <c r="D2067" s="10"/>
    </row>
    <row r="2068" spans="4:4">
      <c r="D2068" s="10"/>
    </row>
    <row r="2069" spans="4:4">
      <c r="D2069" s="10"/>
    </row>
    <row r="2070" spans="4:4">
      <c r="D2070" s="10"/>
    </row>
    <row r="2071" spans="4:4">
      <c r="D2071" s="10"/>
    </row>
    <row r="2072" spans="4:4">
      <c r="D2072" s="10"/>
    </row>
    <row r="2073" spans="4:4">
      <c r="D2073" s="10"/>
    </row>
    <row r="2074" spans="4:4">
      <c r="D2074" s="10"/>
    </row>
    <row r="2075" spans="4:4">
      <c r="D2075" s="10"/>
    </row>
    <row r="2076" spans="4:4">
      <c r="D2076" s="10"/>
    </row>
    <row r="2077" spans="4:4">
      <c r="D2077" s="10"/>
    </row>
    <row r="2078" spans="4:4">
      <c r="D2078" s="10"/>
    </row>
    <row r="2079" spans="4:4">
      <c r="D2079" s="10"/>
    </row>
    <row r="2080" spans="4:4">
      <c r="D2080" s="10"/>
    </row>
    <row r="2081" spans="4:4">
      <c r="D2081" s="10"/>
    </row>
    <row r="2082" spans="4:4">
      <c r="D2082" s="10"/>
    </row>
    <row r="2083" spans="4:4">
      <c r="D2083" s="10"/>
    </row>
    <row r="2084" spans="4:4">
      <c r="D2084" s="10"/>
    </row>
    <row r="2085" spans="4:4">
      <c r="D2085" s="10"/>
    </row>
    <row r="2086" spans="4:4">
      <c r="D2086" s="10"/>
    </row>
    <row r="2087" spans="4:4">
      <c r="D2087" s="10"/>
    </row>
    <row r="2088" spans="4:4">
      <c r="D2088" s="10"/>
    </row>
    <row r="2089" spans="4:4">
      <c r="D2089" s="10"/>
    </row>
    <row r="2090" spans="4:4">
      <c r="D2090" s="10"/>
    </row>
    <row r="2091" spans="4:4">
      <c r="D2091" s="10"/>
    </row>
    <row r="2092" spans="4:4">
      <c r="D2092" s="10"/>
    </row>
    <row r="2093" spans="4:4">
      <c r="D2093" s="10"/>
    </row>
    <row r="2094" spans="4:4">
      <c r="D2094" s="10"/>
    </row>
    <row r="2095" spans="4:4">
      <c r="D2095" s="10"/>
    </row>
    <row r="2096" spans="4:4">
      <c r="D2096" s="10"/>
    </row>
    <row r="2097" spans="4:4">
      <c r="D2097" s="10"/>
    </row>
    <row r="2098" spans="4:4">
      <c r="D2098" s="10"/>
    </row>
    <row r="2099" spans="4:4">
      <c r="D2099" s="10"/>
    </row>
    <row r="2100" spans="4:4">
      <c r="D2100" s="10"/>
    </row>
    <row r="2101" spans="4:4">
      <c r="D2101" s="10"/>
    </row>
    <row r="2102" spans="4:4">
      <c r="D2102" s="10"/>
    </row>
    <row r="2103" spans="4:4">
      <c r="D2103" s="10"/>
    </row>
    <row r="2104" spans="4:4">
      <c r="D2104" s="10"/>
    </row>
    <row r="2105" spans="4:4">
      <c r="D2105" s="10"/>
    </row>
    <row r="2106" spans="4:4">
      <c r="D2106" s="10"/>
    </row>
    <row r="2107" spans="4:4">
      <c r="D2107" s="10"/>
    </row>
    <row r="2108" spans="4:4">
      <c r="D2108" s="10"/>
    </row>
    <row r="2109" spans="4:4">
      <c r="D2109" s="10"/>
    </row>
    <row r="2110" spans="4:4">
      <c r="D2110" s="10"/>
    </row>
    <row r="2111" spans="4:4">
      <c r="D2111" s="10"/>
    </row>
    <row r="2112" spans="4:4">
      <c r="D2112" s="10"/>
    </row>
    <row r="2113" spans="4:4">
      <c r="D2113" s="10"/>
    </row>
    <row r="2114" spans="4:4">
      <c r="D2114" s="10"/>
    </row>
    <row r="2115" spans="4:4">
      <c r="D2115" s="10"/>
    </row>
    <row r="2116" spans="4:4">
      <c r="D2116" s="10"/>
    </row>
    <row r="2117" spans="4:4">
      <c r="D2117" s="10"/>
    </row>
    <row r="2118" spans="4:4">
      <c r="D2118" s="10"/>
    </row>
    <row r="2119" spans="4:4">
      <c r="D2119" s="10"/>
    </row>
    <row r="2120" spans="4:4">
      <c r="D2120" s="10"/>
    </row>
    <row r="2121" spans="4:4">
      <c r="D2121" s="10"/>
    </row>
    <row r="2122" spans="4:4">
      <c r="D2122" s="10"/>
    </row>
    <row r="2123" spans="4:4">
      <c r="D2123" s="10"/>
    </row>
    <row r="2124" spans="4:4">
      <c r="D2124" s="10"/>
    </row>
    <row r="2125" spans="4:4">
      <c r="D2125" s="10"/>
    </row>
    <row r="2126" spans="4:4">
      <c r="D2126" s="10"/>
    </row>
    <row r="2127" spans="4:4">
      <c r="D2127" s="10"/>
    </row>
    <row r="2128" spans="4:4">
      <c r="D2128" s="10"/>
    </row>
    <row r="2129" spans="4:4">
      <c r="D2129" s="10"/>
    </row>
    <row r="2130" spans="4:4">
      <c r="D2130" s="10"/>
    </row>
    <row r="2131" spans="4:4">
      <c r="D2131" s="10"/>
    </row>
    <row r="2132" spans="4:4">
      <c r="D2132" s="10"/>
    </row>
    <row r="2133" spans="4:4">
      <c r="D2133" s="10"/>
    </row>
    <row r="2134" spans="4:4">
      <c r="D2134" s="10"/>
    </row>
    <row r="2135" spans="4:4">
      <c r="D2135" s="10"/>
    </row>
    <row r="2136" spans="4:4">
      <c r="D2136" s="10"/>
    </row>
    <row r="2137" spans="4:4">
      <c r="D2137" s="10"/>
    </row>
    <row r="2138" spans="4:4">
      <c r="D2138" s="10"/>
    </row>
    <row r="2139" spans="4:4">
      <c r="D2139" s="10"/>
    </row>
    <row r="2140" spans="4:4">
      <c r="D2140" s="10"/>
    </row>
    <row r="2141" spans="4:4">
      <c r="D2141" s="10"/>
    </row>
    <row r="2142" spans="4:4">
      <c r="D2142" s="10"/>
    </row>
    <row r="2143" spans="4:4">
      <c r="D2143" s="10"/>
    </row>
    <row r="2144" spans="4:4">
      <c r="D2144" s="10"/>
    </row>
    <row r="2145" spans="4:4">
      <c r="D2145" s="10"/>
    </row>
    <row r="2146" spans="4:4">
      <c r="D2146" s="10"/>
    </row>
    <row r="2147" spans="4:4">
      <c r="D2147" s="10"/>
    </row>
    <row r="2148" spans="4:4">
      <c r="D2148" s="10"/>
    </row>
    <row r="2149" spans="4:4">
      <c r="D2149" s="10"/>
    </row>
    <row r="2150" spans="4:4">
      <c r="D2150" s="10"/>
    </row>
    <row r="2151" spans="4:4">
      <c r="D2151" s="10"/>
    </row>
    <row r="2152" spans="4:4">
      <c r="D2152" s="10"/>
    </row>
    <row r="2153" spans="4:4">
      <c r="D2153" s="10"/>
    </row>
    <row r="2154" spans="4:4">
      <c r="D2154" s="10"/>
    </row>
    <row r="2155" spans="4:4">
      <c r="D2155" s="10"/>
    </row>
    <row r="2156" spans="4:4">
      <c r="D2156" s="10"/>
    </row>
    <row r="2157" spans="4:4">
      <c r="D2157" s="10"/>
    </row>
    <row r="2158" spans="4:4">
      <c r="D2158" s="10"/>
    </row>
    <row r="2159" spans="4:4">
      <c r="D2159" s="10"/>
    </row>
    <row r="2160" spans="4:4">
      <c r="D2160" s="10"/>
    </row>
    <row r="2161" spans="4:4">
      <c r="D2161" s="10"/>
    </row>
    <row r="2162" spans="4:4">
      <c r="D2162" s="10"/>
    </row>
    <row r="2163" spans="4:4">
      <c r="D2163" s="10"/>
    </row>
    <row r="2164" spans="4:4">
      <c r="D2164" s="10"/>
    </row>
    <row r="2165" spans="4:4">
      <c r="D2165" s="10"/>
    </row>
    <row r="2166" spans="4:4">
      <c r="D2166" s="10"/>
    </row>
    <row r="2167" spans="4:4">
      <c r="D2167" s="10"/>
    </row>
    <row r="2168" spans="4:4">
      <c r="D2168" s="10"/>
    </row>
    <row r="2169" spans="4:4">
      <c r="D2169" s="10"/>
    </row>
    <row r="2170" spans="4:4">
      <c r="D2170" s="10"/>
    </row>
    <row r="2171" spans="4:4">
      <c r="D2171" s="10"/>
    </row>
    <row r="2172" spans="4:4">
      <c r="D2172" s="10"/>
    </row>
    <row r="2173" spans="4:4">
      <c r="D2173" s="10"/>
    </row>
    <row r="2174" spans="4:4">
      <c r="D2174" s="10"/>
    </row>
    <row r="2175" spans="4:4">
      <c r="D2175" s="10"/>
    </row>
    <row r="2176" spans="4:4">
      <c r="D2176" s="10"/>
    </row>
    <row r="2177" spans="4:4">
      <c r="D2177" s="10"/>
    </row>
    <row r="2178" spans="4:4">
      <c r="D2178" s="10"/>
    </row>
    <row r="2179" spans="4:4">
      <c r="D2179" s="10"/>
    </row>
    <row r="2180" spans="4:4">
      <c r="D2180" s="10"/>
    </row>
    <row r="2181" spans="4:4">
      <c r="D2181" s="10"/>
    </row>
    <row r="2182" spans="4:4">
      <c r="D2182" s="10"/>
    </row>
    <row r="2183" spans="4:4">
      <c r="D2183" s="10"/>
    </row>
    <row r="2184" spans="4:4">
      <c r="D2184" s="10"/>
    </row>
    <row r="2185" spans="4:4">
      <c r="D2185" s="10"/>
    </row>
    <row r="2186" spans="4:4">
      <c r="D2186" s="10"/>
    </row>
    <row r="2187" spans="4:4">
      <c r="D2187" s="10"/>
    </row>
    <row r="2188" spans="4:4">
      <c r="D2188" s="10"/>
    </row>
    <row r="2189" spans="4:4">
      <c r="D2189" s="10"/>
    </row>
    <row r="2190" spans="4:4">
      <c r="D2190" s="10"/>
    </row>
    <row r="2191" spans="4:4">
      <c r="D2191" s="10"/>
    </row>
    <row r="2192" spans="4:4">
      <c r="D2192" s="10"/>
    </row>
    <row r="2193" spans="4:4">
      <c r="D2193" s="10"/>
    </row>
    <row r="2194" spans="4:4">
      <c r="D2194" s="10"/>
    </row>
    <row r="2195" spans="4:4">
      <c r="D2195" s="10"/>
    </row>
    <row r="2196" spans="4:4">
      <c r="D2196" s="10"/>
    </row>
    <row r="2197" spans="4:4">
      <c r="D2197" s="10"/>
    </row>
    <row r="2198" spans="4:4">
      <c r="D2198" s="10"/>
    </row>
    <row r="2199" spans="4:4">
      <c r="D2199" s="10"/>
    </row>
    <row r="2200" spans="4:4">
      <c r="D2200" s="10"/>
    </row>
    <row r="2201" spans="4:4">
      <c r="D2201" s="10"/>
    </row>
    <row r="2202" spans="4:4">
      <c r="D2202" s="10"/>
    </row>
    <row r="2203" spans="4:4">
      <c r="D2203" s="10"/>
    </row>
    <row r="2204" spans="4:4">
      <c r="D2204" s="10"/>
    </row>
    <row r="2205" spans="4:4">
      <c r="D2205" s="10"/>
    </row>
    <row r="2206" spans="4:4">
      <c r="D2206" s="10"/>
    </row>
    <row r="2207" spans="4:4">
      <c r="D2207" s="10"/>
    </row>
    <row r="2208" spans="4:4">
      <c r="D2208" s="10"/>
    </row>
    <row r="2209" spans="4:4">
      <c r="D2209" s="10"/>
    </row>
    <row r="2210" spans="4:4">
      <c r="D2210" s="10"/>
    </row>
    <row r="2211" spans="4:4">
      <c r="D2211" s="10"/>
    </row>
    <row r="2212" spans="4:4">
      <c r="D2212" s="10"/>
    </row>
    <row r="2213" spans="4:4">
      <c r="D2213" s="10"/>
    </row>
    <row r="2214" spans="4:4">
      <c r="D2214" s="10"/>
    </row>
    <row r="2215" spans="4:4">
      <c r="D2215" s="10"/>
    </row>
    <row r="2216" spans="4:4">
      <c r="D2216" s="10"/>
    </row>
    <row r="2217" spans="4:4">
      <c r="D2217" s="10"/>
    </row>
    <row r="2218" spans="4:4">
      <c r="D2218" s="10"/>
    </row>
    <row r="2219" spans="4:4">
      <c r="D2219" s="10"/>
    </row>
    <row r="2220" spans="4:4">
      <c r="D2220" s="10"/>
    </row>
    <row r="2221" spans="4:4">
      <c r="D2221" s="10"/>
    </row>
    <row r="2222" spans="4:4">
      <c r="D2222" s="10"/>
    </row>
    <row r="2223" spans="4:4">
      <c r="D2223" s="10"/>
    </row>
    <row r="2224" spans="4:4">
      <c r="D2224" s="10"/>
    </row>
    <row r="2225" spans="4:4">
      <c r="D2225" s="10"/>
    </row>
    <row r="2226" spans="4:4">
      <c r="D2226" s="10"/>
    </row>
    <row r="2227" spans="4:4">
      <c r="D2227" s="10"/>
    </row>
    <row r="2228" spans="4:4">
      <c r="D2228" s="10"/>
    </row>
    <row r="2229" spans="4:4">
      <c r="D2229" s="10"/>
    </row>
    <row r="2230" spans="4:4">
      <c r="D2230" s="10"/>
    </row>
    <row r="2231" spans="4:4">
      <c r="D2231" s="10"/>
    </row>
    <row r="2232" spans="4:4">
      <c r="D2232" s="10"/>
    </row>
    <row r="2233" spans="4:4">
      <c r="D2233" s="10"/>
    </row>
    <row r="2234" spans="4:4">
      <c r="D2234" s="10"/>
    </row>
    <row r="2235" spans="4:4">
      <c r="D2235" s="10"/>
    </row>
    <row r="2236" spans="4:4">
      <c r="D2236" s="10"/>
    </row>
    <row r="2237" spans="4:4">
      <c r="D2237" s="10"/>
    </row>
    <row r="2238" spans="4:4">
      <c r="D2238" s="10"/>
    </row>
    <row r="2239" spans="4:4">
      <c r="D2239" s="10"/>
    </row>
    <row r="2240" spans="4:4">
      <c r="D2240" s="10"/>
    </row>
    <row r="2241" spans="4:4">
      <c r="D2241" s="10"/>
    </row>
    <row r="2242" spans="4:4">
      <c r="D2242" s="10"/>
    </row>
    <row r="2243" spans="4:4">
      <c r="D2243" s="10"/>
    </row>
    <row r="2244" spans="4:4">
      <c r="D2244" s="10"/>
    </row>
    <row r="2245" spans="4:4">
      <c r="D2245" s="10"/>
    </row>
    <row r="2246" spans="4:4">
      <c r="D2246" s="10"/>
    </row>
    <row r="2247" spans="4:4">
      <c r="D2247" s="10"/>
    </row>
    <row r="2248" spans="4:4">
      <c r="D2248" s="10"/>
    </row>
    <row r="2249" spans="4:4">
      <c r="D2249" s="10"/>
    </row>
    <row r="2250" spans="4:4">
      <c r="D2250" s="10"/>
    </row>
    <row r="2251" spans="4:4">
      <c r="D2251" s="10"/>
    </row>
    <row r="2252" spans="4:4">
      <c r="D2252" s="10"/>
    </row>
    <row r="2253" spans="4:4">
      <c r="D2253" s="10"/>
    </row>
    <row r="2254" spans="4:4">
      <c r="D2254" s="10"/>
    </row>
    <row r="2255" spans="4:4">
      <c r="D2255" s="10"/>
    </row>
    <row r="2256" spans="4:4">
      <c r="D2256" s="10"/>
    </row>
    <row r="2257" spans="4:4">
      <c r="D2257" s="10"/>
    </row>
    <row r="2258" spans="4:4">
      <c r="D2258" s="10"/>
    </row>
    <row r="2259" spans="4:4">
      <c r="D2259" s="10"/>
    </row>
    <row r="2260" spans="4:4">
      <c r="D2260" s="10"/>
    </row>
    <row r="2261" spans="4:4">
      <c r="D2261" s="10"/>
    </row>
    <row r="2262" spans="4:4">
      <c r="D2262" s="10"/>
    </row>
    <row r="2263" spans="4:4">
      <c r="D2263" s="10"/>
    </row>
    <row r="2264" spans="4:4">
      <c r="D2264" s="10"/>
    </row>
    <row r="2265" spans="4:4">
      <c r="D2265" s="10"/>
    </row>
    <row r="2266" spans="4:4">
      <c r="D2266" s="10"/>
    </row>
    <row r="2267" spans="4:4">
      <c r="D2267" s="10"/>
    </row>
    <row r="2268" spans="4:4">
      <c r="D2268" s="10"/>
    </row>
    <row r="2269" spans="4:4">
      <c r="D2269" s="10"/>
    </row>
    <row r="2270" spans="4:4">
      <c r="D2270" s="10"/>
    </row>
    <row r="2271" spans="4:4">
      <c r="D2271" s="10"/>
    </row>
    <row r="2272" spans="4:4">
      <c r="D2272" s="10"/>
    </row>
    <row r="2273" spans="4:4">
      <c r="D2273" s="10"/>
    </row>
    <row r="2274" spans="4:4">
      <c r="D2274" s="10"/>
    </row>
    <row r="2275" spans="4:4">
      <c r="D2275" s="10"/>
    </row>
    <row r="2276" spans="4:4">
      <c r="D2276" s="10"/>
    </row>
    <row r="2277" spans="4:4">
      <c r="D2277" s="10"/>
    </row>
    <row r="2278" spans="4:4">
      <c r="D2278" s="10"/>
    </row>
    <row r="2279" spans="4:4">
      <c r="D2279" s="10"/>
    </row>
    <row r="2280" spans="4:4">
      <c r="D2280" s="10"/>
    </row>
    <row r="2281" spans="4:4">
      <c r="D2281" s="10"/>
    </row>
    <row r="2282" spans="4:4">
      <c r="D2282" s="10"/>
    </row>
    <row r="2283" spans="4:4">
      <c r="D2283" s="10"/>
    </row>
    <row r="2284" spans="4:4">
      <c r="D2284" s="10"/>
    </row>
    <row r="2285" spans="4:4">
      <c r="D2285" s="10"/>
    </row>
    <row r="2286" spans="4:4">
      <c r="D2286" s="10"/>
    </row>
    <row r="2287" spans="4:4">
      <c r="D2287" s="10"/>
    </row>
    <row r="2288" spans="4:4">
      <c r="D2288" s="10"/>
    </row>
    <row r="2289" spans="4:4">
      <c r="D2289" s="10"/>
    </row>
    <row r="2290" spans="4:4">
      <c r="D2290" s="10"/>
    </row>
    <row r="2291" spans="4:4">
      <c r="D2291" s="10"/>
    </row>
    <row r="2292" spans="4:4">
      <c r="D2292" s="10"/>
    </row>
    <row r="2293" spans="4:4">
      <c r="D2293" s="10"/>
    </row>
    <row r="2294" spans="4:4">
      <c r="D2294" s="10"/>
    </row>
    <row r="2295" spans="4:4">
      <c r="D2295" s="10"/>
    </row>
    <row r="2296" spans="4:4">
      <c r="D2296" s="10"/>
    </row>
    <row r="2297" spans="4:4">
      <c r="D2297" s="10"/>
    </row>
    <row r="2298" spans="4:4">
      <c r="D2298" s="10"/>
    </row>
    <row r="2299" spans="4:4">
      <c r="D2299" s="10"/>
    </row>
    <row r="2300" spans="4:4">
      <c r="D2300" s="10"/>
    </row>
    <row r="2301" spans="4:4">
      <c r="D2301" s="10"/>
    </row>
    <row r="2302" spans="4:4">
      <c r="D2302" s="10"/>
    </row>
    <row r="2303" spans="4:4">
      <c r="D2303" s="10"/>
    </row>
    <row r="2304" spans="4:4">
      <c r="D2304" s="10"/>
    </row>
    <row r="2305" spans="4:4">
      <c r="D2305" s="10"/>
    </row>
    <row r="2306" spans="4:4">
      <c r="D2306" s="10"/>
    </row>
    <row r="2307" spans="4:4">
      <c r="D2307" s="10"/>
    </row>
    <row r="2308" spans="4:4">
      <c r="D2308" s="10"/>
    </row>
    <row r="2309" spans="4:4">
      <c r="D2309" s="10"/>
    </row>
    <row r="2310" spans="4:4">
      <c r="D2310" s="10"/>
    </row>
    <row r="2311" spans="4:4">
      <c r="D2311" s="10"/>
    </row>
    <row r="2312" spans="4:4">
      <c r="D2312" s="10"/>
    </row>
    <row r="2313" spans="4:4">
      <c r="D2313" s="10"/>
    </row>
    <row r="2314" spans="4:4">
      <c r="D2314" s="10"/>
    </row>
    <row r="2315" spans="4:4">
      <c r="D2315" s="10"/>
    </row>
    <row r="2316" spans="4:4">
      <c r="D2316" s="10"/>
    </row>
    <row r="2317" spans="4:4">
      <c r="D2317" s="10"/>
    </row>
    <row r="2318" spans="4:4">
      <c r="D2318" s="10"/>
    </row>
    <row r="2319" spans="4:4">
      <c r="D2319" s="10"/>
    </row>
    <row r="2320" spans="4:4">
      <c r="D2320" s="10"/>
    </row>
    <row r="2321" spans="4:4">
      <c r="D2321" s="10"/>
    </row>
    <row r="2322" spans="4:4">
      <c r="D2322" s="10"/>
    </row>
    <row r="2323" spans="4:4">
      <c r="D2323" s="10"/>
    </row>
    <row r="2324" spans="4:4">
      <c r="D2324" s="10"/>
    </row>
    <row r="2325" spans="4:4">
      <c r="D2325" s="10"/>
    </row>
    <row r="2326" spans="4:4">
      <c r="D2326" s="10"/>
    </row>
    <row r="2327" spans="4:4">
      <c r="D2327" s="10"/>
    </row>
    <row r="2328" spans="4:4">
      <c r="D2328" s="10"/>
    </row>
    <row r="2329" spans="4:4">
      <c r="D2329" s="10"/>
    </row>
    <row r="2330" spans="4:4">
      <c r="D2330" s="10"/>
    </row>
    <row r="2331" spans="4:4">
      <c r="D2331" s="10"/>
    </row>
    <row r="2332" spans="4:4">
      <c r="D2332" s="10"/>
    </row>
    <row r="2333" spans="4:4">
      <c r="D2333" s="10"/>
    </row>
    <row r="2334" spans="4:4">
      <c r="D2334" s="10"/>
    </row>
    <row r="2335" spans="4:4">
      <c r="D2335" s="10"/>
    </row>
    <row r="2336" spans="4:4">
      <c r="D2336" s="10"/>
    </row>
    <row r="2337" spans="4:4">
      <c r="D2337" s="10"/>
    </row>
    <row r="2338" spans="4:4">
      <c r="D2338" s="10"/>
    </row>
    <row r="2339" spans="4:4">
      <c r="D2339" s="10"/>
    </row>
    <row r="2340" spans="4:4">
      <c r="D2340" s="10"/>
    </row>
    <row r="2341" spans="4:4">
      <c r="D2341" s="10"/>
    </row>
    <row r="2342" spans="4:4">
      <c r="D2342" s="10"/>
    </row>
    <row r="2343" spans="4:4">
      <c r="D2343" s="10"/>
    </row>
    <row r="2344" spans="4:4">
      <c r="D2344" s="10"/>
    </row>
    <row r="2345" spans="4:4">
      <c r="D2345" s="10"/>
    </row>
    <row r="2346" spans="4:4">
      <c r="D2346" s="10"/>
    </row>
    <row r="2347" spans="4:4">
      <c r="D2347" s="10"/>
    </row>
    <row r="2348" spans="4:4">
      <c r="D2348" s="10"/>
    </row>
    <row r="2349" spans="4:4">
      <c r="D2349" s="10"/>
    </row>
    <row r="2350" spans="4:4">
      <c r="D2350" s="10"/>
    </row>
    <row r="2351" spans="4:4">
      <c r="D2351" s="10"/>
    </row>
    <row r="2352" spans="4:4">
      <c r="D2352" s="10"/>
    </row>
    <row r="2353" spans="4:4">
      <c r="D2353" s="10"/>
    </row>
    <row r="2354" spans="4:4">
      <c r="D2354" s="10"/>
    </row>
    <row r="2355" spans="4:4">
      <c r="D2355" s="10"/>
    </row>
    <row r="2356" spans="4:4">
      <c r="D2356" s="10"/>
    </row>
    <row r="2357" spans="4:4">
      <c r="D2357" s="10"/>
    </row>
    <row r="2358" spans="4:4">
      <c r="D2358" s="10"/>
    </row>
    <row r="2359" spans="4:4">
      <c r="D2359" s="10"/>
    </row>
    <row r="2360" spans="4:4">
      <c r="D2360" s="10"/>
    </row>
    <row r="2361" spans="4:4">
      <c r="D2361" s="10"/>
    </row>
    <row r="2362" spans="4:4">
      <c r="D2362" s="10"/>
    </row>
    <row r="2363" spans="4:4">
      <c r="D2363" s="10"/>
    </row>
    <row r="2364" spans="4:4">
      <c r="D2364" s="10"/>
    </row>
    <row r="2365" spans="4:4">
      <c r="D2365" s="10"/>
    </row>
    <row r="2366" spans="4:4">
      <c r="D2366" s="10"/>
    </row>
    <row r="2367" spans="4:4">
      <c r="D2367" s="10"/>
    </row>
    <row r="2368" spans="4:4">
      <c r="D2368" s="10"/>
    </row>
    <row r="2369" spans="4:4">
      <c r="D2369" s="10"/>
    </row>
    <row r="2370" spans="4:4">
      <c r="D2370" s="10"/>
    </row>
    <row r="2371" spans="4:4">
      <c r="D2371" s="10"/>
    </row>
    <row r="2372" spans="4:4">
      <c r="D2372" s="10"/>
    </row>
    <row r="2373" spans="4:4">
      <c r="D2373" s="10"/>
    </row>
    <row r="2374" spans="4:4">
      <c r="D2374" s="10"/>
    </row>
    <row r="2375" spans="4:4">
      <c r="D2375" s="10"/>
    </row>
    <row r="2376" spans="4:4">
      <c r="D2376" s="10"/>
    </row>
    <row r="2377" spans="4:4">
      <c r="D2377" s="10"/>
    </row>
    <row r="2378" spans="4:4">
      <c r="D2378" s="10"/>
    </row>
    <row r="2379" spans="4:4">
      <c r="D2379" s="10"/>
    </row>
    <row r="2380" spans="4:4">
      <c r="D2380" s="10"/>
    </row>
    <row r="2381" spans="4:4">
      <c r="D2381" s="10"/>
    </row>
    <row r="2382" spans="4:4">
      <c r="D2382" s="10"/>
    </row>
    <row r="2383" spans="4:4">
      <c r="D2383" s="10"/>
    </row>
    <row r="2384" spans="4:4">
      <c r="D2384" s="10"/>
    </row>
    <row r="2385" spans="4:4">
      <c r="D2385" s="10"/>
    </row>
    <row r="2386" spans="4:4">
      <c r="D2386" s="10"/>
    </row>
    <row r="2387" spans="4:4">
      <c r="D2387" s="10"/>
    </row>
    <row r="2388" spans="4:4">
      <c r="D2388" s="10"/>
    </row>
    <row r="2389" spans="4:4">
      <c r="D2389" s="10"/>
    </row>
    <row r="2390" spans="4:4">
      <c r="D2390" s="10"/>
    </row>
    <row r="2391" spans="4:4">
      <c r="D2391" s="10"/>
    </row>
    <row r="2392" spans="4:4">
      <c r="D2392" s="10"/>
    </row>
    <row r="2393" spans="4:4">
      <c r="D2393" s="10"/>
    </row>
    <row r="2394" spans="4:4">
      <c r="D2394" s="10"/>
    </row>
    <row r="2395" spans="4:4">
      <c r="D2395" s="10"/>
    </row>
    <row r="2396" spans="4:4">
      <c r="D2396" s="10"/>
    </row>
    <row r="2397" spans="4:4">
      <c r="D2397" s="10"/>
    </row>
    <row r="2398" spans="4:4">
      <c r="D2398" s="10"/>
    </row>
    <row r="2399" spans="4:4">
      <c r="D2399" s="10"/>
    </row>
    <row r="2400" spans="4:4">
      <c r="D2400" s="10"/>
    </row>
    <row r="2401" spans="4:4">
      <c r="D2401" s="10"/>
    </row>
    <row r="2402" spans="4:4">
      <c r="D2402" s="10"/>
    </row>
    <row r="2403" spans="4:4">
      <c r="D2403" s="10"/>
    </row>
    <row r="2404" spans="4:4">
      <c r="D2404" s="10"/>
    </row>
    <row r="2405" spans="4:4">
      <c r="D2405" s="10"/>
    </row>
    <row r="2406" spans="4:4">
      <c r="D2406" s="10"/>
    </row>
    <row r="2407" spans="4:4">
      <c r="D2407" s="10"/>
    </row>
    <row r="2408" spans="4:4">
      <c r="D2408" s="10"/>
    </row>
    <row r="2409" spans="4:4">
      <c r="D2409" s="10"/>
    </row>
    <row r="2410" spans="4:4">
      <c r="D2410" s="10"/>
    </row>
    <row r="2411" spans="4:4">
      <c r="D2411" s="10"/>
    </row>
    <row r="2412" spans="4:4">
      <c r="D2412" s="10"/>
    </row>
    <row r="2413" spans="4:4">
      <c r="D2413" s="10"/>
    </row>
    <row r="2414" spans="4:4">
      <c r="D2414" s="10"/>
    </row>
    <row r="2415" spans="4:4">
      <c r="D2415" s="10"/>
    </row>
    <row r="2416" spans="4:4">
      <c r="D2416" s="10"/>
    </row>
    <row r="2417" spans="4:4">
      <c r="D2417" s="10"/>
    </row>
    <row r="2418" spans="4:4">
      <c r="D2418" s="10"/>
    </row>
    <row r="2419" spans="4:4">
      <c r="D2419" s="10"/>
    </row>
    <row r="2420" spans="4:4">
      <c r="D2420" s="10"/>
    </row>
    <row r="2421" spans="4:4">
      <c r="D2421" s="10"/>
    </row>
    <row r="2422" spans="4:4">
      <c r="D2422" s="10"/>
    </row>
    <row r="2423" spans="4:4">
      <c r="D2423" s="10"/>
    </row>
    <row r="2424" spans="4:4">
      <c r="D2424" s="10"/>
    </row>
    <row r="2425" spans="4:4">
      <c r="D2425" s="10"/>
    </row>
    <row r="2426" spans="4:4">
      <c r="D2426" s="10"/>
    </row>
    <row r="2427" spans="4:4">
      <c r="D2427" s="10"/>
    </row>
    <row r="2428" spans="4:4">
      <c r="D2428" s="10"/>
    </row>
    <row r="2429" spans="4:4">
      <c r="D2429" s="10"/>
    </row>
    <row r="2430" spans="4:4">
      <c r="D2430" s="10"/>
    </row>
    <row r="2431" spans="4:4">
      <c r="D2431" s="10"/>
    </row>
    <row r="2432" spans="4:4">
      <c r="D2432" s="10"/>
    </row>
    <row r="2433" spans="4:4">
      <c r="D2433" s="10"/>
    </row>
    <row r="2434" spans="4:4">
      <c r="D2434" s="10"/>
    </row>
    <row r="2435" spans="4:4">
      <c r="D2435" s="10"/>
    </row>
    <row r="2436" spans="4:4">
      <c r="D2436" s="10"/>
    </row>
    <row r="2437" spans="4:4">
      <c r="D2437" s="10"/>
    </row>
    <row r="2438" spans="4:4">
      <c r="D2438" s="10"/>
    </row>
    <row r="2439" spans="4:4">
      <c r="D2439" s="10"/>
    </row>
    <row r="2440" spans="4:4">
      <c r="D2440" s="10"/>
    </row>
    <row r="2441" spans="4:4">
      <c r="D2441" s="10"/>
    </row>
    <row r="2442" spans="4:4">
      <c r="D2442" s="10"/>
    </row>
    <row r="2443" spans="4:4">
      <c r="D2443" s="10"/>
    </row>
    <row r="2444" spans="4:4">
      <c r="D2444" s="10"/>
    </row>
    <row r="2445" spans="4:4">
      <c r="D2445" s="10"/>
    </row>
    <row r="2446" spans="4:4">
      <c r="D2446" s="10"/>
    </row>
    <row r="2447" spans="4:4">
      <c r="D2447" s="10"/>
    </row>
    <row r="2448" spans="4:4">
      <c r="D2448" s="10"/>
    </row>
    <row r="2449" spans="4:4">
      <c r="D2449" s="10"/>
    </row>
    <row r="2450" spans="4:4">
      <c r="D2450" s="10"/>
    </row>
    <row r="2451" spans="4:4">
      <c r="D2451" s="10"/>
    </row>
    <row r="2452" spans="4:4">
      <c r="D2452" s="10"/>
    </row>
    <row r="2453" spans="4:4">
      <c r="D2453" s="10"/>
    </row>
    <row r="2454" spans="4:4">
      <c r="D2454" s="10"/>
    </row>
    <row r="2455" spans="4:4">
      <c r="D2455" s="10"/>
    </row>
    <row r="2456" spans="4:4">
      <c r="D2456" s="10"/>
    </row>
    <row r="2457" spans="4:4">
      <c r="D2457" s="10"/>
    </row>
    <row r="2458" spans="4:4">
      <c r="D2458" s="10"/>
    </row>
    <row r="2459" spans="4:4">
      <c r="D2459" s="10"/>
    </row>
    <row r="2460" spans="4:4">
      <c r="D2460" s="10"/>
    </row>
    <row r="2461" spans="4:4">
      <c r="D2461" s="10"/>
    </row>
    <row r="2462" spans="4:4">
      <c r="D2462" s="10"/>
    </row>
    <row r="2463" spans="4:4">
      <c r="D2463" s="10"/>
    </row>
    <row r="2464" spans="4:4">
      <c r="D2464" s="10"/>
    </row>
    <row r="2465" spans="4:4">
      <c r="D2465" s="10"/>
    </row>
    <row r="2466" spans="4:4">
      <c r="D2466" s="10"/>
    </row>
    <row r="2467" spans="4:4">
      <c r="D2467" s="10"/>
    </row>
    <row r="2468" spans="4:4">
      <c r="D2468" s="10"/>
    </row>
    <row r="2469" spans="4:4">
      <c r="D2469" s="10"/>
    </row>
    <row r="2470" spans="4:4">
      <c r="D2470" s="10"/>
    </row>
    <row r="2471" spans="4:4">
      <c r="D2471" s="10"/>
    </row>
    <row r="2472" spans="4:4">
      <c r="D2472" s="10"/>
    </row>
    <row r="2473" spans="4:4">
      <c r="D2473" s="10"/>
    </row>
    <row r="2474" spans="4:4">
      <c r="D2474" s="10"/>
    </row>
    <row r="2475" spans="4:4">
      <c r="D2475" s="10"/>
    </row>
    <row r="2476" spans="4:4">
      <c r="D2476" s="10"/>
    </row>
    <row r="2477" spans="4:4">
      <c r="D2477" s="10"/>
    </row>
    <row r="2478" spans="4:4">
      <c r="D2478" s="10"/>
    </row>
    <row r="2479" spans="4:4">
      <c r="D2479" s="10"/>
    </row>
    <row r="2480" spans="4:4">
      <c r="D2480" s="10"/>
    </row>
    <row r="2481" spans="4:4">
      <c r="D2481" s="10"/>
    </row>
    <row r="2482" spans="4:4">
      <c r="D2482" s="10"/>
    </row>
    <row r="2483" spans="4:4">
      <c r="D2483" s="10"/>
    </row>
    <row r="2484" spans="4:4">
      <c r="D2484" s="10"/>
    </row>
    <row r="2485" spans="4:4">
      <c r="D2485" s="10"/>
    </row>
    <row r="2486" spans="4:4">
      <c r="D2486" s="10"/>
    </row>
    <row r="2487" spans="4:4">
      <c r="D2487" s="10"/>
    </row>
    <row r="2488" spans="4:4">
      <c r="D2488" s="10"/>
    </row>
    <row r="2489" spans="4:4">
      <c r="D2489" s="10"/>
    </row>
    <row r="2490" spans="4:4">
      <c r="D2490" s="10"/>
    </row>
    <row r="2491" spans="4:4">
      <c r="D2491" s="10"/>
    </row>
    <row r="2492" spans="4:4">
      <c r="D2492" s="10"/>
    </row>
    <row r="2493" spans="4:4">
      <c r="D2493" s="10"/>
    </row>
    <row r="2494" spans="4:4">
      <c r="D2494" s="10"/>
    </row>
    <row r="2495" spans="4:4">
      <c r="D2495" s="10"/>
    </row>
    <row r="2496" spans="4:4">
      <c r="D2496" s="10"/>
    </row>
    <row r="2497" spans="4:4">
      <c r="D2497" s="10"/>
    </row>
    <row r="2498" spans="4:4">
      <c r="D2498" s="10"/>
    </row>
    <row r="2499" spans="4:4">
      <c r="D2499" s="10"/>
    </row>
    <row r="2500" spans="4:4">
      <c r="D2500" s="10"/>
    </row>
    <row r="2501" spans="4:4">
      <c r="D2501" s="10"/>
    </row>
    <row r="2502" spans="4:4">
      <c r="D2502" s="10"/>
    </row>
    <row r="2503" spans="4:4">
      <c r="D2503" s="10"/>
    </row>
    <row r="2504" spans="4:4">
      <c r="D2504" s="10"/>
    </row>
    <row r="2505" spans="4:4">
      <c r="D2505" s="10"/>
    </row>
    <row r="2506" spans="4:4">
      <c r="D2506" s="10"/>
    </row>
    <row r="2507" spans="4:4">
      <c r="D2507" s="10"/>
    </row>
    <row r="2508" spans="4:4">
      <c r="D2508" s="10"/>
    </row>
    <row r="2509" spans="4:4">
      <c r="D2509" s="10"/>
    </row>
    <row r="2510" spans="4:4">
      <c r="D2510" s="10"/>
    </row>
    <row r="2511" spans="4:4">
      <c r="D2511" s="10"/>
    </row>
    <row r="2512" spans="4:4">
      <c r="D2512" s="10"/>
    </row>
    <row r="2513" spans="4:4">
      <c r="D2513" s="10"/>
    </row>
    <row r="2514" spans="4:4">
      <c r="D2514" s="10"/>
    </row>
    <row r="2515" spans="4:4">
      <c r="D2515" s="10"/>
    </row>
    <row r="2516" spans="4:4">
      <c r="D2516" s="10"/>
    </row>
    <row r="2517" spans="4:4">
      <c r="D2517" s="10"/>
    </row>
    <row r="2518" spans="4:4">
      <c r="D2518" s="10"/>
    </row>
    <row r="2519" spans="4:4">
      <c r="D2519" s="10"/>
    </row>
    <row r="2520" spans="4:4">
      <c r="D2520" s="10"/>
    </row>
    <row r="2521" spans="4:4">
      <c r="D2521" s="10"/>
    </row>
    <row r="2522" spans="4:4">
      <c r="D2522" s="10"/>
    </row>
    <row r="2523" spans="4:4">
      <c r="D2523" s="10"/>
    </row>
    <row r="2524" spans="4:4">
      <c r="D2524" s="10"/>
    </row>
    <row r="2525" spans="4:4">
      <c r="D2525" s="10"/>
    </row>
    <row r="2526" spans="4:4">
      <c r="D2526" s="10"/>
    </row>
    <row r="2527" spans="4:4">
      <c r="D2527" s="10"/>
    </row>
    <row r="2528" spans="4:4">
      <c r="D2528" s="10"/>
    </row>
    <row r="2529" spans="4:4">
      <c r="D2529" s="10"/>
    </row>
    <row r="2530" spans="4:4">
      <c r="D2530" s="10"/>
    </row>
    <row r="2531" spans="4:4">
      <c r="D2531" s="10"/>
    </row>
    <row r="2532" spans="4:4">
      <c r="D2532" s="10"/>
    </row>
    <row r="2533" spans="4:4">
      <c r="D2533" s="10"/>
    </row>
    <row r="2534" spans="4:4">
      <c r="D2534" s="10"/>
    </row>
    <row r="2535" spans="4:4">
      <c r="D2535" s="10"/>
    </row>
    <row r="2536" spans="4:4">
      <c r="D2536" s="10"/>
    </row>
    <row r="2537" spans="4:4">
      <c r="D2537" s="10"/>
    </row>
    <row r="2538" spans="4:4">
      <c r="D2538" s="10"/>
    </row>
    <row r="2539" spans="4:4">
      <c r="D2539" s="10"/>
    </row>
    <row r="2540" spans="4:4">
      <c r="D2540" s="10"/>
    </row>
    <row r="2541" spans="4:4">
      <c r="D2541" s="10"/>
    </row>
    <row r="2542" spans="4:4">
      <c r="D2542" s="10"/>
    </row>
    <row r="2543" spans="4:4">
      <c r="D2543" s="10"/>
    </row>
    <row r="2544" spans="4:4">
      <c r="D2544" s="10"/>
    </row>
    <row r="2545" spans="4:4">
      <c r="D2545" s="10"/>
    </row>
    <row r="2546" spans="4:4">
      <c r="D2546" s="10"/>
    </row>
    <row r="2547" spans="4:4">
      <c r="D2547" s="10"/>
    </row>
    <row r="2548" spans="4:4">
      <c r="D2548" s="10"/>
    </row>
    <row r="2549" spans="4:4">
      <c r="D2549" s="10"/>
    </row>
    <row r="2550" spans="4:4">
      <c r="D2550" s="10"/>
    </row>
    <row r="2551" spans="4:4">
      <c r="D2551" s="10"/>
    </row>
    <row r="2552" spans="4:4">
      <c r="D2552" s="10"/>
    </row>
    <row r="2553" spans="4:4">
      <c r="D2553" s="10"/>
    </row>
    <row r="2554" spans="4:4">
      <c r="D2554" s="10"/>
    </row>
    <row r="2555" spans="4:4">
      <c r="D2555" s="10"/>
    </row>
    <row r="2556" spans="4:4">
      <c r="D2556" s="10"/>
    </row>
    <row r="2557" spans="4:4">
      <c r="D2557" s="10"/>
    </row>
    <row r="2558" spans="4:4">
      <c r="D2558" s="10"/>
    </row>
    <row r="2559" spans="4:4">
      <c r="D2559" s="10"/>
    </row>
    <row r="2560" spans="4:4">
      <c r="D2560" s="10"/>
    </row>
    <row r="2561" spans="4:4">
      <c r="D2561" s="10"/>
    </row>
    <row r="2562" spans="4:4">
      <c r="D2562" s="10"/>
    </row>
    <row r="2563" spans="4:4">
      <c r="D2563" s="10"/>
    </row>
    <row r="2564" spans="4:4">
      <c r="D2564" s="10"/>
    </row>
    <row r="2565" spans="4:4">
      <c r="D2565" s="10"/>
    </row>
    <row r="2566" spans="4:4">
      <c r="D2566" s="10"/>
    </row>
    <row r="2567" spans="4:4">
      <c r="D2567" s="10"/>
    </row>
    <row r="2568" spans="4:4">
      <c r="D2568" s="10"/>
    </row>
    <row r="2569" spans="4:4">
      <c r="D2569" s="10"/>
    </row>
    <row r="2570" spans="4:4">
      <c r="D2570" s="10"/>
    </row>
    <row r="2571" spans="4:4">
      <c r="D2571" s="10"/>
    </row>
    <row r="2572" spans="4:4">
      <c r="D2572" s="10"/>
    </row>
    <row r="2573" spans="4:4">
      <c r="D2573" s="10"/>
    </row>
    <row r="2574" spans="4:4">
      <c r="D2574" s="10"/>
    </row>
    <row r="2575" spans="4:4">
      <c r="D2575" s="10"/>
    </row>
    <row r="2576" spans="4:4">
      <c r="D2576" s="10"/>
    </row>
    <row r="2577" spans="4:4">
      <c r="D2577" s="10"/>
    </row>
    <row r="2578" spans="4:4">
      <c r="D2578" s="10"/>
    </row>
    <row r="2579" spans="4:4">
      <c r="D2579" s="10"/>
    </row>
    <row r="2580" spans="4:4">
      <c r="D2580" s="10"/>
    </row>
    <row r="2581" spans="4:4">
      <c r="D2581" s="10"/>
    </row>
    <row r="2582" spans="4:4">
      <c r="D2582" s="10"/>
    </row>
    <row r="2583" spans="4:4">
      <c r="D2583" s="10"/>
    </row>
    <row r="2584" spans="4:4">
      <c r="D2584" s="10"/>
    </row>
    <row r="2585" spans="4:4">
      <c r="D2585" s="10"/>
    </row>
    <row r="2586" spans="4:4">
      <c r="D2586" s="10"/>
    </row>
    <row r="2587" spans="4:4">
      <c r="D2587" s="10"/>
    </row>
    <row r="2588" spans="4:4">
      <c r="D2588" s="10"/>
    </row>
    <row r="2589" spans="4:4">
      <c r="D2589" s="10"/>
    </row>
    <row r="2590" spans="4:4">
      <c r="D2590" s="10"/>
    </row>
    <row r="2591" spans="4:4">
      <c r="D2591" s="10"/>
    </row>
    <row r="2592" spans="4:4">
      <c r="D2592" s="10"/>
    </row>
    <row r="2593" spans="4:4">
      <c r="D2593" s="10"/>
    </row>
    <row r="2594" spans="4:4">
      <c r="D2594" s="10"/>
    </row>
    <row r="2595" spans="4:4">
      <c r="D2595" s="10"/>
    </row>
    <row r="2596" spans="4:4">
      <c r="D2596" s="10"/>
    </row>
    <row r="2597" spans="4:4">
      <c r="D2597" s="10"/>
    </row>
    <row r="2598" spans="4:4">
      <c r="D2598" s="10"/>
    </row>
    <row r="2599" spans="4:4">
      <c r="D2599" s="10"/>
    </row>
    <row r="2600" spans="4:4">
      <c r="D2600" s="10"/>
    </row>
    <row r="2601" spans="4:4">
      <c r="D2601" s="10"/>
    </row>
    <row r="2602" spans="4:4">
      <c r="D2602" s="10"/>
    </row>
    <row r="2603" spans="4:4">
      <c r="D2603" s="10"/>
    </row>
    <row r="2604" spans="4:4">
      <c r="D2604" s="10"/>
    </row>
    <row r="2605" spans="4:4">
      <c r="D2605" s="10"/>
    </row>
    <row r="2606" spans="4:4">
      <c r="D2606" s="10"/>
    </row>
    <row r="2607" spans="4:4">
      <c r="D2607" s="10"/>
    </row>
    <row r="2608" spans="4:4">
      <c r="D2608" s="10"/>
    </row>
    <row r="2609" spans="4:4">
      <c r="D2609" s="10"/>
    </row>
    <row r="2610" spans="4:4">
      <c r="D2610" s="10"/>
    </row>
    <row r="2611" spans="4:4">
      <c r="D2611" s="10"/>
    </row>
    <row r="2612" spans="4:4">
      <c r="D2612" s="10"/>
    </row>
    <row r="2613" spans="4:4">
      <c r="D2613" s="10"/>
    </row>
    <row r="2614" spans="4:4">
      <c r="D2614" s="10"/>
    </row>
    <row r="2615" spans="4:4">
      <c r="D2615" s="10"/>
    </row>
    <row r="2616" spans="4:4">
      <c r="D2616" s="10"/>
    </row>
    <row r="2617" spans="4:4">
      <c r="D2617" s="10"/>
    </row>
    <row r="2618" spans="4:4">
      <c r="D2618" s="10"/>
    </row>
    <row r="2619" spans="4:4">
      <c r="D2619" s="10"/>
    </row>
    <row r="2620" spans="4:4">
      <c r="D2620" s="10"/>
    </row>
    <row r="2621" spans="4:4">
      <c r="D2621" s="10"/>
    </row>
    <row r="2622" spans="4:4">
      <c r="D2622" s="10"/>
    </row>
    <row r="2623" spans="4:4">
      <c r="D2623" s="10"/>
    </row>
    <row r="2624" spans="4:4">
      <c r="D2624" s="10"/>
    </row>
    <row r="2625" spans="4:4">
      <c r="D2625" s="10"/>
    </row>
    <row r="2626" spans="4:4">
      <c r="D2626" s="10"/>
    </row>
    <row r="2627" spans="4:4">
      <c r="D2627" s="10"/>
    </row>
    <row r="2628" spans="4:4">
      <c r="D2628" s="10"/>
    </row>
    <row r="2629" spans="4:4">
      <c r="D2629" s="10"/>
    </row>
    <row r="2630" spans="4:4">
      <c r="D2630" s="10"/>
    </row>
    <row r="2631" spans="4:4">
      <c r="D2631" s="10"/>
    </row>
    <row r="2632" spans="4:4">
      <c r="D2632" s="10"/>
    </row>
    <row r="2633" spans="4:4">
      <c r="D2633" s="10"/>
    </row>
    <row r="2634" spans="4:4">
      <c r="D2634" s="10"/>
    </row>
    <row r="2635" spans="4:4">
      <c r="D2635" s="10"/>
    </row>
    <row r="2636" spans="4:4">
      <c r="D2636" s="10"/>
    </row>
    <row r="2637" spans="4:4">
      <c r="D2637" s="10"/>
    </row>
    <row r="2638" spans="4:4">
      <c r="D2638" s="10"/>
    </row>
    <row r="2639" spans="4:4">
      <c r="D2639" s="10"/>
    </row>
    <row r="2640" spans="4:4">
      <c r="D2640" s="10"/>
    </row>
    <row r="2641" spans="4:4">
      <c r="D2641" s="10"/>
    </row>
    <row r="2642" spans="4:4">
      <c r="D2642" s="10"/>
    </row>
    <row r="2643" spans="4:4">
      <c r="D2643" s="10"/>
    </row>
    <row r="2644" spans="4:4">
      <c r="D2644" s="10"/>
    </row>
    <row r="2645" spans="4:4">
      <c r="D2645" s="10"/>
    </row>
    <row r="2646" spans="4:4">
      <c r="D2646" s="10"/>
    </row>
    <row r="2647" spans="4:4">
      <c r="D2647" s="10"/>
    </row>
    <row r="2648" spans="4:4">
      <c r="D2648" s="10"/>
    </row>
    <row r="2649" spans="4:4">
      <c r="D2649" s="10"/>
    </row>
    <row r="2650" spans="4:4">
      <c r="D2650" s="10"/>
    </row>
    <row r="2651" spans="4:4">
      <c r="D2651" s="10"/>
    </row>
    <row r="2652" spans="4:4">
      <c r="D2652" s="10"/>
    </row>
    <row r="2653" spans="4:4">
      <c r="D2653" s="10"/>
    </row>
    <row r="2654" spans="4:4">
      <c r="D2654" s="10"/>
    </row>
    <row r="2655" spans="4:4">
      <c r="D2655" s="10"/>
    </row>
    <row r="2656" spans="4:4">
      <c r="D2656" s="10"/>
    </row>
    <row r="2657" spans="4:4">
      <c r="D2657" s="10"/>
    </row>
    <row r="2658" spans="4:4">
      <c r="D2658" s="10"/>
    </row>
    <row r="2659" spans="4:4">
      <c r="D2659" s="10"/>
    </row>
    <row r="2660" spans="4:4">
      <c r="D2660" s="10"/>
    </row>
    <row r="2661" spans="4:4">
      <c r="D2661" s="10"/>
    </row>
    <row r="2662" spans="4:4">
      <c r="D2662" s="10"/>
    </row>
    <row r="2663" spans="4:4">
      <c r="D2663" s="10"/>
    </row>
    <row r="2664" spans="4:4">
      <c r="D2664" s="10"/>
    </row>
    <row r="2665" spans="4:4">
      <c r="D2665" s="10"/>
    </row>
    <row r="2666" spans="4:4">
      <c r="D2666" s="10"/>
    </row>
    <row r="2667" spans="4:4">
      <c r="D2667" s="10"/>
    </row>
    <row r="2668" spans="4:4">
      <c r="D2668" s="10"/>
    </row>
    <row r="2669" spans="4:4">
      <c r="D2669" s="10"/>
    </row>
    <row r="2670" spans="4:4">
      <c r="D2670" s="10"/>
    </row>
    <row r="2671" spans="4:4">
      <c r="D2671" s="10"/>
    </row>
    <row r="2672" spans="4:4">
      <c r="D2672" s="10"/>
    </row>
    <row r="2673" spans="4:4">
      <c r="D2673" s="10"/>
    </row>
    <row r="2674" spans="4:4">
      <c r="D2674" s="10"/>
    </row>
    <row r="2675" spans="4:4">
      <c r="D2675" s="10"/>
    </row>
    <row r="2676" spans="4:4">
      <c r="D2676" s="10"/>
    </row>
    <row r="2677" spans="4:4">
      <c r="D2677" s="10"/>
    </row>
    <row r="2678" spans="4:4">
      <c r="D2678" s="10"/>
    </row>
    <row r="2679" spans="4:4">
      <c r="D2679" s="10"/>
    </row>
    <row r="2680" spans="4:4">
      <c r="D2680" s="10"/>
    </row>
    <row r="2681" spans="4:4">
      <c r="D2681" s="10"/>
    </row>
    <row r="2682" spans="4:4">
      <c r="D2682" s="10"/>
    </row>
    <row r="2683" spans="4:4">
      <c r="D2683" s="10"/>
    </row>
    <row r="2684" spans="4:4">
      <c r="D2684" s="10"/>
    </row>
    <row r="2685" spans="4:4">
      <c r="D2685" s="10"/>
    </row>
    <row r="2686" spans="4:4">
      <c r="D2686" s="10"/>
    </row>
    <row r="2687" spans="4:4">
      <c r="D2687" s="10"/>
    </row>
    <row r="2688" spans="4:4">
      <c r="D2688" s="10"/>
    </row>
    <row r="2689" spans="4:4">
      <c r="D2689" s="10"/>
    </row>
    <row r="2690" spans="4:4">
      <c r="D2690" s="10"/>
    </row>
    <row r="2691" spans="4:4">
      <c r="D2691" s="10"/>
    </row>
    <row r="2692" spans="4:4">
      <c r="D2692" s="10"/>
    </row>
    <row r="2693" spans="4:4">
      <c r="D2693" s="10"/>
    </row>
    <row r="2694" spans="4:4">
      <c r="D2694" s="10"/>
    </row>
    <row r="2695" spans="4:4">
      <c r="D2695" s="10"/>
    </row>
    <row r="2696" spans="4:4">
      <c r="D2696" s="10"/>
    </row>
    <row r="2697" spans="4:4">
      <c r="D2697" s="10"/>
    </row>
    <row r="2698" spans="4:4">
      <c r="D2698" s="10"/>
    </row>
    <row r="2699" spans="4:4">
      <c r="D2699" s="10"/>
    </row>
    <row r="2700" spans="4:4">
      <c r="D2700" s="10"/>
    </row>
    <row r="2701" spans="4:4">
      <c r="D2701" s="10"/>
    </row>
    <row r="2702" spans="4:4">
      <c r="D2702" s="10"/>
    </row>
    <row r="2703" spans="4:4">
      <c r="D2703" s="10"/>
    </row>
    <row r="2704" spans="4:4">
      <c r="D2704" s="10"/>
    </row>
    <row r="2705" spans="4:4">
      <c r="D2705" s="10"/>
    </row>
    <row r="2706" spans="4:4">
      <c r="D2706" s="10"/>
    </row>
    <row r="2707" spans="4:4">
      <c r="D2707" s="10"/>
    </row>
    <row r="2708" spans="4:4">
      <c r="D2708" s="10"/>
    </row>
    <row r="2709" spans="4:4">
      <c r="D2709" s="10"/>
    </row>
    <row r="2710" spans="4:4">
      <c r="D2710" s="10"/>
    </row>
    <row r="2711" spans="4:4">
      <c r="D2711" s="10"/>
    </row>
    <row r="2712" spans="4:4">
      <c r="D2712" s="10"/>
    </row>
    <row r="2713" spans="4:4">
      <c r="D2713" s="10"/>
    </row>
    <row r="2714" spans="4:4">
      <c r="D2714" s="10"/>
    </row>
    <row r="2715" spans="4:4">
      <c r="D2715" s="10"/>
    </row>
    <row r="2716" spans="4:4">
      <c r="D2716" s="10"/>
    </row>
    <row r="2717" spans="4:4">
      <c r="D2717" s="10"/>
    </row>
    <row r="2718" spans="4:4">
      <c r="D2718" s="10"/>
    </row>
    <row r="2719" spans="4:4">
      <c r="D2719" s="10"/>
    </row>
    <row r="2720" spans="4:4">
      <c r="D2720" s="10"/>
    </row>
    <row r="2721" spans="4:4">
      <c r="D2721" s="10"/>
    </row>
    <row r="2722" spans="4:4">
      <c r="D2722" s="10"/>
    </row>
    <row r="2723" spans="4:4">
      <c r="D2723" s="10"/>
    </row>
    <row r="2724" spans="4:4">
      <c r="D2724" s="10"/>
    </row>
    <row r="2725" spans="4:4">
      <c r="D2725" s="10"/>
    </row>
    <row r="2726" spans="4:4">
      <c r="D2726" s="10"/>
    </row>
    <row r="2727" spans="4:4">
      <c r="D2727" s="10"/>
    </row>
    <row r="2728" spans="4:4">
      <c r="D2728" s="10"/>
    </row>
    <row r="2729" spans="4:4">
      <c r="D2729" s="10"/>
    </row>
    <row r="2730" spans="4:4">
      <c r="D2730" s="10"/>
    </row>
    <row r="2731" spans="4:4">
      <c r="D2731" s="10"/>
    </row>
    <row r="2732" spans="4:4">
      <c r="D2732" s="10"/>
    </row>
    <row r="2733" spans="4:4">
      <c r="D2733" s="10"/>
    </row>
    <row r="2734" spans="4:4">
      <c r="D2734" s="10"/>
    </row>
    <row r="2735" spans="4:4">
      <c r="D2735" s="10"/>
    </row>
    <row r="2736" spans="4:4">
      <c r="D2736" s="10"/>
    </row>
    <row r="2737" spans="4:4">
      <c r="D2737" s="10"/>
    </row>
    <row r="2738" spans="4:4">
      <c r="D2738" s="10"/>
    </row>
    <row r="2739" spans="4:4">
      <c r="D2739" s="10"/>
    </row>
    <row r="2740" spans="4:4">
      <c r="D2740" s="10"/>
    </row>
    <row r="2741" spans="4:4">
      <c r="D2741" s="10"/>
    </row>
    <row r="2742" spans="4:4">
      <c r="D2742" s="10"/>
    </row>
    <row r="2743" spans="4:4">
      <c r="D2743" s="10"/>
    </row>
    <row r="2744" spans="4:4">
      <c r="D2744" s="10"/>
    </row>
    <row r="2745" spans="4:4">
      <c r="D2745" s="10"/>
    </row>
    <row r="2746" spans="4:4">
      <c r="D2746" s="10"/>
    </row>
    <row r="2747" spans="4:4">
      <c r="D2747" s="10"/>
    </row>
    <row r="2748" spans="4:4">
      <c r="D2748" s="10"/>
    </row>
    <row r="2749" spans="4:4">
      <c r="D2749" s="10"/>
    </row>
    <row r="2750" spans="4:4">
      <c r="D2750" s="10"/>
    </row>
    <row r="2751" spans="4:4">
      <c r="D2751" s="10"/>
    </row>
    <row r="2752" spans="4:4">
      <c r="D2752" s="10"/>
    </row>
    <row r="2753" spans="4:4">
      <c r="D2753" s="10"/>
    </row>
    <row r="2754" spans="4:4">
      <c r="D2754" s="10"/>
    </row>
    <row r="2755" spans="4:4">
      <c r="D2755" s="10"/>
    </row>
    <row r="2756" spans="4:4">
      <c r="D2756" s="10"/>
    </row>
    <row r="2757" spans="4:4">
      <c r="D2757" s="10"/>
    </row>
    <row r="2758" spans="4:4">
      <c r="D2758" s="10"/>
    </row>
    <row r="2759" spans="4:4">
      <c r="D2759" s="10"/>
    </row>
    <row r="2760" spans="4:4">
      <c r="D2760" s="10"/>
    </row>
    <row r="2761" spans="4:4">
      <c r="D2761" s="10"/>
    </row>
    <row r="2762" spans="4:4">
      <c r="D2762" s="10"/>
    </row>
    <row r="2763" spans="4:4">
      <c r="D2763" s="10"/>
    </row>
    <row r="2764" spans="4:4">
      <c r="D2764" s="10"/>
    </row>
    <row r="2765" spans="4:4">
      <c r="D2765" s="10"/>
    </row>
    <row r="2766" spans="4:4">
      <c r="D2766" s="10"/>
    </row>
    <row r="2767" spans="4:4">
      <c r="D2767" s="10"/>
    </row>
    <row r="2768" spans="4:4">
      <c r="D2768" s="10"/>
    </row>
    <row r="2769" spans="4:4">
      <c r="D2769" s="10"/>
    </row>
    <row r="2770" spans="4:4">
      <c r="D2770" s="10"/>
    </row>
    <row r="2771" spans="4:4">
      <c r="D2771" s="10"/>
    </row>
    <row r="2772" spans="4:4">
      <c r="D2772" s="10"/>
    </row>
    <row r="2773" spans="4:4">
      <c r="D2773" s="10"/>
    </row>
    <row r="2774" spans="4:4">
      <c r="D2774" s="10"/>
    </row>
    <row r="2775" spans="4:4">
      <c r="D2775" s="10"/>
    </row>
    <row r="2776" spans="4:4">
      <c r="D2776" s="10"/>
    </row>
    <row r="2777" spans="4:4">
      <c r="D2777" s="10"/>
    </row>
    <row r="2778" spans="4:4">
      <c r="D2778" s="10"/>
    </row>
    <row r="2779" spans="4:4">
      <c r="D2779" s="10"/>
    </row>
    <row r="2780" spans="4:4">
      <c r="D2780" s="10"/>
    </row>
    <row r="2781" spans="4:4">
      <c r="D2781" s="10"/>
    </row>
    <row r="2782" spans="4:4">
      <c r="D2782" s="10"/>
    </row>
    <row r="2783" spans="4:4">
      <c r="D2783" s="10"/>
    </row>
    <row r="2784" spans="4:4">
      <c r="D2784" s="10"/>
    </row>
    <row r="2785" spans="4:4">
      <c r="D2785" s="10"/>
    </row>
    <row r="2786" spans="4:4">
      <c r="D2786" s="10"/>
    </row>
    <row r="2787" spans="4:4">
      <c r="D2787" s="10"/>
    </row>
    <row r="2788" spans="4:4">
      <c r="D2788" s="10"/>
    </row>
    <row r="2789" spans="4:4">
      <c r="D2789" s="10"/>
    </row>
    <row r="2790" spans="4:4">
      <c r="D2790" s="10"/>
    </row>
    <row r="2791" spans="4:4">
      <c r="D2791" s="10"/>
    </row>
    <row r="2792" spans="4:4">
      <c r="D2792" s="10"/>
    </row>
    <row r="2793" spans="4:4">
      <c r="D2793" s="10"/>
    </row>
    <row r="2794" spans="4:4">
      <c r="D2794" s="10"/>
    </row>
    <row r="2795" spans="4:4">
      <c r="D2795" s="10"/>
    </row>
    <row r="2796" spans="4:4">
      <c r="D2796" s="10"/>
    </row>
    <row r="2797" spans="4:4">
      <c r="D2797" s="10"/>
    </row>
    <row r="2798" spans="4:4">
      <c r="D2798" s="10"/>
    </row>
    <row r="2799" spans="4:4">
      <c r="D2799" s="10"/>
    </row>
    <row r="2800" spans="4:4">
      <c r="D2800" s="10"/>
    </row>
    <row r="2801" spans="4:4">
      <c r="D2801" s="10"/>
    </row>
    <row r="2802" spans="4:4">
      <c r="D2802" s="10"/>
    </row>
    <row r="2803" spans="4:4">
      <c r="D2803" s="10"/>
    </row>
    <row r="2804" spans="4:4">
      <c r="D2804" s="10"/>
    </row>
    <row r="2805" spans="4:4">
      <c r="D2805" s="10"/>
    </row>
    <row r="2806" spans="4:4">
      <c r="D2806" s="10"/>
    </row>
    <row r="2807" spans="4:4">
      <c r="D2807" s="10"/>
    </row>
    <row r="2808" spans="4:4">
      <c r="D2808" s="10"/>
    </row>
    <row r="2809" spans="4:4">
      <c r="D2809" s="10"/>
    </row>
    <row r="2810" spans="4:4">
      <c r="D2810" s="10"/>
    </row>
    <row r="2811" spans="4:4">
      <c r="D2811" s="10"/>
    </row>
    <row r="2812" spans="4:4">
      <c r="D2812" s="10"/>
    </row>
    <row r="2813" spans="4:4">
      <c r="D2813" s="10"/>
    </row>
    <row r="2814" spans="4:4">
      <c r="D2814" s="10"/>
    </row>
    <row r="2815" spans="4:4">
      <c r="D2815" s="10"/>
    </row>
    <row r="2816" spans="4:4">
      <c r="D2816" s="10"/>
    </row>
    <row r="2817" spans="4:4">
      <c r="D2817" s="10"/>
    </row>
    <row r="2818" spans="4:4">
      <c r="D2818" s="10"/>
    </row>
    <row r="2819" spans="4:4">
      <c r="D2819" s="10"/>
    </row>
    <row r="2820" spans="4:4">
      <c r="D2820" s="10"/>
    </row>
    <row r="2821" spans="4:4">
      <c r="D2821" s="10"/>
    </row>
    <row r="2822" spans="4:4">
      <c r="D2822" s="10"/>
    </row>
    <row r="2823" spans="4:4">
      <c r="D2823" s="10"/>
    </row>
    <row r="2824" spans="4:4">
      <c r="D2824" s="10"/>
    </row>
    <row r="2825" spans="4:4">
      <c r="D2825" s="10"/>
    </row>
    <row r="2826" spans="4:4">
      <c r="D2826" s="10"/>
    </row>
    <row r="2827" spans="4:4">
      <c r="D2827" s="10"/>
    </row>
    <row r="2828" spans="4:4">
      <c r="D2828" s="10"/>
    </row>
    <row r="2829" spans="4:4">
      <c r="D2829" s="10"/>
    </row>
    <row r="2830" spans="4:4">
      <c r="D2830" s="10"/>
    </row>
    <row r="2831" spans="4:4">
      <c r="D2831" s="10"/>
    </row>
    <row r="2832" spans="4:4">
      <c r="D2832" s="10"/>
    </row>
    <row r="2833" spans="4:4">
      <c r="D2833" s="10"/>
    </row>
    <row r="2834" spans="4:4">
      <c r="D2834" s="10"/>
    </row>
    <row r="2835" spans="4:4">
      <c r="D2835" s="10"/>
    </row>
    <row r="2836" spans="4:4">
      <c r="D2836" s="10"/>
    </row>
    <row r="2837" spans="4:4">
      <c r="D2837" s="10"/>
    </row>
    <row r="2838" spans="4:4">
      <c r="D2838" s="10"/>
    </row>
    <row r="2839" spans="4:4">
      <c r="D2839" s="10"/>
    </row>
    <row r="2840" spans="4:4">
      <c r="D2840" s="10"/>
    </row>
    <row r="2841" spans="4:4">
      <c r="D2841" s="10"/>
    </row>
    <row r="2842" spans="4:4">
      <c r="D2842" s="10"/>
    </row>
    <row r="2843" spans="4:4">
      <c r="D2843" s="10"/>
    </row>
    <row r="2844" spans="4:4">
      <c r="D2844" s="10"/>
    </row>
    <row r="2845" spans="4:4">
      <c r="D2845" s="10"/>
    </row>
    <row r="2846" spans="4:4">
      <c r="D2846" s="10"/>
    </row>
    <row r="2847" spans="4:4">
      <c r="D2847" s="10"/>
    </row>
    <row r="2848" spans="4:4">
      <c r="D2848" s="10"/>
    </row>
    <row r="2849" spans="4:4">
      <c r="D2849" s="10"/>
    </row>
    <row r="2850" spans="4:4">
      <c r="D2850" s="10"/>
    </row>
    <row r="2851" spans="4:4">
      <c r="D2851" s="10"/>
    </row>
    <row r="2852" spans="4:4">
      <c r="D2852" s="10"/>
    </row>
    <row r="2853" spans="4:4">
      <c r="D2853" s="10"/>
    </row>
    <row r="2854" spans="4:4">
      <c r="D2854" s="10"/>
    </row>
    <row r="2855" spans="4:4">
      <c r="D2855" s="10"/>
    </row>
    <row r="2856" spans="4:4">
      <c r="D2856" s="10"/>
    </row>
    <row r="2857" spans="4:4">
      <c r="D2857" s="10"/>
    </row>
    <row r="2858" spans="4:4">
      <c r="D2858" s="10"/>
    </row>
    <row r="2859" spans="4:4">
      <c r="D2859" s="10"/>
    </row>
    <row r="2860" spans="4:4">
      <c r="D2860" s="10"/>
    </row>
    <row r="2861" spans="4:4">
      <c r="D2861" s="10"/>
    </row>
    <row r="2862" spans="4:4">
      <c r="D2862" s="10"/>
    </row>
    <row r="2863" spans="4:4">
      <c r="D2863" s="10"/>
    </row>
    <row r="2864" spans="4:4">
      <c r="D2864" s="10"/>
    </row>
    <row r="2865" spans="4:4">
      <c r="D2865" s="10"/>
    </row>
    <row r="2866" spans="4:4">
      <c r="D2866" s="10"/>
    </row>
    <row r="2867" spans="4:4">
      <c r="D2867" s="10"/>
    </row>
    <row r="2868" spans="4:4">
      <c r="D2868" s="10"/>
    </row>
    <row r="2869" spans="4:4">
      <c r="D2869" s="10"/>
    </row>
    <row r="2870" spans="4:4">
      <c r="D2870" s="10"/>
    </row>
    <row r="2871" spans="4:4">
      <c r="D2871" s="10"/>
    </row>
    <row r="2872" spans="4:4">
      <c r="D2872" s="10"/>
    </row>
    <row r="2873" spans="4:4">
      <c r="D2873" s="10"/>
    </row>
    <row r="2874" spans="4:4">
      <c r="D2874" s="10"/>
    </row>
    <row r="2875" spans="4:4">
      <c r="D2875" s="10"/>
    </row>
    <row r="2876" spans="4:4">
      <c r="D2876" s="10"/>
    </row>
    <row r="2877" spans="4:4">
      <c r="D2877" s="10"/>
    </row>
    <row r="2878" spans="4:4">
      <c r="D2878" s="10"/>
    </row>
    <row r="2879" spans="4:4">
      <c r="D2879" s="10"/>
    </row>
    <row r="2880" spans="4:4">
      <c r="D2880" s="10"/>
    </row>
    <row r="2881" spans="4:4">
      <c r="D2881" s="10"/>
    </row>
    <row r="2882" spans="4:4">
      <c r="D2882" s="10"/>
    </row>
    <row r="2883" spans="4:4">
      <c r="D2883" s="10"/>
    </row>
    <row r="2884" spans="4:4">
      <c r="D2884" s="10"/>
    </row>
    <row r="2885" spans="4:4">
      <c r="D2885" s="10"/>
    </row>
    <row r="2886" spans="4:4">
      <c r="D2886" s="10"/>
    </row>
    <row r="2887" spans="4:4">
      <c r="D2887" s="10"/>
    </row>
    <row r="2888" spans="4:4">
      <c r="D2888" s="10"/>
    </row>
    <row r="2889" spans="4:4">
      <c r="D2889" s="10"/>
    </row>
    <row r="2890" spans="4:4">
      <c r="D2890" s="10"/>
    </row>
    <row r="2891" spans="4:4">
      <c r="D2891" s="10"/>
    </row>
    <row r="2892" spans="4:4">
      <c r="D2892" s="10"/>
    </row>
    <row r="2893" spans="4:4">
      <c r="D2893" s="10"/>
    </row>
    <row r="2894" spans="4:4">
      <c r="D2894" s="10"/>
    </row>
    <row r="2895" spans="4:4">
      <c r="D2895" s="10"/>
    </row>
    <row r="2896" spans="4:4">
      <c r="D2896" s="10"/>
    </row>
    <row r="2897" spans="4:4">
      <c r="D2897" s="10"/>
    </row>
    <row r="2898" spans="4:4">
      <c r="D2898" s="10"/>
    </row>
    <row r="2899" spans="4:4">
      <c r="D2899" s="10"/>
    </row>
    <row r="2900" spans="4:4">
      <c r="D2900" s="10"/>
    </row>
    <row r="2901" spans="4:4">
      <c r="D2901" s="10"/>
    </row>
    <row r="2902" spans="4:4">
      <c r="D2902" s="10"/>
    </row>
    <row r="2903" spans="4:4">
      <c r="D2903" s="10"/>
    </row>
    <row r="2904" spans="4:4">
      <c r="D2904" s="10"/>
    </row>
    <row r="2905" spans="4:4">
      <c r="D2905" s="10"/>
    </row>
    <row r="2906" spans="4:4">
      <c r="D2906" s="10"/>
    </row>
    <row r="2907" spans="4:4">
      <c r="D2907" s="10"/>
    </row>
    <row r="2908" spans="4:4">
      <c r="D2908" s="10"/>
    </row>
    <row r="2909" spans="4:4">
      <c r="D2909" s="10"/>
    </row>
    <row r="2910" spans="4:4">
      <c r="D2910" s="10"/>
    </row>
    <row r="2911" spans="4:4">
      <c r="D2911" s="10"/>
    </row>
    <row r="2912" spans="4:4">
      <c r="D2912" s="10"/>
    </row>
    <row r="2913" spans="4:4">
      <c r="D2913" s="10"/>
    </row>
    <row r="2914" spans="4:4">
      <c r="D2914" s="10"/>
    </row>
    <row r="2915" spans="4:4">
      <c r="D2915" s="10"/>
    </row>
    <row r="2916" spans="4:4">
      <c r="D2916" s="10"/>
    </row>
    <row r="2917" spans="4:4">
      <c r="D2917" s="10"/>
    </row>
    <row r="2918" spans="4:4">
      <c r="D2918" s="10"/>
    </row>
    <row r="2919" spans="4:4">
      <c r="D2919" s="10"/>
    </row>
    <row r="2920" spans="4:4">
      <c r="D2920" s="10"/>
    </row>
    <row r="2921" spans="4:4">
      <c r="D2921" s="10"/>
    </row>
    <row r="2922" spans="4:4">
      <c r="D2922" s="10"/>
    </row>
    <row r="2923" spans="4:4">
      <c r="D2923" s="10"/>
    </row>
    <row r="2924" spans="4:4">
      <c r="D2924" s="10"/>
    </row>
    <row r="2925" spans="4:4">
      <c r="D2925" s="10"/>
    </row>
    <row r="2926" spans="4:4">
      <c r="D2926" s="10"/>
    </row>
    <row r="2927" spans="4:4">
      <c r="D2927" s="10"/>
    </row>
    <row r="2928" spans="4:4">
      <c r="D2928" s="10"/>
    </row>
    <row r="2929" spans="4:4">
      <c r="D2929" s="10"/>
    </row>
    <row r="2930" spans="4:4">
      <c r="D2930" s="10"/>
    </row>
    <row r="2931" spans="4:4">
      <c r="D2931" s="10"/>
    </row>
    <row r="2932" spans="4:4">
      <c r="D2932" s="10"/>
    </row>
    <row r="2933" spans="4:4">
      <c r="D2933" s="10"/>
    </row>
    <row r="2934" spans="4:4">
      <c r="D2934" s="10"/>
    </row>
    <row r="2935" spans="4:4">
      <c r="D2935" s="10"/>
    </row>
    <row r="2936" spans="4:4">
      <c r="D2936" s="10"/>
    </row>
    <row r="2937" spans="4:4">
      <c r="D2937" s="10"/>
    </row>
    <row r="2938" spans="4:4">
      <c r="D2938" s="10"/>
    </row>
    <row r="2939" spans="4:4">
      <c r="D2939" s="10"/>
    </row>
    <row r="2940" spans="4:4">
      <c r="D2940" s="10"/>
    </row>
    <row r="2941" spans="4:4">
      <c r="D2941" s="10"/>
    </row>
    <row r="2942" spans="4:4">
      <c r="D2942" s="10"/>
    </row>
    <row r="2943" spans="4:4">
      <c r="D2943" s="10"/>
    </row>
    <row r="2944" spans="4:4">
      <c r="D2944" s="10"/>
    </row>
    <row r="2945" spans="4:4">
      <c r="D2945" s="10"/>
    </row>
    <row r="2946" spans="4:4">
      <c r="D2946" s="10"/>
    </row>
    <row r="2947" spans="4:4">
      <c r="D2947" s="10"/>
    </row>
    <row r="2948" spans="4:4">
      <c r="D2948" s="10"/>
    </row>
    <row r="2949" spans="4:4">
      <c r="D2949" s="10"/>
    </row>
    <row r="2950" spans="4:4">
      <c r="D2950" s="10"/>
    </row>
    <row r="2951" spans="4:4">
      <c r="D2951" s="10"/>
    </row>
    <row r="2952" spans="4:4">
      <c r="D2952" s="10"/>
    </row>
    <row r="2953" spans="4:4">
      <c r="D2953" s="10"/>
    </row>
    <row r="2954" spans="4:4">
      <c r="D2954" s="10"/>
    </row>
    <row r="2955" spans="4:4">
      <c r="D2955" s="10"/>
    </row>
    <row r="2956" spans="4:4">
      <c r="D2956" s="10"/>
    </row>
    <row r="2957" spans="4:4">
      <c r="D2957" s="10"/>
    </row>
    <row r="2958" spans="4:4">
      <c r="D2958" s="10"/>
    </row>
    <row r="2959" spans="4:4">
      <c r="D2959" s="10"/>
    </row>
    <row r="2960" spans="4:4">
      <c r="D2960" s="10"/>
    </row>
    <row r="2961" spans="4:4">
      <c r="D2961" s="10"/>
    </row>
    <row r="2962" spans="4:4">
      <c r="D2962" s="10"/>
    </row>
    <row r="2963" spans="4:4">
      <c r="D2963" s="10"/>
    </row>
    <row r="2964" spans="4:4">
      <c r="D2964" s="10"/>
    </row>
    <row r="2965" spans="4:4">
      <c r="D2965" s="10"/>
    </row>
    <row r="2966" spans="4:4">
      <c r="D2966" s="10"/>
    </row>
    <row r="2967" spans="4:4">
      <c r="D2967" s="10"/>
    </row>
    <row r="2968" spans="4:4">
      <c r="D2968" s="10"/>
    </row>
    <row r="2969" spans="4:4">
      <c r="D2969" s="10"/>
    </row>
    <row r="2970" spans="4:4">
      <c r="D2970" s="10"/>
    </row>
    <row r="2971" spans="4:4">
      <c r="D2971" s="10"/>
    </row>
    <row r="2972" spans="4:4">
      <c r="D2972" s="10"/>
    </row>
    <row r="2973" spans="4:4">
      <c r="D2973" s="10"/>
    </row>
    <row r="2974" spans="4:4">
      <c r="D2974" s="10"/>
    </row>
    <row r="2975" spans="4:4">
      <c r="D2975" s="10"/>
    </row>
    <row r="2976" spans="4:4">
      <c r="D2976" s="10"/>
    </row>
    <row r="2977" spans="4:4">
      <c r="D2977" s="10"/>
    </row>
    <row r="2978" spans="4:4">
      <c r="D2978" s="10"/>
    </row>
    <row r="2979" spans="4:4">
      <c r="D2979" s="10"/>
    </row>
    <row r="2980" spans="4:4">
      <c r="D2980" s="10"/>
    </row>
    <row r="2981" spans="4:4">
      <c r="D2981" s="10"/>
    </row>
    <row r="2982" spans="4:4">
      <c r="D2982" s="10"/>
    </row>
    <row r="2983" spans="4:4">
      <c r="D2983" s="10"/>
    </row>
    <row r="2984" spans="4:4">
      <c r="D2984" s="10"/>
    </row>
    <row r="2985" spans="4:4">
      <c r="D2985" s="10"/>
    </row>
    <row r="2986" spans="4:4">
      <c r="D2986" s="10"/>
    </row>
    <row r="2987" spans="4:4">
      <c r="D2987" s="10"/>
    </row>
    <row r="2988" spans="4:4">
      <c r="D2988" s="10"/>
    </row>
    <row r="2989" spans="4:4">
      <c r="D2989" s="10"/>
    </row>
    <row r="2990" spans="4:4">
      <c r="D2990" s="10"/>
    </row>
    <row r="2991" spans="4:4">
      <c r="D2991" s="10"/>
    </row>
    <row r="2992" spans="4:4">
      <c r="D2992" s="10"/>
    </row>
    <row r="2993" spans="4:4">
      <c r="D2993" s="10"/>
    </row>
    <row r="2994" spans="4:4">
      <c r="D2994" s="10"/>
    </row>
    <row r="2995" spans="4:4">
      <c r="D2995" s="10"/>
    </row>
    <row r="2996" spans="4:4">
      <c r="D2996" s="10"/>
    </row>
    <row r="2997" spans="4:4">
      <c r="D2997" s="10"/>
    </row>
    <row r="2998" spans="4:4">
      <c r="D2998" s="10"/>
    </row>
    <row r="2999" spans="4:4">
      <c r="D2999" s="10"/>
    </row>
    <row r="3000" spans="4:4">
      <c r="D3000" s="10"/>
    </row>
    <row r="3001" spans="4:4">
      <c r="D3001" s="10"/>
    </row>
    <row r="3002" spans="4:4">
      <c r="D3002" s="10"/>
    </row>
    <row r="3003" spans="4:4">
      <c r="D3003" s="10"/>
    </row>
    <row r="3004" spans="4:4">
      <c r="D3004" s="10"/>
    </row>
    <row r="3005" spans="4:4">
      <c r="D3005" s="10"/>
    </row>
    <row r="3006" spans="4:4">
      <c r="D3006" s="10"/>
    </row>
    <row r="3007" spans="4:4">
      <c r="D3007" s="10"/>
    </row>
    <row r="3008" spans="4:4">
      <c r="D3008" s="10"/>
    </row>
    <row r="3009" spans="4:4">
      <c r="D3009" s="10"/>
    </row>
    <row r="3010" spans="4:4">
      <c r="D3010" s="10"/>
    </row>
    <row r="3011" spans="4:4">
      <c r="D3011" s="10"/>
    </row>
    <row r="3012" spans="4:4">
      <c r="D3012" s="10"/>
    </row>
    <row r="3013" spans="4:4">
      <c r="D3013" s="10"/>
    </row>
    <row r="3014" spans="4:4">
      <c r="D3014" s="10"/>
    </row>
    <row r="3015" spans="4:4">
      <c r="D3015" s="10"/>
    </row>
    <row r="3016" spans="4:4">
      <c r="D3016" s="10"/>
    </row>
    <row r="3017" spans="4:4">
      <c r="D3017" s="10"/>
    </row>
    <row r="3018" spans="4:4">
      <c r="D3018" s="10"/>
    </row>
    <row r="3019" spans="4:4">
      <c r="D3019" s="10"/>
    </row>
    <row r="3020" spans="4:4">
      <c r="D3020" s="10"/>
    </row>
    <row r="3021" spans="4:4">
      <c r="D3021" s="10"/>
    </row>
    <row r="3022" spans="4:4">
      <c r="D3022" s="10"/>
    </row>
    <row r="3023" spans="4:4">
      <c r="D3023" s="10"/>
    </row>
    <row r="3024" spans="4:4">
      <c r="D3024" s="10"/>
    </row>
    <row r="3025" spans="4:4">
      <c r="D3025" s="10"/>
    </row>
    <row r="3026" spans="4:4">
      <c r="D3026" s="10"/>
    </row>
    <row r="3027" spans="4:4">
      <c r="D3027" s="10"/>
    </row>
    <row r="3028" spans="4:4">
      <c r="D3028" s="10"/>
    </row>
    <row r="3029" spans="4:4">
      <c r="D3029" s="10"/>
    </row>
    <row r="3030" spans="4:4">
      <c r="D3030" s="10"/>
    </row>
    <row r="3031" spans="4:4">
      <c r="D3031" s="10"/>
    </row>
    <row r="3032" spans="4:4">
      <c r="D3032" s="10"/>
    </row>
    <row r="3033" spans="4:4">
      <c r="D3033" s="10"/>
    </row>
    <row r="3034" spans="4:4">
      <c r="D3034" s="10"/>
    </row>
    <row r="3035" spans="4:4">
      <c r="D3035" s="10"/>
    </row>
    <row r="3036" spans="4:4">
      <c r="D3036" s="10"/>
    </row>
    <row r="3037" spans="4:4">
      <c r="D3037" s="10"/>
    </row>
    <row r="3038" spans="4:4">
      <c r="D3038" s="10"/>
    </row>
    <row r="3039" spans="4:4">
      <c r="D3039" s="10"/>
    </row>
    <row r="3040" spans="4:4">
      <c r="D3040" s="10"/>
    </row>
    <row r="3041" spans="4:4">
      <c r="D3041" s="10"/>
    </row>
    <row r="3042" spans="4:4">
      <c r="D3042" s="10"/>
    </row>
    <row r="3043" spans="4:4">
      <c r="D3043" s="10"/>
    </row>
    <row r="3044" spans="4:4">
      <c r="D3044" s="10"/>
    </row>
    <row r="3045" spans="4:4">
      <c r="D3045" s="10"/>
    </row>
    <row r="3046" spans="4:4">
      <c r="D3046" s="10"/>
    </row>
    <row r="3047" spans="4:4">
      <c r="D3047" s="10"/>
    </row>
    <row r="3048" spans="4:4">
      <c r="D3048" s="10"/>
    </row>
    <row r="3049" spans="4:4">
      <c r="D3049" s="10"/>
    </row>
    <row r="3050" spans="4:4">
      <c r="D3050" s="10"/>
    </row>
    <row r="3051" spans="4:4">
      <c r="D3051" s="10"/>
    </row>
    <row r="3052" spans="4:4">
      <c r="D3052" s="10"/>
    </row>
    <row r="3053" spans="4:4">
      <c r="D3053" s="10"/>
    </row>
    <row r="3054" spans="4:4">
      <c r="D3054" s="10"/>
    </row>
    <row r="3055" spans="4:4">
      <c r="D3055" s="10"/>
    </row>
    <row r="3056" spans="4:4">
      <c r="D3056" s="10"/>
    </row>
    <row r="3057" spans="4:4">
      <c r="D3057" s="10"/>
    </row>
    <row r="3058" spans="4:4">
      <c r="D3058" s="10"/>
    </row>
    <row r="3059" spans="4:4">
      <c r="D3059" s="10"/>
    </row>
    <row r="3060" spans="4:4">
      <c r="D3060" s="10"/>
    </row>
    <row r="3061" spans="4:4">
      <c r="D3061" s="10"/>
    </row>
    <row r="3062" spans="4:4">
      <c r="D3062" s="10"/>
    </row>
    <row r="3063" spans="4:4">
      <c r="D3063" s="10"/>
    </row>
    <row r="3064" spans="4:4">
      <c r="D3064" s="10"/>
    </row>
    <row r="3065" spans="4:4">
      <c r="D3065" s="10"/>
    </row>
    <row r="3066" spans="4:4">
      <c r="D3066" s="10"/>
    </row>
    <row r="3067" spans="4:4">
      <c r="D3067" s="10"/>
    </row>
    <row r="3068" spans="4:4">
      <c r="D3068" s="10"/>
    </row>
    <row r="3069" spans="4:4">
      <c r="D3069" s="10"/>
    </row>
    <row r="3070" spans="4:4">
      <c r="D3070" s="10"/>
    </row>
    <row r="3071" spans="4:4">
      <c r="D3071" s="10"/>
    </row>
    <row r="3072" spans="4:4">
      <c r="D3072" s="10"/>
    </row>
    <row r="3073" spans="4:4">
      <c r="D3073" s="10"/>
    </row>
    <row r="3074" spans="4:4">
      <c r="D3074" s="10"/>
    </row>
    <row r="3075" spans="4:4">
      <c r="D3075" s="10"/>
    </row>
    <row r="3076" spans="4:4">
      <c r="D3076" s="10"/>
    </row>
    <row r="3077" spans="4:4">
      <c r="D3077" s="10"/>
    </row>
    <row r="3078" spans="4:4">
      <c r="D3078" s="10"/>
    </row>
    <row r="3079" spans="4:4">
      <c r="D3079" s="10"/>
    </row>
    <row r="3080" spans="4:4">
      <c r="D3080" s="10"/>
    </row>
    <row r="3081" spans="4:4">
      <c r="D3081" s="10"/>
    </row>
    <row r="3082" spans="4:4">
      <c r="D3082" s="10"/>
    </row>
    <row r="3083" spans="4:4">
      <c r="D3083" s="10"/>
    </row>
    <row r="3084" spans="4:4">
      <c r="D3084" s="10"/>
    </row>
    <row r="3085" spans="4:4">
      <c r="D3085" s="10"/>
    </row>
    <row r="3086" spans="4:4">
      <c r="D3086" s="10"/>
    </row>
    <row r="3087" spans="4:4">
      <c r="D3087" s="10"/>
    </row>
    <row r="3088" spans="4:4">
      <c r="D3088" s="10"/>
    </row>
    <row r="3089" spans="4:4">
      <c r="D3089" s="10"/>
    </row>
    <row r="3090" spans="4:4">
      <c r="D3090" s="10"/>
    </row>
    <row r="3091" spans="4:4">
      <c r="D3091" s="10"/>
    </row>
    <row r="3092" spans="4:4">
      <c r="D3092" s="10"/>
    </row>
    <row r="3093" spans="4:4">
      <c r="D3093" s="10"/>
    </row>
    <row r="3094" spans="4:4">
      <c r="D3094" s="10"/>
    </row>
    <row r="3095" spans="4:4">
      <c r="D3095" s="10"/>
    </row>
    <row r="3096" spans="4:4">
      <c r="D3096" s="10"/>
    </row>
    <row r="3097" spans="4:4">
      <c r="D3097" s="10"/>
    </row>
    <row r="3098" spans="4:4">
      <c r="D3098" s="10"/>
    </row>
    <row r="3099" spans="4:4">
      <c r="D3099" s="10"/>
    </row>
    <row r="3100" spans="4:4">
      <c r="D3100" s="10"/>
    </row>
    <row r="3101" spans="4:4">
      <c r="D3101" s="10"/>
    </row>
    <row r="3102" spans="4:4">
      <c r="D3102" s="10"/>
    </row>
    <row r="3103" spans="4:4">
      <c r="D3103" s="10"/>
    </row>
    <row r="3104" spans="4:4">
      <c r="D3104" s="10"/>
    </row>
    <row r="3105" spans="4:4">
      <c r="D3105" s="10"/>
    </row>
    <row r="3106" spans="4:4">
      <c r="D3106" s="10"/>
    </row>
    <row r="3107" spans="4:4">
      <c r="D3107" s="10"/>
    </row>
    <row r="3108" spans="4:4">
      <c r="D3108" s="10"/>
    </row>
    <row r="3109" spans="4:4">
      <c r="D3109" s="10"/>
    </row>
    <row r="3110" spans="4:4">
      <c r="D3110" s="10"/>
    </row>
    <row r="3111" spans="4:4">
      <c r="D3111" s="10"/>
    </row>
    <row r="3112" spans="4:4">
      <c r="D3112" s="10"/>
    </row>
    <row r="3113" spans="4:4">
      <c r="D3113" s="10"/>
    </row>
    <row r="3114" spans="4:4">
      <c r="D3114" s="10"/>
    </row>
    <row r="3115" spans="4:4">
      <c r="D3115" s="10"/>
    </row>
    <row r="3116" spans="4:4">
      <c r="D3116" s="10"/>
    </row>
    <row r="3117" spans="4:4">
      <c r="D3117" s="10"/>
    </row>
    <row r="3118" spans="4:4">
      <c r="D3118" s="10"/>
    </row>
    <row r="3119" spans="4:4">
      <c r="D3119" s="10"/>
    </row>
    <row r="3120" spans="4:4">
      <c r="D3120" s="10"/>
    </row>
    <row r="3121" spans="4:4">
      <c r="D3121" s="10"/>
    </row>
    <row r="3122" spans="4:4">
      <c r="D3122" s="10"/>
    </row>
    <row r="3123" spans="4:4">
      <c r="D3123" s="10"/>
    </row>
    <row r="3124" spans="4:4">
      <c r="D3124" s="10"/>
    </row>
    <row r="3125" spans="4:4">
      <c r="D3125" s="10"/>
    </row>
    <row r="3126" spans="4:4">
      <c r="D3126" s="10"/>
    </row>
    <row r="3127" spans="4:4">
      <c r="D3127" s="10"/>
    </row>
    <row r="3128" spans="4:4">
      <c r="D3128" s="10"/>
    </row>
    <row r="3129" spans="4:4">
      <c r="D3129" s="10"/>
    </row>
    <row r="3130" spans="4:4">
      <c r="D3130" s="10"/>
    </row>
    <row r="3131" spans="4:4">
      <c r="D3131" s="10"/>
    </row>
    <row r="3132" spans="4:4">
      <c r="D3132" s="10"/>
    </row>
    <row r="3133" spans="4:4">
      <c r="D3133" s="10"/>
    </row>
    <row r="3134" spans="4:4">
      <c r="D3134" s="10"/>
    </row>
    <row r="3135" spans="4:4">
      <c r="D3135" s="10"/>
    </row>
    <row r="3136" spans="4:4">
      <c r="D3136" s="10"/>
    </row>
    <row r="3137" spans="4:4">
      <c r="D3137" s="10"/>
    </row>
    <row r="3138" spans="4:4">
      <c r="D3138" s="10"/>
    </row>
    <row r="3139" spans="4:4">
      <c r="D3139" s="10"/>
    </row>
    <row r="3140" spans="4:4">
      <c r="D3140" s="10"/>
    </row>
    <row r="3141" spans="4:4">
      <c r="D3141" s="10"/>
    </row>
    <row r="3142" spans="4:4">
      <c r="D3142" s="10"/>
    </row>
    <row r="3143" spans="4:4">
      <c r="D3143" s="10"/>
    </row>
    <row r="3144" spans="4:4">
      <c r="D3144" s="10"/>
    </row>
    <row r="3145" spans="4:4">
      <c r="D3145" s="10"/>
    </row>
    <row r="3146" spans="4:4">
      <c r="D3146" s="10"/>
    </row>
    <row r="3147" spans="4:4">
      <c r="D3147" s="10"/>
    </row>
    <row r="3148" spans="4:4">
      <c r="D3148" s="10"/>
    </row>
    <row r="3149" spans="4:4">
      <c r="D3149" s="10"/>
    </row>
    <row r="3150" spans="4:4">
      <c r="D3150" s="10"/>
    </row>
    <row r="3151" spans="4:4">
      <c r="D3151" s="10"/>
    </row>
    <row r="3152" spans="4:4">
      <c r="D3152" s="10"/>
    </row>
    <row r="3153" spans="4:4">
      <c r="D3153" s="10"/>
    </row>
    <row r="3154" spans="4:4">
      <c r="D3154" s="10"/>
    </row>
    <row r="3155" spans="4:4">
      <c r="D3155" s="10"/>
    </row>
    <row r="3156" spans="4:4">
      <c r="D3156" s="10"/>
    </row>
    <row r="3157" spans="4:4">
      <c r="D3157" s="10"/>
    </row>
    <row r="3158" spans="4:4">
      <c r="D3158" s="10"/>
    </row>
    <row r="3159" spans="4:4">
      <c r="D3159" s="10"/>
    </row>
    <row r="3160" spans="4:4">
      <c r="D3160" s="10"/>
    </row>
    <row r="3161" spans="4:4">
      <c r="D3161" s="10"/>
    </row>
    <row r="3162" spans="4:4">
      <c r="D3162" s="10"/>
    </row>
    <row r="3163" spans="4:4">
      <c r="D3163" s="10"/>
    </row>
    <row r="3164" spans="4:4">
      <c r="D3164" s="10"/>
    </row>
    <row r="3165" spans="4:4">
      <c r="D3165" s="10"/>
    </row>
    <row r="3166" spans="4:4">
      <c r="D3166" s="10"/>
    </row>
    <row r="3167" spans="4:4">
      <c r="D3167" s="10"/>
    </row>
    <row r="3168" spans="4:4">
      <c r="D3168" s="10"/>
    </row>
    <row r="3169" spans="4:4">
      <c r="D3169" s="10"/>
    </row>
    <row r="3170" spans="4:4">
      <c r="D3170" s="10"/>
    </row>
    <row r="3171" spans="4:4">
      <c r="D3171" s="10"/>
    </row>
    <row r="3172" spans="4:4">
      <c r="D3172" s="10"/>
    </row>
    <row r="3173" spans="4:4">
      <c r="D3173" s="10"/>
    </row>
    <row r="3174" spans="4:4">
      <c r="D3174" s="10"/>
    </row>
    <row r="3175" spans="4:4">
      <c r="D3175" s="10"/>
    </row>
    <row r="3176" spans="4:4">
      <c r="D3176" s="10"/>
    </row>
    <row r="3177" spans="4:4">
      <c r="D3177" s="10"/>
    </row>
    <row r="3178" spans="4:4">
      <c r="D3178" s="10"/>
    </row>
    <row r="3179" spans="4:4">
      <c r="D3179" s="10"/>
    </row>
    <row r="3180" spans="4:4">
      <c r="D3180" s="10"/>
    </row>
    <row r="3181" spans="4:4">
      <c r="D3181" s="10"/>
    </row>
    <row r="3182" spans="4:4">
      <c r="D3182" s="10"/>
    </row>
    <row r="3183" spans="4:4">
      <c r="D3183" s="10"/>
    </row>
    <row r="3184" spans="4:4">
      <c r="D3184" s="10"/>
    </row>
    <row r="3185" spans="4:4">
      <c r="D3185" s="10"/>
    </row>
    <row r="3186" spans="4:4">
      <c r="D3186" s="10"/>
    </row>
    <row r="3187" spans="4:4">
      <c r="D3187" s="10"/>
    </row>
    <row r="3188" spans="4:4">
      <c r="D3188" s="10"/>
    </row>
    <row r="3189" spans="4:4">
      <c r="D3189" s="10"/>
    </row>
    <row r="3190" spans="4:4">
      <c r="D3190" s="10"/>
    </row>
    <row r="3191" spans="4:4">
      <c r="D3191" s="10"/>
    </row>
    <row r="3192" spans="4:4">
      <c r="D3192" s="10"/>
    </row>
    <row r="3193" spans="4:4">
      <c r="D3193" s="10"/>
    </row>
    <row r="3194" spans="4:4">
      <c r="D3194" s="10"/>
    </row>
    <row r="3195" spans="4:4">
      <c r="D3195" s="10"/>
    </row>
    <row r="3196" spans="4:4">
      <c r="D3196" s="10"/>
    </row>
    <row r="3197" spans="4:4">
      <c r="D3197" s="10"/>
    </row>
    <row r="3198" spans="4:4">
      <c r="D3198" s="10"/>
    </row>
    <row r="3199" spans="4:4">
      <c r="D3199" s="10"/>
    </row>
    <row r="3200" spans="4:4">
      <c r="D3200" s="10"/>
    </row>
    <row r="3201" spans="4:4">
      <c r="D3201" s="10"/>
    </row>
    <row r="3202" spans="4:4">
      <c r="D3202" s="10"/>
    </row>
    <row r="3203" spans="4:4">
      <c r="D3203" s="10"/>
    </row>
    <row r="3204" spans="4:4">
      <c r="D3204" s="10"/>
    </row>
    <row r="3205" spans="4:4">
      <c r="D3205" s="10"/>
    </row>
    <row r="3206" spans="4:4">
      <c r="D3206" s="10"/>
    </row>
    <row r="3207" spans="4:4">
      <c r="D3207" s="10"/>
    </row>
    <row r="3208" spans="4:4">
      <c r="D3208" s="10"/>
    </row>
    <row r="3209" spans="4:4">
      <c r="D3209" s="10"/>
    </row>
    <row r="3210" spans="4:4">
      <c r="D3210" s="10"/>
    </row>
    <row r="3211" spans="4:4">
      <c r="D3211" s="10"/>
    </row>
    <row r="3212" spans="4:4">
      <c r="D3212" s="10"/>
    </row>
    <row r="3213" spans="4:4">
      <c r="D3213" s="10"/>
    </row>
    <row r="3214" spans="4:4">
      <c r="D3214" s="10"/>
    </row>
    <row r="3215" spans="4:4">
      <c r="D3215" s="10"/>
    </row>
    <row r="3216" spans="4:4">
      <c r="D3216" s="10"/>
    </row>
    <row r="3217" spans="4:4">
      <c r="D3217" s="10"/>
    </row>
    <row r="3218" spans="4:4">
      <c r="D3218" s="10"/>
    </row>
    <row r="3219" spans="4:4">
      <c r="D3219" s="10"/>
    </row>
    <row r="3220" spans="4:4">
      <c r="D3220" s="10"/>
    </row>
    <row r="3221" spans="4:4">
      <c r="D3221" s="10"/>
    </row>
    <row r="3222" spans="4:4">
      <c r="D3222" s="10"/>
    </row>
    <row r="3223" spans="4:4">
      <c r="D3223" s="10"/>
    </row>
    <row r="3224" spans="4:4">
      <c r="D3224" s="10"/>
    </row>
    <row r="3225" spans="4:4">
      <c r="D3225" s="10"/>
    </row>
    <row r="3226" spans="4:4">
      <c r="D3226" s="10"/>
    </row>
    <row r="3227" spans="4:4">
      <c r="D3227" s="10"/>
    </row>
    <row r="3228" spans="4:4">
      <c r="D3228" s="10"/>
    </row>
    <row r="3229" spans="4:4">
      <c r="D3229" s="10"/>
    </row>
    <row r="3230" spans="4:4">
      <c r="D3230" s="10"/>
    </row>
    <row r="3231" spans="4:4">
      <c r="D3231" s="10"/>
    </row>
    <row r="3232" spans="4:4">
      <c r="D3232" s="10"/>
    </row>
    <row r="3233" spans="4:4">
      <c r="D3233" s="10"/>
    </row>
    <row r="3234" spans="4:4">
      <c r="D3234" s="10"/>
    </row>
    <row r="3235" spans="4:4">
      <c r="D3235" s="10"/>
    </row>
    <row r="3236" spans="4:4">
      <c r="D3236" s="10"/>
    </row>
    <row r="3237" spans="4:4">
      <c r="D3237" s="10"/>
    </row>
    <row r="3238" spans="4:4">
      <c r="D3238" s="10"/>
    </row>
    <row r="3239" spans="4:4">
      <c r="D3239" s="10"/>
    </row>
    <row r="3240" spans="4:4">
      <c r="D3240" s="10"/>
    </row>
    <row r="3241" spans="4:4">
      <c r="D3241" s="10"/>
    </row>
    <row r="3242" spans="4:4">
      <c r="D3242" s="10"/>
    </row>
    <row r="3243" spans="4:4">
      <c r="D3243" s="10"/>
    </row>
    <row r="3244" spans="4:4">
      <c r="D3244" s="10"/>
    </row>
    <row r="3245" spans="4:4">
      <c r="D3245" s="10"/>
    </row>
    <row r="3246" spans="4:4">
      <c r="D3246" s="10"/>
    </row>
    <row r="3247" spans="4:4">
      <c r="D3247" s="10"/>
    </row>
    <row r="3248" spans="4:4">
      <c r="D3248" s="10"/>
    </row>
    <row r="3249" spans="4:4">
      <c r="D3249" s="10"/>
    </row>
    <row r="3250" spans="4:4">
      <c r="D3250" s="10"/>
    </row>
    <row r="3251" spans="4:4">
      <c r="D3251" s="10"/>
    </row>
    <row r="3252" spans="4:4">
      <c r="D3252" s="10"/>
    </row>
    <row r="3253" spans="4:4">
      <c r="D3253" s="10"/>
    </row>
    <row r="3254" spans="4:4">
      <c r="D3254" s="10"/>
    </row>
    <row r="3255" spans="4:4">
      <c r="D3255" s="10"/>
    </row>
    <row r="3256" spans="4:4">
      <c r="D3256" s="10"/>
    </row>
    <row r="3257" spans="4:4">
      <c r="D3257" s="10"/>
    </row>
    <row r="3258" spans="4:4">
      <c r="D3258" s="10"/>
    </row>
    <row r="3259" spans="4:4">
      <c r="D3259" s="10"/>
    </row>
    <row r="3260" spans="4:4">
      <c r="D3260" s="10"/>
    </row>
    <row r="3261" spans="4:4">
      <c r="D3261" s="10"/>
    </row>
    <row r="3262" spans="4:4">
      <c r="D3262" s="10"/>
    </row>
    <row r="3263" spans="4:4">
      <c r="D3263" s="10"/>
    </row>
    <row r="3264" spans="4:4">
      <c r="D3264" s="10"/>
    </row>
    <row r="3265" spans="4:4">
      <c r="D3265" s="10"/>
    </row>
    <row r="3266" spans="4:4">
      <c r="D3266" s="10"/>
    </row>
    <row r="3267" spans="4:4">
      <c r="D3267" s="10"/>
    </row>
    <row r="3268" spans="4:4">
      <c r="D3268" s="10"/>
    </row>
    <row r="3269" spans="4:4">
      <c r="D3269" s="10"/>
    </row>
    <row r="3270" spans="4:4">
      <c r="D3270" s="10"/>
    </row>
    <row r="3271" spans="4:4">
      <c r="D3271" s="10"/>
    </row>
    <row r="3272" spans="4:4">
      <c r="D3272" s="10"/>
    </row>
    <row r="3273" spans="4:4">
      <c r="D3273" s="10"/>
    </row>
    <row r="3274" spans="4:4">
      <c r="D3274" s="10"/>
    </row>
    <row r="3275" spans="4:4">
      <c r="D3275" s="10"/>
    </row>
    <row r="3276" spans="4:4">
      <c r="D3276" s="10"/>
    </row>
    <row r="3277" spans="4:4">
      <c r="D3277" s="10"/>
    </row>
    <row r="3278" spans="4:4">
      <c r="D3278" s="10"/>
    </row>
    <row r="3279" spans="4:4">
      <c r="D3279" s="10"/>
    </row>
    <row r="3280" spans="4:4">
      <c r="D3280" s="10"/>
    </row>
    <row r="3281" spans="4:4">
      <c r="D3281" s="10"/>
    </row>
    <row r="3282" spans="4:4">
      <c r="D3282" s="10"/>
    </row>
    <row r="3283" spans="4:4">
      <c r="D3283" s="10"/>
    </row>
    <row r="3284" spans="4:4">
      <c r="D3284" s="10"/>
    </row>
    <row r="3285" spans="4:4">
      <c r="D3285" s="10"/>
    </row>
    <row r="3286" spans="4:4">
      <c r="D3286" s="10"/>
    </row>
    <row r="3287" spans="4:4">
      <c r="D3287" s="10"/>
    </row>
    <row r="3288" spans="4:4">
      <c r="D3288" s="10"/>
    </row>
    <row r="3289" spans="4:4">
      <c r="D3289" s="10"/>
    </row>
    <row r="3290" spans="4:4">
      <c r="D3290" s="10"/>
    </row>
    <row r="3291" spans="4:4">
      <c r="D3291" s="10"/>
    </row>
    <row r="3292" spans="4:4">
      <c r="D3292" s="10"/>
    </row>
    <row r="3293" spans="4:4">
      <c r="D3293" s="10"/>
    </row>
    <row r="3294" spans="4:4">
      <c r="D3294" s="10"/>
    </row>
    <row r="3295" spans="4:4">
      <c r="D3295" s="10"/>
    </row>
    <row r="3296" spans="4:4">
      <c r="D3296" s="10"/>
    </row>
    <row r="3297" spans="4:4">
      <c r="D3297" s="10"/>
    </row>
    <row r="3298" spans="4:4">
      <c r="D3298" s="10"/>
    </row>
    <row r="3299" spans="4:4">
      <c r="D3299" s="10"/>
    </row>
    <row r="3300" spans="4:4">
      <c r="D3300" s="10"/>
    </row>
    <row r="3301" spans="4:4">
      <c r="D3301" s="10"/>
    </row>
    <row r="3302" spans="4:4">
      <c r="D3302" s="10"/>
    </row>
    <row r="3303" spans="4:4">
      <c r="D3303" s="10"/>
    </row>
    <row r="3304" spans="4:4">
      <c r="D3304" s="10"/>
    </row>
    <row r="3305" spans="4:4">
      <c r="D3305" s="10"/>
    </row>
    <row r="3306" spans="4:4">
      <c r="D3306" s="10"/>
    </row>
    <row r="3307" spans="4:4">
      <c r="D3307" s="10"/>
    </row>
    <row r="3308" spans="4:4">
      <c r="D3308" s="10"/>
    </row>
    <row r="3309" spans="4:4">
      <c r="D3309" s="10"/>
    </row>
    <row r="3310" spans="4:4">
      <c r="D3310" s="10"/>
    </row>
    <row r="3311" spans="4:4">
      <c r="D3311" s="10"/>
    </row>
    <row r="3312" spans="4:4">
      <c r="D3312" s="10"/>
    </row>
    <row r="3313" spans="4:4">
      <c r="D3313" s="10"/>
    </row>
    <row r="3314" spans="4:4">
      <c r="D3314" s="10"/>
    </row>
    <row r="3315" spans="4:4">
      <c r="D3315" s="10"/>
    </row>
    <row r="3316" spans="4:4">
      <c r="D3316" s="10"/>
    </row>
    <row r="3317" spans="4:4">
      <c r="D3317" s="10"/>
    </row>
    <row r="3318" spans="4:4">
      <c r="D3318" s="10"/>
    </row>
    <row r="3319" spans="4:4">
      <c r="D3319" s="10"/>
    </row>
    <row r="3320" spans="4:4">
      <c r="D3320" s="10"/>
    </row>
    <row r="3321" spans="4:4">
      <c r="D3321" s="10"/>
    </row>
    <row r="3322" spans="4:4">
      <c r="D3322" s="10"/>
    </row>
    <row r="3323" spans="4:4">
      <c r="D3323" s="10"/>
    </row>
    <row r="3324" spans="4:4">
      <c r="D3324" s="10"/>
    </row>
    <row r="3325" spans="4:4">
      <c r="D3325" s="10"/>
    </row>
    <row r="3326" spans="4:4">
      <c r="D3326" s="10"/>
    </row>
    <row r="3327" spans="4:4">
      <c r="D3327" s="10"/>
    </row>
    <row r="3328" spans="4:4">
      <c r="D3328" s="10"/>
    </row>
    <row r="3329" spans="4:4">
      <c r="D3329" s="10"/>
    </row>
    <row r="3330" spans="4:4">
      <c r="D3330" s="10"/>
    </row>
    <row r="3331" spans="4:4">
      <c r="D3331" s="10"/>
    </row>
    <row r="3332" spans="4:4">
      <c r="D3332" s="10"/>
    </row>
    <row r="3333" spans="4:4">
      <c r="D3333" s="10"/>
    </row>
    <row r="3334" spans="4:4">
      <c r="D3334" s="10"/>
    </row>
    <row r="3335" spans="4:4">
      <c r="D3335" s="10"/>
    </row>
    <row r="3336" spans="4:4">
      <c r="D3336" s="10"/>
    </row>
    <row r="3337" spans="4:4">
      <c r="D3337" s="10"/>
    </row>
    <row r="3338" spans="4:4">
      <c r="D3338" s="10"/>
    </row>
    <row r="3339" spans="4:4">
      <c r="D3339" s="10"/>
    </row>
    <row r="3340" spans="4:4">
      <c r="D3340" s="10"/>
    </row>
    <row r="3341" spans="4:4">
      <c r="D3341" s="10"/>
    </row>
    <row r="3342" spans="4:4">
      <c r="D3342" s="10"/>
    </row>
    <row r="3343" spans="4:4">
      <c r="D3343" s="10"/>
    </row>
    <row r="3344" spans="4:4">
      <c r="D3344" s="10"/>
    </row>
    <row r="3345" spans="4:4">
      <c r="D3345" s="10"/>
    </row>
    <row r="3346" spans="4:4">
      <c r="D3346" s="10"/>
    </row>
    <row r="3347" spans="4:4">
      <c r="D3347" s="10"/>
    </row>
    <row r="3348" spans="4:4">
      <c r="D3348" s="10"/>
    </row>
    <row r="3349" spans="4:4">
      <c r="D3349" s="10"/>
    </row>
    <row r="3350" spans="4:4">
      <c r="D3350" s="10"/>
    </row>
    <row r="3351" spans="4:4">
      <c r="D3351" s="10"/>
    </row>
    <row r="3352" spans="4:4">
      <c r="D3352" s="10"/>
    </row>
    <row r="3353" spans="4:4">
      <c r="D3353" s="10"/>
    </row>
    <row r="3354" spans="4:4">
      <c r="D3354" s="10"/>
    </row>
    <row r="3355" spans="4:4">
      <c r="D3355" s="10"/>
    </row>
    <row r="3356" spans="4:4">
      <c r="D3356" s="10"/>
    </row>
    <row r="3357" spans="4:4">
      <c r="D3357" s="10"/>
    </row>
    <row r="3358" spans="4:4">
      <c r="D3358" s="10"/>
    </row>
    <row r="3359" spans="4:4">
      <c r="D3359" s="10"/>
    </row>
    <row r="3360" spans="4:4">
      <c r="D3360" s="10"/>
    </row>
    <row r="3361" spans="4:4">
      <c r="D3361" s="10"/>
    </row>
    <row r="3362" spans="4:4">
      <c r="D3362" s="10"/>
    </row>
    <row r="3363" spans="4:4">
      <c r="D3363" s="10"/>
    </row>
    <row r="3364" spans="4:4">
      <c r="D3364" s="10"/>
    </row>
    <row r="3365" spans="4:4">
      <c r="D3365" s="10"/>
    </row>
    <row r="3366" spans="4:4">
      <c r="D3366" s="10"/>
    </row>
    <row r="3367" spans="4:4">
      <c r="D3367" s="10"/>
    </row>
    <row r="3368" spans="4:4">
      <c r="D3368" s="10"/>
    </row>
    <row r="3369" spans="4:4">
      <c r="D3369" s="10"/>
    </row>
    <row r="3370" spans="4:4">
      <c r="D3370" s="10"/>
    </row>
    <row r="3371" spans="4:4">
      <c r="D3371" s="10"/>
    </row>
    <row r="3372" spans="4:4">
      <c r="D3372" s="10"/>
    </row>
    <row r="3373" spans="4:4">
      <c r="D3373" s="10"/>
    </row>
    <row r="3374" spans="4:4">
      <c r="D3374" s="10"/>
    </row>
    <row r="3375" spans="4:4">
      <c r="D3375" s="10"/>
    </row>
    <row r="3376" spans="4:4">
      <c r="D3376" s="10"/>
    </row>
    <row r="3377" spans="4:4">
      <c r="D3377" s="10"/>
    </row>
    <row r="3378" spans="4:4">
      <c r="D3378" s="10"/>
    </row>
    <row r="3379" spans="4:4">
      <c r="D3379" s="10"/>
    </row>
    <row r="3380" spans="4:4">
      <c r="D3380" s="10"/>
    </row>
    <row r="3381" spans="4:4">
      <c r="D3381" s="10"/>
    </row>
    <row r="3382" spans="4:4">
      <c r="D3382" s="10"/>
    </row>
    <row r="3383" spans="4:4">
      <c r="D3383" s="10"/>
    </row>
    <row r="3384" spans="4:4">
      <c r="D3384" s="10"/>
    </row>
    <row r="3385" spans="4:4">
      <c r="D3385" s="10"/>
    </row>
    <row r="3386" spans="4:4">
      <c r="D3386" s="10"/>
    </row>
    <row r="3387" spans="4:4">
      <c r="D3387" s="10"/>
    </row>
    <row r="3388" spans="4:4">
      <c r="D3388" s="10"/>
    </row>
    <row r="3389" spans="4:4">
      <c r="D3389" s="10"/>
    </row>
    <row r="3390" spans="4:4">
      <c r="D3390" s="10"/>
    </row>
    <row r="3391" spans="4:4">
      <c r="D3391" s="10"/>
    </row>
    <row r="3392" spans="4:4">
      <c r="D3392" s="10"/>
    </row>
    <row r="3393" spans="4:4">
      <c r="D3393" s="10"/>
    </row>
    <row r="3394" spans="4:4">
      <c r="D3394" s="10"/>
    </row>
    <row r="3395" spans="4:4">
      <c r="D3395" s="10"/>
    </row>
    <row r="3396" spans="4:4">
      <c r="D3396" s="10"/>
    </row>
    <row r="3397" spans="4:4">
      <c r="D3397" s="10"/>
    </row>
    <row r="3398" spans="4:4">
      <c r="D3398" s="10"/>
    </row>
    <row r="3399" spans="4:4">
      <c r="D3399" s="10"/>
    </row>
    <row r="3400" spans="4:4">
      <c r="D3400" s="10"/>
    </row>
    <row r="3401" spans="4:4">
      <c r="D3401" s="10"/>
    </row>
    <row r="3402" spans="4:4">
      <c r="D3402" s="10"/>
    </row>
    <row r="3403" spans="4:4">
      <c r="D3403" s="10"/>
    </row>
    <row r="3404" spans="4:4">
      <c r="D3404" s="10"/>
    </row>
    <row r="3405" spans="4:4">
      <c r="D3405" s="10"/>
    </row>
    <row r="3406" spans="4:4">
      <c r="D3406" s="10"/>
    </row>
    <row r="3407" spans="4:4">
      <c r="D3407" s="10"/>
    </row>
    <row r="3408" spans="4:4">
      <c r="D3408" s="10"/>
    </row>
    <row r="3409" spans="4:4">
      <c r="D3409" s="10"/>
    </row>
    <row r="3410" spans="4:4">
      <c r="D3410" s="10"/>
    </row>
    <row r="3411" spans="4:4">
      <c r="D3411" s="10"/>
    </row>
    <row r="3412" spans="4:4">
      <c r="D3412" s="10"/>
    </row>
    <row r="3413" spans="4:4">
      <c r="D3413" s="10"/>
    </row>
    <row r="3414" spans="4:4">
      <c r="D3414" s="10"/>
    </row>
    <row r="3415" spans="4:4">
      <c r="D3415" s="10"/>
    </row>
    <row r="3416" spans="4:4">
      <c r="D3416" s="10"/>
    </row>
    <row r="3417" spans="4:4">
      <c r="D3417" s="10"/>
    </row>
    <row r="3418" spans="4:4">
      <c r="D3418" s="10"/>
    </row>
    <row r="3419" spans="4:4">
      <c r="D3419" s="10"/>
    </row>
    <row r="3420" spans="4:4">
      <c r="D3420" s="10"/>
    </row>
    <row r="3421" spans="4:4">
      <c r="D3421" s="10"/>
    </row>
    <row r="3422" spans="4:4">
      <c r="D3422" s="10"/>
    </row>
    <row r="3423" spans="4:4">
      <c r="D3423" s="10"/>
    </row>
    <row r="3424" spans="4:4">
      <c r="D3424" s="10"/>
    </row>
    <row r="3425" spans="4:4">
      <c r="D3425" s="10"/>
    </row>
    <row r="3426" spans="4:4">
      <c r="D3426" s="10"/>
    </row>
    <row r="3427" spans="4:4">
      <c r="D3427" s="10"/>
    </row>
    <row r="3428" spans="4:4">
      <c r="D3428" s="10"/>
    </row>
    <row r="3429" spans="4:4">
      <c r="D3429" s="10"/>
    </row>
    <row r="3430" spans="4:4">
      <c r="D3430" s="10"/>
    </row>
    <row r="3431" spans="4:4">
      <c r="D3431" s="10"/>
    </row>
    <row r="3432" spans="4:4">
      <c r="D3432" s="10"/>
    </row>
    <row r="3433" spans="4:4">
      <c r="D3433" s="10"/>
    </row>
    <row r="3434" spans="4:4">
      <c r="D3434" s="10"/>
    </row>
    <row r="3435" spans="4:4">
      <c r="D3435" s="10"/>
    </row>
    <row r="3436" spans="4:4">
      <c r="D3436" s="10"/>
    </row>
    <row r="3437" spans="4:4">
      <c r="D3437" s="10"/>
    </row>
    <row r="3438" spans="4:4">
      <c r="D3438" s="10"/>
    </row>
    <row r="3439" spans="4:4">
      <c r="D3439" s="10"/>
    </row>
    <row r="3440" spans="4:4">
      <c r="D3440" s="10"/>
    </row>
    <row r="3441" spans="4:4">
      <c r="D3441" s="10"/>
    </row>
    <row r="3442" spans="4:4">
      <c r="D3442" s="10"/>
    </row>
    <row r="3443" spans="4:4">
      <c r="D3443" s="10"/>
    </row>
    <row r="3444" spans="4:4">
      <c r="D3444" s="10"/>
    </row>
    <row r="3445" spans="4:4">
      <c r="D3445" s="10"/>
    </row>
    <row r="3446" spans="4:4">
      <c r="D3446" s="10"/>
    </row>
    <row r="3447" spans="4:4">
      <c r="D3447" s="10"/>
    </row>
    <row r="3448" spans="4:4">
      <c r="D3448" s="10"/>
    </row>
    <row r="3449" spans="4:4">
      <c r="D3449" s="10"/>
    </row>
    <row r="3450" spans="4:4">
      <c r="D3450" s="10"/>
    </row>
    <row r="3451" spans="4:4">
      <c r="D3451" s="10"/>
    </row>
    <row r="3452" spans="4:4">
      <c r="D3452" s="10"/>
    </row>
    <row r="3453" spans="4:4">
      <c r="D3453" s="10"/>
    </row>
    <row r="3454" spans="4:4">
      <c r="D3454" s="10"/>
    </row>
    <row r="3455" spans="4:4">
      <c r="D3455" s="10"/>
    </row>
    <row r="3456" spans="4:4">
      <c r="D3456" s="10"/>
    </row>
    <row r="3457" spans="4:4">
      <c r="D3457" s="10"/>
    </row>
    <row r="3458" spans="4:4">
      <c r="D3458" s="10"/>
    </row>
    <row r="3459" spans="4:4">
      <c r="D3459" s="10"/>
    </row>
    <row r="3460" spans="4:4">
      <c r="D3460" s="10"/>
    </row>
    <row r="3461" spans="4:4">
      <c r="D3461" s="10"/>
    </row>
    <row r="3462" spans="4:4">
      <c r="D3462" s="10"/>
    </row>
    <row r="3463" spans="4:4">
      <c r="D3463" s="10"/>
    </row>
    <row r="3464" spans="4:4">
      <c r="D3464" s="10"/>
    </row>
    <row r="3465" spans="4:4">
      <c r="D3465" s="10"/>
    </row>
    <row r="3466" spans="4:4">
      <c r="D3466" s="10"/>
    </row>
    <row r="3467" spans="4:4">
      <c r="D3467" s="10"/>
    </row>
    <row r="3468" spans="4:4">
      <c r="D3468" s="10"/>
    </row>
    <row r="3469" spans="4:4">
      <c r="D3469" s="10"/>
    </row>
    <row r="3470" spans="4:4">
      <c r="D3470" s="10"/>
    </row>
    <row r="3471" spans="4:4">
      <c r="D3471" s="10"/>
    </row>
    <row r="3472" spans="4:4">
      <c r="D3472" s="10"/>
    </row>
    <row r="3473" spans="4:4">
      <c r="D3473" s="10"/>
    </row>
    <row r="3474" spans="4:4">
      <c r="D3474" s="10"/>
    </row>
    <row r="3475" spans="4:4">
      <c r="D3475" s="10"/>
    </row>
    <row r="3476" spans="4:4">
      <c r="D3476" s="10"/>
    </row>
    <row r="3477" spans="4:4">
      <c r="D3477" s="10"/>
    </row>
    <row r="3478" spans="4:4">
      <c r="D3478" s="10"/>
    </row>
    <row r="3479" spans="4:4">
      <c r="D3479" s="10"/>
    </row>
    <row r="3480" spans="4:4">
      <c r="D3480" s="10"/>
    </row>
    <row r="3481" spans="4:4">
      <c r="D3481" s="10"/>
    </row>
    <row r="3482" spans="4:4">
      <c r="D3482" s="10"/>
    </row>
    <row r="3483" spans="4:4">
      <c r="D3483" s="10"/>
    </row>
    <row r="3484" spans="4:4">
      <c r="D3484" s="10"/>
    </row>
    <row r="3485" spans="4:4">
      <c r="D3485" s="10"/>
    </row>
    <row r="3486" spans="4:4">
      <c r="D3486" s="10"/>
    </row>
    <row r="3487" spans="4:4">
      <c r="D3487" s="10"/>
    </row>
    <row r="3488" spans="4:4">
      <c r="D3488" s="10"/>
    </row>
    <row r="3489" spans="4:4">
      <c r="D3489" s="10"/>
    </row>
    <row r="3490" spans="4:4">
      <c r="D3490" s="10"/>
    </row>
    <row r="3491" spans="4:4">
      <c r="D3491" s="10"/>
    </row>
    <row r="3492" spans="4:4">
      <c r="D3492" s="10"/>
    </row>
    <row r="3493" spans="4:4">
      <c r="D3493" s="10"/>
    </row>
    <row r="3494" spans="4:4">
      <c r="D3494" s="10"/>
    </row>
    <row r="3495" spans="4:4">
      <c r="D3495" s="10"/>
    </row>
    <row r="3496" spans="4:4">
      <c r="D3496" s="10"/>
    </row>
    <row r="3497" spans="4:4">
      <c r="D3497" s="10"/>
    </row>
    <row r="3498" spans="4:4">
      <c r="D3498" s="10"/>
    </row>
    <row r="3499" spans="4:4">
      <c r="D3499" s="10"/>
    </row>
    <row r="3500" spans="4:4">
      <c r="D3500" s="10"/>
    </row>
    <row r="3501" spans="4:4">
      <c r="D3501" s="10"/>
    </row>
    <row r="3502" spans="4:4">
      <c r="D3502" s="10"/>
    </row>
    <row r="3503" spans="4:4">
      <c r="D3503" s="10"/>
    </row>
    <row r="3504" spans="4:4">
      <c r="D3504" s="10"/>
    </row>
    <row r="3505" spans="4:4">
      <c r="D3505" s="10"/>
    </row>
    <row r="3506" spans="4:4">
      <c r="D3506" s="10"/>
    </row>
    <row r="3507" spans="4:4">
      <c r="D3507" s="10"/>
    </row>
    <row r="3508" spans="4:4">
      <c r="D3508" s="10"/>
    </row>
    <row r="3509" spans="4:4">
      <c r="D3509" s="10"/>
    </row>
    <row r="3510" spans="4:4">
      <c r="D3510" s="10"/>
    </row>
    <row r="3511" spans="4:4">
      <c r="D3511" s="10"/>
    </row>
    <row r="3512" spans="4:4">
      <c r="D3512" s="10"/>
    </row>
    <row r="3513" spans="4:4">
      <c r="D3513" s="10"/>
    </row>
    <row r="3514" spans="4:4">
      <c r="D3514" s="10"/>
    </row>
    <row r="3515" spans="4:4">
      <c r="D3515" s="10"/>
    </row>
    <row r="3516" spans="4:4">
      <c r="D3516" s="10"/>
    </row>
    <row r="3517" spans="4:4">
      <c r="D3517" s="10"/>
    </row>
    <row r="3518" spans="4:4">
      <c r="D3518" s="10"/>
    </row>
    <row r="3519" spans="4:4">
      <c r="D3519" s="10"/>
    </row>
    <row r="3520" spans="4:4">
      <c r="D3520" s="10"/>
    </row>
    <row r="3521" spans="4:4">
      <c r="D3521" s="10"/>
    </row>
    <row r="3522" spans="4:4">
      <c r="D3522" s="10"/>
    </row>
    <row r="3523" spans="4:4">
      <c r="D3523" s="10"/>
    </row>
    <row r="3524" spans="4:4">
      <c r="D3524" s="10"/>
    </row>
    <row r="3525" spans="4:4">
      <c r="D3525" s="10"/>
    </row>
    <row r="3526" spans="4:4">
      <c r="D3526" s="10"/>
    </row>
    <row r="3527" spans="4:4">
      <c r="D3527" s="10"/>
    </row>
    <row r="3528" spans="4:4">
      <c r="D3528" s="10"/>
    </row>
    <row r="3529" spans="4:4">
      <c r="D3529" s="10"/>
    </row>
    <row r="3530" spans="4:4">
      <c r="D3530" s="10"/>
    </row>
    <row r="3531" spans="4:4">
      <c r="D3531" s="10"/>
    </row>
    <row r="3532" spans="4:4">
      <c r="D3532" s="10"/>
    </row>
    <row r="3533" spans="4:4">
      <c r="D3533" s="10"/>
    </row>
    <row r="3534" spans="4:4">
      <c r="D3534" s="10"/>
    </row>
    <row r="3535" spans="4:4">
      <c r="D3535" s="10"/>
    </row>
    <row r="3536" spans="4:4">
      <c r="D3536" s="10"/>
    </row>
    <row r="3537" spans="4:4">
      <c r="D3537" s="10"/>
    </row>
    <row r="3538" spans="4:4">
      <c r="D3538" s="10"/>
    </row>
    <row r="3539" spans="4:4">
      <c r="D3539" s="10"/>
    </row>
    <row r="3540" spans="4:4">
      <c r="D3540" s="10"/>
    </row>
    <row r="3541" spans="4:4">
      <c r="D3541" s="10"/>
    </row>
    <row r="3542" spans="4:4">
      <c r="D3542" s="10"/>
    </row>
    <row r="3543" spans="4:4">
      <c r="D3543" s="10"/>
    </row>
    <row r="3544" spans="4:4">
      <c r="D3544" s="10"/>
    </row>
    <row r="3545" spans="4:4">
      <c r="D3545" s="10"/>
    </row>
    <row r="3546" spans="4:4">
      <c r="D3546" s="10"/>
    </row>
    <row r="3547" spans="4:4">
      <c r="D3547" s="10"/>
    </row>
    <row r="3548" spans="4:4">
      <c r="D3548" s="10"/>
    </row>
    <row r="3549" spans="4:4">
      <c r="D3549" s="10"/>
    </row>
    <row r="3550" spans="4:4">
      <c r="D3550" s="10"/>
    </row>
    <row r="3551" spans="4:4">
      <c r="D3551" s="10"/>
    </row>
    <row r="3552" spans="4:4">
      <c r="D3552" s="10"/>
    </row>
    <row r="3553" spans="4:4">
      <c r="D3553" s="10"/>
    </row>
    <row r="3554" spans="4:4">
      <c r="D3554" s="10"/>
    </row>
    <row r="3555" spans="4:4">
      <c r="D3555" s="10"/>
    </row>
    <row r="3556" spans="4:4">
      <c r="D3556" s="10"/>
    </row>
    <row r="3557" spans="4:4">
      <c r="D3557" s="10"/>
    </row>
    <row r="3558" spans="4:4">
      <c r="D3558" s="10"/>
    </row>
    <row r="3559" spans="4:4">
      <c r="D3559" s="10"/>
    </row>
    <row r="3560" spans="4:4">
      <c r="D3560" s="10"/>
    </row>
    <row r="3561" spans="4:4">
      <c r="D3561" s="10"/>
    </row>
    <row r="3562" spans="4:4">
      <c r="D3562" s="10"/>
    </row>
    <row r="3563" spans="4:4">
      <c r="D3563" s="10"/>
    </row>
    <row r="3564" spans="4:4">
      <c r="D3564" s="10"/>
    </row>
    <row r="3565" spans="4:4">
      <c r="D3565" s="10"/>
    </row>
    <row r="3566" spans="4:4">
      <c r="D3566" s="10"/>
    </row>
    <row r="3567" spans="4:4">
      <c r="D3567" s="10"/>
    </row>
    <row r="3568" spans="4:4">
      <c r="D3568" s="10"/>
    </row>
    <row r="3569" spans="4:4">
      <c r="D3569" s="10"/>
    </row>
    <row r="3570" spans="4:4">
      <c r="D3570" s="10"/>
    </row>
    <row r="3571" spans="4:4">
      <c r="D3571" s="10"/>
    </row>
    <row r="3572" spans="4:4">
      <c r="D3572" s="10"/>
    </row>
    <row r="3573" spans="4:4">
      <c r="D3573" s="10"/>
    </row>
    <row r="3574" spans="4:4">
      <c r="D3574" s="10"/>
    </row>
    <row r="3575" spans="4:4">
      <c r="D3575" s="10"/>
    </row>
    <row r="3576" spans="4:4">
      <c r="D3576" s="10"/>
    </row>
    <row r="3577" spans="4:4">
      <c r="D3577" s="10"/>
    </row>
    <row r="3578" spans="4:4">
      <c r="D3578" s="10"/>
    </row>
    <row r="3579" spans="4:4">
      <c r="D3579" s="10"/>
    </row>
    <row r="3580" spans="4:4">
      <c r="D3580" s="10"/>
    </row>
    <row r="3581" spans="4:4">
      <c r="D3581" s="10"/>
    </row>
    <row r="3582" spans="4:4">
      <c r="D3582" s="10"/>
    </row>
    <row r="3583" spans="4:4">
      <c r="D3583" s="10"/>
    </row>
    <row r="3584" spans="4:4">
      <c r="D3584" s="10"/>
    </row>
    <row r="3585" spans="4:4">
      <c r="D3585" s="10"/>
    </row>
    <row r="3586" spans="4:4">
      <c r="D3586" s="10"/>
    </row>
    <row r="3587" spans="4:4">
      <c r="D3587" s="10"/>
    </row>
    <row r="3588" spans="4:4">
      <c r="D3588" s="10"/>
    </row>
    <row r="3589" spans="4:4">
      <c r="D3589" s="10"/>
    </row>
    <row r="3590" spans="4:4">
      <c r="D3590" s="10"/>
    </row>
    <row r="3591" spans="4:4">
      <c r="D3591" s="10"/>
    </row>
    <row r="3592" spans="4:4">
      <c r="D3592" s="10"/>
    </row>
    <row r="3593" spans="4:4">
      <c r="D3593" s="10"/>
    </row>
    <row r="3594" spans="4:4">
      <c r="D3594" s="10"/>
    </row>
    <row r="3595" spans="4:4">
      <c r="D3595" s="10"/>
    </row>
    <row r="3596" spans="4:4">
      <c r="D3596" s="10"/>
    </row>
    <row r="3597" spans="4:4">
      <c r="D3597" s="10"/>
    </row>
    <row r="3598" spans="4:4">
      <c r="D3598" s="10"/>
    </row>
    <row r="3599" spans="4:4">
      <c r="D3599" s="10"/>
    </row>
    <row r="3600" spans="4:4">
      <c r="D3600" s="10"/>
    </row>
    <row r="3601" spans="4:4">
      <c r="D3601" s="10"/>
    </row>
    <row r="3602" spans="4:4">
      <c r="D3602" s="10"/>
    </row>
    <row r="3603" spans="4:4">
      <c r="D3603" s="10"/>
    </row>
    <row r="3604" spans="4:4">
      <c r="D3604" s="10"/>
    </row>
    <row r="3605" spans="4:4">
      <c r="D3605" s="10"/>
    </row>
    <row r="3606" spans="4:4">
      <c r="D3606" s="10"/>
    </row>
    <row r="3607" spans="4:4">
      <c r="D3607" s="10"/>
    </row>
    <row r="3608" spans="4:4">
      <c r="D3608" s="10"/>
    </row>
    <row r="3609" spans="4:4">
      <c r="D3609" s="10"/>
    </row>
    <row r="3610" spans="4:4">
      <c r="D3610" s="10"/>
    </row>
    <row r="3611" spans="4:4">
      <c r="D3611" s="10"/>
    </row>
    <row r="3612" spans="4:4">
      <c r="D3612" s="10"/>
    </row>
    <row r="3613" spans="4:4">
      <c r="D3613" s="10"/>
    </row>
    <row r="3614" spans="4:4">
      <c r="D3614" s="10"/>
    </row>
    <row r="3615" spans="4:4">
      <c r="D3615" s="10"/>
    </row>
    <row r="3616" spans="4:4">
      <c r="D3616" s="10"/>
    </row>
    <row r="3617" spans="4:4">
      <c r="D3617" s="10"/>
    </row>
    <row r="3618" spans="4:4">
      <c r="D3618" s="10"/>
    </row>
    <row r="3619" spans="4:4">
      <c r="D3619" s="10"/>
    </row>
    <row r="3620" spans="4:4">
      <c r="D3620" s="10"/>
    </row>
    <row r="3621" spans="4:4">
      <c r="D3621" s="10"/>
    </row>
    <row r="3622" spans="4:4">
      <c r="D3622" s="10"/>
    </row>
    <row r="3623" spans="4:4">
      <c r="D3623" s="10"/>
    </row>
    <row r="3624" spans="4:4">
      <c r="D3624" s="10"/>
    </row>
    <row r="3625" spans="4:4">
      <c r="D3625" s="10"/>
    </row>
    <row r="3626" spans="4:4">
      <c r="D3626" s="10"/>
    </row>
    <row r="3627" spans="4:4">
      <c r="D3627" s="10"/>
    </row>
    <row r="3628" spans="4:4">
      <c r="D3628" s="10"/>
    </row>
    <row r="3629" spans="4:4">
      <c r="D3629" s="10"/>
    </row>
    <row r="3630" spans="4:4">
      <c r="D3630" s="10"/>
    </row>
    <row r="3631" spans="4:4">
      <c r="D3631" s="10"/>
    </row>
    <row r="3632" spans="4:4">
      <c r="D3632" s="10"/>
    </row>
    <row r="3633" spans="4:4">
      <c r="D3633" s="10"/>
    </row>
    <row r="3634" spans="4:4">
      <c r="D3634" s="10"/>
    </row>
    <row r="3635" spans="4:4">
      <c r="D3635" s="10"/>
    </row>
    <row r="3636" spans="4:4">
      <c r="D3636" s="10"/>
    </row>
    <row r="3637" spans="4:4">
      <c r="D3637" s="10"/>
    </row>
    <row r="3638" spans="4:4">
      <c r="D3638" s="10"/>
    </row>
    <row r="3639" spans="4:4">
      <c r="D3639" s="10"/>
    </row>
    <row r="3640" spans="4:4">
      <c r="D3640" s="10"/>
    </row>
    <row r="3641" spans="4:4">
      <c r="D3641" s="10"/>
    </row>
    <row r="3642" spans="4:4">
      <c r="D3642" s="10"/>
    </row>
    <row r="3643" spans="4:4">
      <c r="D3643" s="10"/>
    </row>
    <row r="3644" spans="4:4">
      <c r="D3644" s="10"/>
    </row>
    <row r="3645" spans="4:4">
      <c r="D3645" s="10"/>
    </row>
    <row r="3646" spans="4:4">
      <c r="D3646" s="10"/>
    </row>
    <row r="3647" spans="4:4">
      <c r="D3647" s="10"/>
    </row>
    <row r="3648" spans="4:4">
      <c r="D3648" s="10"/>
    </row>
    <row r="3649" spans="4:4">
      <c r="D3649" s="10"/>
    </row>
    <row r="3650" spans="4:4">
      <c r="D3650" s="10"/>
    </row>
    <row r="3651" spans="4:4">
      <c r="D3651" s="10"/>
    </row>
    <row r="3652" spans="4:4">
      <c r="D3652" s="10"/>
    </row>
    <row r="3653" spans="4:4">
      <c r="D3653" s="10"/>
    </row>
    <row r="3654" spans="4:4">
      <c r="D3654" s="10"/>
    </row>
    <row r="3655" spans="4:4">
      <c r="D3655" s="10"/>
    </row>
    <row r="3656" spans="4:4">
      <c r="D3656" s="10"/>
    </row>
    <row r="3657" spans="4:4">
      <c r="D3657" s="10"/>
    </row>
    <row r="3658" spans="4:4">
      <c r="D3658" s="10"/>
    </row>
    <row r="3659" spans="4:4">
      <c r="D3659" s="10"/>
    </row>
    <row r="3660" spans="4:4">
      <c r="D3660" s="10"/>
    </row>
    <row r="3661" spans="4:4">
      <c r="D3661" s="10"/>
    </row>
    <row r="3662" spans="4:4">
      <c r="D3662" s="10"/>
    </row>
    <row r="3663" spans="4:4">
      <c r="D3663" s="10"/>
    </row>
    <row r="3664" spans="4:4">
      <c r="D3664" s="10"/>
    </row>
    <row r="3665" spans="4:4">
      <c r="D3665" s="10"/>
    </row>
    <row r="3666" spans="4:4">
      <c r="D3666" s="10"/>
    </row>
    <row r="3667" spans="4:4">
      <c r="D3667" s="10"/>
    </row>
    <row r="3668" spans="4:4">
      <c r="D3668" s="10"/>
    </row>
    <row r="3669" spans="4:4">
      <c r="D3669" s="10"/>
    </row>
    <row r="3670" spans="4:4">
      <c r="D3670" s="10"/>
    </row>
    <row r="3671" spans="4:4">
      <c r="D3671" s="10"/>
    </row>
    <row r="3672" spans="4:4">
      <c r="D3672" s="10"/>
    </row>
    <row r="3673" spans="4:4">
      <c r="D3673" s="10"/>
    </row>
    <row r="3674" spans="4:4">
      <c r="D3674" s="10"/>
    </row>
    <row r="3675" spans="4:4">
      <c r="D3675" s="10"/>
    </row>
    <row r="3676" spans="4:4">
      <c r="D3676" s="10"/>
    </row>
    <row r="3677" spans="4:4">
      <c r="D3677" s="10"/>
    </row>
    <row r="3678" spans="4:4">
      <c r="D3678" s="10"/>
    </row>
    <row r="3679" spans="4:4">
      <c r="D3679" s="10"/>
    </row>
    <row r="3680" spans="4:4">
      <c r="D3680" s="10"/>
    </row>
    <row r="3681" spans="4:4">
      <c r="D3681" s="10"/>
    </row>
    <row r="3682" spans="4:4">
      <c r="D3682" s="10"/>
    </row>
    <row r="3683" spans="4:4">
      <c r="D3683" s="10"/>
    </row>
    <row r="3684" spans="4:4">
      <c r="D3684" s="10"/>
    </row>
    <row r="3685" spans="4:4">
      <c r="D3685" s="10"/>
    </row>
    <row r="3686" spans="4:4">
      <c r="D3686" s="10"/>
    </row>
    <row r="3687" spans="4:4">
      <c r="D3687" s="10"/>
    </row>
    <row r="3688" spans="4:4">
      <c r="D3688" s="10"/>
    </row>
    <row r="3689" spans="4:4">
      <c r="D3689" s="10"/>
    </row>
    <row r="3690" spans="4:4">
      <c r="D3690" s="10"/>
    </row>
    <row r="3691" spans="4:4">
      <c r="D3691" s="10"/>
    </row>
    <row r="3692" spans="4:4">
      <c r="D3692" s="10"/>
    </row>
    <row r="3693" spans="4:4">
      <c r="D3693" s="10"/>
    </row>
    <row r="3694" spans="4:4">
      <c r="D3694" s="10"/>
    </row>
    <row r="3695" spans="4:4">
      <c r="D3695" s="10"/>
    </row>
    <row r="3696" spans="4:4">
      <c r="D3696" s="10"/>
    </row>
    <row r="3697" spans="4:4">
      <c r="D3697" s="10"/>
    </row>
    <row r="3698" spans="4:4">
      <c r="D3698" s="10"/>
    </row>
    <row r="3699" spans="4:4">
      <c r="D3699" s="10"/>
    </row>
    <row r="3700" spans="4:4">
      <c r="D3700" s="10"/>
    </row>
    <row r="3701" spans="4:4">
      <c r="D3701" s="10"/>
    </row>
    <row r="3702" spans="4:4">
      <c r="D3702" s="10"/>
    </row>
    <row r="3703" spans="4:4">
      <c r="D3703" s="10"/>
    </row>
    <row r="3704" spans="4:4">
      <c r="D3704" s="10"/>
    </row>
    <row r="3705" spans="4:4">
      <c r="D3705" s="10"/>
    </row>
    <row r="3706" spans="4:4">
      <c r="D3706" s="10"/>
    </row>
    <row r="3707" spans="4:4">
      <c r="D3707" s="10"/>
    </row>
    <row r="3708" spans="4:4">
      <c r="D3708" s="10"/>
    </row>
    <row r="3709" spans="4:4">
      <c r="D3709" s="10"/>
    </row>
    <row r="3710" spans="4:4">
      <c r="D3710" s="10"/>
    </row>
    <row r="3711" spans="4:4">
      <c r="D3711" s="10"/>
    </row>
  </sheetData>
  <mergeCells count="51">
    <mergeCell ref="A1:G1"/>
    <mergeCell ref="C2:G2"/>
    <mergeCell ref="C3:G3"/>
    <mergeCell ref="C4:G4"/>
    <mergeCell ref="C34:G34"/>
    <mergeCell ref="C15:G15"/>
    <mergeCell ref="C22:G22"/>
    <mergeCell ref="C24:G24"/>
    <mergeCell ref="C26:G26"/>
    <mergeCell ref="C121:G121"/>
    <mergeCell ref="C71:G71"/>
    <mergeCell ref="C95:G95"/>
    <mergeCell ref="C126:G126"/>
    <mergeCell ref="C123:G123"/>
    <mergeCell ref="C125:G125"/>
    <mergeCell ref="C97:G97"/>
    <mergeCell ref="C102:G102"/>
    <mergeCell ref="C103:G103"/>
    <mergeCell ref="C117:G117"/>
    <mergeCell ref="C119:G119"/>
    <mergeCell ref="C135:G135"/>
    <mergeCell ref="C136:G136"/>
    <mergeCell ref="C145:G145"/>
    <mergeCell ref="C146:G146"/>
    <mergeCell ref="C143:G143"/>
    <mergeCell ref="C148:G148"/>
    <mergeCell ref="C149:G149"/>
    <mergeCell ref="C164:G164"/>
    <mergeCell ref="C204:G204"/>
    <mergeCell ref="C138:G138"/>
    <mergeCell ref="C155:G155"/>
    <mergeCell ref="C156:G156"/>
    <mergeCell ref="C158:G158"/>
    <mergeCell ref="C162:G162"/>
    <mergeCell ref="C151:G151"/>
    <mergeCell ref="C36:G36"/>
    <mergeCell ref="C251:G251"/>
    <mergeCell ref="C253:G253"/>
    <mergeCell ref="C255:G255"/>
    <mergeCell ref="C257:G257"/>
    <mergeCell ref="C241:G241"/>
    <mergeCell ref="C242:G242"/>
    <mergeCell ref="C243:G243"/>
    <mergeCell ref="C244:G244"/>
    <mergeCell ref="C246:G246"/>
    <mergeCell ref="C248:G248"/>
    <mergeCell ref="C227:G227"/>
    <mergeCell ref="C238:G238"/>
    <mergeCell ref="C239:G239"/>
    <mergeCell ref="C240:G240"/>
    <mergeCell ref="C153:G153"/>
  </mergeCells>
  <pageMargins left="0.59055118110236204" right="0.23622047244094502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E11"/>
  <sheetViews>
    <sheetView topLeftCell="B1" workbookViewId="0">
      <selection activeCell="G1" sqref="G1:M1048576"/>
    </sheetView>
  </sheetViews>
  <sheetFormatPr defaultRowHeight="12.75"/>
  <cols>
    <col min="1" max="1" width="58.28515625" customWidth="1"/>
    <col min="2" max="2" width="8.140625" customWidth="1"/>
    <col min="3" max="3" width="9.85546875" customWidth="1"/>
    <col min="4" max="4" width="18.140625" customWidth="1"/>
    <col min="5" max="5" width="23.5703125" customWidth="1"/>
  </cols>
  <sheetData>
    <row r="1" spans="1:5" s="105" customFormat="1" ht="15.75">
      <c r="A1" s="384" t="s">
        <v>506</v>
      </c>
      <c r="B1" s="384"/>
      <c r="C1" s="384"/>
      <c r="D1" s="384"/>
      <c r="E1" s="384"/>
    </row>
    <row r="2" spans="1:5">
      <c r="A2" s="6"/>
      <c r="B2" s="53"/>
      <c r="D2" s="53"/>
      <c r="E2" s="53"/>
    </row>
    <row r="3" spans="1:5" ht="25.5">
      <c r="A3" s="54"/>
      <c r="B3" s="55" t="s">
        <v>507</v>
      </c>
      <c r="C3" s="56" t="s">
        <v>508</v>
      </c>
      <c r="D3" s="56" t="s">
        <v>509</v>
      </c>
      <c r="E3" s="56" t="s">
        <v>510</v>
      </c>
    </row>
    <row r="4" spans="1:5">
      <c r="A4" s="57"/>
      <c r="B4" s="58"/>
      <c r="C4" s="59"/>
      <c r="D4" s="60"/>
      <c r="E4" s="61"/>
    </row>
    <row r="5" spans="1:5">
      <c r="A5" s="62"/>
      <c r="B5" s="63"/>
      <c r="C5" s="64"/>
      <c r="D5" s="65"/>
      <c r="E5" s="66"/>
    </row>
    <row r="6" spans="1:5">
      <c r="A6" s="57" t="s">
        <v>511</v>
      </c>
      <c r="B6" s="63"/>
      <c r="C6" s="64"/>
      <c r="D6" s="65"/>
      <c r="E6" s="66"/>
    </row>
    <row r="7" spans="1:5">
      <c r="A7" s="67" t="s">
        <v>638</v>
      </c>
      <c r="B7" s="68" t="s">
        <v>206</v>
      </c>
      <c r="C7" s="67">
        <v>10</v>
      </c>
      <c r="D7" s="69">
        <v>0</v>
      </c>
      <c r="E7" s="65">
        <f t="shared" ref="E7:E9" si="0">C7*D7</f>
        <v>0</v>
      </c>
    </row>
    <row r="8" spans="1:5">
      <c r="A8" s="67" t="s">
        <v>637</v>
      </c>
      <c r="B8" s="68" t="s">
        <v>206</v>
      </c>
      <c r="C8" s="67">
        <v>6</v>
      </c>
      <c r="D8" s="69">
        <v>0</v>
      </c>
      <c r="E8" s="65">
        <f t="shared" si="0"/>
        <v>0</v>
      </c>
    </row>
    <row r="9" spans="1:5">
      <c r="A9" s="67" t="s">
        <v>634</v>
      </c>
      <c r="B9" s="68" t="s">
        <v>206</v>
      </c>
      <c r="C9" s="67">
        <v>2</v>
      </c>
      <c r="D9" s="69">
        <v>0</v>
      </c>
      <c r="E9" s="65">
        <f t="shared" si="0"/>
        <v>0</v>
      </c>
    </row>
    <row r="10" spans="1:5">
      <c r="A10" s="73" t="s">
        <v>512</v>
      </c>
      <c r="B10" s="74"/>
      <c r="C10" s="75"/>
      <c r="D10" s="76"/>
      <c r="E10" s="76">
        <f>SUM(E7:E9)</f>
        <v>0</v>
      </c>
    </row>
    <row r="11" spans="1:5">
      <c r="A11" s="77"/>
      <c r="B11" s="70"/>
      <c r="C11" s="71"/>
      <c r="D11" s="72"/>
      <c r="E11" s="72"/>
    </row>
  </sheetData>
  <mergeCells count="1">
    <mergeCell ref="A1:E1"/>
  </mergeCells>
  <printOptions horizontalCentered="1"/>
  <pageMargins left="0.51181102362204722" right="0.51181102362204722" top="0.19685039370078741" bottom="0.19685039370078741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53"/>
  <sheetViews>
    <sheetView zoomScale="115" zoomScaleNormal="115" workbookViewId="0">
      <selection activeCell="P16" sqref="P16"/>
    </sheetView>
  </sheetViews>
  <sheetFormatPr defaultRowHeight="12.75"/>
  <cols>
    <col min="1" max="1" width="4.28515625" customWidth="1"/>
    <col min="2" max="2" width="14.42578125" customWidth="1"/>
    <col min="3" max="3" width="38.28515625" customWidth="1"/>
    <col min="4" max="4" width="4.5703125" customWidth="1"/>
    <col min="5" max="5" width="10.5703125" customWidth="1"/>
    <col min="6" max="6" width="9.85546875" customWidth="1"/>
    <col min="7" max="7" width="13.28515625" bestFit="1" customWidth="1"/>
  </cols>
  <sheetData>
    <row r="1" spans="1:7" ht="15.75">
      <c r="A1" s="374" t="s">
        <v>7</v>
      </c>
      <c r="B1" s="374"/>
      <c r="C1" s="374"/>
      <c r="D1" s="374"/>
      <c r="E1" s="374"/>
      <c r="F1" s="374"/>
      <c r="G1" s="374"/>
    </row>
    <row r="2" spans="1:7">
      <c r="A2" s="11" t="s">
        <v>8</v>
      </c>
      <c r="B2" s="12" t="s">
        <v>635</v>
      </c>
      <c r="C2" s="375" t="s">
        <v>681</v>
      </c>
      <c r="D2" s="376"/>
      <c r="E2" s="376"/>
      <c r="F2" s="376"/>
      <c r="G2" s="377"/>
    </row>
    <row r="3" spans="1:7">
      <c r="A3" s="11" t="s">
        <v>9</v>
      </c>
      <c r="B3" s="12"/>
      <c r="C3" s="376"/>
      <c r="D3" s="376"/>
      <c r="E3" s="376"/>
      <c r="F3" s="376"/>
      <c r="G3" s="377"/>
    </row>
    <row r="4" spans="1:7">
      <c r="A4" s="11" t="s">
        <v>10</v>
      </c>
      <c r="B4" s="12"/>
      <c r="C4" s="375"/>
      <c r="D4" s="376"/>
      <c r="E4" s="376"/>
      <c r="F4" s="376"/>
      <c r="G4" s="377"/>
    </row>
    <row r="5" spans="1:7">
      <c r="A5" s="78" t="s">
        <v>513</v>
      </c>
      <c r="B5" s="79"/>
      <c r="C5" s="80"/>
      <c r="D5" s="81"/>
      <c r="E5" s="82"/>
      <c r="F5" s="82"/>
      <c r="G5" s="83"/>
    </row>
    <row r="6" spans="1:7">
      <c r="B6" s="9"/>
      <c r="C6" s="9"/>
      <c r="D6" s="10"/>
      <c r="E6" s="311"/>
      <c r="F6" s="311"/>
      <c r="G6" s="322"/>
    </row>
    <row r="7" spans="1:7">
      <c r="A7" s="84" t="s">
        <v>127</v>
      </c>
      <c r="B7" s="85" t="s">
        <v>128</v>
      </c>
      <c r="C7" s="85" t="s">
        <v>129</v>
      </c>
      <c r="D7" s="86" t="s">
        <v>130</v>
      </c>
      <c r="E7" s="84" t="s">
        <v>131</v>
      </c>
      <c r="F7" s="87" t="s">
        <v>132</v>
      </c>
      <c r="G7" s="84" t="s">
        <v>31</v>
      </c>
    </row>
    <row r="8" spans="1:7">
      <c r="A8" s="88" t="s">
        <v>146</v>
      </c>
      <c r="B8" s="89" t="s">
        <v>83</v>
      </c>
      <c r="C8" s="90" t="s">
        <v>84</v>
      </c>
      <c r="D8" s="91"/>
      <c r="E8" s="92"/>
      <c r="F8" s="93"/>
      <c r="G8" s="93">
        <f>SUM(G9:G14)</f>
        <v>0</v>
      </c>
    </row>
    <row r="9" spans="1:7">
      <c r="A9" s="17"/>
      <c r="B9" s="24" t="s">
        <v>515</v>
      </c>
      <c r="C9" s="47" t="s">
        <v>516</v>
      </c>
      <c r="D9" s="94" t="s">
        <v>161</v>
      </c>
      <c r="E9" s="28">
        <v>31</v>
      </c>
      <c r="F9" s="31">
        <v>0</v>
      </c>
      <c r="G9" s="31">
        <f>E9*F9</f>
        <v>0</v>
      </c>
    </row>
    <row r="10" spans="1:7" ht="22.5">
      <c r="A10" s="17"/>
      <c r="B10" s="24" t="s">
        <v>517</v>
      </c>
      <c r="C10" s="47" t="s">
        <v>518</v>
      </c>
      <c r="D10" s="94" t="s">
        <v>168</v>
      </c>
      <c r="E10" s="28">
        <v>10</v>
      </c>
      <c r="F10" s="31">
        <v>0</v>
      </c>
      <c r="G10" s="31">
        <f t="shared" ref="G10:G14" si="0">E10*F10</f>
        <v>0</v>
      </c>
    </row>
    <row r="11" spans="1:7" ht="22.5">
      <c r="A11" s="17"/>
      <c r="B11" s="24" t="s">
        <v>519</v>
      </c>
      <c r="C11" s="47" t="s">
        <v>520</v>
      </c>
      <c r="D11" s="94" t="s">
        <v>168</v>
      </c>
      <c r="E11" s="28">
        <v>22</v>
      </c>
      <c r="F11" s="31">
        <v>0</v>
      </c>
      <c r="G11" s="31">
        <f t="shared" si="0"/>
        <v>0</v>
      </c>
    </row>
    <row r="12" spans="1:7" ht="22.5">
      <c r="A12" s="17"/>
      <c r="B12" s="24" t="s">
        <v>521</v>
      </c>
      <c r="C12" s="47" t="s">
        <v>522</v>
      </c>
      <c r="D12" s="94" t="s">
        <v>168</v>
      </c>
      <c r="E12" s="28">
        <v>60</v>
      </c>
      <c r="F12" s="31">
        <v>0</v>
      </c>
      <c r="G12" s="31">
        <f t="shared" si="0"/>
        <v>0</v>
      </c>
    </row>
    <row r="13" spans="1:7" ht="22.5">
      <c r="A13" s="17"/>
      <c r="B13" s="24" t="s">
        <v>376</v>
      </c>
      <c r="C13" s="47" t="s">
        <v>523</v>
      </c>
      <c r="D13" s="94" t="s">
        <v>168</v>
      </c>
      <c r="E13" s="28">
        <v>160</v>
      </c>
      <c r="F13" s="31">
        <v>0</v>
      </c>
      <c r="G13" s="31">
        <f t="shared" si="0"/>
        <v>0</v>
      </c>
    </row>
    <row r="14" spans="1:7">
      <c r="A14" s="17"/>
      <c r="B14" s="24" t="s">
        <v>524</v>
      </c>
      <c r="C14" s="47" t="s">
        <v>525</v>
      </c>
      <c r="D14" s="94" t="s">
        <v>163</v>
      </c>
      <c r="E14" s="28">
        <v>7.8899999999999998E-2</v>
      </c>
      <c r="F14" s="31">
        <v>0</v>
      </c>
      <c r="G14" s="31">
        <f t="shared" si="0"/>
        <v>0</v>
      </c>
    </row>
    <row r="15" spans="1:7">
      <c r="A15" s="96" t="s">
        <v>146</v>
      </c>
      <c r="B15" s="97" t="s">
        <v>526</v>
      </c>
      <c r="C15" s="98" t="s">
        <v>527</v>
      </c>
      <c r="D15" s="99"/>
      <c r="E15" s="100"/>
      <c r="F15" s="101"/>
      <c r="G15" s="101">
        <f>SUM(G16:G21)</f>
        <v>0</v>
      </c>
    </row>
    <row r="16" spans="1:7">
      <c r="A16" s="17"/>
      <c r="B16" s="24" t="s">
        <v>528</v>
      </c>
      <c r="C16" s="47" t="s">
        <v>529</v>
      </c>
      <c r="D16" s="94" t="s">
        <v>224</v>
      </c>
      <c r="E16" s="28">
        <v>1</v>
      </c>
      <c r="F16" s="31">
        <v>0</v>
      </c>
      <c r="G16" s="31">
        <f t="shared" ref="G16:G21" si="1">E16*F16</f>
        <v>0</v>
      </c>
    </row>
    <row r="17" spans="1:7" ht="22.5">
      <c r="A17" s="17"/>
      <c r="B17" s="24" t="s">
        <v>530</v>
      </c>
      <c r="C17" s="47" t="s">
        <v>531</v>
      </c>
      <c r="D17" s="94" t="s">
        <v>201</v>
      </c>
      <c r="E17" s="28">
        <v>1</v>
      </c>
      <c r="F17" s="31">
        <v>0</v>
      </c>
      <c r="G17" s="31">
        <f t="shared" si="1"/>
        <v>0</v>
      </c>
    </row>
    <row r="18" spans="1:7" ht="22.5">
      <c r="A18" s="17"/>
      <c r="B18" s="24" t="s">
        <v>532</v>
      </c>
      <c r="C18" s="47" t="s">
        <v>533</v>
      </c>
      <c r="D18" s="94" t="s">
        <v>224</v>
      </c>
      <c r="E18" s="28">
        <v>2</v>
      </c>
      <c r="F18" s="31">
        <v>0</v>
      </c>
      <c r="G18" s="31">
        <f t="shared" si="1"/>
        <v>0</v>
      </c>
    </row>
    <row r="19" spans="1:7">
      <c r="A19" s="17"/>
      <c r="B19" s="24" t="s">
        <v>534</v>
      </c>
      <c r="C19" s="47" t="s">
        <v>690</v>
      </c>
      <c r="D19" s="94" t="s">
        <v>201</v>
      </c>
      <c r="E19" s="28">
        <v>1</v>
      </c>
      <c r="F19" s="31">
        <v>0</v>
      </c>
      <c r="G19" s="31">
        <f t="shared" si="1"/>
        <v>0</v>
      </c>
    </row>
    <row r="20" spans="1:7">
      <c r="A20" s="17"/>
      <c r="B20" s="24" t="s">
        <v>535</v>
      </c>
      <c r="C20" s="47" t="s">
        <v>536</v>
      </c>
      <c r="D20" s="94" t="s">
        <v>201</v>
      </c>
      <c r="E20" s="28">
        <v>1</v>
      </c>
      <c r="F20" s="31">
        <v>0</v>
      </c>
      <c r="G20" s="31">
        <f t="shared" si="1"/>
        <v>0</v>
      </c>
    </row>
    <row r="21" spans="1:7">
      <c r="A21" s="17"/>
      <c r="B21" s="24" t="s">
        <v>537</v>
      </c>
      <c r="C21" s="47" t="s">
        <v>538</v>
      </c>
      <c r="D21" s="94" t="s">
        <v>163</v>
      </c>
      <c r="E21" s="28">
        <v>0.36</v>
      </c>
      <c r="F21" s="31">
        <v>0</v>
      </c>
      <c r="G21" s="31">
        <f t="shared" si="1"/>
        <v>0</v>
      </c>
    </row>
    <row r="22" spans="1:7">
      <c r="A22" s="96" t="s">
        <v>146</v>
      </c>
      <c r="B22" s="97" t="s">
        <v>539</v>
      </c>
      <c r="C22" s="98" t="s">
        <v>540</v>
      </c>
      <c r="D22" s="99"/>
      <c r="E22" s="100"/>
      <c r="F22" s="101"/>
      <c r="G22" s="101">
        <f>SUM(G23:G29)</f>
        <v>0</v>
      </c>
    </row>
    <row r="23" spans="1:7">
      <c r="A23" s="17"/>
      <c r="B23" s="24" t="s">
        <v>541</v>
      </c>
      <c r="C23" s="47" t="s">
        <v>542</v>
      </c>
      <c r="D23" s="94" t="s">
        <v>168</v>
      </c>
      <c r="E23" s="28">
        <v>39</v>
      </c>
      <c r="F23" s="31">
        <v>0</v>
      </c>
      <c r="G23" s="31">
        <f t="shared" ref="G23:G29" si="2">E23*F23</f>
        <v>0</v>
      </c>
    </row>
    <row r="24" spans="1:7">
      <c r="A24" s="17"/>
      <c r="B24" s="24" t="s">
        <v>543</v>
      </c>
      <c r="C24" s="47" t="s">
        <v>544</v>
      </c>
      <c r="D24" s="94" t="s">
        <v>168</v>
      </c>
      <c r="E24" s="28">
        <v>80</v>
      </c>
      <c r="F24" s="31">
        <v>0</v>
      </c>
      <c r="G24" s="31">
        <f t="shared" si="2"/>
        <v>0</v>
      </c>
    </row>
    <row r="25" spans="1:7">
      <c r="A25" s="17"/>
      <c r="B25" s="24" t="s">
        <v>545</v>
      </c>
      <c r="C25" s="47" t="s">
        <v>546</v>
      </c>
      <c r="D25" s="94" t="s">
        <v>168</v>
      </c>
      <c r="E25" s="28">
        <v>240</v>
      </c>
      <c r="F25" s="31">
        <v>0</v>
      </c>
      <c r="G25" s="31">
        <f t="shared" si="2"/>
        <v>0</v>
      </c>
    </row>
    <row r="26" spans="1:7">
      <c r="A26" s="17"/>
      <c r="B26" s="24" t="s">
        <v>547</v>
      </c>
      <c r="C26" s="47" t="s">
        <v>548</v>
      </c>
      <c r="D26" s="94" t="s">
        <v>168</v>
      </c>
      <c r="E26" s="28">
        <v>22</v>
      </c>
      <c r="F26" s="31">
        <v>0</v>
      </c>
      <c r="G26" s="31">
        <f t="shared" si="2"/>
        <v>0</v>
      </c>
    </row>
    <row r="27" spans="1:7">
      <c r="A27" s="17"/>
      <c r="B27" s="24" t="s">
        <v>549</v>
      </c>
      <c r="C27" s="47" t="s">
        <v>550</v>
      </c>
      <c r="D27" s="94" t="s">
        <v>168</v>
      </c>
      <c r="E27" s="28">
        <v>80</v>
      </c>
      <c r="F27" s="31">
        <v>0</v>
      </c>
      <c r="G27" s="31">
        <f t="shared" si="2"/>
        <v>0</v>
      </c>
    </row>
    <row r="28" spans="1:7">
      <c r="A28" s="17"/>
      <c r="B28" s="24" t="s">
        <v>551</v>
      </c>
      <c r="C28" s="47" t="s">
        <v>552</v>
      </c>
      <c r="D28" s="94" t="s">
        <v>168</v>
      </c>
      <c r="E28" s="28">
        <v>240</v>
      </c>
      <c r="F28" s="31">
        <v>0</v>
      </c>
      <c r="G28" s="31">
        <f t="shared" si="2"/>
        <v>0</v>
      </c>
    </row>
    <row r="29" spans="1:7">
      <c r="A29" s="17"/>
      <c r="B29" s="24" t="s">
        <v>553</v>
      </c>
      <c r="C29" s="47" t="s">
        <v>655</v>
      </c>
      <c r="D29" s="94" t="s">
        <v>163</v>
      </c>
      <c r="E29" s="28">
        <v>0.87</v>
      </c>
      <c r="F29" s="31">
        <v>0</v>
      </c>
      <c r="G29" s="31">
        <f t="shared" si="2"/>
        <v>0</v>
      </c>
    </row>
    <row r="30" spans="1:7">
      <c r="A30" s="96" t="s">
        <v>146</v>
      </c>
      <c r="B30" s="97" t="s">
        <v>554</v>
      </c>
      <c r="C30" s="98" t="s">
        <v>555</v>
      </c>
      <c r="D30" s="99"/>
      <c r="E30" s="100"/>
      <c r="F30" s="101"/>
      <c r="G30" s="101">
        <f>SUM(G31:G42)</f>
        <v>0</v>
      </c>
    </row>
    <row r="31" spans="1:7">
      <c r="A31" s="17"/>
      <c r="B31" s="24" t="s">
        <v>556</v>
      </c>
      <c r="C31" s="47" t="s">
        <v>557</v>
      </c>
      <c r="D31" s="94" t="s">
        <v>201</v>
      </c>
      <c r="E31" s="28">
        <v>2</v>
      </c>
      <c r="F31" s="31">
        <v>0</v>
      </c>
      <c r="G31" s="31">
        <f t="shared" ref="G31:G41" si="3">E31*F31</f>
        <v>0</v>
      </c>
    </row>
    <row r="32" spans="1:7" ht="22.5">
      <c r="A32" s="17"/>
      <c r="B32" s="24" t="s">
        <v>530</v>
      </c>
      <c r="C32" s="47" t="s">
        <v>558</v>
      </c>
      <c r="D32" s="94" t="s">
        <v>201</v>
      </c>
      <c r="E32" s="28">
        <v>2</v>
      </c>
      <c r="F32" s="31">
        <v>0</v>
      </c>
      <c r="G32" s="31">
        <f t="shared" si="3"/>
        <v>0</v>
      </c>
    </row>
    <row r="33" spans="1:7" ht="22.5">
      <c r="A33" s="17"/>
      <c r="B33" s="24" t="s">
        <v>559</v>
      </c>
      <c r="C33" s="47" t="s">
        <v>560</v>
      </c>
      <c r="D33" s="94" t="s">
        <v>201</v>
      </c>
      <c r="E33" s="28">
        <v>21</v>
      </c>
      <c r="F33" s="31">
        <v>0</v>
      </c>
      <c r="G33" s="31">
        <f t="shared" si="3"/>
        <v>0</v>
      </c>
    </row>
    <row r="34" spans="1:7">
      <c r="A34" s="17"/>
      <c r="B34" s="24" t="s">
        <v>561</v>
      </c>
      <c r="C34" s="47" t="s">
        <v>562</v>
      </c>
      <c r="D34" s="94" t="s">
        <v>201</v>
      </c>
      <c r="E34" s="28">
        <v>7</v>
      </c>
      <c r="F34" s="31">
        <v>0</v>
      </c>
      <c r="G34" s="31">
        <f t="shared" si="3"/>
        <v>0</v>
      </c>
    </row>
    <row r="35" spans="1:7">
      <c r="A35" s="17"/>
      <c r="B35" s="24" t="s">
        <v>563</v>
      </c>
      <c r="C35" s="47" t="s">
        <v>564</v>
      </c>
      <c r="D35" s="94" t="s">
        <v>201</v>
      </c>
      <c r="E35" s="28">
        <v>14</v>
      </c>
      <c r="F35" s="31">
        <v>0</v>
      </c>
      <c r="G35" s="31">
        <f t="shared" si="3"/>
        <v>0</v>
      </c>
    </row>
    <row r="36" spans="1:7">
      <c r="A36" s="17"/>
      <c r="B36" s="24" t="s">
        <v>565</v>
      </c>
      <c r="C36" s="47" t="s">
        <v>566</v>
      </c>
      <c r="D36" s="94" t="s">
        <v>201</v>
      </c>
      <c r="E36" s="28">
        <v>14</v>
      </c>
      <c r="F36" s="31">
        <v>0</v>
      </c>
      <c r="G36" s="31">
        <f t="shared" si="3"/>
        <v>0</v>
      </c>
    </row>
    <row r="37" spans="1:7">
      <c r="A37" s="17"/>
      <c r="B37" s="24" t="s">
        <v>567</v>
      </c>
      <c r="C37" s="47" t="s">
        <v>568</v>
      </c>
      <c r="D37" s="94" t="s">
        <v>201</v>
      </c>
      <c r="E37" s="28">
        <v>2</v>
      </c>
      <c r="F37" s="31">
        <v>0</v>
      </c>
      <c r="G37" s="31">
        <f t="shared" si="3"/>
        <v>0</v>
      </c>
    </row>
    <row r="38" spans="1:7">
      <c r="A38" s="17"/>
      <c r="B38" s="24" t="s">
        <v>569</v>
      </c>
      <c r="C38" s="47" t="s">
        <v>570</v>
      </c>
      <c r="D38" s="94" t="s">
        <v>201</v>
      </c>
      <c r="E38" s="28">
        <v>2</v>
      </c>
      <c r="F38" s="31">
        <v>0</v>
      </c>
      <c r="G38" s="31">
        <f t="shared" si="3"/>
        <v>0</v>
      </c>
    </row>
    <row r="39" spans="1:7">
      <c r="A39" s="17"/>
      <c r="B39" s="24" t="s">
        <v>571</v>
      </c>
      <c r="C39" s="47" t="s">
        <v>572</v>
      </c>
      <c r="D39" s="94" t="s">
        <v>201</v>
      </c>
      <c r="E39" s="28">
        <v>2</v>
      </c>
      <c r="F39" s="31">
        <v>0</v>
      </c>
      <c r="G39" s="31">
        <f t="shared" si="3"/>
        <v>0</v>
      </c>
    </row>
    <row r="40" spans="1:7">
      <c r="A40" s="17"/>
      <c r="B40" s="24" t="s">
        <v>573</v>
      </c>
      <c r="C40" s="47" t="s">
        <v>574</v>
      </c>
      <c r="D40" s="94" t="s">
        <v>201</v>
      </c>
      <c r="E40" s="28">
        <v>1</v>
      </c>
      <c r="F40" s="31">
        <v>0</v>
      </c>
      <c r="G40" s="31">
        <f t="shared" si="3"/>
        <v>0</v>
      </c>
    </row>
    <row r="41" spans="1:7">
      <c r="A41" s="17"/>
      <c r="B41" s="24" t="s">
        <v>575</v>
      </c>
      <c r="C41" s="47" t="s">
        <v>576</v>
      </c>
      <c r="D41" s="94" t="s">
        <v>201</v>
      </c>
      <c r="E41" s="28">
        <v>2</v>
      </c>
      <c r="F41" s="31">
        <v>0</v>
      </c>
      <c r="G41" s="31">
        <f t="shared" si="3"/>
        <v>0</v>
      </c>
    </row>
    <row r="42" spans="1:7">
      <c r="A42" s="17"/>
      <c r="B42" s="24" t="s">
        <v>577</v>
      </c>
      <c r="C42" s="47" t="s">
        <v>656</v>
      </c>
      <c r="D42" s="94" t="s">
        <v>163</v>
      </c>
      <c r="E42" s="28">
        <v>0.92</v>
      </c>
      <c r="F42" s="31">
        <v>0</v>
      </c>
      <c r="G42" s="31">
        <f>E42*F42</f>
        <v>0</v>
      </c>
    </row>
    <row r="43" spans="1:7">
      <c r="A43" s="96" t="s">
        <v>146</v>
      </c>
      <c r="B43" s="97" t="s">
        <v>578</v>
      </c>
      <c r="C43" s="98" t="s">
        <v>579</v>
      </c>
      <c r="D43" s="99"/>
      <c r="E43" s="100"/>
      <c r="F43" s="101"/>
      <c r="G43" s="101">
        <f>SUM(G44:G47)</f>
        <v>0</v>
      </c>
    </row>
    <row r="44" spans="1:7">
      <c r="A44" s="17"/>
      <c r="B44" s="24" t="s">
        <v>580</v>
      </c>
      <c r="C44" s="47" t="s">
        <v>692</v>
      </c>
      <c r="D44" s="94" t="s">
        <v>201</v>
      </c>
      <c r="E44" s="28">
        <v>7</v>
      </c>
      <c r="F44" s="31">
        <v>0</v>
      </c>
      <c r="G44" s="31">
        <f t="shared" ref="G44:G47" si="4">E44*F44</f>
        <v>0</v>
      </c>
    </row>
    <row r="45" spans="1:7">
      <c r="A45" s="17"/>
      <c r="B45" s="24" t="s">
        <v>581</v>
      </c>
      <c r="C45" s="47" t="s">
        <v>691</v>
      </c>
      <c r="D45" s="94" t="s">
        <v>201</v>
      </c>
      <c r="E45" s="28">
        <v>14</v>
      </c>
      <c r="F45" s="31">
        <v>0</v>
      </c>
      <c r="G45" s="31">
        <f t="shared" si="4"/>
        <v>0</v>
      </c>
    </row>
    <row r="46" spans="1:7">
      <c r="A46" s="17"/>
      <c r="B46" s="24" t="s">
        <v>582</v>
      </c>
      <c r="C46" s="47" t="s">
        <v>583</v>
      </c>
      <c r="D46" s="94" t="s">
        <v>201</v>
      </c>
      <c r="E46" s="28">
        <v>21</v>
      </c>
      <c r="F46" s="31">
        <v>0</v>
      </c>
      <c r="G46" s="31">
        <f t="shared" si="4"/>
        <v>0</v>
      </c>
    </row>
    <row r="47" spans="1:7">
      <c r="A47" s="17"/>
      <c r="B47" s="24" t="s">
        <v>584</v>
      </c>
      <c r="C47" s="47" t="s">
        <v>657</v>
      </c>
      <c r="D47" s="94" t="s">
        <v>163</v>
      </c>
      <c r="E47" s="28">
        <v>2.9</v>
      </c>
      <c r="F47" s="31">
        <v>0</v>
      </c>
      <c r="G47" s="31">
        <f t="shared" si="4"/>
        <v>0</v>
      </c>
    </row>
    <row r="48" spans="1:7">
      <c r="A48" s="96" t="s">
        <v>146</v>
      </c>
      <c r="B48" s="97" t="s">
        <v>122</v>
      </c>
      <c r="C48" s="98" t="s">
        <v>30</v>
      </c>
      <c r="D48" s="99"/>
      <c r="E48" s="100"/>
      <c r="F48" s="101"/>
      <c r="G48" s="101">
        <f>SUM(G49:G51)</f>
        <v>0</v>
      </c>
    </row>
    <row r="49" spans="1:7" ht="22.5">
      <c r="A49" s="17"/>
      <c r="B49" s="24" t="s">
        <v>53</v>
      </c>
      <c r="C49" s="47" t="s">
        <v>658</v>
      </c>
      <c r="D49" s="94" t="s">
        <v>206</v>
      </c>
      <c r="E49" s="28">
        <v>2</v>
      </c>
      <c r="F49" s="31">
        <v>0</v>
      </c>
      <c r="G49" s="31">
        <f t="shared" ref="G49" si="5">E49*F49</f>
        <v>0</v>
      </c>
    </row>
    <row r="50" spans="1:7">
      <c r="A50" s="17"/>
      <c r="B50" s="24" t="s">
        <v>53</v>
      </c>
      <c r="C50" s="47" t="s">
        <v>585</v>
      </c>
      <c r="D50" s="94" t="s">
        <v>301</v>
      </c>
      <c r="E50" s="28">
        <v>24</v>
      </c>
      <c r="F50" s="31">
        <v>0</v>
      </c>
      <c r="G50" s="31">
        <f t="shared" ref="G50:G51" si="6">E50*F50</f>
        <v>0</v>
      </c>
    </row>
    <row r="51" spans="1:7">
      <c r="A51" s="35"/>
      <c r="B51" s="36" t="s">
        <v>55</v>
      </c>
      <c r="C51" s="49" t="s">
        <v>586</v>
      </c>
      <c r="D51" s="95" t="s">
        <v>514</v>
      </c>
      <c r="E51" s="38">
        <v>1</v>
      </c>
      <c r="F51" s="40">
        <v>0</v>
      </c>
      <c r="G51" s="40">
        <f t="shared" si="6"/>
        <v>0</v>
      </c>
    </row>
    <row r="53" spans="1:7" ht="15">
      <c r="C53" s="102" t="s">
        <v>512</v>
      </c>
      <c r="G53" s="103">
        <f>G8+G15+G22+G30+G43+G48</f>
        <v>0</v>
      </c>
    </row>
  </sheetData>
  <mergeCells count="4">
    <mergeCell ref="A1:G1"/>
    <mergeCell ref="C2:G2"/>
    <mergeCell ref="C3:G3"/>
    <mergeCell ref="C4:G4"/>
  </mergeCells>
  <pageMargins left="0.19685039370078741" right="0.19685039370078741" top="0.78740157480314965" bottom="0.78740157480314965" header="0.31496062992125984" footer="0.31496062992125984"/>
  <pageSetup paperSize="9" scale="97" fitToWidth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63"/>
  <sheetViews>
    <sheetView workbookViewId="0">
      <selection activeCell="O7" sqref="O7"/>
    </sheetView>
  </sheetViews>
  <sheetFormatPr defaultRowHeight="12.75"/>
  <cols>
    <col min="1" max="1" width="8.28515625" customWidth="1"/>
    <col min="2" max="2" width="14.85546875" customWidth="1"/>
    <col min="3" max="3" width="61.28515625" customWidth="1"/>
    <col min="4" max="4" width="8.42578125" customWidth="1"/>
    <col min="5" max="5" width="10.140625" customWidth="1"/>
    <col min="6" max="6" width="13.5703125" customWidth="1"/>
    <col min="7" max="7" width="16.42578125" customWidth="1"/>
  </cols>
  <sheetData>
    <row r="1" spans="1:7" ht="20.100000000000001" customHeight="1">
      <c r="A1" s="150"/>
      <c r="B1" s="104" t="s">
        <v>588</v>
      </c>
      <c r="C1" s="385" t="s">
        <v>681</v>
      </c>
      <c r="D1" s="386"/>
      <c r="E1" s="386"/>
      <c r="F1" s="386"/>
      <c r="G1" s="387"/>
    </row>
    <row r="2" spans="1:7" ht="15">
      <c r="A2" s="150"/>
      <c r="B2" s="104" t="s">
        <v>589</v>
      </c>
      <c r="C2" s="151" t="s">
        <v>590</v>
      </c>
      <c r="D2" s="152"/>
      <c r="E2" s="152"/>
      <c r="F2" s="152"/>
      <c r="G2" s="153" t="s">
        <v>635</v>
      </c>
    </row>
    <row r="3" spans="1:7" ht="23.25">
      <c r="A3" s="154"/>
      <c r="B3" s="155" t="s">
        <v>591</v>
      </c>
      <c r="C3" s="156" t="str">
        <f>C7</f>
        <v>Silnoproudé rozvody</v>
      </c>
      <c r="D3" s="157"/>
      <c r="E3" s="158"/>
      <c r="F3" s="158"/>
      <c r="G3" s="159"/>
    </row>
    <row r="4" spans="1:7">
      <c r="A4" s="111"/>
      <c r="B4" s="111"/>
      <c r="C4" s="106"/>
      <c r="D4" s="112"/>
      <c r="E4" s="113"/>
      <c r="F4" s="114"/>
      <c r="G4" s="115"/>
    </row>
    <row r="5" spans="1:7" ht="24">
      <c r="A5" s="107" t="s">
        <v>592</v>
      </c>
      <c r="B5" s="108" t="s">
        <v>593</v>
      </c>
      <c r="C5" s="108" t="s">
        <v>594</v>
      </c>
      <c r="D5" s="108" t="s">
        <v>595</v>
      </c>
      <c r="E5" s="109" t="s">
        <v>596</v>
      </c>
      <c r="F5" s="116" t="s">
        <v>597</v>
      </c>
      <c r="G5" s="117" t="s">
        <v>598</v>
      </c>
    </row>
    <row r="6" spans="1:7">
      <c r="A6" s="119"/>
      <c r="B6" s="119"/>
      <c r="C6" s="119"/>
      <c r="D6" s="119"/>
      <c r="E6" s="119" t="s">
        <v>600</v>
      </c>
      <c r="F6" s="119" t="s">
        <v>601</v>
      </c>
      <c r="G6" s="120" t="s">
        <v>512</v>
      </c>
    </row>
    <row r="7" spans="1:7">
      <c r="A7" s="121" t="s">
        <v>53</v>
      </c>
      <c r="B7" s="110"/>
      <c r="C7" s="122" t="s">
        <v>587</v>
      </c>
      <c r="D7" s="123"/>
      <c r="E7" s="124"/>
      <c r="F7" s="125"/>
      <c r="G7" s="126"/>
    </row>
    <row r="8" spans="1:7">
      <c r="A8" s="127"/>
      <c r="B8" s="128"/>
      <c r="C8" s="129" t="s">
        <v>664</v>
      </c>
      <c r="D8" s="130"/>
      <c r="E8" s="131"/>
      <c r="F8" s="137"/>
      <c r="G8" s="323"/>
    </row>
    <row r="9" spans="1:7">
      <c r="A9" s="107"/>
      <c r="B9" s="132"/>
      <c r="C9" s="133" t="s">
        <v>602</v>
      </c>
      <c r="D9" s="133" t="s">
        <v>168</v>
      </c>
      <c r="E9" s="134">
        <v>300</v>
      </c>
      <c r="F9" s="134">
        <v>0</v>
      </c>
      <c r="G9" s="135">
        <f t="shared" ref="G9:G45" si="0">E9*F9</f>
        <v>0</v>
      </c>
    </row>
    <row r="10" spans="1:7">
      <c r="A10" s="107"/>
      <c r="B10" s="132"/>
      <c r="C10" s="133" t="s">
        <v>603</v>
      </c>
      <c r="D10" s="133" t="s">
        <v>168</v>
      </c>
      <c r="E10" s="134">
        <v>300</v>
      </c>
      <c r="F10" s="134">
        <v>0</v>
      </c>
      <c r="G10" s="135">
        <f t="shared" si="0"/>
        <v>0</v>
      </c>
    </row>
    <row r="11" spans="1:7">
      <c r="A11" s="107"/>
      <c r="B11" s="132"/>
      <c r="C11" s="133" t="s">
        <v>667</v>
      </c>
      <c r="D11" s="133" t="s">
        <v>168</v>
      </c>
      <c r="E11" s="134">
        <v>256</v>
      </c>
      <c r="F11" s="134">
        <v>0</v>
      </c>
      <c r="G11" s="135">
        <f t="shared" si="0"/>
        <v>0</v>
      </c>
    </row>
    <row r="12" spans="1:7">
      <c r="A12" s="107"/>
      <c r="B12" s="132"/>
      <c r="C12" s="136" t="s">
        <v>604</v>
      </c>
      <c r="D12" s="133" t="s">
        <v>206</v>
      </c>
      <c r="E12" s="134">
        <v>10</v>
      </c>
      <c r="F12" s="134">
        <v>0</v>
      </c>
      <c r="G12" s="135">
        <f t="shared" si="0"/>
        <v>0</v>
      </c>
    </row>
    <row r="13" spans="1:7">
      <c r="A13" s="107"/>
      <c r="B13" s="132"/>
      <c r="C13" s="136" t="s">
        <v>605</v>
      </c>
      <c r="D13" s="133" t="s">
        <v>206</v>
      </c>
      <c r="E13" s="134">
        <v>10</v>
      </c>
      <c r="F13" s="134">
        <v>0</v>
      </c>
      <c r="G13" s="135">
        <f t="shared" si="0"/>
        <v>0</v>
      </c>
    </row>
    <row r="14" spans="1:7">
      <c r="A14" s="107"/>
      <c r="B14" s="132"/>
      <c r="C14" s="136" t="s">
        <v>682</v>
      </c>
      <c r="D14" s="133" t="s">
        <v>206</v>
      </c>
      <c r="E14" s="134">
        <v>34</v>
      </c>
      <c r="F14" s="134">
        <v>0</v>
      </c>
      <c r="G14" s="135">
        <f t="shared" si="0"/>
        <v>0</v>
      </c>
    </row>
    <row r="15" spans="1:7">
      <c r="A15" s="107"/>
      <c r="B15" s="132"/>
      <c r="C15" s="133" t="s">
        <v>606</v>
      </c>
      <c r="D15" s="133" t="s">
        <v>168</v>
      </c>
      <c r="E15" s="134">
        <v>342</v>
      </c>
      <c r="F15" s="134">
        <v>0</v>
      </c>
      <c r="G15" s="135">
        <f t="shared" si="0"/>
        <v>0</v>
      </c>
    </row>
    <row r="16" spans="1:7">
      <c r="A16" s="107"/>
      <c r="B16" s="132"/>
      <c r="C16" s="133" t="s">
        <v>607</v>
      </c>
      <c r="D16" s="133" t="s">
        <v>168</v>
      </c>
      <c r="E16" s="134">
        <v>280</v>
      </c>
      <c r="F16" s="134">
        <v>0</v>
      </c>
      <c r="G16" s="135">
        <f>E16*F16</f>
        <v>0</v>
      </c>
    </row>
    <row r="17" spans="1:7">
      <c r="A17" s="107"/>
      <c r="B17" s="132"/>
      <c r="C17" s="133" t="s">
        <v>608</v>
      </c>
      <c r="D17" s="133" t="s">
        <v>168</v>
      </c>
      <c r="E17" s="134">
        <v>120</v>
      </c>
      <c r="F17" s="134">
        <v>0</v>
      </c>
      <c r="G17" s="135">
        <f>E17*F17</f>
        <v>0</v>
      </c>
    </row>
    <row r="18" spans="1:7">
      <c r="A18" s="107"/>
      <c r="B18" s="132"/>
      <c r="C18" s="133" t="s">
        <v>609</v>
      </c>
      <c r="D18" s="133" t="s">
        <v>168</v>
      </c>
      <c r="E18" s="134">
        <v>300</v>
      </c>
      <c r="F18" s="134">
        <v>0</v>
      </c>
      <c r="G18" s="135">
        <f t="shared" si="0"/>
        <v>0</v>
      </c>
    </row>
    <row r="19" spans="1:7">
      <c r="A19" s="107"/>
      <c r="B19" s="132"/>
      <c r="C19" s="133" t="s">
        <v>610</v>
      </c>
      <c r="D19" s="133" t="s">
        <v>168</v>
      </c>
      <c r="E19" s="134">
        <v>340</v>
      </c>
      <c r="F19" s="134">
        <v>0</v>
      </c>
      <c r="G19" s="135">
        <f t="shared" si="0"/>
        <v>0</v>
      </c>
    </row>
    <row r="20" spans="1:7">
      <c r="A20" s="107"/>
      <c r="B20" s="132"/>
      <c r="C20" s="133" t="s">
        <v>611</v>
      </c>
      <c r="D20" s="133" t="s">
        <v>168</v>
      </c>
      <c r="E20" s="134">
        <v>760</v>
      </c>
      <c r="F20" s="134">
        <v>0</v>
      </c>
      <c r="G20" s="135">
        <f t="shared" si="0"/>
        <v>0</v>
      </c>
    </row>
    <row r="21" spans="1:7">
      <c r="A21" s="107"/>
      <c r="B21" s="132"/>
      <c r="C21" s="133" t="s">
        <v>612</v>
      </c>
      <c r="D21" s="133" t="s">
        <v>168</v>
      </c>
      <c r="E21" s="134">
        <v>1590</v>
      </c>
      <c r="F21" s="134">
        <v>0</v>
      </c>
      <c r="G21" s="135">
        <f t="shared" si="0"/>
        <v>0</v>
      </c>
    </row>
    <row r="22" spans="1:7">
      <c r="A22" s="107"/>
      <c r="B22" s="132"/>
      <c r="C22" s="133" t="s">
        <v>613</v>
      </c>
      <c r="D22" s="133" t="s">
        <v>168</v>
      </c>
      <c r="E22" s="134">
        <v>110</v>
      </c>
      <c r="F22" s="134">
        <v>0</v>
      </c>
      <c r="G22" s="135">
        <f t="shared" si="0"/>
        <v>0</v>
      </c>
    </row>
    <row r="23" spans="1:7">
      <c r="A23" s="107"/>
      <c r="B23" s="132"/>
      <c r="C23" s="133" t="s">
        <v>614</v>
      </c>
      <c r="D23" s="133" t="s">
        <v>168</v>
      </c>
      <c r="E23" s="134">
        <v>560</v>
      </c>
      <c r="F23" s="134">
        <v>0</v>
      </c>
      <c r="G23" s="135">
        <f t="shared" si="0"/>
        <v>0</v>
      </c>
    </row>
    <row r="24" spans="1:7">
      <c r="A24" s="107"/>
      <c r="B24" s="132"/>
      <c r="C24" s="133" t="s">
        <v>615</v>
      </c>
      <c r="D24" s="133" t="s">
        <v>168</v>
      </c>
      <c r="E24" s="134">
        <v>1070</v>
      </c>
      <c r="F24" s="134">
        <v>0</v>
      </c>
      <c r="G24" s="135">
        <f t="shared" si="0"/>
        <v>0</v>
      </c>
    </row>
    <row r="25" spans="1:7">
      <c r="A25" s="107"/>
      <c r="B25" s="132"/>
      <c r="C25" s="133" t="s">
        <v>616</v>
      </c>
      <c r="D25" s="133" t="s">
        <v>168</v>
      </c>
      <c r="E25" s="134">
        <v>904</v>
      </c>
      <c r="F25" s="134">
        <v>0</v>
      </c>
      <c r="G25" s="135">
        <f t="shared" si="0"/>
        <v>0</v>
      </c>
    </row>
    <row r="26" spans="1:7">
      <c r="A26" s="107"/>
      <c r="B26" s="132"/>
      <c r="C26" s="133" t="s">
        <v>668</v>
      </c>
      <c r="D26" s="133" t="s">
        <v>168</v>
      </c>
      <c r="E26" s="134">
        <v>120</v>
      </c>
      <c r="F26" s="134">
        <v>0</v>
      </c>
      <c r="G26" s="135">
        <f t="shared" si="0"/>
        <v>0</v>
      </c>
    </row>
    <row r="27" spans="1:7">
      <c r="A27" s="107"/>
      <c r="B27" s="132"/>
      <c r="C27" s="133" t="s">
        <v>617</v>
      </c>
      <c r="D27" s="133" t="s">
        <v>206</v>
      </c>
      <c r="E27" s="134">
        <v>9</v>
      </c>
      <c r="F27" s="134">
        <v>0</v>
      </c>
      <c r="G27" s="135">
        <f t="shared" si="0"/>
        <v>0</v>
      </c>
    </row>
    <row r="28" spans="1:7">
      <c r="A28" s="107"/>
      <c r="B28" s="132"/>
      <c r="C28" s="133" t="s">
        <v>618</v>
      </c>
      <c r="D28" s="133" t="s">
        <v>206</v>
      </c>
      <c r="E28" s="134">
        <v>3000</v>
      </c>
      <c r="F28" s="134">
        <v>0</v>
      </c>
      <c r="G28" s="135">
        <f t="shared" si="0"/>
        <v>0</v>
      </c>
    </row>
    <row r="29" spans="1:7">
      <c r="A29" s="107"/>
      <c r="B29" s="132"/>
      <c r="C29" s="133" t="s">
        <v>619</v>
      </c>
      <c r="D29" s="133" t="s">
        <v>206</v>
      </c>
      <c r="E29" s="134">
        <v>120</v>
      </c>
      <c r="F29" s="134">
        <v>0</v>
      </c>
      <c r="G29" s="135">
        <f t="shared" si="0"/>
        <v>0</v>
      </c>
    </row>
    <row r="30" spans="1:7">
      <c r="A30" s="107"/>
      <c r="B30" s="132"/>
      <c r="C30" s="133" t="s">
        <v>620</v>
      </c>
      <c r="D30" s="133" t="s">
        <v>206</v>
      </c>
      <c r="E30" s="134">
        <v>1</v>
      </c>
      <c r="F30" s="134">
        <v>0</v>
      </c>
      <c r="G30" s="135">
        <f t="shared" si="0"/>
        <v>0</v>
      </c>
    </row>
    <row r="31" spans="1:7">
      <c r="A31" s="107"/>
      <c r="B31" s="132"/>
      <c r="C31" s="133" t="s">
        <v>621</v>
      </c>
      <c r="D31" s="133" t="s">
        <v>206</v>
      </c>
      <c r="E31" s="134">
        <v>1</v>
      </c>
      <c r="F31" s="134">
        <v>0</v>
      </c>
      <c r="G31" s="135">
        <f t="shared" si="0"/>
        <v>0</v>
      </c>
    </row>
    <row r="32" spans="1:7">
      <c r="A32" s="107"/>
      <c r="B32" s="132"/>
      <c r="C32" s="133" t="s">
        <v>659</v>
      </c>
      <c r="D32" s="133" t="s">
        <v>206</v>
      </c>
      <c r="E32" s="134">
        <v>5</v>
      </c>
      <c r="F32" s="134">
        <v>0</v>
      </c>
      <c r="G32" s="135">
        <f t="shared" si="0"/>
        <v>0</v>
      </c>
    </row>
    <row r="33" spans="1:7">
      <c r="A33" s="107"/>
      <c r="B33" s="132"/>
      <c r="C33" s="133" t="s">
        <v>683</v>
      </c>
      <c r="D33" s="133" t="s">
        <v>206</v>
      </c>
      <c r="E33" s="134">
        <v>6</v>
      </c>
      <c r="F33" s="134">
        <v>0</v>
      </c>
      <c r="G33" s="135">
        <f t="shared" ref="G33" si="1">E33*F33</f>
        <v>0</v>
      </c>
    </row>
    <row r="34" spans="1:7">
      <c r="A34" s="107"/>
      <c r="B34" s="132"/>
      <c r="C34" s="133" t="s">
        <v>660</v>
      </c>
      <c r="D34" s="133" t="s">
        <v>206</v>
      </c>
      <c r="E34" s="134">
        <v>6</v>
      </c>
      <c r="F34" s="134">
        <v>0</v>
      </c>
      <c r="G34" s="135">
        <f t="shared" si="0"/>
        <v>0</v>
      </c>
    </row>
    <row r="35" spans="1:7">
      <c r="A35" s="107"/>
      <c r="B35" s="132"/>
      <c r="C35" s="133" t="s">
        <v>661</v>
      </c>
      <c r="D35" s="133" t="s">
        <v>206</v>
      </c>
      <c r="E35" s="134">
        <v>12</v>
      </c>
      <c r="F35" s="134">
        <v>0</v>
      </c>
      <c r="G35" s="135">
        <f t="shared" si="0"/>
        <v>0</v>
      </c>
    </row>
    <row r="36" spans="1:7">
      <c r="A36" s="107"/>
      <c r="B36" s="132"/>
      <c r="C36" s="133" t="s">
        <v>685</v>
      </c>
      <c r="D36" s="133" t="s">
        <v>206</v>
      </c>
      <c r="E36" s="134">
        <v>1</v>
      </c>
      <c r="F36" s="134">
        <v>0</v>
      </c>
      <c r="G36" s="135">
        <f t="shared" ref="G36" si="2">E36*F36</f>
        <v>0</v>
      </c>
    </row>
    <row r="37" spans="1:7">
      <c r="A37" s="107"/>
      <c r="B37" s="132"/>
      <c r="C37" s="133" t="s">
        <v>622</v>
      </c>
      <c r="D37" s="133" t="s">
        <v>206</v>
      </c>
      <c r="E37" s="134">
        <v>7</v>
      </c>
      <c r="F37" s="134">
        <v>0</v>
      </c>
      <c r="G37" s="135">
        <f t="shared" si="0"/>
        <v>0</v>
      </c>
    </row>
    <row r="38" spans="1:7">
      <c r="A38" s="107"/>
      <c r="B38" s="132"/>
      <c r="C38" s="133" t="s">
        <v>662</v>
      </c>
      <c r="D38" s="133" t="s">
        <v>206</v>
      </c>
      <c r="E38" s="134">
        <v>7</v>
      </c>
      <c r="F38" s="134">
        <v>0</v>
      </c>
      <c r="G38" s="135">
        <f t="shared" si="0"/>
        <v>0</v>
      </c>
    </row>
    <row r="39" spans="1:7">
      <c r="A39" s="107"/>
      <c r="B39" s="132"/>
      <c r="C39" s="133" t="s">
        <v>684</v>
      </c>
      <c r="D39" s="133" t="s">
        <v>206</v>
      </c>
      <c r="E39" s="137">
        <v>4</v>
      </c>
      <c r="F39" s="134">
        <v>0</v>
      </c>
      <c r="G39" s="135">
        <f t="shared" si="0"/>
        <v>0</v>
      </c>
    </row>
    <row r="40" spans="1:7">
      <c r="A40" s="107"/>
      <c r="B40" s="132"/>
      <c r="C40" s="133" t="s">
        <v>663</v>
      </c>
      <c r="D40" s="133" t="s">
        <v>206</v>
      </c>
      <c r="E40" s="134">
        <v>1</v>
      </c>
      <c r="F40" s="134">
        <v>0</v>
      </c>
      <c r="G40" s="135">
        <f t="shared" si="0"/>
        <v>0</v>
      </c>
    </row>
    <row r="41" spans="1:7">
      <c r="A41" s="107"/>
      <c r="B41" s="138" t="s">
        <v>686</v>
      </c>
      <c r="C41" s="133" t="s">
        <v>687</v>
      </c>
      <c r="D41" s="133" t="s">
        <v>206</v>
      </c>
      <c r="E41" s="134">
        <v>4</v>
      </c>
      <c r="F41" s="134">
        <v>0</v>
      </c>
      <c r="G41" s="135">
        <f t="shared" ref="G41" si="3">E41*F41</f>
        <v>0</v>
      </c>
    </row>
    <row r="42" spans="1:7">
      <c r="A42" s="107"/>
      <c r="B42" s="138" t="s">
        <v>623</v>
      </c>
      <c r="C42" s="133" t="s">
        <v>665</v>
      </c>
      <c r="D42" s="133" t="s">
        <v>206</v>
      </c>
      <c r="E42" s="134">
        <v>71</v>
      </c>
      <c r="F42" s="134">
        <v>0</v>
      </c>
      <c r="G42" s="135">
        <f t="shared" si="0"/>
        <v>0</v>
      </c>
    </row>
    <row r="43" spans="1:7">
      <c r="A43" s="107"/>
      <c r="B43" s="138" t="s">
        <v>625</v>
      </c>
      <c r="C43" s="133" t="s">
        <v>666</v>
      </c>
      <c r="D43" s="133" t="s">
        <v>206</v>
      </c>
      <c r="E43" s="134">
        <v>7</v>
      </c>
      <c r="F43" s="134">
        <v>0</v>
      </c>
      <c r="G43" s="135">
        <f t="shared" si="0"/>
        <v>0</v>
      </c>
    </row>
    <row r="44" spans="1:7">
      <c r="A44" s="107"/>
      <c r="B44" s="138" t="s">
        <v>626</v>
      </c>
      <c r="C44" s="133" t="s">
        <v>624</v>
      </c>
      <c r="D44" s="133" t="s">
        <v>206</v>
      </c>
      <c r="E44" s="134">
        <v>5</v>
      </c>
      <c r="F44" s="134">
        <v>0</v>
      </c>
      <c r="G44" s="135">
        <f t="shared" si="0"/>
        <v>0</v>
      </c>
    </row>
    <row r="45" spans="1:7">
      <c r="A45" s="107"/>
      <c r="B45" s="138" t="s">
        <v>627</v>
      </c>
      <c r="C45" s="133" t="s">
        <v>628</v>
      </c>
      <c r="D45" s="133" t="s">
        <v>206</v>
      </c>
      <c r="E45" s="134">
        <v>9</v>
      </c>
      <c r="F45" s="134">
        <v>0</v>
      </c>
      <c r="G45" s="135">
        <f t="shared" si="0"/>
        <v>0</v>
      </c>
    </row>
    <row r="46" spans="1:7">
      <c r="A46" s="107"/>
      <c r="B46" s="132"/>
      <c r="C46" s="133" t="s">
        <v>629</v>
      </c>
      <c r="D46" s="139" t="s">
        <v>514</v>
      </c>
      <c r="E46" s="134">
        <v>1</v>
      </c>
      <c r="F46" s="134">
        <v>0</v>
      </c>
      <c r="G46" s="135">
        <f t="shared" ref="G46:G61" si="4">E46*F46</f>
        <v>0</v>
      </c>
    </row>
    <row r="47" spans="1:7">
      <c r="A47" s="107"/>
      <c r="B47" s="132"/>
      <c r="C47" s="133" t="s">
        <v>669</v>
      </c>
      <c r="D47" s="139" t="s">
        <v>168</v>
      </c>
      <c r="E47" s="134">
        <v>560</v>
      </c>
      <c r="F47" s="134">
        <v>0</v>
      </c>
      <c r="G47" s="135">
        <f t="shared" si="4"/>
        <v>0</v>
      </c>
    </row>
    <row r="48" spans="1:7">
      <c r="A48" s="107"/>
      <c r="B48" s="132"/>
      <c r="C48" s="133" t="s">
        <v>688</v>
      </c>
      <c r="D48" s="139" t="s">
        <v>206</v>
      </c>
      <c r="E48" s="134">
        <v>20</v>
      </c>
      <c r="F48" s="134">
        <v>0</v>
      </c>
      <c r="G48" s="135">
        <f t="shared" si="4"/>
        <v>0</v>
      </c>
    </row>
    <row r="49" spans="1:7">
      <c r="A49" s="107"/>
      <c r="B49" s="132"/>
      <c r="C49" s="133" t="s">
        <v>671</v>
      </c>
      <c r="D49" s="139" t="s">
        <v>206</v>
      </c>
      <c r="E49" s="134">
        <v>19</v>
      </c>
      <c r="F49" s="134">
        <v>0</v>
      </c>
      <c r="G49" s="135">
        <f t="shared" si="4"/>
        <v>0</v>
      </c>
    </row>
    <row r="50" spans="1:7">
      <c r="A50" s="107"/>
      <c r="B50" s="132"/>
      <c r="C50" s="133" t="s">
        <v>670</v>
      </c>
      <c r="D50" s="139" t="s">
        <v>206</v>
      </c>
      <c r="E50" s="134">
        <v>42</v>
      </c>
      <c r="F50" s="134">
        <v>0</v>
      </c>
      <c r="G50" s="135">
        <f t="shared" si="4"/>
        <v>0</v>
      </c>
    </row>
    <row r="51" spans="1:7">
      <c r="A51" s="107"/>
      <c r="B51" s="132"/>
      <c r="C51" s="133" t="s">
        <v>672</v>
      </c>
      <c r="D51" s="139" t="s">
        <v>206</v>
      </c>
      <c r="E51" s="134">
        <v>12</v>
      </c>
      <c r="F51" s="134">
        <v>0</v>
      </c>
      <c r="G51" s="135">
        <f t="shared" si="4"/>
        <v>0</v>
      </c>
    </row>
    <row r="52" spans="1:7">
      <c r="A52" s="107"/>
      <c r="B52" s="132"/>
      <c r="C52" s="133" t="s">
        <v>673</v>
      </c>
      <c r="D52" s="139" t="s">
        <v>206</v>
      </c>
      <c r="E52" s="134">
        <v>12</v>
      </c>
      <c r="F52" s="134">
        <v>0</v>
      </c>
      <c r="G52" s="135">
        <f t="shared" si="4"/>
        <v>0</v>
      </c>
    </row>
    <row r="53" spans="1:7">
      <c r="A53" s="107"/>
      <c r="B53" s="132"/>
      <c r="C53" s="133" t="s">
        <v>674</v>
      </c>
      <c r="D53" s="139" t="s">
        <v>206</v>
      </c>
      <c r="E53" s="134">
        <v>22</v>
      </c>
      <c r="F53" s="134">
        <v>0</v>
      </c>
      <c r="G53" s="135">
        <f t="shared" si="4"/>
        <v>0</v>
      </c>
    </row>
    <row r="54" spans="1:7">
      <c r="A54" s="107"/>
      <c r="B54" s="132"/>
      <c r="C54" s="133" t="s">
        <v>675</v>
      </c>
      <c r="D54" s="139" t="s">
        <v>206</v>
      </c>
      <c r="E54" s="134">
        <v>9</v>
      </c>
      <c r="F54" s="134">
        <v>0</v>
      </c>
      <c r="G54" s="135">
        <f t="shared" si="4"/>
        <v>0</v>
      </c>
    </row>
    <row r="55" spans="1:7">
      <c r="A55" s="107"/>
      <c r="B55" s="132"/>
      <c r="C55" s="133" t="s">
        <v>676</v>
      </c>
      <c r="D55" s="139" t="s">
        <v>168</v>
      </c>
      <c r="E55" s="134">
        <v>340</v>
      </c>
      <c r="F55" s="134">
        <v>0</v>
      </c>
      <c r="G55" s="135">
        <f t="shared" si="4"/>
        <v>0</v>
      </c>
    </row>
    <row r="56" spans="1:7">
      <c r="A56" s="107"/>
      <c r="B56" s="132"/>
      <c r="C56" s="133" t="s">
        <v>679</v>
      </c>
      <c r="D56" s="139" t="s">
        <v>168</v>
      </c>
      <c r="E56" s="134">
        <v>320</v>
      </c>
      <c r="F56" s="134">
        <v>0</v>
      </c>
      <c r="G56" s="135">
        <f t="shared" si="4"/>
        <v>0</v>
      </c>
    </row>
    <row r="57" spans="1:7">
      <c r="A57" s="107"/>
      <c r="B57" s="132"/>
      <c r="C57" s="133" t="s">
        <v>689</v>
      </c>
      <c r="D57" s="139" t="s">
        <v>224</v>
      </c>
      <c r="E57" s="134">
        <v>1</v>
      </c>
      <c r="F57" s="134">
        <v>0</v>
      </c>
      <c r="G57" s="135">
        <f t="shared" si="4"/>
        <v>0</v>
      </c>
    </row>
    <row r="58" spans="1:7">
      <c r="A58" s="107"/>
      <c r="B58" s="132"/>
      <c r="C58" s="133" t="s">
        <v>630</v>
      </c>
      <c r="D58" s="139" t="s">
        <v>224</v>
      </c>
      <c r="E58" s="134">
        <v>1</v>
      </c>
      <c r="F58" s="134">
        <v>0</v>
      </c>
      <c r="G58" s="135">
        <f t="shared" si="4"/>
        <v>0</v>
      </c>
    </row>
    <row r="59" spans="1:7">
      <c r="A59" s="107"/>
      <c r="B59" s="132"/>
      <c r="C59" s="133" t="s">
        <v>680</v>
      </c>
      <c r="D59" s="139" t="s">
        <v>224</v>
      </c>
      <c r="E59" s="134">
        <v>1</v>
      </c>
      <c r="F59" s="134">
        <v>0</v>
      </c>
      <c r="G59" s="135">
        <f t="shared" si="4"/>
        <v>0</v>
      </c>
    </row>
    <row r="60" spans="1:7">
      <c r="A60" s="107"/>
      <c r="B60" s="132"/>
      <c r="C60" s="133" t="s">
        <v>677</v>
      </c>
      <c r="D60" s="139" t="s">
        <v>224</v>
      </c>
      <c r="E60" s="134">
        <v>1</v>
      </c>
      <c r="F60" s="134">
        <v>0</v>
      </c>
      <c r="G60" s="135">
        <f t="shared" si="4"/>
        <v>0</v>
      </c>
    </row>
    <row r="61" spans="1:7">
      <c r="A61" s="107"/>
      <c r="B61" s="118"/>
      <c r="C61" s="133" t="s">
        <v>678</v>
      </c>
      <c r="D61" s="108" t="s">
        <v>301</v>
      </c>
      <c r="E61" s="134">
        <v>50</v>
      </c>
      <c r="F61" s="134">
        <v>0</v>
      </c>
      <c r="G61" s="135">
        <f t="shared" si="4"/>
        <v>0</v>
      </c>
    </row>
    <row r="62" spans="1:7">
      <c r="A62" s="140"/>
      <c r="B62" s="140"/>
      <c r="C62" s="140"/>
      <c r="D62" s="140"/>
      <c r="E62" s="140"/>
      <c r="F62" s="141"/>
      <c r="G62" s="142"/>
    </row>
    <row r="63" spans="1:7" ht="15.75">
      <c r="A63" s="143"/>
      <c r="B63" s="144"/>
      <c r="C63" s="145" t="s">
        <v>599</v>
      </c>
      <c r="D63" s="146"/>
      <c r="E63" s="147"/>
      <c r="F63" s="148"/>
      <c r="G63" s="149">
        <f>SUM(G9:G61)</f>
        <v>0</v>
      </c>
    </row>
  </sheetData>
  <mergeCells count="1">
    <mergeCell ref="C1:G1"/>
  </mergeCells>
  <pageMargins left="0.7" right="0.7" top="0.78740157499999996" bottom="0.78740157499999996" header="0.3" footer="0.3"/>
  <pageSetup paperSize="9" scale="6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45</vt:i4>
      </vt:variant>
    </vt:vector>
  </HeadingPairs>
  <TitlesOfParts>
    <vt:vector size="51" baseType="lpstr">
      <vt:lpstr>Stavba</vt:lpstr>
      <vt:lpstr>VzorPolozky</vt:lpstr>
      <vt:lpstr>01 2016112 Pol</vt:lpstr>
      <vt:lpstr>Architektonické řešení</vt:lpstr>
      <vt:lpstr>Vytápění</vt:lpstr>
      <vt:lpstr>Silnoproud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'01 2016112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 Legner</dc:creator>
  <cp:lastModifiedBy>Veronika Kracíková</cp:lastModifiedBy>
  <cp:lastPrinted>2017-09-27T06:25:14Z</cp:lastPrinted>
  <dcterms:created xsi:type="dcterms:W3CDTF">2009-04-08T07:15:50Z</dcterms:created>
  <dcterms:modified xsi:type="dcterms:W3CDTF">2020-12-02T17:00:11Z</dcterms:modified>
</cp:coreProperties>
</file>