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odovod" sheetId="2" r:id="rId2"/>
    <sheet name="2 - Kanalizace" sheetId="3" r:id="rId3"/>
    <sheet name="3 - Vedlejší a ostatní ná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'1 - Vodovod'!$C$81:$K$213</definedName>
    <definedName name="_xlnm.Print_Area" localSheetId="1">'1 - Vodovod'!$C$4:$J$36,'1 - Vodovod'!$C$42:$J$63,'1 - Vodovod'!$C$69:$K$213</definedName>
    <definedName name="_xlnm._FilterDatabase" localSheetId="2" hidden="1">'2 - Kanalizace'!$C$82:$K$250</definedName>
    <definedName name="_xlnm.Print_Area" localSheetId="2">'2 - Kanalizace'!$C$4:$J$36,'2 - Kanalizace'!$C$42:$J$64,'2 - Kanalizace'!$C$70:$K$250</definedName>
    <definedName name="_xlnm._FilterDatabase" localSheetId="3" hidden="1">'3 - Vedlejší a ostatní ná...'!$C$76:$K$86</definedName>
    <definedName name="_xlnm.Print_Area" localSheetId="3">'3 - Vedlejší a ostatní ná...'!$C$4:$J$36,'3 - Vedlejší a ostatní ná...'!$C$42:$J$58,'3 - Vedlejší a ostatní ná...'!$C$64:$K$86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'1 - Vodovod'!$81:$81</definedName>
    <definedName name="_xlnm.Print_Titles" localSheetId="2">'2 - Kanalizace'!$82:$82</definedName>
    <definedName name="_xlnm.Print_Titles" localSheetId="3">'3 - Vedlejší a ostatní ná...'!$76:$76</definedName>
  </definedNames>
  <calcPr fullCalcOnLoad="1"/>
</workbook>
</file>

<file path=xl/sharedStrings.xml><?xml version="1.0" encoding="utf-8"?>
<sst xmlns="http://schemas.openxmlformats.org/spreadsheetml/2006/main" count="4239" uniqueCount="793">
  <si>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</si>
  <si>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</si>
  <si>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</si>
  <si>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</si>
  <si>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</si>
  <si>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</si>
  <si>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</si>
  <si>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{c1810726-03a9-4a9f-9257-8230056d4515}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</si>
  <si>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</si>
  <si>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</si>
  <si>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</si>
  <si>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</si>
  <si>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</si>
  <si>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</si>
  <si>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</si>
  <si>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I-2019-27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</si>
  <si>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</si>
  <si>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</si>
  <si>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Golčův Jeníkov, ul. Žižkova - rekonstrukce vodovodu a kanalizace</t>
  </si>
  <si>
    <t>KSO:</t>
  </si>
  <si>
    <t/>
  </si>
  <si>
    <t>CC-CZ:</t>
  </si>
  <si>
    <t>Místo:</t>
  </si>
  <si>
    <t xml:space="preserve"> </t>
  </si>
  <si>
    <t>Datum:</t>
  </si>
  <si>
    <t>11. 2. 2019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</si>
  <si>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</si>
  <si>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</si>
  <si>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</si>
  <si>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</si>
  <si>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</si>
  <si>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</si>
  <si>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</si>
  <si>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</si>
  <si>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</si>
  <si>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</si>
  <si>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</si>
  <si>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</si>
  <si>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</si>
  <si>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</si>
  <si>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</si>
  <si>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</si>
  <si>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</si>
  <si>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</si>
  <si>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</si>
  <si>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</si>
  <si>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</si>
  <si>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</si>
  <si>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</si>
  <si>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</si>
  <si>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</si>
  <si>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</si>
  <si>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</si>
  <si>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</si>
  <si>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</si>
  <si>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</si>
  <si>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</si>
  <si>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</si>
  <si>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</si>
  <si>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</si>
  <si>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</si>
  <si>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</si>
  <si>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</si>
  <si>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</si>
  <si>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</si>
  <si>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</si>
  <si>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</si>
  <si>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</si>
  <si>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</si>
  <si>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</si>
  <si>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</si>
  <si>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</si>
  <si>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</si>
  <si>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</si>
  <si>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Vodovod</t>
  </si>
  <si>
    <t>STA</t>
  </si>
  <si>
    <t>{28887c1c-d68e-40ca-8579-2b3bac16d359}</t>
  </si>
  <si>
    <t>2</t>
  </si>
  <si>
    <t>Kanalizace</t>
  </si>
  <si>
    <t>{bf150ef8-9162-4621-be97-9ffcb092efe3}</t>
  </si>
  <si>
    <t>3</t>
  </si>
  <si>
    <t>Vedlejší a ostatní náklady</t>
  </si>
  <si>
    <t>{e43dc0ed-78f5-4cf0-9de5-8ae14cd386a0}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</si>
  <si>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</si>
  <si>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</si>
  <si>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</si>
  <si>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</si>
  <si>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</si>
  <si>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</si>
  <si>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</si>
  <si>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Vodovod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</si>
  <si>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</si>
  <si>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</si>
  <si>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</si>
  <si>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</si>
  <si>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</si>
  <si>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</si>
  <si>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</si>
  <si>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</si>
  <si>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</si>
  <si>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</si>
  <si>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</si>
  <si>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</si>
  <si>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</si>
  <si>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</si>
  <si>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</si>
  <si>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</si>
  <si>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</si>
  <si>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</si>
  <si>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</si>
  <si>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</si>
  <si>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</si>
  <si>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</si>
  <si>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</si>
  <si>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</si>
  <si>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</si>
  <si>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</si>
  <si>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</si>
  <si>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</si>
  <si>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</si>
  <si>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</si>
  <si>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113107244</t>
  </si>
  <si>
    <t>Odstranění podkladu živičného tl 200 mm strojně pl přes 200 m2</t>
  </si>
  <si>
    <t>m2</t>
  </si>
  <si>
    <t>CS ÚRS 2018 02</t>
  </si>
  <si>
    <t>4</t>
  </si>
  <si>
    <t>1493347289</t>
  </si>
  <si>
    <t>VV</t>
  </si>
  <si>
    <t>146*0,5</t>
  </si>
  <si>
    <t>119001401</t>
  </si>
  <si>
    <t>Dočasné zajištění potrubí ocelového nebo litinového DN do 200</t>
  </si>
  <si>
    <t>m</t>
  </si>
  <si>
    <t>1770943776</t>
  </si>
  <si>
    <t>7*0,5</t>
  </si>
  <si>
    <t>119001422</t>
  </si>
  <si>
    <t>Dočasné zajištění kabelů a kabelových tratí z 6 volně ložených kabelů</t>
  </si>
  <si>
    <t>94010165</t>
  </si>
  <si>
    <t>(2+2+1)*0,5</t>
  </si>
  <si>
    <t>130001101</t>
  </si>
  <si>
    <t>Příplatek za ztížení vykopávky v blízkosti podzemního vedení</t>
  </si>
  <si>
    <t>m3</t>
  </si>
  <si>
    <t>-405525875</t>
  </si>
  <si>
    <t>(1,5*1*0,5)*13</t>
  </si>
  <si>
    <t>5</t>
  </si>
  <si>
    <t>132201202</t>
  </si>
  <si>
    <t>Hloubení rýh š do 2000 mm v hornině tř. 3 objemu do 1000 m3</t>
  </si>
  <si>
    <t>-1643104680</t>
  </si>
  <si>
    <t>146*0,5*(1,4-0,2)</t>
  </si>
  <si>
    <t>Mezisoučet</t>
  </si>
  <si>
    <t>87,6*0,35</t>
  </si>
  <si>
    <t>6</t>
  </si>
  <si>
    <t>132201209</t>
  </si>
  <si>
    <t>Příplatek za lepivost k hloubení rýh š do 2000 mm v hornině tř. 3</t>
  </si>
  <si>
    <t>1759631745</t>
  </si>
  <si>
    <t>7</t>
  </si>
  <si>
    <t>132301202</t>
  </si>
  <si>
    <t>Hloubení rýh š do 2000 mm v hornině tř. 4 objemu do 1000 m3</t>
  </si>
  <si>
    <t>-1289129981</t>
  </si>
  <si>
    <t>87,6*0,4</t>
  </si>
  <si>
    <t>8</t>
  </si>
  <si>
    <t>132301209</t>
  </si>
  <si>
    <t>Příplatek za lepivost k hloubení rýh š do 2000 mm v hornině tř. 4</t>
  </si>
  <si>
    <t>-852614528</t>
  </si>
  <si>
    <t>9</t>
  </si>
  <si>
    <t>132401201</t>
  </si>
  <si>
    <t>Hloubení rýh š do 2000 mm v hornině tř. 5</t>
  </si>
  <si>
    <t>1688598086</t>
  </si>
  <si>
    <t>87,6*0,15</t>
  </si>
  <si>
    <t>10</t>
  </si>
  <si>
    <t>132501201</t>
  </si>
  <si>
    <t>Hloubení rýh š do 2000 mm v hornině tř. 6</t>
  </si>
  <si>
    <t>-1011099046</t>
  </si>
  <si>
    <t>87,6*0,1</t>
  </si>
  <si>
    <t>11</t>
  </si>
  <si>
    <t>151101101</t>
  </si>
  <si>
    <t>Zřízení příložného pažení a rozepření stěn rýh hl do 2 m</t>
  </si>
  <si>
    <t>-1857945945</t>
  </si>
  <si>
    <t>(146*1,2)*2</t>
  </si>
  <si>
    <t>12</t>
  </si>
  <si>
    <t>151101111</t>
  </si>
  <si>
    <t>Odstranění příložného pažení a rozepření stěn rýh hl do 2 m</t>
  </si>
  <si>
    <t>-642097657</t>
  </si>
  <si>
    <t>13</t>
  </si>
  <si>
    <t>161101101</t>
  </si>
  <si>
    <t>Svislé přemístění výkopku z horniny tř. 1 až 4 hl výkopu do 2,5 m</t>
  </si>
  <si>
    <t>467842839</t>
  </si>
  <si>
    <t>87,6*0,75*0,5</t>
  </si>
  <si>
    <t>14</t>
  </si>
  <si>
    <t>161101151</t>
  </si>
  <si>
    <t>Svislé přemístění výkopku z horniny tř. 5 až 7 hl výkopu do 2,5 m</t>
  </si>
  <si>
    <t>1551386586</t>
  </si>
  <si>
    <t>87,6*0,25*0,5</t>
  </si>
  <si>
    <t>162201102R00</t>
  </si>
  <si>
    <t>Vodorovné přemístění štěrkodrtě a kameniva těženého po staveništi.</t>
  </si>
  <si>
    <t>45759163</t>
  </si>
  <si>
    <t>18,61+64,865</t>
  </si>
  <si>
    <t>16</t>
  </si>
  <si>
    <t>162701105</t>
  </si>
  <si>
    <t>Vodorovné přemístění do 10000 m výkopku/sypaniny z horniny tř. 1 až 4</t>
  </si>
  <si>
    <t>-1502481191</t>
  </si>
  <si>
    <t>87,6*0,75</t>
  </si>
  <si>
    <t>17</t>
  </si>
  <si>
    <t>162701109</t>
  </si>
  <si>
    <t>Příplatek k vodorovnému přemístění výkopku/sypaniny z horniny tř. 1 až 4 ZKD 1000 m přes 10000 m</t>
  </si>
  <si>
    <t>2101004795</t>
  </si>
  <si>
    <t>65,7*11</t>
  </si>
  <si>
    <t>18</t>
  </si>
  <si>
    <t>162701155</t>
  </si>
  <si>
    <t>Vodorovné přemístění do 10000 m výkopku/sypaniny z horniny tř. 5 až 7</t>
  </si>
  <si>
    <t>-1183961248</t>
  </si>
  <si>
    <t>87,6*0,25</t>
  </si>
  <si>
    <t>19</t>
  </si>
  <si>
    <t>162701159</t>
  </si>
  <si>
    <t>Příplatek k vodorovnému přemístění výkopku/sypaniny z horniny tř. 5 až 7 ZKD 1000 m přes 10000 m</t>
  </si>
  <si>
    <t>-1071793508</t>
  </si>
  <si>
    <t>21,9*11</t>
  </si>
  <si>
    <t>20</t>
  </si>
  <si>
    <t>171201201</t>
  </si>
  <si>
    <t>Uložení sypaniny na skládky</t>
  </si>
  <si>
    <t>912981086</t>
  </si>
  <si>
    <t>171201211</t>
  </si>
  <si>
    <t>Poplatek za uložení stavebního odpadu - zeminy a kameniva na skládce</t>
  </si>
  <si>
    <t>t</t>
  </si>
  <si>
    <t>-1985041157</t>
  </si>
  <si>
    <t>87,6*1,6 'Přepočtené koeficientem množství</t>
  </si>
  <si>
    <t>22</t>
  </si>
  <si>
    <t>174101101</t>
  </si>
  <si>
    <t>Zásyp jam, šachet rýh nebo kolem objektů sypaninou se zhutněním</t>
  </si>
  <si>
    <t>24707944</t>
  </si>
  <si>
    <t>(140,4*0,5*0,84)*1,1</t>
  </si>
  <si>
    <t>23</t>
  </si>
  <si>
    <t>M</t>
  </si>
  <si>
    <t>58344197</t>
  </si>
  <si>
    <t>štěrkodrť frakce 0/63</t>
  </si>
  <si>
    <t>1940938924</t>
  </si>
  <si>
    <t>64,86*2 'Přepočtené koeficientem množství</t>
  </si>
  <si>
    <t>24</t>
  </si>
  <si>
    <t>175151101</t>
  </si>
  <si>
    <t>Obsypání potrubí strojně sypaninou bez prohození, uloženou do 3 m</t>
  </si>
  <si>
    <t>-2144276701</t>
  </si>
  <si>
    <t>"odečteno z příčného řezu"</t>
  </si>
  <si>
    <t>(0,120497*140,4)*1,1</t>
  </si>
  <si>
    <t>25</t>
  </si>
  <si>
    <t>58331351</t>
  </si>
  <si>
    <t>kamenivo těžené drobné frakce 0-4</t>
  </si>
  <si>
    <t>-721420349</t>
  </si>
  <si>
    <t>18,61*2 'Přepočtené koeficientem množství</t>
  </si>
  <si>
    <t>Vodorovné konstrukce</t>
  </si>
  <si>
    <t>26</t>
  </si>
  <si>
    <t>451572111</t>
  </si>
  <si>
    <t>Lože pod potrubí otevřený výkop z kameniva drobného těženého</t>
  </si>
  <si>
    <t>-1328955969</t>
  </si>
  <si>
    <t>(140,4*0,5*0,1)*1,1</t>
  </si>
  <si>
    <t>27</t>
  </si>
  <si>
    <t>452313141</t>
  </si>
  <si>
    <t>Podkladní bloky z betonu prostého tř. C 16/20 otevřený výkop</t>
  </si>
  <si>
    <t>-1699730115</t>
  </si>
  <si>
    <t>(0,3*0,3*0,3)*2</t>
  </si>
  <si>
    <t>28</t>
  </si>
  <si>
    <t>452353101</t>
  </si>
  <si>
    <t>Bednění podkladních bloků otevřený výkop</t>
  </si>
  <si>
    <t>-1360548415</t>
  </si>
  <si>
    <t>(0,3*0,3*3)*2</t>
  </si>
  <si>
    <t>Trubní vedení</t>
  </si>
  <si>
    <t>29</t>
  </si>
  <si>
    <t>850265121</t>
  </si>
  <si>
    <t>Výřez nebo výsek na potrubí z trub litinových tlakových nebo plastických hmot DN 100</t>
  </si>
  <si>
    <t>kus</t>
  </si>
  <si>
    <t>-1156378871</t>
  </si>
  <si>
    <t>30</t>
  </si>
  <si>
    <t>857262122</t>
  </si>
  <si>
    <t>Montáž litinových tvarovek jednoosých přírubových otevřený výkop DN 100</t>
  </si>
  <si>
    <t>-485211768</t>
  </si>
  <si>
    <t>31</t>
  </si>
  <si>
    <t>AVK.945100</t>
  </si>
  <si>
    <t>Univerzální jištěná příruba ORION PLUS, DN 100, rozsah 104-133 mm</t>
  </si>
  <si>
    <t>250042180</t>
  </si>
  <si>
    <t>P</t>
  </si>
  <si>
    <t>Poznámka k položce:
Neoceňovat - dodávka investora</t>
  </si>
  <si>
    <t>32</t>
  </si>
  <si>
    <t>857264122</t>
  </si>
  <si>
    <t>Montáž litinových tvarovek odbočných přírubových otevřený výkop DN 100</t>
  </si>
  <si>
    <t>449215803</t>
  </si>
  <si>
    <t>33</t>
  </si>
  <si>
    <t>AVK.5015100100</t>
  </si>
  <si>
    <t>AVK tvarovka litinová, T, odbočka přírubová, DN 100/100</t>
  </si>
  <si>
    <t>508277551</t>
  </si>
  <si>
    <t>34</t>
  </si>
  <si>
    <t>871161211</t>
  </si>
  <si>
    <t>Montáž potrubí z PE100 SDR 11 otevřený výkop svařovaných elektrotvarovkou D 32 x 3,0 mm</t>
  </si>
  <si>
    <t>695605991</t>
  </si>
  <si>
    <t>35</t>
  </si>
  <si>
    <t>WVN.VP403033W</t>
  </si>
  <si>
    <t>Trubka dvouvrstvá PE 100 RC SafeTech RC voda SDR11 32x3.0 100m BC</t>
  </si>
  <si>
    <t>-1721270121</t>
  </si>
  <si>
    <t>36</t>
  </si>
  <si>
    <t>AVK.2110032</t>
  </si>
  <si>
    <t>Isiflo spojka přímá, typ 100, rozměr 32x32</t>
  </si>
  <si>
    <t>-1569880416</t>
  </si>
  <si>
    <t>37</t>
  </si>
  <si>
    <t>871251221</t>
  </si>
  <si>
    <t>Montáž potrubí z PE100 SDR 17 otevřený výkop svařovaných elektrotvarovkou D 110 x 6,6 mm</t>
  </si>
  <si>
    <t>1733538424</t>
  </si>
  <si>
    <t>38</t>
  </si>
  <si>
    <t>WVN.VP413091W</t>
  </si>
  <si>
    <t>Trubka dvouvrstvá PE 100 RC SafeTech RC voda SDR17 110x6,6 6m BC</t>
  </si>
  <si>
    <t>-51780509</t>
  </si>
  <si>
    <t>39</t>
  </si>
  <si>
    <t>WVN.FF485730W</t>
  </si>
  <si>
    <t>Elektrospojka PE100 SDR11 110</t>
  </si>
  <si>
    <t>-990019678</t>
  </si>
  <si>
    <t>25+10</t>
  </si>
  <si>
    <t>40</t>
  </si>
  <si>
    <t>WVN.FFD90814W</t>
  </si>
  <si>
    <t>Oblouk 11° PE100 RC SDR17 110</t>
  </si>
  <si>
    <t>-514049068</t>
  </si>
  <si>
    <t>41</t>
  </si>
  <si>
    <t>WVN.FF485528W</t>
  </si>
  <si>
    <t>Lemový nákružek PE100 SDR11 110</t>
  </si>
  <si>
    <t>-67617309</t>
  </si>
  <si>
    <t>42</t>
  </si>
  <si>
    <t>WVN.FF700214W</t>
  </si>
  <si>
    <t>Příruba PP/ocel PN10/16 110 DN100</t>
  </si>
  <si>
    <t>314071415</t>
  </si>
  <si>
    <t>43</t>
  </si>
  <si>
    <t>WVN.FF440714W</t>
  </si>
  <si>
    <t>Čelní těsnění s ocelovou výztuží PN16 110 DN100</t>
  </si>
  <si>
    <t>1750513333</t>
  </si>
  <si>
    <t>44</t>
  </si>
  <si>
    <t>891163111</t>
  </si>
  <si>
    <t>Montáž vodovodního ventilu hlavního pro přípojky DN 25</t>
  </si>
  <si>
    <t>550278595</t>
  </si>
  <si>
    <t>45</t>
  </si>
  <si>
    <t>AVK.5832114</t>
  </si>
  <si>
    <t>AVK PROFI-ISI šoupátko 5.8 litinové, přímé, závit - přechodka na PE, připojovací rozměry 32 x  1¼”</t>
  </si>
  <si>
    <t>-1738389669</t>
  </si>
  <si>
    <t>46</t>
  </si>
  <si>
    <t>AVK.773650</t>
  </si>
  <si>
    <t>AVK zemní teleskopická souprava 7.7 , přípojková, rozsah 0,65-1,1 m</t>
  </si>
  <si>
    <t>-1590760251</t>
  </si>
  <si>
    <t>47</t>
  </si>
  <si>
    <t>891261112</t>
  </si>
  <si>
    <t>Montáž vodovodních šoupátek otevřený výkop DN 100</t>
  </si>
  <si>
    <t>2033297168</t>
  </si>
  <si>
    <t>48</t>
  </si>
  <si>
    <t>AVK.31100</t>
  </si>
  <si>
    <t>AVK šoupátko 3.1, DN 100, stavební délka F4, PN 10/16</t>
  </si>
  <si>
    <t>-650031589</t>
  </si>
  <si>
    <t>49</t>
  </si>
  <si>
    <t>AVK.756650</t>
  </si>
  <si>
    <t>AVK zemní teleskopická souprava 7.5, pro šoupě DN 100-150, rozsah 0,85-1,45 m</t>
  </si>
  <si>
    <t>692517358</t>
  </si>
  <si>
    <t>50</t>
  </si>
  <si>
    <t>891269111</t>
  </si>
  <si>
    <t>Montáž navrtávacích pasů na potrubí z jakýchkoli trub DN 100</t>
  </si>
  <si>
    <t>-90265485</t>
  </si>
  <si>
    <t>51</t>
  </si>
  <si>
    <t>AVK.845110</t>
  </si>
  <si>
    <t>AVK PLASTIK navrtávací pas 8.4.5, DE 110</t>
  </si>
  <si>
    <t>1572681701</t>
  </si>
  <si>
    <t>52</t>
  </si>
  <si>
    <t>892271111</t>
  </si>
  <si>
    <t>Tlaková zkouška vodou potrubí DN 100 nebo 125</t>
  </si>
  <si>
    <t>-81526210</t>
  </si>
  <si>
    <t>53</t>
  </si>
  <si>
    <t>892273122</t>
  </si>
  <si>
    <t>Proplach a dezinfekce vodovodního potrubí DN od 80 do 125</t>
  </si>
  <si>
    <t>151070499</t>
  </si>
  <si>
    <t>54</t>
  </si>
  <si>
    <t>899401111</t>
  </si>
  <si>
    <t>Osazení poklopů litinových ventilových</t>
  </si>
  <si>
    <t>1926257532</t>
  </si>
  <si>
    <t>55</t>
  </si>
  <si>
    <t>AVK.721</t>
  </si>
  <si>
    <t>EURO plovoucí uliční poklop, kulatý, 7.2.1</t>
  </si>
  <si>
    <t>-1860307319</t>
  </si>
  <si>
    <t>56</t>
  </si>
  <si>
    <t>899401112</t>
  </si>
  <si>
    <t>Osazení poklopů litinových šoupátkových</t>
  </si>
  <si>
    <t>960331309</t>
  </si>
  <si>
    <t>57</t>
  </si>
  <si>
    <t>AVK.728</t>
  </si>
  <si>
    <t>EURO plovoucí uliční poklop, hranatý, 7.2.8</t>
  </si>
  <si>
    <t>457484311</t>
  </si>
  <si>
    <t>58</t>
  </si>
  <si>
    <t>899721111R00</t>
  </si>
  <si>
    <t>Signalizační vodič DN do 150 mm na potrubí- Montáž</t>
  </si>
  <si>
    <t>-953663657</t>
  </si>
  <si>
    <t>59</t>
  </si>
  <si>
    <t>899722114R00</t>
  </si>
  <si>
    <t>Krytí potrubí z plastů výstražnou fólií z PVC 40 cm - montáž</t>
  </si>
  <si>
    <t>444926048</t>
  </si>
  <si>
    <t>997</t>
  </si>
  <si>
    <t>Přesun sutě</t>
  </si>
  <si>
    <t>60</t>
  </si>
  <si>
    <t>997221551</t>
  </si>
  <si>
    <t>Vodorovná doprava suti ze sypkých materiálů do 1 km</t>
  </si>
  <si>
    <t>-1755186039</t>
  </si>
  <si>
    <t>61</t>
  </si>
  <si>
    <t>997221559</t>
  </si>
  <si>
    <t>Příplatek ZKD 1 km u vodorovné dopravy suti ze sypkých materiálů</t>
  </si>
  <si>
    <t>-1127017668</t>
  </si>
  <si>
    <t>32,85*20</t>
  </si>
  <si>
    <t>62</t>
  </si>
  <si>
    <t>997221845</t>
  </si>
  <si>
    <t>Poplatek za uložení na skládce (skládkovné) odpadu asfaltového bez dehtu kód odpadu 170 302</t>
  </si>
  <si>
    <t>-592730772</t>
  </si>
  <si>
    <t>998</t>
  </si>
  <si>
    <t>Přesun hmot</t>
  </si>
  <si>
    <t>63</t>
  </si>
  <si>
    <t>998276101</t>
  </si>
  <si>
    <t>Přesun hmot pro trubní vedení z trub z plastických hmot otevřený výkop</t>
  </si>
  <si>
    <t>-221160226</t>
  </si>
  <si>
    <t>2 - Kanalizace</t>
  </si>
  <si>
    <t xml:space="preserve">    3 - Svislé a kompletní konstrukce</t>
  </si>
  <si>
    <t>1348789646</t>
  </si>
  <si>
    <t>"SŠ1-SŠ2"1,23*33,2</t>
  </si>
  <si>
    <t>"SŠ2-SŠ5"1*98,2</t>
  </si>
  <si>
    <t>"Přípojky"0,6*60</t>
  </si>
  <si>
    <t>Součet</t>
  </si>
  <si>
    <t>-1418827915</t>
  </si>
  <si>
    <t>1*5</t>
  </si>
  <si>
    <t>1,2*1</t>
  </si>
  <si>
    <t>-1024158766</t>
  </si>
  <si>
    <t>-161515014</t>
  </si>
  <si>
    <t>(1,5*1,2*1)*2</t>
  </si>
  <si>
    <t>(1,5*1*1)*10</t>
  </si>
  <si>
    <t>-1721332122</t>
  </si>
  <si>
    <t>"SŠ1-SŠ2"1,23*33,2*(1,8-0,2)</t>
  </si>
  <si>
    <t>"SŠ2-SŠ5"1*98,2*(1,8-0,2)</t>
  </si>
  <si>
    <t>"přípojky"0,6*60*(1,8-0,2)</t>
  </si>
  <si>
    <t>280,058*0,35</t>
  </si>
  <si>
    <t>-1731767306</t>
  </si>
  <si>
    <t>-1542814568</t>
  </si>
  <si>
    <t>280,058*0,40</t>
  </si>
  <si>
    <t>1110583712</t>
  </si>
  <si>
    <t>495168879</t>
  </si>
  <si>
    <t>280,058*0,15</t>
  </si>
  <si>
    <t>1554377960</t>
  </si>
  <si>
    <t>280,058*0,10</t>
  </si>
  <si>
    <t>-99419415</t>
  </si>
  <si>
    <t>(98,2+33,2+60)*1,6*2</t>
  </si>
  <si>
    <t>-321283047</t>
  </si>
  <si>
    <t>591181162</t>
  </si>
  <si>
    <t>280,058*0,75*0,5</t>
  </si>
  <si>
    <t>1075079430</t>
  </si>
  <si>
    <t>280,058*0,25*0,5</t>
  </si>
  <si>
    <t>-1063422848</t>
  </si>
  <si>
    <t>89,95+155,76</t>
  </si>
  <si>
    <t>-646979612</t>
  </si>
  <si>
    <t>280,058*0,75</t>
  </si>
  <si>
    <t>1554192150</t>
  </si>
  <si>
    <t>210,044*11</t>
  </si>
  <si>
    <t>1286631749</t>
  </si>
  <si>
    <t>280,058*0,25</t>
  </si>
  <si>
    <t>-585543027</t>
  </si>
  <si>
    <t>70,015*11</t>
  </si>
  <si>
    <t>-1398922281</t>
  </si>
  <si>
    <t>1781751987</t>
  </si>
  <si>
    <t>280,058</t>
  </si>
  <si>
    <t>280,06*1,6 'Přepočtené koeficientem množství</t>
  </si>
  <si>
    <t>1679893369</t>
  </si>
  <si>
    <t>"SŠ1-SŠ2"1,23*0,57*32</t>
  </si>
  <si>
    <t>"SŠ2-SŠ5"1*0,99*98,3</t>
  </si>
  <si>
    <t>"přípojky"0,6*1*60</t>
  </si>
  <si>
    <t>686989843</t>
  </si>
  <si>
    <t>155,76*2 'Přepočtené koeficientem množství</t>
  </si>
  <si>
    <t>1698488930</t>
  </si>
  <si>
    <t>"SŠ1-SŠ2"0,503*32</t>
  </si>
  <si>
    <t>"SŠ2-SŠ5"0,385*98,3</t>
  </si>
  <si>
    <t>"přípojky"0,6*60</t>
  </si>
  <si>
    <t>-885385608</t>
  </si>
  <si>
    <t>89,95*2 'Přepočtené koeficientem množství</t>
  </si>
  <si>
    <t>Svislé a kompletní konstrukce</t>
  </si>
  <si>
    <t>359901111</t>
  </si>
  <si>
    <t>Vyčištění stok</t>
  </si>
  <si>
    <t>-1697890208</t>
  </si>
  <si>
    <t>359901211</t>
  </si>
  <si>
    <t>Monitoring stoky jakékoli výšky na nové kanalizaci</t>
  </si>
  <si>
    <t>-7227964</t>
  </si>
  <si>
    <t>721290113R00</t>
  </si>
  <si>
    <t>Zkouška těsnosti potrubí kanalizace vodou do DN 400, včetně zabezpečení všech konců potrubí</t>
  </si>
  <si>
    <t>380806239</t>
  </si>
  <si>
    <t>-81550464</t>
  </si>
  <si>
    <t>"přípojky"60*0,6*0,15</t>
  </si>
  <si>
    <t>452312141</t>
  </si>
  <si>
    <t>Sedlové lože z betonu prostého tř. C 16/20 otevřený výkop</t>
  </si>
  <si>
    <t>-774851497</t>
  </si>
  <si>
    <t>"odečteno z příčného profilu"</t>
  </si>
  <si>
    <t>"SŠ1-SŠ2"32*0,23</t>
  </si>
  <si>
    <t>"SŠ2-SŠ5"98,3*0,18</t>
  </si>
  <si>
    <t>812392121</t>
  </si>
  <si>
    <t>Montáž potrubí z trub TBP těsněných pryžovými kroužky otevřený výkop sklon do 20 % DN 400</t>
  </si>
  <si>
    <t>-1101795517</t>
  </si>
  <si>
    <t>59223005.PFB</t>
  </si>
  <si>
    <t>Trouba hrdlová betonová DN 400 TBH-Q 40/250</t>
  </si>
  <si>
    <t>-397153607</t>
  </si>
  <si>
    <t>59223011.PFB</t>
  </si>
  <si>
    <t>Trouba hrdlová betonová DN 400 TBH-Q 40/200 PR</t>
  </si>
  <si>
    <t>-1151369387</t>
  </si>
  <si>
    <t>59223730.PFB</t>
  </si>
  <si>
    <t>Podkladky pod hrdlové trouby TBX-Q 30-50/15/17</t>
  </si>
  <si>
    <t>-423386614</t>
  </si>
  <si>
    <t>822372111</t>
  </si>
  <si>
    <t>Montáž potrubí z trub TZH s integrovaným těsněním otevřený výkop sklon do 20 % DN 300</t>
  </si>
  <si>
    <t>-526449273</t>
  </si>
  <si>
    <t>59222009.PFB</t>
  </si>
  <si>
    <t>Trouba hrdlová železobetonová DN 300 TZH-Q 30/250</t>
  </si>
  <si>
    <t>-611422845</t>
  </si>
  <si>
    <t>59222021.PFB</t>
  </si>
  <si>
    <t>Trouba hrdlová železobetonová DN 300 TZH-Q 30/110 PR</t>
  </si>
  <si>
    <t>478176962</t>
  </si>
  <si>
    <t>871313121</t>
  </si>
  <si>
    <t>Montáž kanalizačního potrubí z PVC těsněné gumovým kroužkem otevřený výkop sklon do 20 % DN 160</t>
  </si>
  <si>
    <t>-997743909</t>
  </si>
  <si>
    <t>28611164</t>
  </si>
  <si>
    <t>trubka kanalizační PVC DN 160x1000 mm SN 8</t>
  </si>
  <si>
    <t>1496282688</t>
  </si>
  <si>
    <t>871353121</t>
  </si>
  <si>
    <t>Montáž kanalizačního potrubí z PVC těsněné gumovým kroužkem otevřený výkop sklon do 20 % DN 200</t>
  </si>
  <si>
    <t>-1103218428</t>
  </si>
  <si>
    <t>28661846.WVN</t>
  </si>
  <si>
    <t>SPOJKA "IN SITU" 200</t>
  </si>
  <si>
    <t>920137615</t>
  </si>
  <si>
    <t>28611168</t>
  </si>
  <si>
    <t>trubka kanalizační PVC DN 200x3000 mm SN 8</t>
  </si>
  <si>
    <t>-235567874</t>
  </si>
  <si>
    <t>28611365</t>
  </si>
  <si>
    <t>koleno kanalizace PVC KG 200x30°</t>
  </si>
  <si>
    <t>-245517441</t>
  </si>
  <si>
    <t>59713304.STZ</t>
  </si>
  <si>
    <t>manžeta převlečná typ 2A DN 200 průměr 250-265 šířka 100 mm tř. 240</t>
  </si>
  <si>
    <t>526231107</t>
  </si>
  <si>
    <t>894211231R00</t>
  </si>
  <si>
    <t>Šachty kanalizační kruhové z prostého betonu na potrubí DN 350 nebo 400 dno  žulová kostka do betonu tř. C 25/30 - D+M, včetně osazení 1 x přechodové desky, 4 x skruže, 2 x kónus, 3 x vyrovnávací prstenec</t>
  </si>
  <si>
    <t>-788282146</t>
  </si>
  <si>
    <t>894411131R00</t>
  </si>
  <si>
    <t>Zřízení šachet kanalizačních z betonových dílců (prefa dno, skruž, kónus, vyrovnávací prstenec) dle tabulky šachet</t>
  </si>
  <si>
    <t>-1975504134</t>
  </si>
  <si>
    <t>592243210R00</t>
  </si>
  <si>
    <t>prstenec šachetní betonový vyrovnávací TBW-Q.1 63/8 62,5 x 12 x 8 cm</t>
  </si>
  <si>
    <t>1443625826</t>
  </si>
  <si>
    <t>592243120</t>
  </si>
  <si>
    <t>konus šachetní betonový TBR-Q.1 100-63/58/12 KPS 100x62,5x58 cm</t>
  </si>
  <si>
    <t>CS ÚRS 2016 02</t>
  </si>
  <si>
    <t>1010310651</t>
  </si>
  <si>
    <t>59224315.PFB</t>
  </si>
  <si>
    <t>Deska zákrytová TZK-Q.1 100-63/17</t>
  </si>
  <si>
    <t>1056938755</t>
  </si>
  <si>
    <t>592243050</t>
  </si>
  <si>
    <t>skruž betonová šachetní TBS-Q.1 100/25 D100x25x12 cm</t>
  </si>
  <si>
    <t>-1876363566</t>
  </si>
  <si>
    <t>59224188.PFB</t>
  </si>
  <si>
    <t>Prstenec šachtový vyrovnávací (OZ) TBW-Q.1 63/12</t>
  </si>
  <si>
    <t>-2000458359</t>
  </si>
  <si>
    <t>59224184.PFB</t>
  </si>
  <si>
    <t>Prstenec šachtový vyrovnávací (OZ) TBW-Q.1 63/4</t>
  </si>
  <si>
    <t>-475378860</t>
  </si>
  <si>
    <t>592243380</t>
  </si>
  <si>
    <t xml:space="preserve">dno betonové šachty kanalizační přímé TBZ-Q.1 100/60 </t>
  </si>
  <si>
    <t>CS ÚRS 2017 02</t>
  </si>
  <si>
    <t>-711601283</t>
  </si>
  <si>
    <t>592243480</t>
  </si>
  <si>
    <t>těsnění elastomerové pro spojení šachetních dílů EMT DN 1000</t>
  </si>
  <si>
    <t>-1806669784</t>
  </si>
  <si>
    <t>899104112</t>
  </si>
  <si>
    <t>Osazení poklopů litinových nebo ocelových včetně rámů pro třídu zatížení D400, E600</t>
  </si>
  <si>
    <t>-152175831</t>
  </si>
  <si>
    <t>55241030.PAM</t>
  </si>
  <si>
    <t>poklop šachtový třída D 400, kruhový VIATOP bez ventilace</t>
  </si>
  <si>
    <t>-409012197</t>
  </si>
  <si>
    <t>1169557888</t>
  </si>
  <si>
    <t>1692313833</t>
  </si>
  <si>
    <t>78,766*20</t>
  </si>
  <si>
    <t>-884788642</t>
  </si>
  <si>
    <t>998275101</t>
  </si>
  <si>
    <t>Přesun hmot pro trubní vedení z trub kameninových otevřený výkop</t>
  </si>
  <si>
    <t>-207598195</t>
  </si>
  <si>
    <t>3 - Vedlejší a ostatní náklady</t>
  </si>
  <si>
    <t>D2 - VRN: Vedlejší rozpočtové náklady</t>
  </si>
  <si>
    <t>D2</t>
  </si>
  <si>
    <t>VRN: Vedlejší rozpočtové náklady</t>
  </si>
  <si>
    <t>X 1</t>
  </si>
  <si>
    <t xml:space="preserve">Vytýčení stávajících inženýrských sítí </t>
  </si>
  <si>
    <t>soub.</t>
  </si>
  <si>
    <t>1024</t>
  </si>
  <si>
    <t>1314058795</t>
  </si>
  <si>
    <t>X 11</t>
  </si>
  <si>
    <t>Zkouška signalizačního vodiče</t>
  </si>
  <si>
    <t>soubor</t>
  </si>
  <si>
    <t>662375375</t>
  </si>
  <si>
    <t>X 12</t>
  </si>
  <si>
    <t>Fotodokumentace okolních staveb a zpevněných ploch  před realizací a po realizaci</t>
  </si>
  <si>
    <t>kpl</t>
  </si>
  <si>
    <t>1136596282</t>
  </si>
  <si>
    <t>X 13.1</t>
  </si>
  <si>
    <t>Zajištění dodávky vody po dobu výstavby, náhradní zásobování - suchovod vč. provizor. přepojení přípojek (dodávka materiálu vč. montáže)</t>
  </si>
  <si>
    <t>1149413506</t>
  </si>
  <si>
    <t>X 3</t>
  </si>
  <si>
    <t>Geodetické zaměření při provádění stavby</t>
  </si>
  <si>
    <t>633221878</t>
  </si>
  <si>
    <t>X 8</t>
  </si>
  <si>
    <t xml:space="preserve">Zkoušky hutnění zásypů rýhy </t>
  </si>
  <si>
    <t>-1455646040</t>
  </si>
  <si>
    <t>X 9</t>
  </si>
  <si>
    <t xml:space="preserve">Inženýrská činnost (oznámení zahájení stavby majitelům a uživatelům pozemků, předání pozemků s uvedením do náležitého stavu zpět) </t>
  </si>
  <si>
    <t>455773910</t>
  </si>
  <si>
    <t>X30</t>
  </si>
  <si>
    <t xml:space="preserve">Převedení splaškových vod po dobu realizace stavby kanalizace (čerpání, zavakování ,...) </t>
  </si>
  <si>
    <t>úsek</t>
  </si>
  <si>
    <t>-1508203903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</si>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</sst>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4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8</v>
      </c>
    </row>
    <row r="5" spans="2:71" ht="14.4" customHeight="1">
      <c r="B5" s="28"/>
      <c r="C5" s="29"/>
      <c r="D5" s="34" t="s">
        <v>14</v>
      </c>
      <c r="E5" s="29"/>
      <c r="F5" s="29"/>
      <c r="G5" s="29"/>
      <c r="H5" s="29"/>
      <c r="I5" s="29"/>
      <c r="J5" s="29"/>
      <c r="K5" s="35" t="s">
        <v>15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16</v>
      </c>
      <c r="BS5" s="24" t="s">
        <v>8</v>
      </c>
    </row>
    <row r="6" spans="2:71" ht="36.95" customHeight="1">
      <c r="B6" s="28"/>
      <c r="C6" s="29"/>
      <c r="D6" s="37" t="s">
        <v>17</v>
      </c>
      <c r="E6" s="29"/>
      <c r="F6" s="29"/>
      <c r="G6" s="29"/>
      <c r="H6" s="29"/>
      <c r="I6" s="29"/>
      <c r="J6" s="29"/>
      <c r="K6" s="38" t="s">
        <v>18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19</v>
      </c>
      <c r="E7" s="29"/>
      <c r="F7" s="29"/>
      <c r="G7" s="29"/>
      <c r="H7" s="29"/>
      <c r="I7" s="29"/>
      <c r="J7" s="29"/>
      <c r="K7" s="35" t="s">
        <v>20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21</v>
      </c>
      <c r="AL7" s="29"/>
      <c r="AM7" s="29"/>
      <c r="AN7" s="35" t="s">
        <v>20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22</v>
      </c>
      <c r="E8" s="29"/>
      <c r="F8" s="29"/>
      <c r="G8" s="29"/>
      <c r="H8" s="29"/>
      <c r="I8" s="29"/>
      <c r="J8" s="29"/>
      <c r="K8" s="35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24</v>
      </c>
      <c r="AL8" s="29"/>
      <c r="AM8" s="29"/>
      <c r="AN8" s="41" t="s">
        <v>25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27</v>
      </c>
      <c r="AL10" s="29"/>
      <c r="AM10" s="29"/>
      <c r="AN10" s="35" t="s">
        <v>20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28</v>
      </c>
      <c r="AL11" s="29"/>
      <c r="AM11" s="29"/>
      <c r="AN11" s="35" t="s">
        <v>20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29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27</v>
      </c>
      <c r="AL13" s="29"/>
      <c r="AM13" s="29"/>
      <c r="AN13" s="42" t="s">
        <v>30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28</v>
      </c>
      <c r="AL14" s="29"/>
      <c r="AM14" s="29"/>
      <c r="AN14" s="42" t="s">
        <v>30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27</v>
      </c>
      <c r="AL16" s="29"/>
      <c r="AM16" s="29"/>
      <c r="AN16" s="35" t="s">
        <v>20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28</v>
      </c>
      <c r="AL17" s="29"/>
      <c r="AM17" s="29"/>
      <c r="AN17" s="35" t="s">
        <v>20</v>
      </c>
      <c r="AO17" s="29"/>
      <c r="AP17" s="29"/>
      <c r="AQ17" s="31"/>
      <c r="BE17" s="39"/>
      <c r="BS17" s="24" t="s">
        <v>32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32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34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35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36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37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38</v>
      </c>
      <c r="E26" s="54"/>
      <c r="F26" s="55" t="s">
        <v>39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40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41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42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43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44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45</v>
      </c>
      <c r="U32" s="61"/>
      <c r="V32" s="61"/>
      <c r="W32" s="61"/>
      <c r="X32" s="63" t="s">
        <v>46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47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14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I-2019-27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17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Golčův Jeníkov, ul. Žižkova - rekonstrukce vodovodu a kanalizace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22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24</v>
      </c>
      <c r="AJ44" s="74"/>
      <c r="AK44" s="74"/>
      <c r="AL44" s="74"/>
      <c r="AM44" s="85" t="str">
        <f>IF(AN8="","",AN8)</f>
        <v>11. 2. 2019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26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31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48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29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49</v>
      </c>
      <c r="D49" s="97"/>
      <c r="E49" s="97"/>
      <c r="F49" s="97"/>
      <c r="G49" s="97"/>
      <c r="H49" s="98"/>
      <c r="I49" s="99" t="s">
        <v>50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51</v>
      </c>
      <c r="AH49" s="97"/>
      <c r="AI49" s="97"/>
      <c r="AJ49" s="97"/>
      <c r="AK49" s="97"/>
      <c r="AL49" s="97"/>
      <c r="AM49" s="97"/>
      <c r="AN49" s="99" t="s">
        <v>52</v>
      </c>
      <c r="AO49" s="97"/>
      <c r="AP49" s="97"/>
      <c r="AQ49" s="101" t="s">
        <v>53</v>
      </c>
      <c r="AR49" s="72"/>
      <c r="AS49" s="102" t="s">
        <v>54</v>
      </c>
      <c r="AT49" s="103" t="s">
        <v>55</v>
      </c>
      <c r="AU49" s="103" t="s">
        <v>56</v>
      </c>
      <c r="AV49" s="103" t="s">
        <v>57</v>
      </c>
      <c r="AW49" s="103" t="s">
        <v>58</v>
      </c>
      <c r="AX49" s="103" t="s">
        <v>59</v>
      </c>
      <c r="AY49" s="103" t="s">
        <v>60</v>
      </c>
      <c r="AZ49" s="103" t="s">
        <v>61</v>
      </c>
      <c r="BA49" s="103" t="s">
        <v>62</v>
      </c>
      <c r="BB49" s="103" t="s">
        <v>63</v>
      </c>
      <c r="BC49" s="103" t="s">
        <v>64</v>
      </c>
      <c r="BD49" s="104" t="s">
        <v>65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66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ROUND(SUM(AG52:AG54),2)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20</v>
      </c>
      <c r="AR51" s="83"/>
      <c r="AS51" s="113">
        <f>ROUND(SUM(AS52:AS54),2)</f>
        <v>0</v>
      </c>
      <c r="AT51" s="114">
        <f>ROUND(SUM(AV51:AW51),2)</f>
        <v>0</v>
      </c>
      <c r="AU51" s="115">
        <f>ROUND(SUM(AU52:AU54),5)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ROUND(SUM(AZ52:AZ54),2)</f>
        <v>0</v>
      </c>
      <c r="BA51" s="114">
        <f>ROUND(SUM(BA52:BA54),2)</f>
        <v>0</v>
      </c>
      <c r="BB51" s="114">
        <f>ROUND(SUM(BB52:BB54),2)</f>
        <v>0</v>
      </c>
      <c r="BC51" s="114">
        <f>ROUND(SUM(BC52:BC54),2)</f>
        <v>0</v>
      </c>
      <c r="BD51" s="116">
        <f>ROUND(SUM(BD52:BD54),2)</f>
        <v>0</v>
      </c>
      <c r="BS51" s="117" t="s">
        <v>67</v>
      </c>
      <c r="BT51" s="117" t="s">
        <v>68</v>
      </c>
      <c r="BU51" s="118" t="s">
        <v>69</v>
      </c>
      <c r="BV51" s="117" t="s">
        <v>70</v>
      </c>
      <c r="BW51" s="117" t="s">
        <v>7</v>
      </c>
      <c r="BX51" s="117" t="s">
        <v>71</v>
      </c>
      <c r="CL51" s="117" t="s">
        <v>20</v>
      </c>
    </row>
    <row r="52" spans="1:91" s="5" customFormat="1" ht="16.5" customHeight="1">
      <c r="A52" s="119" t="s">
        <v>72</v>
      </c>
      <c r="B52" s="120"/>
      <c r="C52" s="121"/>
      <c r="D52" s="122" t="s">
        <v>73</v>
      </c>
      <c r="E52" s="122"/>
      <c r="F52" s="122"/>
      <c r="G52" s="122"/>
      <c r="H52" s="122"/>
      <c r="I52" s="123"/>
      <c r="J52" s="122" t="s">
        <v>74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'1 - Vodovod'!J27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75</v>
      </c>
      <c r="AR52" s="126"/>
      <c r="AS52" s="127">
        <v>0</v>
      </c>
      <c r="AT52" s="128">
        <f>ROUND(SUM(AV52:AW52),2)</f>
        <v>0</v>
      </c>
      <c r="AU52" s="129">
        <f>'1 - Vodovod'!P82</f>
        <v>0</v>
      </c>
      <c r="AV52" s="128">
        <f>'1 - Vodovod'!J30</f>
        <v>0</v>
      </c>
      <c r="AW52" s="128">
        <f>'1 - Vodovod'!J31</f>
        <v>0</v>
      </c>
      <c r="AX52" s="128">
        <f>'1 - Vodovod'!J32</f>
        <v>0</v>
      </c>
      <c r="AY52" s="128">
        <f>'1 - Vodovod'!J33</f>
        <v>0</v>
      </c>
      <c r="AZ52" s="128">
        <f>'1 - Vodovod'!F30</f>
        <v>0</v>
      </c>
      <c r="BA52" s="128">
        <f>'1 - Vodovod'!F31</f>
        <v>0</v>
      </c>
      <c r="BB52" s="128">
        <f>'1 - Vodovod'!F32</f>
        <v>0</v>
      </c>
      <c r="BC52" s="128">
        <f>'1 - Vodovod'!F33</f>
        <v>0</v>
      </c>
      <c r="BD52" s="130">
        <f>'1 - Vodovod'!F34</f>
        <v>0</v>
      </c>
      <c r="BT52" s="131" t="s">
        <v>73</v>
      </c>
      <c r="BV52" s="131" t="s">
        <v>70</v>
      </c>
      <c r="BW52" s="131" t="s">
        <v>76</v>
      </c>
      <c r="BX52" s="131" t="s">
        <v>7</v>
      </c>
      <c r="CL52" s="131" t="s">
        <v>20</v>
      </c>
      <c r="CM52" s="131" t="s">
        <v>77</v>
      </c>
    </row>
    <row r="53" spans="1:91" s="5" customFormat="1" ht="16.5" customHeight="1">
      <c r="A53" s="119" t="s">
        <v>72</v>
      </c>
      <c r="B53" s="120"/>
      <c r="C53" s="121"/>
      <c r="D53" s="122" t="s">
        <v>77</v>
      </c>
      <c r="E53" s="122"/>
      <c r="F53" s="122"/>
      <c r="G53" s="122"/>
      <c r="H53" s="122"/>
      <c r="I53" s="123"/>
      <c r="J53" s="122" t="s">
        <v>78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'2 - Kanalizace'!J27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75</v>
      </c>
      <c r="AR53" s="126"/>
      <c r="AS53" s="127">
        <v>0</v>
      </c>
      <c r="AT53" s="128">
        <f>ROUND(SUM(AV53:AW53),2)</f>
        <v>0</v>
      </c>
      <c r="AU53" s="129">
        <f>'2 - Kanalizace'!P83</f>
        <v>0</v>
      </c>
      <c r="AV53" s="128">
        <f>'2 - Kanalizace'!J30</f>
        <v>0</v>
      </c>
      <c r="AW53" s="128">
        <f>'2 - Kanalizace'!J31</f>
        <v>0</v>
      </c>
      <c r="AX53" s="128">
        <f>'2 - Kanalizace'!J32</f>
        <v>0</v>
      </c>
      <c r="AY53" s="128">
        <f>'2 - Kanalizace'!J33</f>
        <v>0</v>
      </c>
      <c r="AZ53" s="128">
        <f>'2 - Kanalizace'!F30</f>
        <v>0</v>
      </c>
      <c r="BA53" s="128">
        <f>'2 - Kanalizace'!F31</f>
        <v>0</v>
      </c>
      <c r="BB53" s="128">
        <f>'2 - Kanalizace'!F32</f>
        <v>0</v>
      </c>
      <c r="BC53" s="128">
        <f>'2 - Kanalizace'!F33</f>
        <v>0</v>
      </c>
      <c r="BD53" s="130">
        <f>'2 - Kanalizace'!F34</f>
        <v>0</v>
      </c>
      <c r="BT53" s="131" t="s">
        <v>73</v>
      </c>
      <c r="BV53" s="131" t="s">
        <v>70</v>
      </c>
      <c r="BW53" s="131" t="s">
        <v>79</v>
      </c>
      <c r="BX53" s="131" t="s">
        <v>7</v>
      </c>
      <c r="CL53" s="131" t="s">
        <v>20</v>
      </c>
      <c r="CM53" s="131" t="s">
        <v>77</v>
      </c>
    </row>
    <row r="54" spans="1:91" s="5" customFormat="1" ht="16.5" customHeight="1">
      <c r="A54" s="119" t="s">
        <v>72</v>
      </c>
      <c r="B54" s="120"/>
      <c r="C54" s="121"/>
      <c r="D54" s="122" t="s">
        <v>80</v>
      </c>
      <c r="E54" s="122"/>
      <c r="F54" s="122"/>
      <c r="G54" s="122"/>
      <c r="H54" s="122"/>
      <c r="I54" s="123"/>
      <c r="J54" s="122" t="s">
        <v>81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'3 - Vedlejší a ostatní ná...'!J27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75</v>
      </c>
      <c r="AR54" s="126"/>
      <c r="AS54" s="132">
        <v>0</v>
      </c>
      <c r="AT54" s="133">
        <f>ROUND(SUM(AV54:AW54),2)</f>
        <v>0</v>
      </c>
      <c r="AU54" s="134">
        <f>'3 - Vedlejší a ostatní ná...'!P77</f>
        <v>0</v>
      </c>
      <c r="AV54" s="133">
        <f>'3 - Vedlejší a ostatní ná...'!J30</f>
        <v>0</v>
      </c>
      <c r="AW54" s="133">
        <f>'3 - Vedlejší a ostatní ná...'!J31</f>
        <v>0</v>
      </c>
      <c r="AX54" s="133">
        <f>'3 - Vedlejší a ostatní ná...'!J32</f>
        <v>0</v>
      </c>
      <c r="AY54" s="133">
        <f>'3 - Vedlejší a ostatní ná...'!J33</f>
        <v>0</v>
      </c>
      <c r="AZ54" s="133">
        <f>'3 - Vedlejší a ostatní ná...'!F30</f>
        <v>0</v>
      </c>
      <c r="BA54" s="133">
        <f>'3 - Vedlejší a ostatní ná...'!F31</f>
        <v>0</v>
      </c>
      <c r="BB54" s="133">
        <f>'3 - Vedlejší a ostatní ná...'!F32</f>
        <v>0</v>
      </c>
      <c r="BC54" s="133">
        <f>'3 - Vedlejší a ostatní ná...'!F33</f>
        <v>0</v>
      </c>
      <c r="BD54" s="135">
        <f>'3 - Vedlejší a ostatní ná...'!F34</f>
        <v>0</v>
      </c>
      <c r="BT54" s="131" t="s">
        <v>73</v>
      </c>
      <c r="BV54" s="131" t="s">
        <v>70</v>
      </c>
      <c r="BW54" s="131" t="s">
        <v>82</v>
      </c>
      <c r="BX54" s="131" t="s">
        <v>7</v>
      </c>
      <c r="CL54" s="131" t="s">
        <v>20</v>
      </c>
      <c r="CM54" s="131" t="s">
        <v>77</v>
      </c>
    </row>
    <row r="55" spans="2:44" s="1" customFormat="1" ht="30" customHeight="1">
      <c r="B55" s="46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2"/>
    </row>
    <row r="56" spans="2:44" s="1" customFormat="1" ht="6.95" customHeight="1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72"/>
    </row>
  </sheetData>
  <sheetProtection password="CC35" sheet="1" objects="1" scenarios="1" formatColumns="0" formatRows="0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1 - Vodovod'!C2" display="/"/>
    <hyperlink ref="A53" location="'2 - Kanalizace'!C2" display="/"/>
    <hyperlink ref="A54" location="'3 - Vedlejší a ostatní n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83</v>
      </c>
      <c r="G1" s="139" t="s">
        <v>84</v>
      </c>
      <c r="H1" s="139"/>
      <c r="I1" s="140"/>
      <c r="J1" s="139" t="s">
        <v>85</v>
      </c>
      <c r="K1" s="138" t="s">
        <v>86</v>
      </c>
      <c r="L1" s="139" t="s">
        <v>87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76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77</v>
      </c>
    </row>
    <row r="4" spans="2:46" ht="36.95" customHeight="1">
      <c r="B4" s="28"/>
      <c r="C4" s="29"/>
      <c r="D4" s="30" t="s">
        <v>88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17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Golčův Jeníkov, ul. Žižkova - rekonstrukce vodovodu a kanalizace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89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19</v>
      </c>
      <c r="E11" s="47"/>
      <c r="F11" s="35" t="s">
        <v>20</v>
      </c>
      <c r="G11" s="47"/>
      <c r="H11" s="47"/>
      <c r="I11" s="146" t="s">
        <v>21</v>
      </c>
      <c r="J11" s="35" t="s">
        <v>20</v>
      </c>
      <c r="K11" s="51"/>
    </row>
    <row r="12" spans="2:11" s="1" customFormat="1" ht="14.4" customHeight="1">
      <c r="B12" s="46"/>
      <c r="C12" s="47"/>
      <c r="D12" s="40" t="s">
        <v>22</v>
      </c>
      <c r="E12" s="47"/>
      <c r="F12" s="35" t="s">
        <v>23</v>
      </c>
      <c r="G12" s="47"/>
      <c r="H12" s="47"/>
      <c r="I12" s="146" t="s">
        <v>24</v>
      </c>
      <c r="J12" s="147" t="str">
        <f>'Rekapitulace stavby'!AN8</f>
        <v>11. 2. 2019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26</v>
      </c>
      <c r="E14" s="47"/>
      <c r="F14" s="47"/>
      <c r="G14" s="47"/>
      <c r="H14" s="47"/>
      <c r="I14" s="146" t="s">
        <v>27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28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29</v>
      </c>
      <c r="E17" s="47"/>
      <c r="F17" s="47"/>
      <c r="G17" s="47"/>
      <c r="H17" s="47"/>
      <c r="I17" s="146" t="s">
        <v>27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28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31</v>
      </c>
      <c r="E20" s="47"/>
      <c r="F20" s="47"/>
      <c r="G20" s="47"/>
      <c r="H20" s="47"/>
      <c r="I20" s="146" t="s">
        <v>27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28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33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20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34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36</v>
      </c>
      <c r="G29" s="47"/>
      <c r="H29" s="47"/>
      <c r="I29" s="156" t="s">
        <v>35</v>
      </c>
      <c r="J29" s="52" t="s">
        <v>37</v>
      </c>
      <c r="K29" s="51"/>
    </row>
    <row r="30" spans="2:11" s="1" customFormat="1" ht="14.4" customHeight="1">
      <c r="B30" s="46"/>
      <c r="C30" s="47"/>
      <c r="D30" s="55" t="s">
        <v>38</v>
      </c>
      <c r="E30" s="55" t="s">
        <v>39</v>
      </c>
      <c r="F30" s="157">
        <f>ROUND(SUM(BE82:BE213),2)</f>
        <v>0</v>
      </c>
      <c r="G30" s="47"/>
      <c r="H30" s="47"/>
      <c r="I30" s="158">
        <v>0.21</v>
      </c>
      <c r="J30" s="157">
        <f>ROUND(ROUND((SUM(BE82:BE213)),2)*I30,2)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40</v>
      </c>
      <c r="F31" s="157">
        <f>ROUND(SUM(BF82:BF213),2)</f>
        <v>0</v>
      </c>
      <c r="G31" s="47"/>
      <c r="H31" s="47"/>
      <c r="I31" s="158">
        <v>0.15</v>
      </c>
      <c r="J31" s="157">
        <f>ROUND(ROUND((SUM(BF82:BF213)),2)*I31,2)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41</v>
      </c>
      <c r="F32" s="157">
        <f>ROUND(SUM(BG82:BG213),2)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42</v>
      </c>
      <c r="F33" s="157">
        <f>ROUND(SUM(BH82:BH213),2)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43</v>
      </c>
      <c r="F34" s="157">
        <f>ROUND(SUM(BI82:BI213),2)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44</v>
      </c>
      <c r="E36" s="98"/>
      <c r="F36" s="98"/>
      <c r="G36" s="161" t="s">
        <v>45</v>
      </c>
      <c r="H36" s="162" t="s">
        <v>46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91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17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Golčův Jeníkov, ul. Žižkova - rekonstrukce vodovodu a kanalizace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89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1 - Vodovod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22</v>
      </c>
      <c r="D49" s="47"/>
      <c r="E49" s="47"/>
      <c r="F49" s="35" t="str">
        <f>F12</f>
        <v xml:space="preserve"> </v>
      </c>
      <c r="G49" s="47"/>
      <c r="H49" s="47"/>
      <c r="I49" s="146" t="s">
        <v>24</v>
      </c>
      <c r="J49" s="147" t="str">
        <f>IF(J12="","",J12)</f>
        <v>11. 2. 2019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26</v>
      </c>
      <c r="D51" s="47"/>
      <c r="E51" s="47"/>
      <c r="F51" s="35" t="str">
        <f>E15</f>
        <v xml:space="preserve"> </v>
      </c>
      <c r="G51" s="47"/>
      <c r="H51" s="47"/>
      <c r="I51" s="146" t="s">
        <v>31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29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92</v>
      </c>
      <c r="D54" s="159"/>
      <c r="E54" s="159"/>
      <c r="F54" s="159"/>
      <c r="G54" s="159"/>
      <c r="H54" s="159"/>
      <c r="I54" s="173"/>
      <c r="J54" s="174" t="s">
        <v>93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94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95</v>
      </c>
    </row>
    <row r="57" spans="2:11" s="7" customFormat="1" ht="24.95" customHeight="1">
      <c r="B57" s="177"/>
      <c r="C57" s="178"/>
      <c r="D57" s="179" t="s">
        <v>96</v>
      </c>
      <c r="E57" s="180"/>
      <c r="F57" s="180"/>
      <c r="G57" s="180"/>
      <c r="H57" s="180"/>
      <c r="I57" s="181"/>
      <c r="J57" s="182">
        <f>J83</f>
        <v>0</v>
      </c>
      <c r="K57" s="183"/>
    </row>
    <row r="58" spans="2:11" s="8" customFormat="1" ht="19.9" customHeight="1">
      <c r="B58" s="184"/>
      <c r="C58" s="185"/>
      <c r="D58" s="186" t="s">
        <v>97</v>
      </c>
      <c r="E58" s="187"/>
      <c r="F58" s="187"/>
      <c r="G58" s="187"/>
      <c r="H58" s="187"/>
      <c r="I58" s="188"/>
      <c r="J58" s="189">
        <f>J84</f>
        <v>0</v>
      </c>
      <c r="K58" s="190"/>
    </row>
    <row r="59" spans="2:11" s="8" customFormat="1" ht="19.9" customHeight="1">
      <c r="B59" s="184"/>
      <c r="C59" s="185"/>
      <c r="D59" s="186" t="s">
        <v>98</v>
      </c>
      <c r="E59" s="187"/>
      <c r="F59" s="187"/>
      <c r="G59" s="187"/>
      <c r="H59" s="187"/>
      <c r="I59" s="188"/>
      <c r="J59" s="189">
        <f>J150</f>
        <v>0</v>
      </c>
      <c r="K59" s="190"/>
    </row>
    <row r="60" spans="2:11" s="8" customFormat="1" ht="19.9" customHeight="1">
      <c r="B60" s="184"/>
      <c r="C60" s="185"/>
      <c r="D60" s="186" t="s">
        <v>99</v>
      </c>
      <c r="E60" s="187"/>
      <c r="F60" s="187"/>
      <c r="G60" s="187"/>
      <c r="H60" s="187"/>
      <c r="I60" s="188"/>
      <c r="J60" s="189">
        <f>J157</f>
        <v>0</v>
      </c>
      <c r="K60" s="190"/>
    </row>
    <row r="61" spans="2:11" s="8" customFormat="1" ht="19.9" customHeight="1">
      <c r="B61" s="184"/>
      <c r="C61" s="185"/>
      <c r="D61" s="186" t="s">
        <v>100</v>
      </c>
      <c r="E61" s="187"/>
      <c r="F61" s="187"/>
      <c r="G61" s="187"/>
      <c r="H61" s="187"/>
      <c r="I61" s="188"/>
      <c r="J61" s="189">
        <f>J207</f>
        <v>0</v>
      </c>
      <c r="K61" s="190"/>
    </row>
    <row r="62" spans="2:11" s="8" customFormat="1" ht="19.9" customHeight="1">
      <c r="B62" s="184"/>
      <c r="C62" s="185"/>
      <c r="D62" s="186" t="s">
        <v>101</v>
      </c>
      <c r="E62" s="187"/>
      <c r="F62" s="187"/>
      <c r="G62" s="187"/>
      <c r="H62" s="187"/>
      <c r="I62" s="188"/>
      <c r="J62" s="189">
        <f>J212</f>
        <v>0</v>
      </c>
      <c r="K62" s="190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pans="2:12" s="1" customFormat="1" ht="36.95" customHeight="1">
      <c r="B69" s="46"/>
      <c r="C69" s="73" t="s">
        <v>102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4.4" customHeight="1">
      <c r="B71" s="46"/>
      <c r="C71" s="76" t="s">
        <v>17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6.5" customHeight="1">
      <c r="B72" s="46"/>
      <c r="C72" s="74"/>
      <c r="D72" s="74"/>
      <c r="E72" s="192" t="str">
        <f>E7</f>
        <v>Golčův Jeníkov, ul. Žižkova - rekonstrukce vodovodu a kanalizace</v>
      </c>
      <c r="F72" s="76"/>
      <c r="G72" s="76"/>
      <c r="H72" s="76"/>
      <c r="I72" s="191"/>
      <c r="J72" s="74"/>
      <c r="K72" s="74"/>
      <c r="L72" s="72"/>
    </row>
    <row r="73" spans="2:12" s="1" customFormat="1" ht="14.4" customHeight="1">
      <c r="B73" s="46"/>
      <c r="C73" s="76" t="s">
        <v>89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E9</f>
        <v>1 - Vodovod</v>
      </c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8" customHeight="1">
      <c r="B76" s="46"/>
      <c r="C76" s="76" t="s">
        <v>22</v>
      </c>
      <c r="D76" s="74"/>
      <c r="E76" s="74"/>
      <c r="F76" s="193" t="str">
        <f>F12</f>
        <v xml:space="preserve"> </v>
      </c>
      <c r="G76" s="74"/>
      <c r="H76" s="74"/>
      <c r="I76" s="194" t="s">
        <v>24</v>
      </c>
      <c r="J76" s="85" t="str">
        <f>IF(J12="","",J12)</f>
        <v>11. 2. 2019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3.5">
      <c r="B78" s="46"/>
      <c r="C78" s="76" t="s">
        <v>26</v>
      </c>
      <c r="D78" s="74"/>
      <c r="E78" s="74"/>
      <c r="F78" s="193" t="str">
        <f>E15</f>
        <v xml:space="preserve"> </v>
      </c>
      <c r="G78" s="74"/>
      <c r="H78" s="74"/>
      <c r="I78" s="194" t="s">
        <v>31</v>
      </c>
      <c r="J78" s="193" t="str">
        <f>E21</f>
        <v xml:space="preserve"> </v>
      </c>
      <c r="K78" s="74"/>
      <c r="L78" s="72"/>
    </row>
    <row r="79" spans="2:12" s="1" customFormat="1" ht="14.4" customHeight="1">
      <c r="B79" s="46"/>
      <c r="C79" s="76" t="s">
        <v>29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20" s="9" customFormat="1" ht="29.25" customHeight="1">
      <c r="B81" s="195"/>
      <c r="C81" s="196" t="s">
        <v>103</v>
      </c>
      <c r="D81" s="197" t="s">
        <v>53</v>
      </c>
      <c r="E81" s="197" t="s">
        <v>49</v>
      </c>
      <c r="F81" s="197" t="s">
        <v>104</v>
      </c>
      <c r="G81" s="197" t="s">
        <v>105</v>
      </c>
      <c r="H81" s="197" t="s">
        <v>106</v>
      </c>
      <c r="I81" s="198" t="s">
        <v>107</v>
      </c>
      <c r="J81" s="197" t="s">
        <v>93</v>
      </c>
      <c r="K81" s="199" t="s">
        <v>108</v>
      </c>
      <c r="L81" s="200"/>
      <c r="M81" s="102" t="s">
        <v>109</v>
      </c>
      <c r="N81" s="103" t="s">
        <v>38</v>
      </c>
      <c r="O81" s="103" t="s">
        <v>110</v>
      </c>
      <c r="P81" s="103" t="s">
        <v>111</v>
      </c>
      <c r="Q81" s="103" t="s">
        <v>112</v>
      </c>
      <c r="R81" s="103" t="s">
        <v>113</v>
      </c>
      <c r="S81" s="103" t="s">
        <v>114</v>
      </c>
      <c r="T81" s="104" t="s">
        <v>115</v>
      </c>
    </row>
    <row r="82" spans="2:63" s="1" customFormat="1" ht="29.25" customHeight="1">
      <c r="B82" s="46"/>
      <c r="C82" s="108" t="s">
        <v>94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</f>
        <v>0</v>
      </c>
      <c r="Q82" s="106"/>
      <c r="R82" s="202">
        <f>R83</f>
        <v>3.5076139999999993</v>
      </c>
      <c r="S82" s="106"/>
      <c r="T82" s="203">
        <f>T83</f>
        <v>32.85</v>
      </c>
      <c r="AT82" s="24" t="s">
        <v>67</v>
      </c>
      <c r="AU82" s="24" t="s">
        <v>95</v>
      </c>
      <c r="BK82" s="204">
        <f>BK83</f>
        <v>0</v>
      </c>
    </row>
    <row r="83" spans="2:63" s="10" customFormat="1" ht="37.4" customHeight="1">
      <c r="B83" s="205"/>
      <c r="C83" s="206"/>
      <c r="D83" s="207" t="s">
        <v>67</v>
      </c>
      <c r="E83" s="208" t="s">
        <v>116</v>
      </c>
      <c r="F83" s="208" t="s">
        <v>117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f>P84+P150+P157+P207+P212</f>
        <v>0</v>
      </c>
      <c r="Q83" s="213"/>
      <c r="R83" s="214">
        <f>R84+R150+R157+R207+R212</f>
        <v>3.5076139999999993</v>
      </c>
      <c r="S83" s="213"/>
      <c r="T83" s="215">
        <f>T84+T150+T157+T207+T212</f>
        <v>32.85</v>
      </c>
      <c r="AR83" s="216" t="s">
        <v>73</v>
      </c>
      <c r="AT83" s="217" t="s">
        <v>67</v>
      </c>
      <c r="AU83" s="217" t="s">
        <v>68</v>
      </c>
      <c r="AY83" s="216" t="s">
        <v>118</v>
      </c>
      <c r="BK83" s="218">
        <f>BK84+BK150+BK157+BK207+BK212</f>
        <v>0</v>
      </c>
    </row>
    <row r="84" spans="2:63" s="10" customFormat="1" ht="19.9" customHeight="1">
      <c r="B84" s="205"/>
      <c r="C84" s="206"/>
      <c r="D84" s="207" t="s">
        <v>67</v>
      </c>
      <c r="E84" s="219" t="s">
        <v>73</v>
      </c>
      <c r="F84" s="219" t="s">
        <v>119</v>
      </c>
      <c r="G84" s="206"/>
      <c r="H84" s="206"/>
      <c r="I84" s="209"/>
      <c r="J84" s="220">
        <f>BK84</f>
        <v>0</v>
      </c>
      <c r="K84" s="206"/>
      <c r="L84" s="211"/>
      <c r="M84" s="212"/>
      <c r="N84" s="213"/>
      <c r="O84" s="213"/>
      <c r="P84" s="214">
        <f>SUM(P85:P149)</f>
        <v>0</v>
      </c>
      <c r="Q84" s="213"/>
      <c r="R84" s="214">
        <f>SUM(R85:R149)</f>
        <v>0.7628434</v>
      </c>
      <c r="S84" s="213"/>
      <c r="T84" s="215">
        <f>SUM(T85:T149)</f>
        <v>32.85</v>
      </c>
      <c r="AR84" s="216" t="s">
        <v>73</v>
      </c>
      <c r="AT84" s="217" t="s">
        <v>67</v>
      </c>
      <c r="AU84" s="217" t="s">
        <v>73</v>
      </c>
      <c r="AY84" s="216" t="s">
        <v>118</v>
      </c>
      <c r="BK84" s="218">
        <f>SUM(BK85:BK149)</f>
        <v>0</v>
      </c>
    </row>
    <row r="85" spans="2:65" s="1" customFormat="1" ht="16.5" customHeight="1">
      <c r="B85" s="46"/>
      <c r="C85" s="221" t="s">
        <v>73</v>
      </c>
      <c r="D85" s="221" t="s">
        <v>120</v>
      </c>
      <c r="E85" s="222" t="s">
        <v>121</v>
      </c>
      <c r="F85" s="223" t="s">
        <v>122</v>
      </c>
      <c r="G85" s="224" t="s">
        <v>123</v>
      </c>
      <c r="H85" s="225">
        <v>73</v>
      </c>
      <c r="I85" s="226"/>
      <c r="J85" s="225">
        <f>ROUND(I85*H85,2)</f>
        <v>0</v>
      </c>
      <c r="K85" s="223" t="s">
        <v>124</v>
      </c>
      <c r="L85" s="72"/>
      <c r="M85" s="227" t="s">
        <v>20</v>
      </c>
      <c r="N85" s="228" t="s">
        <v>39</v>
      </c>
      <c r="O85" s="47"/>
      <c r="P85" s="229">
        <f>O85*H85</f>
        <v>0</v>
      </c>
      <c r="Q85" s="229">
        <v>0</v>
      </c>
      <c r="R85" s="229">
        <f>Q85*H85</f>
        <v>0</v>
      </c>
      <c r="S85" s="229">
        <v>0.45</v>
      </c>
      <c r="T85" s="230">
        <f>S85*H85</f>
        <v>32.85</v>
      </c>
      <c r="AR85" s="24" t="s">
        <v>125</v>
      </c>
      <c r="AT85" s="24" t="s">
        <v>120</v>
      </c>
      <c r="AU85" s="24" t="s">
        <v>77</v>
      </c>
      <c r="AY85" s="24" t="s">
        <v>118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4" t="s">
        <v>73</v>
      </c>
      <c r="BK85" s="231">
        <f>ROUND(I85*H85,2)</f>
        <v>0</v>
      </c>
      <c r="BL85" s="24" t="s">
        <v>125</v>
      </c>
      <c r="BM85" s="24" t="s">
        <v>126</v>
      </c>
    </row>
    <row r="86" spans="2:51" s="11" customFormat="1" ht="13.5">
      <c r="B86" s="232"/>
      <c r="C86" s="233"/>
      <c r="D86" s="234" t="s">
        <v>127</v>
      </c>
      <c r="E86" s="235" t="s">
        <v>20</v>
      </c>
      <c r="F86" s="236" t="s">
        <v>128</v>
      </c>
      <c r="G86" s="233"/>
      <c r="H86" s="237">
        <v>73</v>
      </c>
      <c r="I86" s="238"/>
      <c r="J86" s="233"/>
      <c r="K86" s="233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127</v>
      </c>
      <c r="AU86" s="243" t="s">
        <v>77</v>
      </c>
      <c r="AV86" s="11" t="s">
        <v>77</v>
      </c>
      <c r="AW86" s="11" t="s">
        <v>32</v>
      </c>
      <c r="AX86" s="11" t="s">
        <v>73</v>
      </c>
      <c r="AY86" s="243" t="s">
        <v>118</v>
      </c>
    </row>
    <row r="87" spans="2:65" s="1" customFormat="1" ht="16.5" customHeight="1">
      <c r="B87" s="46"/>
      <c r="C87" s="221" t="s">
        <v>77</v>
      </c>
      <c r="D87" s="221" t="s">
        <v>120</v>
      </c>
      <c r="E87" s="222" t="s">
        <v>129</v>
      </c>
      <c r="F87" s="223" t="s">
        <v>130</v>
      </c>
      <c r="G87" s="224" t="s">
        <v>131</v>
      </c>
      <c r="H87" s="225">
        <v>3.5</v>
      </c>
      <c r="I87" s="226"/>
      <c r="J87" s="225">
        <f>ROUND(I87*H87,2)</f>
        <v>0</v>
      </c>
      <c r="K87" s="223" t="s">
        <v>124</v>
      </c>
      <c r="L87" s="72"/>
      <c r="M87" s="227" t="s">
        <v>20</v>
      </c>
      <c r="N87" s="228" t="s">
        <v>39</v>
      </c>
      <c r="O87" s="47"/>
      <c r="P87" s="229">
        <f>O87*H87</f>
        <v>0</v>
      </c>
      <c r="Q87" s="229">
        <v>0.00868</v>
      </c>
      <c r="R87" s="229">
        <f>Q87*H87</f>
        <v>0.03038</v>
      </c>
      <c r="S87" s="229">
        <v>0</v>
      </c>
      <c r="T87" s="230">
        <f>S87*H87</f>
        <v>0</v>
      </c>
      <c r="AR87" s="24" t="s">
        <v>125</v>
      </c>
      <c r="AT87" s="24" t="s">
        <v>120</v>
      </c>
      <c r="AU87" s="24" t="s">
        <v>77</v>
      </c>
      <c r="AY87" s="24" t="s">
        <v>118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4" t="s">
        <v>73</v>
      </c>
      <c r="BK87" s="231">
        <f>ROUND(I87*H87,2)</f>
        <v>0</v>
      </c>
      <c r="BL87" s="24" t="s">
        <v>125</v>
      </c>
      <c r="BM87" s="24" t="s">
        <v>132</v>
      </c>
    </row>
    <row r="88" spans="2:51" s="11" customFormat="1" ht="13.5">
      <c r="B88" s="232"/>
      <c r="C88" s="233"/>
      <c r="D88" s="234" t="s">
        <v>127</v>
      </c>
      <c r="E88" s="235" t="s">
        <v>20</v>
      </c>
      <c r="F88" s="236" t="s">
        <v>133</v>
      </c>
      <c r="G88" s="233"/>
      <c r="H88" s="237">
        <v>3.5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127</v>
      </c>
      <c r="AU88" s="243" t="s">
        <v>77</v>
      </c>
      <c r="AV88" s="11" t="s">
        <v>77</v>
      </c>
      <c r="AW88" s="11" t="s">
        <v>32</v>
      </c>
      <c r="AX88" s="11" t="s">
        <v>73</v>
      </c>
      <c r="AY88" s="243" t="s">
        <v>118</v>
      </c>
    </row>
    <row r="89" spans="2:65" s="1" customFormat="1" ht="16.5" customHeight="1">
      <c r="B89" s="46"/>
      <c r="C89" s="221" t="s">
        <v>80</v>
      </c>
      <c r="D89" s="221" t="s">
        <v>120</v>
      </c>
      <c r="E89" s="222" t="s">
        <v>134</v>
      </c>
      <c r="F89" s="223" t="s">
        <v>135</v>
      </c>
      <c r="G89" s="224" t="s">
        <v>131</v>
      </c>
      <c r="H89" s="225">
        <v>2.5</v>
      </c>
      <c r="I89" s="226"/>
      <c r="J89" s="225">
        <f>ROUND(I89*H89,2)</f>
        <v>0</v>
      </c>
      <c r="K89" s="223" t="s">
        <v>124</v>
      </c>
      <c r="L89" s="72"/>
      <c r="M89" s="227" t="s">
        <v>20</v>
      </c>
      <c r="N89" s="228" t="s">
        <v>39</v>
      </c>
      <c r="O89" s="47"/>
      <c r="P89" s="229">
        <f>O89*H89</f>
        <v>0</v>
      </c>
      <c r="Q89" s="229">
        <v>0.06053</v>
      </c>
      <c r="R89" s="229">
        <f>Q89*H89</f>
        <v>0.151325</v>
      </c>
      <c r="S89" s="229">
        <v>0</v>
      </c>
      <c r="T89" s="230">
        <f>S89*H89</f>
        <v>0</v>
      </c>
      <c r="AR89" s="24" t="s">
        <v>125</v>
      </c>
      <c r="AT89" s="24" t="s">
        <v>120</v>
      </c>
      <c r="AU89" s="24" t="s">
        <v>77</v>
      </c>
      <c r="AY89" s="24" t="s">
        <v>118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4" t="s">
        <v>73</v>
      </c>
      <c r="BK89" s="231">
        <f>ROUND(I89*H89,2)</f>
        <v>0</v>
      </c>
      <c r="BL89" s="24" t="s">
        <v>125</v>
      </c>
      <c r="BM89" s="24" t="s">
        <v>136</v>
      </c>
    </row>
    <row r="90" spans="2:51" s="11" customFormat="1" ht="13.5">
      <c r="B90" s="232"/>
      <c r="C90" s="233"/>
      <c r="D90" s="234" t="s">
        <v>127</v>
      </c>
      <c r="E90" s="235" t="s">
        <v>20</v>
      </c>
      <c r="F90" s="236" t="s">
        <v>137</v>
      </c>
      <c r="G90" s="233"/>
      <c r="H90" s="237">
        <v>2.5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127</v>
      </c>
      <c r="AU90" s="243" t="s">
        <v>77</v>
      </c>
      <c r="AV90" s="11" t="s">
        <v>77</v>
      </c>
      <c r="AW90" s="11" t="s">
        <v>32</v>
      </c>
      <c r="AX90" s="11" t="s">
        <v>73</v>
      </c>
      <c r="AY90" s="243" t="s">
        <v>118</v>
      </c>
    </row>
    <row r="91" spans="2:65" s="1" customFormat="1" ht="16.5" customHeight="1">
      <c r="B91" s="46"/>
      <c r="C91" s="221" t="s">
        <v>125</v>
      </c>
      <c r="D91" s="221" t="s">
        <v>120</v>
      </c>
      <c r="E91" s="222" t="s">
        <v>138</v>
      </c>
      <c r="F91" s="223" t="s">
        <v>139</v>
      </c>
      <c r="G91" s="224" t="s">
        <v>140</v>
      </c>
      <c r="H91" s="225">
        <v>9.75</v>
      </c>
      <c r="I91" s="226"/>
      <c r="J91" s="225">
        <f>ROUND(I91*H91,2)</f>
        <v>0</v>
      </c>
      <c r="K91" s="223" t="s">
        <v>124</v>
      </c>
      <c r="L91" s="72"/>
      <c r="M91" s="227" t="s">
        <v>20</v>
      </c>
      <c r="N91" s="228" t="s">
        <v>39</v>
      </c>
      <c r="O91" s="47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4" t="s">
        <v>125</v>
      </c>
      <c r="AT91" s="24" t="s">
        <v>120</v>
      </c>
      <c r="AU91" s="24" t="s">
        <v>77</v>
      </c>
      <c r="AY91" s="24" t="s">
        <v>118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4" t="s">
        <v>73</v>
      </c>
      <c r="BK91" s="231">
        <f>ROUND(I91*H91,2)</f>
        <v>0</v>
      </c>
      <c r="BL91" s="24" t="s">
        <v>125</v>
      </c>
      <c r="BM91" s="24" t="s">
        <v>141</v>
      </c>
    </row>
    <row r="92" spans="2:51" s="11" customFormat="1" ht="13.5">
      <c r="B92" s="232"/>
      <c r="C92" s="233"/>
      <c r="D92" s="234" t="s">
        <v>127</v>
      </c>
      <c r="E92" s="235" t="s">
        <v>20</v>
      </c>
      <c r="F92" s="236" t="s">
        <v>142</v>
      </c>
      <c r="G92" s="233"/>
      <c r="H92" s="237">
        <v>9.75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127</v>
      </c>
      <c r="AU92" s="243" t="s">
        <v>77</v>
      </c>
      <c r="AV92" s="11" t="s">
        <v>77</v>
      </c>
      <c r="AW92" s="11" t="s">
        <v>32</v>
      </c>
      <c r="AX92" s="11" t="s">
        <v>73</v>
      </c>
      <c r="AY92" s="243" t="s">
        <v>118</v>
      </c>
    </row>
    <row r="93" spans="2:65" s="1" customFormat="1" ht="16.5" customHeight="1">
      <c r="B93" s="46"/>
      <c r="C93" s="221" t="s">
        <v>143</v>
      </c>
      <c r="D93" s="221" t="s">
        <v>120</v>
      </c>
      <c r="E93" s="222" t="s">
        <v>144</v>
      </c>
      <c r="F93" s="223" t="s">
        <v>145</v>
      </c>
      <c r="G93" s="224" t="s">
        <v>140</v>
      </c>
      <c r="H93" s="225">
        <v>30.66</v>
      </c>
      <c r="I93" s="226"/>
      <c r="J93" s="225">
        <f>ROUND(I93*H93,2)</f>
        <v>0</v>
      </c>
      <c r="K93" s="223" t="s">
        <v>124</v>
      </c>
      <c r="L93" s="72"/>
      <c r="M93" s="227" t="s">
        <v>20</v>
      </c>
      <c r="N93" s="228" t="s">
        <v>39</v>
      </c>
      <c r="O93" s="47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4" t="s">
        <v>125</v>
      </c>
      <c r="AT93" s="24" t="s">
        <v>120</v>
      </c>
      <c r="AU93" s="24" t="s">
        <v>77</v>
      </c>
      <c r="AY93" s="24" t="s">
        <v>118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4" t="s">
        <v>73</v>
      </c>
      <c r="BK93" s="231">
        <f>ROUND(I93*H93,2)</f>
        <v>0</v>
      </c>
      <c r="BL93" s="24" t="s">
        <v>125</v>
      </c>
      <c r="BM93" s="24" t="s">
        <v>146</v>
      </c>
    </row>
    <row r="94" spans="2:51" s="11" customFormat="1" ht="13.5">
      <c r="B94" s="232"/>
      <c r="C94" s="233"/>
      <c r="D94" s="234" t="s">
        <v>127</v>
      </c>
      <c r="E94" s="235" t="s">
        <v>20</v>
      </c>
      <c r="F94" s="236" t="s">
        <v>147</v>
      </c>
      <c r="G94" s="233"/>
      <c r="H94" s="237">
        <v>87.6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127</v>
      </c>
      <c r="AU94" s="243" t="s">
        <v>77</v>
      </c>
      <c r="AV94" s="11" t="s">
        <v>77</v>
      </c>
      <c r="AW94" s="11" t="s">
        <v>32</v>
      </c>
      <c r="AX94" s="11" t="s">
        <v>68</v>
      </c>
      <c r="AY94" s="243" t="s">
        <v>118</v>
      </c>
    </row>
    <row r="95" spans="2:51" s="12" customFormat="1" ht="13.5">
      <c r="B95" s="244"/>
      <c r="C95" s="245"/>
      <c r="D95" s="234" t="s">
        <v>127</v>
      </c>
      <c r="E95" s="246" t="s">
        <v>20</v>
      </c>
      <c r="F95" s="247" t="s">
        <v>148</v>
      </c>
      <c r="G95" s="245"/>
      <c r="H95" s="248">
        <v>87.6</v>
      </c>
      <c r="I95" s="249"/>
      <c r="J95" s="245"/>
      <c r="K95" s="245"/>
      <c r="L95" s="250"/>
      <c r="M95" s="251"/>
      <c r="N95" s="252"/>
      <c r="O95" s="252"/>
      <c r="P95" s="252"/>
      <c r="Q95" s="252"/>
      <c r="R95" s="252"/>
      <c r="S95" s="252"/>
      <c r="T95" s="253"/>
      <c r="AT95" s="254" t="s">
        <v>127</v>
      </c>
      <c r="AU95" s="254" t="s">
        <v>77</v>
      </c>
      <c r="AV95" s="12" t="s">
        <v>80</v>
      </c>
      <c r="AW95" s="12" t="s">
        <v>32</v>
      </c>
      <c r="AX95" s="12" t="s">
        <v>68</v>
      </c>
      <c r="AY95" s="254" t="s">
        <v>118</v>
      </c>
    </row>
    <row r="96" spans="2:51" s="11" customFormat="1" ht="13.5">
      <c r="B96" s="232"/>
      <c r="C96" s="233"/>
      <c r="D96" s="234" t="s">
        <v>127</v>
      </c>
      <c r="E96" s="235" t="s">
        <v>20</v>
      </c>
      <c r="F96" s="236" t="s">
        <v>149</v>
      </c>
      <c r="G96" s="233"/>
      <c r="H96" s="237">
        <v>30.66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127</v>
      </c>
      <c r="AU96" s="243" t="s">
        <v>77</v>
      </c>
      <c r="AV96" s="11" t="s">
        <v>77</v>
      </c>
      <c r="AW96" s="11" t="s">
        <v>32</v>
      </c>
      <c r="AX96" s="11" t="s">
        <v>73</v>
      </c>
      <c r="AY96" s="243" t="s">
        <v>118</v>
      </c>
    </row>
    <row r="97" spans="2:65" s="1" customFormat="1" ht="16.5" customHeight="1">
      <c r="B97" s="46"/>
      <c r="C97" s="221" t="s">
        <v>150</v>
      </c>
      <c r="D97" s="221" t="s">
        <v>120</v>
      </c>
      <c r="E97" s="222" t="s">
        <v>151</v>
      </c>
      <c r="F97" s="223" t="s">
        <v>152</v>
      </c>
      <c r="G97" s="224" t="s">
        <v>140</v>
      </c>
      <c r="H97" s="225">
        <v>30.66</v>
      </c>
      <c r="I97" s="226"/>
      <c r="J97" s="225">
        <f>ROUND(I97*H97,2)</f>
        <v>0</v>
      </c>
      <c r="K97" s="223" t="s">
        <v>124</v>
      </c>
      <c r="L97" s="72"/>
      <c r="M97" s="227" t="s">
        <v>20</v>
      </c>
      <c r="N97" s="228" t="s">
        <v>39</v>
      </c>
      <c r="O97" s="47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4" t="s">
        <v>125</v>
      </c>
      <c r="AT97" s="24" t="s">
        <v>120</v>
      </c>
      <c r="AU97" s="24" t="s">
        <v>77</v>
      </c>
      <c r="AY97" s="24" t="s">
        <v>118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4" t="s">
        <v>73</v>
      </c>
      <c r="BK97" s="231">
        <f>ROUND(I97*H97,2)</f>
        <v>0</v>
      </c>
      <c r="BL97" s="24" t="s">
        <v>125</v>
      </c>
      <c r="BM97" s="24" t="s">
        <v>153</v>
      </c>
    </row>
    <row r="98" spans="2:65" s="1" customFormat="1" ht="16.5" customHeight="1">
      <c r="B98" s="46"/>
      <c r="C98" s="221" t="s">
        <v>154</v>
      </c>
      <c r="D98" s="221" t="s">
        <v>120</v>
      </c>
      <c r="E98" s="222" t="s">
        <v>155</v>
      </c>
      <c r="F98" s="223" t="s">
        <v>156</v>
      </c>
      <c r="G98" s="224" t="s">
        <v>140</v>
      </c>
      <c r="H98" s="225">
        <v>35.04</v>
      </c>
      <c r="I98" s="226"/>
      <c r="J98" s="225">
        <f>ROUND(I98*H98,2)</f>
        <v>0</v>
      </c>
      <c r="K98" s="223" t="s">
        <v>124</v>
      </c>
      <c r="L98" s="72"/>
      <c r="M98" s="227" t="s">
        <v>20</v>
      </c>
      <c r="N98" s="228" t="s">
        <v>39</v>
      </c>
      <c r="O98" s="47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4" t="s">
        <v>125</v>
      </c>
      <c r="AT98" s="24" t="s">
        <v>120</v>
      </c>
      <c r="AU98" s="24" t="s">
        <v>77</v>
      </c>
      <c r="AY98" s="24" t="s">
        <v>118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4" t="s">
        <v>73</v>
      </c>
      <c r="BK98" s="231">
        <f>ROUND(I98*H98,2)</f>
        <v>0</v>
      </c>
      <c r="BL98" s="24" t="s">
        <v>125</v>
      </c>
      <c r="BM98" s="24" t="s">
        <v>157</v>
      </c>
    </row>
    <row r="99" spans="2:51" s="11" customFormat="1" ht="13.5">
      <c r="B99" s="232"/>
      <c r="C99" s="233"/>
      <c r="D99" s="234" t="s">
        <v>127</v>
      </c>
      <c r="E99" s="235" t="s">
        <v>20</v>
      </c>
      <c r="F99" s="236" t="s">
        <v>147</v>
      </c>
      <c r="G99" s="233"/>
      <c r="H99" s="237">
        <v>87.6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127</v>
      </c>
      <c r="AU99" s="243" t="s">
        <v>77</v>
      </c>
      <c r="AV99" s="11" t="s">
        <v>77</v>
      </c>
      <c r="AW99" s="11" t="s">
        <v>32</v>
      </c>
      <c r="AX99" s="11" t="s">
        <v>68</v>
      </c>
      <c r="AY99" s="243" t="s">
        <v>118</v>
      </c>
    </row>
    <row r="100" spans="2:51" s="12" customFormat="1" ht="13.5">
      <c r="B100" s="244"/>
      <c r="C100" s="245"/>
      <c r="D100" s="234" t="s">
        <v>127</v>
      </c>
      <c r="E100" s="246" t="s">
        <v>20</v>
      </c>
      <c r="F100" s="247" t="s">
        <v>148</v>
      </c>
      <c r="G100" s="245"/>
      <c r="H100" s="248">
        <v>87.6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127</v>
      </c>
      <c r="AU100" s="254" t="s">
        <v>77</v>
      </c>
      <c r="AV100" s="12" t="s">
        <v>80</v>
      </c>
      <c r="AW100" s="12" t="s">
        <v>32</v>
      </c>
      <c r="AX100" s="12" t="s">
        <v>68</v>
      </c>
      <c r="AY100" s="254" t="s">
        <v>118</v>
      </c>
    </row>
    <row r="101" spans="2:51" s="11" customFormat="1" ht="13.5">
      <c r="B101" s="232"/>
      <c r="C101" s="233"/>
      <c r="D101" s="234" t="s">
        <v>127</v>
      </c>
      <c r="E101" s="235" t="s">
        <v>20</v>
      </c>
      <c r="F101" s="236" t="s">
        <v>158</v>
      </c>
      <c r="G101" s="233"/>
      <c r="H101" s="237">
        <v>35.04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127</v>
      </c>
      <c r="AU101" s="243" t="s">
        <v>77</v>
      </c>
      <c r="AV101" s="11" t="s">
        <v>77</v>
      </c>
      <c r="AW101" s="11" t="s">
        <v>32</v>
      </c>
      <c r="AX101" s="11" t="s">
        <v>73</v>
      </c>
      <c r="AY101" s="243" t="s">
        <v>118</v>
      </c>
    </row>
    <row r="102" spans="2:65" s="1" customFormat="1" ht="16.5" customHeight="1">
      <c r="B102" s="46"/>
      <c r="C102" s="221" t="s">
        <v>159</v>
      </c>
      <c r="D102" s="221" t="s">
        <v>120</v>
      </c>
      <c r="E102" s="222" t="s">
        <v>160</v>
      </c>
      <c r="F102" s="223" t="s">
        <v>161</v>
      </c>
      <c r="G102" s="224" t="s">
        <v>140</v>
      </c>
      <c r="H102" s="225">
        <v>35.04</v>
      </c>
      <c r="I102" s="226"/>
      <c r="J102" s="225">
        <f>ROUND(I102*H102,2)</f>
        <v>0</v>
      </c>
      <c r="K102" s="223" t="s">
        <v>124</v>
      </c>
      <c r="L102" s="72"/>
      <c r="M102" s="227" t="s">
        <v>20</v>
      </c>
      <c r="N102" s="228" t="s">
        <v>39</v>
      </c>
      <c r="O102" s="47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4" t="s">
        <v>125</v>
      </c>
      <c r="AT102" s="24" t="s">
        <v>120</v>
      </c>
      <c r="AU102" s="24" t="s">
        <v>77</v>
      </c>
      <c r="AY102" s="24" t="s">
        <v>118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4" t="s">
        <v>73</v>
      </c>
      <c r="BK102" s="231">
        <f>ROUND(I102*H102,2)</f>
        <v>0</v>
      </c>
      <c r="BL102" s="24" t="s">
        <v>125</v>
      </c>
      <c r="BM102" s="24" t="s">
        <v>162</v>
      </c>
    </row>
    <row r="103" spans="2:65" s="1" customFormat="1" ht="16.5" customHeight="1">
      <c r="B103" s="46"/>
      <c r="C103" s="221" t="s">
        <v>163</v>
      </c>
      <c r="D103" s="221" t="s">
        <v>120</v>
      </c>
      <c r="E103" s="222" t="s">
        <v>164</v>
      </c>
      <c r="F103" s="223" t="s">
        <v>165</v>
      </c>
      <c r="G103" s="224" t="s">
        <v>140</v>
      </c>
      <c r="H103" s="225">
        <v>13.14</v>
      </c>
      <c r="I103" s="226"/>
      <c r="J103" s="225">
        <f>ROUND(I103*H103,2)</f>
        <v>0</v>
      </c>
      <c r="K103" s="223" t="s">
        <v>124</v>
      </c>
      <c r="L103" s="72"/>
      <c r="M103" s="227" t="s">
        <v>20</v>
      </c>
      <c r="N103" s="228" t="s">
        <v>39</v>
      </c>
      <c r="O103" s="47"/>
      <c r="P103" s="229">
        <f>O103*H103</f>
        <v>0</v>
      </c>
      <c r="Q103" s="229">
        <v>0.01046</v>
      </c>
      <c r="R103" s="229">
        <f>Q103*H103</f>
        <v>0.13744440000000002</v>
      </c>
      <c r="S103" s="229">
        <v>0</v>
      </c>
      <c r="T103" s="230">
        <f>S103*H103</f>
        <v>0</v>
      </c>
      <c r="AR103" s="24" t="s">
        <v>125</v>
      </c>
      <c r="AT103" s="24" t="s">
        <v>120</v>
      </c>
      <c r="AU103" s="24" t="s">
        <v>77</v>
      </c>
      <c r="AY103" s="24" t="s">
        <v>118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4" t="s">
        <v>73</v>
      </c>
      <c r="BK103" s="231">
        <f>ROUND(I103*H103,2)</f>
        <v>0</v>
      </c>
      <c r="BL103" s="24" t="s">
        <v>125</v>
      </c>
      <c r="BM103" s="24" t="s">
        <v>166</v>
      </c>
    </row>
    <row r="104" spans="2:51" s="11" customFormat="1" ht="13.5">
      <c r="B104" s="232"/>
      <c r="C104" s="233"/>
      <c r="D104" s="234" t="s">
        <v>127</v>
      </c>
      <c r="E104" s="235" t="s">
        <v>20</v>
      </c>
      <c r="F104" s="236" t="s">
        <v>147</v>
      </c>
      <c r="G104" s="233"/>
      <c r="H104" s="237">
        <v>87.6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127</v>
      </c>
      <c r="AU104" s="243" t="s">
        <v>77</v>
      </c>
      <c r="AV104" s="11" t="s">
        <v>77</v>
      </c>
      <c r="AW104" s="11" t="s">
        <v>32</v>
      </c>
      <c r="AX104" s="11" t="s">
        <v>68</v>
      </c>
      <c r="AY104" s="243" t="s">
        <v>118</v>
      </c>
    </row>
    <row r="105" spans="2:51" s="12" customFormat="1" ht="13.5">
      <c r="B105" s="244"/>
      <c r="C105" s="245"/>
      <c r="D105" s="234" t="s">
        <v>127</v>
      </c>
      <c r="E105" s="246" t="s">
        <v>20</v>
      </c>
      <c r="F105" s="247" t="s">
        <v>148</v>
      </c>
      <c r="G105" s="245"/>
      <c r="H105" s="248">
        <v>87.6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AT105" s="254" t="s">
        <v>127</v>
      </c>
      <c r="AU105" s="254" t="s">
        <v>77</v>
      </c>
      <c r="AV105" s="12" t="s">
        <v>80</v>
      </c>
      <c r="AW105" s="12" t="s">
        <v>32</v>
      </c>
      <c r="AX105" s="12" t="s">
        <v>68</v>
      </c>
      <c r="AY105" s="254" t="s">
        <v>118</v>
      </c>
    </row>
    <row r="106" spans="2:51" s="11" customFormat="1" ht="13.5">
      <c r="B106" s="232"/>
      <c r="C106" s="233"/>
      <c r="D106" s="234" t="s">
        <v>127</v>
      </c>
      <c r="E106" s="235" t="s">
        <v>20</v>
      </c>
      <c r="F106" s="236" t="s">
        <v>167</v>
      </c>
      <c r="G106" s="233"/>
      <c r="H106" s="237">
        <v>13.14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127</v>
      </c>
      <c r="AU106" s="243" t="s">
        <v>77</v>
      </c>
      <c r="AV106" s="11" t="s">
        <v>77</v>
      </c>
      <c r="AW106" s="11" t="s">
        <v>32</v>
      </c>
      <c r="AX106" s="11" t="s">
        <v>73</v>
      </c>
      <c r="AY106" s="243" t="s">
        <v>118</v>
      </c>
    </row>
    <row r="107" spans="2:65" s="1" customFormat="1" ht="16.5" customHeight="1">
      <c r="B107" s="46"/>
      <c r="C107" s="221" t="s">
        <v>168</v>
      </c>
      <c r="D107" s="221" t="s">
        <v>120</v>
      </c>
      <c r="E107" s="222" t="s">
        <v>169</v>
      </c>
      <c r="F107" s="223" t="s">
        <v>170</v>
      </c>
      <c r="G107" s="224" t="s">
        <v>140</v>
      </c>
      <c r="H107" s="225">
        <v>8.76</v>
      </c>
      <c r="I107" s="226"/>
      <c r="J107" s="225">
        <f>ROUND(I107*H107,2)</f>
        <v>0</v>
      </c>
      <c r="K107" s="223" t="s">
        <v>124</v>
      </c>
      <c r="L107" s="72"/>
      <c r="M107" s="227" t="s">
        <v>20</v>
      </c>
      <c r="N107" s="228" t="s">
        <v>39</v>
      </c>
      <c r="O107" s="47"/>
      <c r="P107" s="229">
        <f>O107*H107</f>
        <v>0</v>
      </c>
      <c r="Q107" s="229">
        <v>0.01705</v>
      </c>
      <c r="R107" s="229">
        <f>Q107*H107</f>
        <v>0.149358</v>
      </c>
      <c r="S107" s="229">
        <v>0</v>
      </c>
      <c r="T107" s="230">
        <f>S107*H107</f>
        <v>0</v>
      </c>
      <c r="AR107" s="24" t="s">
        <v>125</v>
      </c>
      <c r="AT107" s="24" t="s">
        <v>120</v>
      </c>
      <c r="AU107" s="24" t="s">
        <v>77</v>
      </c>
      <c r="AY107" s="24" t="s">
        <v>118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4" t="s">
        <v>73</v>
      </c>
      <c r="BK107" s="231">
        <f>ROUND(I107*H107,2)</f>
        <v>0</v>
      </c>
      <c r="BL107" s="24" t="s">
        <v>125</v>
      </c>
      <c r="BM107" s="24" t="s">
        <v>171</v>
      </c>
    </row>
    <row r="108" spans="2:51" s="11" customFormat="1" ht="13.5">
      <c r="B108" s="232"/>
      <c r="C108" s="233"/>
      <c r="D108" s="234" t="s">
        <v>127</v>
      </c>
      <c r="E108" s="235" t="s">
        <v>20</v>
      </c>
      <c r="F108" s="236" t="s">
        <v>147</v>
      </c>
      <c r="G108" s="233"/>
      <c r="H108" s="237">
        <v>87.6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127</v>
      </c>
      <c r="AU108" s="243" t="s">
        <v>77</v>
      </c>
      <c r="AV108" s="11" t="s">
        <v>77</v>
      </c>
      <c r="AW108" s="11" t="s">
        <v>32</v>
      </c>
      <c r="AX108" s="11" t="s">
        <v>68</v>
      </c>
      <c r="AY108" s="243" t="s">
        <v>118</v>
      </c>
    </row>
    <row r="109" spans="2:51" s="12" customFormat="1" ht="13.5">
      <c r="B109" s="244"/>
      <c r="C109" s="245"/>
      <c r="D109" s="234" t="s">
        <v>127</v>
      </c>
      <c r="E109" s="246" t="s">
        <v>20</v>
      </c>
      <c r="F109" s="247" t="s">
        <v>148</v>
      </c>
      <c r="G109" s="245"/>
      <c r="H109" s="248">
        <v>87.6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127</v>
      </c>
      <c r="AU109" s="254" t="s">
        <v>77</v>
      </c>
      <c r="AV109" s="12" t="s">
        <v>80</v>
      </c>
      <c r="AW109" s="12" t="s">
        <v>32</v>
      </c>
      <c r="AX109" s="12" t="s">
        <v>68</v>
      </c>
      <c r="AY109" s="254" t="s">
        <v>118</v>
      </c>
    </row>
    <row r="110" spans="2:51" s="11" customFormat="1" ht="13.5">
      <c r="B110" s="232"/>
      <c r="C110" s="233"/>
      <c r="D110" s="234" t="s">
        <v>127</v>
      </c>
      <c r="E110" s="235" t="s">
        <v>20</v>
      </c>
      <c r="F110" s="236" t="s">
        <v>172</v>
      </c>
      <c r="G110" s="233"/>
      <c r="H110" s="237">
        <v>8.76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127</v>
      </c>
      <c r="AU110" s="243" t="s">
        <v>77</v>
      </c>
      <c r="AV110" s="11" t="s">
        <v>77</v>
      </c>
      <c r="AW110" s="11" t="s">
        <v>32</v>
      </c>
      <c r="AX110" s="11" t="s">
        <v>73</v>
      </c>
      <c r="AY110" s="243" t="s">
        <v>118</v>
      </c>
    </row>
    <row r="111" spans="2:65" s="1" customFormat="1" ht="16.5" customHeight="1">
      <c r="B111" s="46"/>
      <c r="C111" s="221" t="s">
        <v>173</v>
      </c>
      <c r="D111" s="221" t="s">
        <v>120</v>
      </c>
      <c r="E111" s="222" t="s">
        <v>174</v>
      </c>
      <c r="F111" s="223" t="s">
        <v>175</v>
      </c>
      <c r="G111" s="224" t="s">
        <v>123</v>
      </c>
      <c r="H111" s="225">
        <v>350.4</v>
      </c>
      <c r="I111" s="226"/>
      <c r="J111" s="225">
        <f>ROUND(I111*H111,2)</f>
        <v>0</v>
      </c>
      <c r="K111" s="223" t="s">
        <v>124</v>
      </c>
      <c r="L111" s="72"/>
      <c r="M111" s="227" t="s">
        <v>20</v>
      </c>
      <c r="N111" s="228" t="s">
        <v>39</v>
      </c>
      <c r="O111" s="47"/>
      <c r="P111" s="229">
        <f>O111*H111</f>
        <v>0</v>
      </c>
      <c r="Q111" s="229">
        <v>0.00084</v>
      </c>
      <c r="R111" s="229">
        <f>Q111*H111</f>
        <v>0.294336</v>
      </c>
      <c r="S111" s="229">
        <v>0</v>
      </c>
      <c r="T111" s="230">
        <f>S111*H111</f>
        <v>0</v>
      </c>
      <c r="AR111" s="24" t="s">
        <v>125</v>
      </c>
      <c r="AT111" s="24" t="s">
        <v>120</v>
      </c>
      <c r="AU111" s="24" t="s">
        <v>77</v>
      </c>
      <c r="AY111" s="24" t="s">
        <v>118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4" t="s">
        <v>73</v>
      </c>
      <c r="BK111" s="231">
        <f>ROUND(I111*H111,2)</f>
        <v>0</v>
      </c>
      <c r="BL111" s="24" t="s">
        <v>125</v>
      </c>
      <c r="BM111" s="24" t="s">
        <v>176</v>
      </c>
    </row>
    <row r="112" spans="2:51" s="11" customFormat="1" ht="13.5">
      <c r="B112" s="232"/>
      <c r="C112" s="233"/>
      <c r="D112" s="234" t="s">
        <v>127</v>
      </c>
      <c r="E112" s="235" t="s">
        <v>20</v>
      </c>
      <c r="F112" s="236" t="s">
        <v>177</v>
      </c>
      <c r="G112" s="233"/>
      <c r="H112" s="237">
        <v>350.4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127</v>
      </c>
      <c r="AU112" s="243" t="s">
        <v>77</v>
      </c>
      <c r="AV112" s="11" t="s">
        <v>77</v>
      </c>
      <c r="AW112" s="11" t="s">
        <v>32</v>
      </c>
      <c r="AX112" s="11" t="s">
        <v>73</v>
      </c>
      <c r="AY112" s="243" t="s">
        <v>118</v>
      </c>
    </row>
    <row r="113" spans="2:65" s="1" customFormat="1" ht="16.5" customHeight="1">
      <c r="B113" s="46"/>
      <c r="C113" s="221" t="s">
        <v>178</v>
      </c>
      <c r="D113" s="221" t="s">
        <v>120</v>
      </c>
      <c r="E113" s="222" t="s">
        <v>179</v>
      </c>
      <c r="F113" s="223" t="s">
        <v>180</v>
      </c>
      <c r="G113" s="224" t="s">
        <v>123</v>
      </c>
      <c r="H113" s="225">
        <v>350.4</v>
      </c>
      <c r="I113" s="226"/>
      <c r="J113" s="225">
        <f>ROUND(I113*H113,2)</f>
        <v>0</v>
      </c>
      <c r="K113" s="223" t="s">
        <v>124</v>
      </c>
      <c r="L113" s="72"/>
      <c r="M113" s="227" t="s">
        <v>20</v>
      </c>
      <c r="N113" s="228" t="s">
        <v>39</v>
      </c>
      <c r="O113" s="47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4" t="s">
        <v>125</v>
      </c>
      <c r="AT113" s="24" t="s">
        <v>120</v>
      </c>
      <c r="AU113" s="24" t="s">
        <v>77</v>
      </c>
      <c r="AY113" s="24" t="s">
        <v>118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4" t="s">
        <v>73</v>
      </c>
      <c r="BK113" s="231">
        <f>ROUND(I113*H113,2)</f>
        <v>0</v>
      </c>
      <c r="BL113" s="24" t="s">
        <v>125</v>
      </c>
      <c r="BM113" s="24" t="s">
        <v>181</v>
      </c>
    </row>
    <row r="114" spans="2:65" s="1" customFormat="1" ht="16.5" customHeight="1">
      <c r="B114" s="46"/>
      <c r="C114" s="221" t="s">
        <v>182</v>
      </c>
      <c r="D114" s="221" t="s">
        <v>120</v>
      </c>
      <c r="E114" s="222" t="s">
        <v>183</v>
      </c>
      <c r="F114" s="223" t="s">
        <v>184</v>
      </c>
      <c r="G114" s="224" t="s">
        <v>140</v>
      </c>
      <c r="H114" s="225">
        <v>32.85</v>
      </c>
      <c r="I114" s="226"/>
      <c r="J114" s="225">
        <f>ROUND(I114*H114,2)</f>
        <v>0</v>
      </c>
      <c r="K114" s="223" t="s">
        <v>124</v>
      </c>
      <c r="L114" s="72"/>
      <c r="M114" s="227" t="s">
        <v>20</v>
      </c>
      <c r="N114" s="228" t="s">
        <v>39</v>
      </c>
      <c r="O114" s="47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4" t="s">
        <v>125</v>
      </c>
      <c r="AT114" s="24" t="s">
        <v>120</v>
      </c>
      <c r="AU114" s="24" t="s">
        <v>77</v>
      </c>
      <c r="AY114" s="24" t="s">
        <v>118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4" t="s">
        <v>73</v>
      </c>
      <c r="BK114" s="231">
        <f>ROUND(I114*H114,2)</f>
        <v>0</v>
      </c>
      <c r="BL114" s="24" t="s">
        <v>125</v>
      </c>
      <c r="BM114" s="24" t="s">
        <v>185</v>
      </c>
    </row>
    <row r="115" spans="2:51" s="11" customFormat="1" ht="13.5">
      <c r="B115" s="232"/>
      <c r="C115" s="233"/>
      <c r="D115" s="234" t="s">
        <v>127</v>
      </c>
      <c r="E115" s="235" t="s">
        <v>20</v>
      </c>
      <c r="F115" s="236" t="s">
        <v>147</v>
      </c>
      <c r="G115" s="233"/>
      <c r="H115" s="237">
        <v>87.6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127</v>
      </c>
      <c r="AU115" s="243" t="s">
        <v>77</v>
      </c>
      <c r="AV115" s="11" t="s">
        <v>77</v>
      </c>
      <c r="AW115" s="11" t="s">
        <v>32</v>
      </c>
      <c r="AX115" s="11" t="s">
        <v>68</v>
      </c>
      <c r="AY115" s="243" t="s">
        <v>118</v>
      </c>
    </row>
    <row r="116" spans="2:51" s="12" customFormat="1" ht="13.5">
      <c r="B116" s="244"/>
      <c r="C116" s="245"/>
      <c r="D116" s="234" t="s">
        <v>127</v>
      </c>
      <c r="E116" s="246" t="s">
        <v>20</v>
      </c>
      <c r="F116" s="247" t="s">
        <v>148</v>
      </c>
      <c r="G116" s="245"/>
      <c r="H116" s="248">
        <v>87.6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127</v>
      </c>
      <c r="AU116" s="254" t="s">
        <v>77</v>
      </c>
      <c r="AV116" s="12" t="s">
        <v>80</v>
      </c>
      <c r="AW116" s="12" t="s">
        <v>32</v>
      </c>
      <c r="AX116" s="12" t="s">
        <v>68</v>
      </c>
      <c r="AY116" s="254" t="s">
        <v>118</v>
      </c>
    </row>
    <row r="117" spans="2:51" s="11" customFormat="1" ht="13.5">
      <c r="B117" s="232"/>
      <c r="C117" s="233"/>
      <c r="D117" s="234" t="s">
        <v>127</v>
      </c>
      <c r="E117" s="235" t="s">
        <v>20</v>
      </c>
      <c r="F117" s="236" t="s">
        <v>186</v>
      </c>
      <c r="G117" s="233"/>
      <c r="H117" s="237">
        <v>32.85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127</v>
      </c>
      <c r="AU117" s="243" t="s">
        <v>77</v>
      </c>
      <c r="AV117" s="11" t="s">
        <v>77</v>
      </c>
      <c r="AW117" s="11" t="s">
        <v>32</v>
      </c>
      <c r="AX117" s="11" t="s">
        <v>73</v>
      </c>
      <c r="AY117" s="243" t="s">
        <v>118</v>
      </c>
    </row>
    <row r="118" spans="2:65" s="1" customFormat="1" ht="16.5" customHeight="1">
      <c r="B118" s="46"/>
      <c r="C118" s="221" t="s">
        <v>187</v>
      </c>
      <c r="D118" s="221" t="s">
        <v>120</v>
      </c>
      <c r="E118" s="222" t="s">
        <v>188</v>
      </c>
      <c r="F118" s="223" t="s">
        <v>189</v>
      </c>
      <c r="G118" s="224" t="s">
        <v>140</v>
      </c>
      <c r="H118" s="225">
        <v>10.95</v>
      </c>
      <c r="I118" s="226"/>
      <c r="J118" s="225">
        <f>ROUND(I118*H118,2)</f>
        <v>0</v>
      </c>
      <c r="K118" s="223" t="s">
        <v>124</v>
      </c>
      <c r="L118" s="72"/>
      <c r="M118" s="227" t="s">
        <v>20</v>
      </c>
      <c r="N118" s="228" t="s">
        <v>39</v>
      </c>
      <c r="O118" s="47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4" t="s">
        <v>125</v>
      </c>
      <c r="AT118" s="24" t="s">
        <v>120</v>
      </c>
      <c r="AU118" s="24" t="s">
        <v>77</v>
      </c>
      <c r="AY118" s="24" t="s">
        <v>118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4" t="s">
        <v>73</v>
      </c>
      <c r="BK118" s="231">
        <f>ROUND(I118*H118,2)</f>
        <v>0</v>
      </c>
      <c r="BL118" s="24" t="s">
        <v>125</v>
      </c>
      <c r="BM118" s="24" t="s">
        <v>190</v>
      </c>
    </row>
    <row r="119" spans="2:51" s="11" customFormat="1" ht="13.5">
      <c r="B119" s="232"/>
      <c r="C119" s="233"/>
      <c r="D119" s="234" t="s">
        <v>127</v>
      </c>
      <c r="E119" s="235" t="s">
        <v>20</v>
      </c>
      <c r="F119" s="236" t="s">
        <v>147</v>
      </c>
      <c r="G119" s="233"/>
      <c r="H119" s="237">
        <v>87.6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127</v>
      </c>
      <c r="AU119" s="243" t="s">
        <v>77</v>
      </c>
      <c r="AV119" s="11" t="s">
        <v>77</v>
      </c>
      <c r="AW119" s="11" t="s">
        <v>32</v>
      </c>
      <c r="AX119" s="11" t="s">
        <v>68</v>
      </c>
      <c r="AY119" s="243" t="s">
        <v>118</v>
      </c>
    </row>
    <row r="120" spans="2:51" s="12" customFormat="1" ht="13.5">
      <c r="B120" s="244"/>
      <c r="C120" s="245"/>
      <c r="D120" s="234" t="s">
        <v>127</v>
      </c>
      <c r="E120" s="246" t="s">
        <v>20</v>
      </c>
      <c r="F120" s="247" t="s">
        <v>148</v>
      </c>
      <c r="G120" s="245"/>
      <c r="H120" s="248">
        <v>87.6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127</v>
      </c>
      <c r="AU120" s="254" t="s">
        <v>77</v>
      </c>
      <c r="AV120" s="12" t="s">
        <v>80</v>
      </c>
      <c r="AW120" s="12" t="s">
        <v>32</v>
      </c>
      <c r="AX120" s="12" t="s">
        <v>68</v>
      </c>
      <c r="AY120" s="254" t="s">
        <v>118</v>
      </c>
    </row>
    <row r="121" spans="2:51" s="11" customFormat="1" ht="13.5">
      <c r="B121" s="232"/>
      <c r="C121" s="233"/>
      <c r="D121" s="234" t="s">
        <v>127</v>
      </c>
      <c r="E121" s="235" t="s">
        <v>20</v>
      </c>
      <c r="F121" s="236" t="s">
        <v>191</v>
      </c>
      <c r="G121" s="233"/>
      <c r="H121" s="237">
        <v>10.95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127</v>
      </c>
      <c r="AU121" s="243" t="s">
        <v>77</v>
      </c>
      <c r="AV121" s="11" t="s">
        <v>77</v>
      </c>
      <c r="AW121" s="11" t="s">
        <v>32</v>
      </c>
      <c r="AX121" s="11" t="s">
        <v>73</v>
      </c>
      <c r="AY121" s="243" t="s">
        <v>118</v>
      </c>
    </row>
    <row r="122" spans="2:65" s="1" customFormat="1" ht="16.5" customHeight="1">
      <c r="B122" s="46"/>
      <c r="C122" s="221" t="s">
        <v>10</v>
      </c>
      <c r="D122" s="221" t="s">
        <v>120</v>
      </c>
      <c r="E122" s="222" t="s">
        <v>192</v>
      </c>
      <c r="F122" s="223" t="s">
        <v>193</v>
      </c>
      <c r="G122" s="224" t="s">
        <v>140</v>
      </c>
      <c r="H122" s="225">
        <v>83.48</v>
      </c>
      <c r="I122" s="226"/>
      <c r="J122" s="225">
        <f>ROUND(I122*H122,2)</f>
        <v>0</v>
      </c>
      <c r="K122" s="223" t="s">
        <v>20</v>
      </c>
      <c r="L122" s="72"/>
      <c r="M122" s="227" t="s">
        <v>20</v>
      </c>
      <c r="N122" s="228" t="s">
        <v>39</v>
      </c>
      <c r="O122" s="47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4" t="s">
        <v>125</v>
      </c>
      <c r="AT122" s="24" t="s">
        <v>120</v>
      </c>
      <c r="AU122" s="24" t="s">
        <v>77</v>
      </c>
      <c r="AY122" s="24" t="s">
        <v>118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4" t="s">
        <v>73</v>
      </c>
      <c r="BK122" s="231">
        <f>ROUND(I122*H122,2)</f>
        <v>0</v>
      </c>
      <c r="BL122" s="24" t="s">
        <v>125</v>
      </c>
      <c r="BM122" s="24" t="s">
        <v>194</v>
      </c>
    </row>
    <row r="123" spans="2:51" s="11" customFormat="1" ht="13.5">
      <c r="B123" s="232"/>
      <c r="C123" s="233"/>
      <c r="D123" s="234" t="s">
        <v>127</v>
      </c>
      <c r="E123" s="235" t="s">
        <v>20</v>
      </c>
      <c r="F123" s="236" t="s">
        <v>195</v>
      </c>
      <c r="G123" s="233"/>
      <c r="H123" s="237">
        <v>83.48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127</v>
      </c>
      <c r="AU123" s="243" t="s">
        <v>77</v>
      </c>
      <c r="AV123" s="11" t="s">
        <v>77</v>
      </c>
      <c r="AW123" s="11" t="s">
        <v>32</v>
      </c>
      <c r="AX123" s="11" t="s">
        <v>73</v>
      </c>
      <c r="AY123" s="243" t="s">
        <v>118</v>
      </c>
    </row>
    <row r="124" spans="2:65" s="1" customFormat="1" ht="16.5" customHeight="1">
      <c r="B124" s="46"/>
      <c r="C124" s="221" t="s">
        <v>196</v>
      </c>
      <c r="D124" s="221" t="s">
        <v>120</v>
      </c>
      <c r="E124" s="222" t="s">
        <v>197</v>
      </c>
      <c r="F124" s="223" t="s">
        <v>198</v>
      </c>
      <c r="G124" s="224" t="s">
        <v>140</v>
      </c>
      <c r="H124" s="225">
        <v>65.7</v>
      </c>
      <c r="I124" s="226"/>
      <c r="J124" s="225">
        <f>ROUND(I124*H124,2)</f>
        <v>0</v>
      </c>
      <c r="K124" s="223" t="s">
        <v>124</v>
      </c>
      <c r="L124" s="72"/>
      <c r="M124" s="227" t="s">
        <v>20</v>
      </c>
      <c r="N124" s="228" t="s">
        <v>39</v>
      </c>
      <c r="O124" s="47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4" t="s">
        <v>125</v>
      </c>
      <c r="AT124" s="24" t="s">
        <v>120</v>
      </c>
      <c r="AU124" s="24" t="s">
        <v>77</v>
      </c>
      <c r="AY124" s="24" t="s">
        <v>118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4" t="s">
        <v>73</v>
      </c>
      <c r="BK124" s="231">
        <f>ROUND(I124*H124,2)</f>
        <v>0</v>
      </c>
      <c r="BL124" s="24" t="s">
        <v>125</v>
      </c>
      <c r="BM124" s="24" t="s">
        <v>199</v>
      </c>
    </row>
    <row r="125" spans="2:51" s="11" customFormat="1" ht="13.5">
      <c r="B125" s="232"/>
      <c r="C125" s="233"/>
      <c r="D125" s="234" t="s">
        <v>127</v>
      </c>
      <c r="E125" s="235" t="s">
        <v>20</v>
      </c>
      <c r="F125" s="236" t="s">
        <v>147</v>
      </c>
      <c r="G125" s="233"/>
      <c r="H125" s="237">
        <v>87.6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127</v>
      </c>
      <c r="AU125" s="243" t="s">
        <v>77</v>
      </c>
      <c r="AV125" s="11" t="s">
        <v>77</v>
      </c>
      <c r="AW125" s="11" t="s">
        <v>32</v>
      </c>
      <c r="AX125" s="11" t="s">
        <v>68</v>
      </c>
      <c r="AY125" s="243" t="s">
        <v>118</v>
      </c>
    </row>
    <row r="126" spans="2:51" s="12" customFormat="1" ht="13.5">
      <c r="B126" s="244"/>
      <c r="C126" s="245"/>
      <c r="D126" s="234" t="s">
        <v>127</v>
      </c>
      <c r="E126" s="246" t="s">
        <v>20</v>
      </c>
      <c r="F126" s="247" t="s">
        <v>148</v>
      </c>
      <c r="G126" s="245"/>
      <c r="H126" s="248">
        <v>87.6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127</v>
      </c>
      <c r="AU126" s="254" t="s">
        <v>77</v>
      </c>
      <c r="AV126" s="12" t="s">
        <v>80</v>
      </c>
      <c r="AW126" s="12" t="s">
        <v>32</v>
      </c>
      <c r="AX126" s="12" t="s">
        <v>68</v>
      </c>
      <c r="AY126" s="254" t="s">
        <v>118</v>
      </c>
    </row>
    <row r="127" spans="2:51" s="11" customFormat="1" ht="13.5">
      <c r="B127" s="232"/>
      <c r="C127" s="233"/>
      <c r="D127" s="234" t="s">
        <v>127</v>
      </c>
      <c r="E127" s="235" t="s">
        <v>20</v>
      </c>
      <c r="F127" s="236" t="s">
        <v>200</v>
      </c>
      <c r="G127" s="233"/>
      <c r="H127" s="237">
        <v>65.7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127</v>
      </c>
      <c r="AU127" s="243" t="s">
        <v>77</v>
      </c>
      <c r="AV127" s="11" t="s">
        <v>77</v>
      </c>
      <c r="AW127" s="11" t="s">
        <v>32</v>
      </c>
      <c r="AX127" s="11" t="s">
        <v>73</v>
      </c>
      <c r="AY127" s="243" t="s">
        <v>118</v>
      </c>
    </row>
    <row r="128" spans="2:65" s="1" customFormat="1" ht="25.5" customHeight="1">
      <c r="B128" s="46"/>
      <c r="C128" s="221" t="s">
        <v>201</v>
      </c>
      <c r="D128" s="221" t="s">
        <v>120</v>
      </c>
      <c r="E128" s="222" t="s">
        <v>202</v>
      </c>
      <c r="F128" s="223" t="s">
        <v>203</v>
      </c>
      <c r="G128" s="224" t="s">
        <v>140</v>
      </c>
      <c r="H128" s="225">
        <v>722.7</v>
      </c>
      <c r="I128" s="226"/>
      <c r="J128" s="225">
        <f>ROUND(I128*H128,2)</f>
        <v>0</v>
      </c>
      <c r="K128" s="223" t="s">
        <v>124</v>
      </c>
      <c r="L128" s="72"/>
      <c r="M128" s="227" t="s">
        <v>20</v>
      </c>
      <c r="N128" s="228" t="s">
        <v>39</v>
      </c>
      <c r="O128" s="47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4" t="s">
        <v>125</v>
      </c>
      <c r="AT128" s="24" t="s">
        <v>120</v>
      </c>
      <c r="AU128" s="24" t="s">
        <v>77</v>
      </c>
      <c r="AY128" s="24" t="s">
        <v>118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4" t="s">
        <v>73</v>
      </c>
      <c r="BK128" s="231">
        <f>ROUND(I128*H128,2)</f>
        <v>0</v>
      </c>
      <c r="BL128" s="24" t="s">
        <v>125</v>
      </c>
      <c r="BM128" s="24" t="s">
        <v>204</v>
      </c>
    </row>
    <row r="129" spans="2:51" s="11" customFormat="1" ht="13.5">
      <c r="B129" s="232"/>
      <c r="C129" s="233"/>
      <c r="D129" s="234" t="s">
        <v>127</v>
      </c>
      <c r="E129" s="235" t="s">
        <v>20</v>
      </c>
      <c r="F129" s="236" t="s">
        <v>205</v>
      </c>
      <c r="G129" s="233"/>
      <c r="H129" s="237">
        <v>722.7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127</v>
      </c>
      <c r="AU129" s="243" t="s">
        <v>77</v>
      </c>
      <c r="AV129" s="11" t="s">
        <v>77</v>
      </c>
      <c r="AW129" s="11" t="s">
        <v>32</v>
      </c>
      <c r="AX129" s="11" t="s">
        <v>73</v>
      </c>
      <c r="AY129" s="243" t="s">
        <v>118</v>
      </c>
    </row>
    <row r="130" spans="2:65" s="1" customFormat="1" ht="16.5" customHeight="1">
      <c r="B130" s="46"/>
      <c r="C130" s="221" t="s">
        <v>206</v>
      </c>
      <c r="D130" s="221" t="s">
        <v>120</v>
      </c>
      <c r="E130" s="222" t="s">
        <v>207</v>
      </c>
      <c r="F130" s="223" t="s">
        <v>208</v>
      </c>
      <c r="G130" s="224" t="s">
        <v>140</v>
      </c>
      <c r="H130" s="225">
        <v>21.9</v>
      </c>
      <c r="I130" s="226"/>
      <c r="J130" s="225">
        <f>ROUND(I130*H130,2)</f>
        <v>0</v>
      </c>
      <c r="K130" s="223" t="s">
        <v>124</v>
      </c>
      <c r="L130" s="72"/>
      <c r="M130" s="227" t="s">
        <v>20</v>
      </c>
      <c r="N130" s="228" t="s">
        <v>39</v>
      </c>
      <c r="O130" s="47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4" t="s">
        <v>125</v>
      </c>
      <c r="AT130" s="24" t="s">
        <v>120</v>
      </c>
      <c r="AU130" s="24" t="s">
        <v>77</v>
      </c>
      <c r="AY130" s="24" t="s">
        <v>118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4" t="s">
        <v>73</v>
      </c>
      <c r="BK130" s="231">
        <f>ROUND(I130*H130,2)</f>
        <v>0</v>
      </c>
      <c r="BL130" s="24" t="s">
        <v>125</v>
      </c>
      <c r="BM130" s="24" t="s">
        <v>209</v>
      </c>
    </row>
    <row r="131" spans="2:51" s="11" customFormat="1" ht="13.5">
      <c r="B131" s="232"/>
      <c r="C131" s="233"/>
      <c r="D131" s="234" t="s">
        <v>127</v>
      </c>
      <c r="E131" s="235" t="s">
        <v>20</v>
      </c>
      <c r="F131" s="236" t="s">
        <v>147</v>
      </c>
      <c r="G131" s="233"/>
      <c r="H131" s="237">
        <v>87.6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127</v>
      </c>
      <c r="AU131" s="243" t="s">
        <v>77</v>
      </c>
      <c r="AV131" s="11" t="s">
        <v>77</v>
      </c>
      <c r="AW131" s="11" t="s">
        <v>32</v>
      </c>
      <c r="AX131" s="11" t="s">
        <v>68</v>
      </c>
      <c r="AY131" s="243" t="s">
        <v>118</v>
      </c>
    </row>
    <row r="132" spans="2:51" s="12" customFormat="1" ht="13.5">
      <c r="B132" s="244"/>
      <c r="C132" s="245"/>
      <c r="D132" s="234" t="s">
        <v>127</v>
      </c>
      <c r="E132" s="246" t="s">
        <v>20</v>
      </c>
      <c r="F132" s="247" t="s">
        <v>148</v>
      </c>
      <c r="G132" s="245"/>
      <c r="H132" s="248">
        <v>87.6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127</v>
      </c>
      <c r="AU132" s="254" t="s">
        <v>77</v>
      </c>
      <c r="AV132" s="12" t="s">
        <v>80</v>
      </c>
      <c r="AW132" s="12" t="s">
        <v>32</v>
      </c>
      <c r="AX132" s="12" t="s">
        <v>68</v>
      </c>
      <c r="AY132" s="254" t="s">
        <v>118</v>
      </c>
    </row>
    <row r="133" spans="2:51" s="11" customFormat="1" ht="13.5">
      <c r="B133" s="232"/>
      <c r="C133" s="233"/>
      <c r="D133" s="234" t="s">
        <v>127</v>
      </c>
      <c r="E133" s="235" t="s">
        <v>20</v>
      </c>
      <c r="F133" s="236" t="s">
        <v>210</v>
      </c>
      <c r="G133" s="233"/>
      <c r="H133" s="237">
        <v>21.9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127</v>
      </c>
      <c r="AU133" s="243" t="s">
        <v>77</v>
      </c>
      <c r="AV133" s="11" t="s">
        <v>77</v>
      </c>
      <c r="AW133" s="11" t="s">
        <v>32</v>
      </c>
      <c r="AX133" s="11" t="s">
        <v>73</v>
      </c>
      <c r="AY133" s="243" t="s">
        <v>118</v>
      </c>
    </row>
    <row r="134" spans="2:65" s="1" customFormat="1" ht="25.5" customHeight="1">
      <c r="B134" s="46"/>
      <c r="C134" s="221" t="s">
        <v>211</v>
      </c>
      <c r="D134" s="221" t="s">
        <v>120</v>
      </c>
      <c r="E134" s="222" t="s">
        <v>212</v>
      </c>
      <c r="F134" s="223" t="s">
        <v>213</v>
      </c>
      <c r="G134" s="224" t="s">
        <v>140</v>
      </c>
      <c r="H134" s="225">
        <v>240.9</v>
      </c>
      <c r="I134" s="226"/>
      <c r="J134" s="225">
        <f>ROUND(I134*H134,2)</f>
        <v>0</v>
      </c>
      <c r="K134" s="223" t="s">
        <v>124</v>
      </c>
      <c r="L134" s="72"/>
      <c r="M134" s="227" t="s">
        <v>20</v>
      </c>
      <c r="N134" s="228" t="s">
        <v>39</v>
      </c>
      <c r="O134" s="47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4" t="s">
        <v>125</v>
      </c>
      <c r="AT134" s="24" t="s">
        <v>120</v>
      </c>
      <c r="AU134" s="24" t="s">
        <v>77</v>
      </c>
      <c r="AY134" s="24" t="s">
        <v>118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4" t="s">
        <v>73</v>
      </c>
      <c r="BK134" s="231">
        <f>ROUND(I134*H134,2)</f>
        <v>0</v>
      </c>
      <c r="BL134" s="24" t="s">
        <v>125</v>
      </c>
      <c r="BM134" s="24" t="s">
        <v>214</v>
      </c>
    </row>
    <row r="135" spans="2:51" s="11" customFormat="1" ht="13.5">
      <c r="B135" s="232"/>
      <c r="C135" s="233"/>
      <c r="D135" s="234" t="s">
        <v>127</v>
      </c>
      <c r="E135" s="235" t="s">
        <v>20</v>
      </c>
      <c r="F135" s="236" t="s">
        <v>215</v>
      </c>
      <c r="G135" s="233"/>
      <c r="H135" s="237">
        <v>240.9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127</v>
      </c>
      <c r="AU135" s="243" t="s">
        <v>77</v>
      </c>
      <c r="AV135" s="11" t="s">
        <v>77</v>
      </c>
      <c r="AW135" s="11" t="s">
        <v>32</v>
      </c>
      <c r="AX135" s="11" t="s">
        <v>73</v>
      </c>
      <c r="AY135" s="243" t="s">
        <v>118</v>
      </c>
    </row>
    <row r="136" spans="2:65" s="1" customFormat="1" ht="16.5" customHeight="1">
      <c r="B136" s="46"/>
      <c r="C136" s="221" t="s">
        <v>216</v>
      </c>
      <c r="D136" s="221" t="s">
        <v>120</v>
      </c>
      <c r="E136" s="222" t="s">
        <v>217</v>
      </c>
      <c r="F136" s="223" t="s">
        <v>218</v>
      </c>
      <c r="G136" s="224" t="s">
        <v>140</v>
      </c>
      <c r="H136" s="225">
        <v>87.6</v>
      </c>
      <c r="I136" s="226"/>
      <c r="J136" s="225">
        <f>ROUND(I136*H136,2)</f>
        <v>0</v>
      </c>
      <c r="K136" s="223" t="s">
        <v>124</v>
      </c>
      <c r="L136" s="72"/>
      <c r="M136" s="227" t="s">
        <v>20</v>
      </c>
      <c r="N136" s="228" t="s">
        <v>39</v>
      </c>
      <c r="O136" s="47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4" t="s">
        <v>125</v>
      </c>
      <c r="AT136" s="24" t="s">
        <v>120</v>
      </c>
      <c r="AU136" s="24" t="s">
        <v>77</v>
      </c>
      <c r="AY136" s="24" t="s">
        <v>118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4" t="s">
        <v>73</v>
      </c>
      <c r="BK136" s="231">
        <f>ROUND(I136*H136,2)</f>
        <v>0</v>
      </c>
      <c r="BL136" s="24" t="s">
        <v>125</v>
      </c>
      <c r="BM136" s="24" t="s">
        <v>219</v>
      </c>
    </row>
    <row r="137" spans="2:51" s="11" customFormat="1" ht="13.5">
      <c r="B137" s="232"/>
      <c r="C137" s="233"/>
      <c r="D137" s="234" t="s">
        <v>127</v>
      </c>
      <c r="E137" s="235" t="s">
        <v>20</v>
      </c>
      <c r="F137" s="236" t="s">
        <v>147</v>
      </c>
      <c r="G137" s="233"/>
      <c r="H137" s="237">
        <v>87.6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127</v>
      </c>
      <c r="AU137" s="243" t="s">
        <v>77</v>
      </c>
      <c r="AV137" s="11" t="s">
        <v>77</v>
      </c>
      <c r="AW137" s="11" t="s">
        <v>32</v>
      </c>
      <c r="AX137" s="11" t="s">
        <v>73</v>
      </c>
      <c r="AY137" s="243" t="s">
        <v>118</v>
      </c>
    </row>
    <row r="138" spans="2:65" s="1" customFormat="1" ht="16.5" customHeight="1">
      <c r="B138" s="46"/>
      <c r="C138" s="221" t="s">
        <v>9</v>
      </c>
      <c r="D138" s="221" t="s">
        <v>120</v>
      </c>
      <c r="E138" s="222" t="s">
        <v>220</v>
      </c>
      <c r="F138" s="223" t="s">
        <v>221</v>
      </c>
      <c r="G138" s="224" t="s">
        <v>222</v>
      </c>
      <c r="H138" s="225">
        <v>140.16</v>
      </c>
      <c r="I138" s="226"/>
      <c r="J138" s="225">
        <f>ROUND(I138*H138,2)</f>
        <v>0</v>
      </c>
      <c r="K138" s="223" t="s">
        <v>124</v>
      </c>
      <c r="L138" s="72"/>
      <c r="M138" s="227" t="s">
        <v>20</v>
      </c>
      <c r="N138" s="228" t="s">
        <v>39</v>
      </c>
      <c r="O138" s="47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4" t="s">
        <v>125</v>
      </c>
      <c r="AT138" s="24" t="s">
        <v>120</v>
      </c>
      <c r="AU138" s="24" t="s">
        <v>77</v>
      </c>
      <c r="AY138" s="24" t="s">
        <v>118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4" t="s">
        <v>73</v>
      </c>
      <c r="BK138" s="231">
        <f>ROUND(I138*H138,2)</f>
        <v>0</v>
      </c>
      <c r="BL138" s="24" t="s">
        <v>125</v>
      </c>
      <c r="BM138" s="24" t="s">
        <v>223</v>
      </c>
    </row>
    <row r="139" spans="2:51" s="11" customFormat="1" ht="13.5">
      <c r="B139" s="232"/>
      <c r="C139" s="233"/>
      <c r="D139" s="234" t="s">
        <v>127</v>
      </c>
      <c r="E139" s="235" t="s">
        <v>20</v>
      </c>
      <c r="F139" s="236" t="s">
        <v>147</v>
      </c>
      <c r="G139" s="233"/>
      <c r="H139" s="237">
        <v>87.6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127</v>
      </c>
      <c r="AU139" s="243" t="s">
        <v>77</v>
      </c>
      <c r="AV139" s="11" t="s">
        <v>77</v>
      </c>
      <c r="AW139" s="11" t="s">
        <v>32</v>
      </c>
      <c r="AX139" s="11" t="s">
        <v>73</v>
      </c>
      <c r="AY139" s="243" t="s">
        <v>118</v>
      </c>
    </row>
    <row r="140" spans="2:51" s="11" customFormat="1" ht="13.5">
      <c r="B140" s="232"/>
      <c r="C140" s="233"/>
      <c r="D140" s="234" t="s">
        <v>127</v>
      </c>
      <c r="E140" s="233"/>
      <c r="F140" s="236" t="s">
        <v>224</v>
      </c>
      <c r="G140" s="233"/>
      <c r="H140" s="237">
        <v>140.16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127</v>
      </c>
      <c r="AU140" s="243" t="s">
        <v>77</v>
      </c>
      <c r="AV140" s="11" t="s">
        <v>77</v>
      </c>
      <c r="AW140" s="11" t="s">
        <v>6</v>
      </c>
      <c r="AX140" s="11" t="s">
        <v>73</v>
      </c>
      <c r="AY140" s="243" t="s">
        <v>118</v>
      </c>
    </row>
    <row r="141" spans="2:65" s="1" customFormat="1" ht="16.5" customHeight="1">
      <c r="B141" s="46"/>
      <c r="C141" s="221" t="s">
        <v>225</v>
      </c>
      <c r="D141" s="221" t="s">
        <v>120</v>
      </c>
      <c r="E141" s="222" t="s">
        <v>226</v>
      </c>
      <c r="F141" s="223" t="s">
        <v>227</v>
      </c>
      <c r="G141" s="224" t="s">
        <v>140</v>
      </c>
      <c r="H141" s="225">
        <v>64.86</v>
      </c>
      <c r="I141" s="226"/>
      <c r="J141" s="225">
        <f>ROUND(I141*H141,2)</f>
        <v>0</v>
      </c>
      <c r="K141" s="223" t="s">
        <v>124</v>
      </c>
      <c r="L141" s="72"/>
      <c r="M141" s="227" t="s">
        <v>20</v>
      </c>
      <c r="N141" s="228" t="s">
        <v>39</v>
      </c>
      <c r="O141" s="47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4" t="s">
        <v>125</v>
      </c>
      <c r="AT141" s="24" t="s">
        <v>120</v>
      </c>
      <c r="AU141" s="24" t="s">
        <v>77</v>
      </c>
      <c r="AY141" s="24" t="s">
        <v>118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4" t="s">
        <v>73</v>
      </c>
      <c r="BK141" s="231">
        <f>ROUND(I141*H141,2)</f>
        <v>0</v>
      </c>
      <c r="BL141" s="24" t="s">
        <v>125</v>
      </c>
      <c r="BM141" s="24" t="s">
        <v>228</v>
      </c>
    </row>
    <row r="142" spans="2:51" s="11" customFormat="1" ht="13.5">
      <c r="B142" s="232"/>
      <c r="C142" s="233"/>
      <c r="D142" s="234" t="s">
        <v>127</v>
      </c>
      <c r="E142" s="235" t="s">
        <v>20</v>
      </c>
      <c r="F142" s="236" t="s">
        <v>229</v>
      </c>
      <c r="G142" s="233"/>
      <c r="H142" s="237">
        <v>64.86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127</v>
      </c>
      <c r="AU142" s="243" t="s">
        <v>77</v>
      </c>
      <c r="AV142" s="11" t="s">
        <v>77</v>
      </c>
      <c r="AW142" s="11" t="s">
        <v>32</v>
      </c>
      <c r="AX142" s="11" t="s">
        <v>73</v>
      </c>
      <c r="AY142" s="243" t="s">
        <v>118</v>
      </c>
    </row>
    <row r="143" spans="2:65" s="1" customFormat="1" ht="16.5" customHeight="1">
      <c r="B143" s="46"/>
      <c r="C143" s="255" t="s">
        <v>230</v>
      </c>
      <c r="D143" s="255" t="s">
        <v>231</v>
      </c>
      <c r="E143" s="256" t="s">
        <v>232</v>
      </c>
      <c r="F143" s="257" t="s">
        <v>233</v>
      </c>
      <c r="G143" s="258" t="s">
        <v>222</v>
      </c>
      <c r="H143" s="259">
        <v>129.72</v>
      </c>
      <c r="I143" s="260"/>
      <c r="J143" s="259">
        <f>ROUND(I143*H143,2)</f>
        <v>0</v>
      </c>
      <c r="K143" s="257" t="s">
        <v>124</v>
      </c>
      <c r="L143" s="261"/>
      <c r="M143" s="262" t="s">
        <v>20</v>
      </c>
      <c r="N143" s="263" t="s">
        <v>39</v>
      </c>
      <c r="O143" s="47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4" t="s">
        <v>159</v>
      </c>
      <c r="AT143" s="24" t="s">
        <v>231</v>
      </c>
      <c r="AU143" s="24" t="s">
        <v>77</v>
      </c>
      <c r="AY143" s="24" t="s">
        <v>118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4" t="s">
        <v>73</v>
      </c>
      <c r="BK143" s="231">
        <f>ROUND(I143*H143,2)</f>
        <v>0</v>
      </c>
      <c r="BL143" s="24" t="s">
        <v>125</v>
      </c>
      <c r="BM143" s="24" t="s">
        <v>234</v>
      </c>
    </row>
    <row r="144" spans="2:51" s="11" customFormat="1" ht="13.5">
      <c r="B144" s="232"/>
      <c r="C144" s="233"/>
      <c r="D144" s="234" t="s">
        <v>127</v>
      </c>
      <c r="E144" s="233"/>
      <c r="F144" s="236" t="s">
        <v>235</v>
      </c>
      <c r="G144" s="233"/>
      <c r="H144" s="237">
        <v>129.72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127</v>
      </c>
      <c r="AU144" s="243" t="s">
        <v>77</v>
      </c>
      <c r="AV144" s="11" t="s">
        <v>77</v>
      </c>
      <c r="AW144" s="11" t="s">
        <v>6</v>
      </c>
      <c r="AX144" s="11" t="s">
        <v>73</v>
      </c>
      <c r="AY144" s="243" t="s">
        <v>118</v>
      </c>
    </row>
    <row r="145" spans="2:65" s="1" customFormat="1" ht="16.5" customHeight="1">
      <c r="B145" s="46"/>
      <c r="C145" s="221" t="s">
        <v>236</v>
      </c>
      <c r="D145" s="221" t="s">
        <v>120</v>
      </c>
      <c r="E145" s="222" t="s">
        <v>237</v>
      </c>
      <c r="F145" s="223" t="s">
        <v>238</v>
      </c>
      <c r="G145" s="224" t="s">
        <v>140</v>
      </c>
      <c r="H145" s="225">
        <v>18.61</v>
      </c>
      <c r="I145" s="226"/>
      <c r="J145" s="225">
        <f>ROUND(I145*H145,2)</f>
        <v>0</v>
      </c>
      <c r="K145" s="223" t="s">
        <v>124</v>
      </c>
      <c r="L145" s="72"/>
      <c r="M145" s="227" t="s">
        <v>20</v>
      </c>
      <c r="N145" s="228" t="s">
        <v>39</v>
      </c>
      <c r="O145" s="47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4" t="s">
        <v>125</v>
      </c>
      <c r="AT145" s="24" t="s">
        <v>120</v>
      </c>
      <c r="AU145" s="24" t="s">
        <v>77</v>
      </c>
      <c r="AY145" s="24" t="s">
        <v>118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4" t="s">
        <v>73</v>
      </c>
      <c r="BK145" s="231">
        <f>ROUND(I145*H145,2)</f>
        <v>0</v>
      </c>
      <c r="BL145" s="24" t="s">
        <v>125</v>
      </c>
      <c r="BM145" s="24" t="s">
        <v>239</v>
      </c>
    </row>
    <row r="146" spans="2:51" s="13" customFormat="1" ht="13.5">
      <c r="B146" s="264"/>
      <c r="C146" s="265"/>
      <c r="D146" s="234" t="s">
        <v>127</v>
      </c>
      <c r="E146" s="266" t="s">
        <v>20</v>
      </c>
      <c r="F146" s="267" t="s">
        <v>240</v>
      </c>
      <c r="G146" s="265"/>
      <c r="H146" s="266" t="s">
        <v>20</v>
      </c>
      <c r="I146" s="268"/>
      <c r="J146" s="265"/>
      <c r="K146" s="265"/>
      <c r="L146" s="269"/>
      <c r="M146" s="270"/>
      <c r="N146" s="271"/>
      <c r="O146" s="271"/>
      <c r="P146" s="271"/>
      <c r="Q146" s="271"/>
      <c r="R146" s="271"/>
      <c r="S146" s="271"/>
      <c r="T146" s="272"/>
      <c r="AT146" s="273" t="s">
        <v>127</v>
      </c>
      <c r="AU146" s="273" t="s">
        <v>77</v>
      </c>
      <c r="AV146" s="13" t="s">
        <v>73</v>
      </c>
      <c r="AW146" s="13" t="s">
        <v>32</v>
      </c>
      <c r="AX146" s="13" t="s">
        <v>68</v>
      </c>
      <c r="AY146" s="273" t="s">
        <v>118</v>
      </c>
    </row>
    <row r="147" spans="2:51" s="11" customFormat="1" ht="13.5">
      <c r="B147" s="232"/>
      <c r="C147" s="233"/>
      <c r="D147" s="234" t="s">
        <v>127</v>
      </c>
      <c r="E147" s="235" t="s">
        <v>20</v>
      </c>
      <c r="F147" s="236" t="s">
        <v>241</v>
      </c>
      <c r="G147" s="233"/>
      <c r="H147" s="237">
        <v>18.61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127</v>
      </c>
      <c r="AU147" s="243" t="s">
        <v>77</v>
      </c>
      <c r="AV147" s="11" t="s">
        <v>77</v>
      </c>
      <c r="AW147" s="11" t="s">
        <v>32</v>
      </c>
      <c r="AX147" s="11" t="s">
        <v>73</v>
      </c>
      <c r="AY147" s="243" t="s">
        <v>118</v>
      </c>
    </row>
    <row r="148" spans="2:65" s="1" customFormat="1" ht="16.5" customHeight="1">
      <c r="B148" s="46"/>
      <c r="C148" s="255" t="s">
        <v>242</v>
      </c>
      <c r="D148" s="255" t="s">
        <v>231</v>
      </c>
      <c r="E148" s="256" t="s">
        <v>243</v>
      </c>
      <c r="F148" s="257" t="s">
        <v>244</v>
      </c>
      <c r="G148" s="258" t="s">
        <v>222</v>
      </c>
      <c r="H148" s="259">
        <v>37.22</v>
      </c>
      <c r="I148" s="260"/>
      <c r="J148" s="259">
        <f>ROUND(I148*H148,2)</f>
        <v>0</v>
      </c>
      <c r="K148" s="257" t="s">
        <v>124</v>
      </c>
      <c r="L148" s="261"/>
      <c r="M148" s="262" t="s">
        <v>20</v>
      </c>
      <c r="N148" s="263" t="s">
        <v>39</v>
      </c>
      <c r="O148" s="47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4" t="s">
        <v>159</v>
      </c>
      <c r="AT148" s="24" t="s">
        <v>231</v>
      </c>
      <c r="AU148" s="24" t="s">
        <v>77</v>
      </c>
      <c r="AY148" s="24" t="s">
        <v>118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4" t="s">
        <v>73</v>
      </c>
      <c r="BK148" s="231">
        <f>ROUND(I148*H148,2)</f>
        <v>0</v>
      </c>
      <c r="BL148" s="24" t="s">
        <v>125</v>
      </c>
      <c r="BM148" s="24" t="s">
        <v>245</v>
      </c>
    </row>
    <row r="149" spans="2:51" s="11" customFormat="1" ht="13.5">
      <c r="B149" s="232"/>
      <c r="C149" s="233"/>
      <c r="D149" s="234" t="s">
        <v>127</v>
      </c>
      <c r="E149" s="233"/>
      <c r="F149" s="236" t="s">
        <v>246</v>
      </c>
      <c r="G149" s="233"/>
      <c r="H149" s="237">
        <v>37.22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127</v>
      </c>
      <c r="AU149" s="243" t="s">
        <v>77</v>
      </c>
      <c r="AV149" s="11" t="s">
        <v>77</v>
      </c>
      <c r="AW149" s="11" t="s">
        <v>6</v>
      </c>
      <c r="AX149" s="11" t="s">
        <v>73</v>
      </c>
      <c r="AY149" s="243" t="s">
        <v>118</v>
      </c>
    </row>
    <row r="150" spans="2:63" s="10" customFormat="1" ht="29.85" customHeight="1">
      <c r="B150" s="205"/>
      <c r="C150" s="206"/>
      <c r="D150" s="207" t="s">
        <v>67</v>
      </c>
      <c r="E150" s="219" t="s">
        <v>125</v>
      </c>
      <c r="F150" s="219" t="s">
        <v>247</v>
      </c>
      <c r="G150" s="206"/>
      <c r="H150" s="206"/>
      <c r="I150" s="209"/>
      <c r="J150" s="220">
        <f>BK150</f>
        <v>0</v>
      </c>
      <c r="K150" s="206"/>
      <c r="L150" s="211"/>
      <c r="M150" s="212"/>
      <c r="N150" s="213"/>
      <c r="O150" s="213"/>
      <c r="P150" s="214">
        <f>SUM(P151:P156)</f>
        <v>0</v>
      </c>
      <c r="Q150" s="213"/>
      <c r="R150" s="214">
        <f>SUM(R151:R156)</f>
        <v>0.0034506000000000003</v>
      </c>
      <c r="S150" s="213"/>
      <c r="T150" s="215">
        <f>SUM(T151:T156)</f>
        <v>0</v>
      </c>
      <c r="AR150" s="216" t="s">
        <v>73</v>
      </c>
      <c r="AT150" s="217" t="s">
        <v>67</v>
      </c>
      <c r="AU150" s="217" t="s">
        <v>73</v>
      </c>
      <c r="AY150" s="216" t="s">
        <v>118</v>
      </c>
      <c r="BK150" s="218">
        <f>SUM(BK151:BK156)</f>
        <v>0</v>
      </c>
    </row>
    <row r="151" spans="2:65" s="1" customFormat="1" ht="16.5" customHeight="1">
      <c r="B151" s="46"/>
      <c r="C151" s="221" t="s">
        <v>248</v>
      </c>
      <c r="D151" s="221" t="s">
        <v>120</v>
      </c>
      <c r="E151" s="222" t="s">
        <v>249</v>
      </c>
      <c r="F151" s="223" t="s">
        <v>250</v>
      </c>
      <c r="G151" s="224" t="s">
        <v>140</v>
      </c>
      <c r="H151" s="225">
        <v>7.72</v>
      </c>
      <c r="I151" s="226"/>
      <c r="J151" s="225">
        <f>ROUND(I151*H151,2)</f>
        <v>0</v>
      </c>
      <c r="K151" s="223" t="s">
        <v>124</v>
      </c>
      <c r="L151" s="72"/>
      <c r="M151" s="227" t="s">
        <v>20</v>
      </c>
      <c r="N151" s="228" t="s">
        <v>39</v>
      </c>
      <c r="O151" s="47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4" t="s">
        <v>125</v>
      </c>
      <c r="AT151" s="24" t="s">
        <v>120</v>
      </c>
      <c r="AU151" s="24" t="s">
        <v>77</v>
      </c>
      <c r="AY151" s="24" t="s">
        <v>118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4" t="s">
        <v>73</v>
      </c>
      <c r="BK151" s="231">
        <f>ROUND(I151*H151,2)</f>
        <v>0</v>
      </c>
      <c r="BL151" s="24" t="s">
        <v>125</v>
      </c>
      <c r="BM151" s="24" t="s">
        <v>251</v>
      </c>
    </row>
    <row r="152" spans="2:51" s="11" customFormat="1" ht="13.5">
      <c r="B152" s="232"/>
      <c r="C152" s="233"/>
      <c r="D152" s="234" t="s">
        <v>127</v>
      </c>
      <c r="E152" s="235" t="s">
        <v>20</v>
      </c>
      <c r="F152" s="236" t="s">
        <v>252</v>
      </c>
      <c r="G152" s="233"/>
      <c r="H152" s="237">
        <v>7.72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127</v>
      </c>
      <c r="AU152" s="243" t="s">
        <v>77</v>
      </c>
      <c r="AV152" s="11" t="s">
        <v>77</v>
      </c>
      <c r="AW152" s="11" t="s">
        <v>32</v>
      </c>
      <c r="AX152" s="11" t="s">
        <v>73</v>
      </c>
      <c r="AY152" s="243" t="s">
        <v>118</v>
      </c>
    </row>
    <row r="153" spans="2:65" s="1" customFormat="1" ht="16.5" customHeight="1">
      <c r="B153" s="46"/>
      <c r="C153" s="221" t="s">
        <v>253</v>
      </c>
      <c r="D153" s="221" t="s">
        <v>120</v>
      </c>
      <c r="E153" s="222" t="s">
        <v>254</v>
      </c>
      <c r="F153" s="223" t="s">
        <v>255</v>
      </c>
      <c r="G153" s="224" t="s">
        <v>140</v>
      </c>
      <c r="H153" s="225">
        <v>0.05</v>
      </c>
      <c r="I153" s="226"/>
      <c r="J153" s="225">
        <f>ROUND(I153*H153,2)</f>
        <v>0</v>
      </c>
      <c r="K153" s="223" t="s">
        <v>124</v>
      </c>
      <c r="L153" s="72"/>
      <c r="M153" s="227" t="s">
        <v>20</v>
      </c>
      <c r="N153" s="228" t="s">
        <v>39</v>
      </c>
      <c r="O153" s="47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4" t="s">
        <v>125</v>
      </c>
      <c r="AT153" s="24" t="s">
        <v>120</v>
      </c>
      <c r="AU153" s="24" t="s">
        <v>77</v>
      </c>
      <c r="AY153" s="24" t="s">
        <v>118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4" t="s">
        <v>73</v>
      </c>
      <c r="BK153" s="231">
        <f>ROUND(I153*H153,2)</f>
        <v>0</v>
      </c>
      <c r="BL153" s="24" t="s">
        <v>125</v>
      </c>
      <c r="BM153" s="24" t="s">
        <v>256</v>
      </c>
    </row>
    <row r="154" spans="2:51" s="11" customFormat="1" ht="13.5">
      <c r="B154" s="232"/>
      <c r="C154" s="233"/>
      <c r="D154" s="234" t="s">
        <v>127</v>
      </c>
      <c r="E154" s="235" t="s">
        <v>20</v>
      </c>
      <c r="F154" s="236" t="s">
        <v>257</v>
      </c>
      <c r="G154" s="233"/>
      <c r="H154" s="237">
        <v>0.05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127</v>
      </c>
      <c r="AU154" s="243" t="s">
        <v>77</v>
      </c>
      <c r="AV154" s="11" t="s">
        <v>77</v>
      </c>
      <c r="AW154" s="11" t="s">
        <v>32</v>
      </c>
      <c r="AX154" s="11" t="s">
        <v>73</v>
      </c>
      <c r="AY154" s="243" t="s">
        <v>118</v>
      </c>
    </row>
    <row r="155" spans="2:65" s="1" customFormat="1" ht="16.5" customHeight="1">
      <c r="B155" s="46"/>
      <c r="C155" s="221" t="s">
        <v>258</v>
      </c>
      <c r="D155" s="221" t="s">
        <v>120</v>
      </c>
      <c r="E155" s="222" t="s">
        <v>259</v>
      </c>
      <c r="F155" s="223" t="s">
        <v>260</v>
      </c>
      <c r="G155" s="224" t="s">
        <v>123</v>
      </c>
      <c r="H155" s="225">
        <v>0.54</v>
      </c>
      <c r="I155" s="226"/>
      <c r="J155" s="225">
        <f>ROUND(I155*H155,2)</f>
        <v>0</v>
      </c>
      <c r="K155" s="223" t="s">
        <v>124</v>
      </c>
      <c r="L155" s="72"/>
      <c r="M155" s="227" t="s">
        <v>20</v>
      </c>
      <c r="N155" s="228" t="s">
        <v>39</v>
      </c>
      <c r="O155" s="47"/>
      <c r="P155" s="229">
        <f>O155*H155</f>
        <v>0</v>
      </c>
      <c r="Q155" s="229">
        <v>0.00639</v>
      </c>
      <c r="R155" s="229">
        <f>Q155*H155</f>
        <v>0.0034506000000000003</v>
      </c>
      <c r="S155" s="229">
        <v>0</v>
      </c>
      <c r="T155" s="230">
        <f>S155*H155</f>
        <v>0</v>
      </c>
      <c r="AR155" s="24" t="s">
        <v>125</v>
      </c>
      <c r="AT155" s="24" t="s">
        <v>120</v>
      </c>
      <c r="AU155" s="24" t="s">
        <v>77</v>
      </c>
      <c r="AY155" s="24" t="s">
        <v>118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4" t="s">
        <v>73</v>
      </c>
      <c r="BK155" s="231">
        <f>ROUND(I155*H155,2)</f>
        <v>0</v>
      </c>
      <c r="BL155" s="24" t="s">
        <v>125</v>
      </c>
      <c r="BM155" s="24" t="s">
        <v>261</v>
      </c>
    </row>
    <row r="156" spans="2:51" s="11" customFormat="1" ht="13.5">
      <c r="B156" s="232"/>
      <c r="C156" s="233"/>
      <c r="D156" s="234" t="s">
        <v>127</v>
      </c>
      <c r="E156" s="235" t="s">
        <v>20</v>
      </c>
      <c r="F156" s="236" t="s">
        <v>262</v>
      </c>
      <c r="G156" s="233"/>
      <c r="H156" s="237">
        <v>0.54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127</v>
      </c>
      <c r="AU156" s="243" t="s">
        <v>77</v>
      </c>
      <c r="AV156" s="11" t="s">
        <v>77</v>
      </c>
      <c r="AW156" s="11" t="s">
        <v>32</v>
      </c>
      <c r="AX156" s="11" t="s">
        <v>73</v>
      </c>
      <c r="AY156" s="243" t="s">
        <v>118</v>
      </c>
    </row>
    <row r="157" spans="2:63" s="10" customFormat="1" ht="29.85" customHeight="1">
      <c r="B157" s="205"/>
      <c r="C157" s="206"/>
      <c r="D157" s="207" t="s">
        <v>67</v>
      </c>
      <c r="E157" s="219" t="s">
        <v>159</v>
      </c>
      <c r="F157" s="219" t="s">
        <v>263</v>
      </c>
      <c r="G157" s="206"/>
      <c r="H157" s="206"/>
      <c r="I157" s="209"/>
      <c r="J157" s="220">
        <f>BK157</f>
        <v>0</v>
      </c>
      <c r="K157" s="206"/>
      <c r="L157" s="211"/>
      <c r="M157" s="212"/>
      <c r="N157" s="213"/>
      <c r="O157" s="213"/>
      <c r="P157" s="214">
        <f>SUM(P158:P206)</f>
        <v>0</v>
      </c>
      <c r="Q157" s="213"/>
      <c r="R157" s="214">
        <f>SUM(R158:R206)</f>
        <v>2.7413199999999995</v>
      </c>
      <c r="S157" s="213"/>
      <c r="T157" s="215">
        <f>SUM(T158:T206)</f>
        <v>0</v>
      </c>
      <c r="AR157" s="216" t="s">
        <v>73</v>
      </c>
      <c r="AT157" s="217" t="s">
        <v>67</v>
      </c>
      <c r="AU157" s="217" t="s">
        <v>73</v>
      </c>
      <c r="AY157" s="216" t="s">
        <v>118</v>
      </c>
      <c r="BK157" s="218">
        <f>SUM(BK158:BK206)</f>
        <v>0</v>
      </c>
    </row>
    <row r="158" spans="2:65" s="1" customFormat="1" ht="25.5" customHeight="1">
      <c r="B158" s="46"/>
      <c r="C158" s="221" t="s">
        <v>264</v>
      </c>
      <c r="D158" s="221" t="s">
        <v>120</v>
      </c>
      <c r="E158" s="222" t="s">
        <v>265</v>
      </c>
      <c r="F158" s="223" t="s">
        <v>266</v>
      </c>
      <c r="G158" s="224" t="s">
        <v>267</v>
      </c>
      <c r="H158" s="225">
        <v>1</v>
      </c>
      <c r="I158" s="226"/>
      <c r="J158" s="225">
        <f>ROUND(I158*H158,2)</f>
        <v>0</v>
      </c>
      <c r="K158" s="223" t="s">
        <v>124</v>
      </c>
      <c r="L158" s="72"/>
      <c r="M158" s="227" t="s">
        <v>20</v>
      </c>
      <c r="N158" s="228" t="s">
        <v>39</v>
      </c>
      <c r="O158" s="47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4" t="s">
        <v>125</v>
      </c>
      <c r="AT158" s="24" t="s">
        <v>120</v>
      </c>
      <c r="AU158" s="24" t="s">
        <v>77</v>
      </c>
      <c r="AY158" s="24" t="s">
        <v>118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4" t="s">
        <v>73</v>
      </c>
      <c r="BK158" s="231">
        <f>ROUND(I158*H158,2)</f>
        <v>0</v>
      </c>
      <c r="BL158" s="24" t="s">
        <v>125</v>
      </c>
      <c r="BM158" s="24" t="s">
        <v>268</v>
      </c>
    </row>
    <row r="159" spans="2:65" s="1" customFormat="1" ht="16.5" customHeight="1">
      <c r="B159" s="46"/>
      <c r="C159" s="221" t="s">
        <v>269</v>
      </c>
      <c r="D159" s="221" t="s">
        <v>120</v>
      </c>
      <c r="E159" s="222" t="s">
        <v>270</v>
      </c>
      <c r="F159" s="223" t="s">
        <v>271</v>
      </c>
      <c r="G159" s="224" t="s">
        <v>267</v>
      </c>
      <c r="H159" s="225">
        <v>4</v>
      </c>
      <c r="I159" s="226"/>
      <c r="J159" s="225">
        <f>ROUND(I159*H159,2)</f>
        <v>0</v>
      </c>
      <c r="K159" s="223" t="s">
        <v>124</v>
      </c>
      <c r="L159" s="72"/>
      <c r="M159" s="227" t="s">
        <v>20</v>
      </c>
      <c r="N159" s="228" t="s">
        <v>39</v>
      </c>
      <c r="O159" s="47"/>
      <c r="P159" s="229">
        <f>O159*H159</f>
        <v>0</v>
      </c>
      <c r="Q159" s="229">
        <v>0.00167</v>
      </c>
      <c r="R159" s="229">
        <f>Q159*H159</f>
        <v>0.00668</v>
      </c>
      <c r="S159" s="229">
        <v>0</v>
      </c>
      <c r="T159" s="230">
        <f>S159*H159</f>
        <v>0</v>
      </c>
      <c r="AR159" s="24" t="s">
        <v>125</v>
      </c>
      <c r="AT159" s="24" t="s">
        <v>120</v>
      </c>
      <c r="AU159" s="24" t="s">
        <v>77</v>
      </c>
      <c r="AY159" s="24" t="s">
        <v>118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4" t="s">
        <v>73</v>
      </c>
      <c r="BK159" s="231">
        <f>ROUND(I159*H159,2)</f>
        <v>0</v>
      </c>
      <c r="BL159" s="24" t="s">
        <v>125</v>
      </c>
      <c r="BM159" s="24" t="s">
        <v>272</v>
      </c>
    </row>
    <row r="160" spans="2:65" s="1" customFormat="1" ht="16.5" customHeight="1">
      <c r="B160" s="46"/>
      <c r="C160" s="255" t="s">
        <v>273</v>
      </c>
      <c r="D160" s="255" t="s">
        <v>231</v>
      </c>
      <c r="E160" s="256" t="s">
        <v>274</v>
      </c>
      <c r="F160" s="257" t="s">
        <v>275</v>
      </c>
      <c r="G160" s="258" t="s">
        <v>267</v>
      </c>
      <c r="H160" s="259">
        <v>4</v>
      </c>
      <c r="I160" s="260"/>
      <c r="J160" s="259">
        <f>ROUND(I160*H160,2)</f>
        <v>0</v>
      </c>
      <c r="K160" s="257" t="s">
        <v>20</v>
      </c>
      <c r="L160" s="261"/>
      <c r="M160" s="262" t="s">
        <v>20</v>
      </c>
      <c r="N160" s="263" t="s">
        <v>39</v>
      </c>
      <c r="O160" s="47"/>
      <c r="P160" s="229">
        <f>O160*H160</f>
        <v>0</v>
      </c>
      <c r="Q160" s="229">
        <v>0.008</v>
      </c>
      <c r="R160" s="229">
        <f>Q160*H160</f>
        <v>0.032</v>
      </c>
      <c r="S160" s="229">
        <v>0</v>
      </c>
      <c r="T160" s="230">
        <f>S160*H160</f>
        <v>0</v>
      </c>
      <c r="AR160" s="24" t="s">
        <v>159</v>
      </c>
      <c r="AT160" s="24" t="s">
        <v>231</v>
      </c>
      <c r="AU160" s="24" t="s">
        <v>77</v>
      </c>
      <c r="AY160" s="24" t="s">
        <v>118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4" t="s">
        <v>73</v>
      </c>
      <c r="BK160" s="231">
        <f>ROUND(I160*H160,2)</f>
        <v>0</v>
      </c>
      <c r="BL160" s="24" t="s">
        <v>125</v>
      </c>
      <c r="BM160" s="24" t="s">
        <v>276</v>
      </c>
    </row>
    <row r="161" spans="2:47" s="1" customFormat="1" ht="13.5">
      <c r="B161" s="46"/>
      <c r="C161" s="74"/>
      <c r="D161" s="234" t="s">
        <v>277</v>
      </c>
      <c r="E161" s="74"/>
      <c r="F161" s="274" t="s">
        <v>278</v>
      </c>
      <c r="G161" s="74"/>
      <c r="H161" s="74"/>
      <c r="I161" s="191"/>
      <c r="J161" s="74"/>
      <c r="K161" s="74"/>
      <c r="L161" s="72"/>
      <c r="M161" s="275"/>
      <c r="N161" s="47"/>
      <c r="O161" s="47"/>
      <c r="P161" s="47"/>
      <c r="Q161" s="47"/>
      <c r="R161" s="47"/>
      <c r="S161" s="47"/>
      <c r="T161" s="95"/>
      <c r="AT161" s="24" t="s">
        <v>277</v>
      </c>
      <c r="AU161" s="24" t="s">
        <v>77</v>
      </c>
    </row>
    <row r="162" spans="2:65" s="1" customFormat="1" ht="16.5" customHeight="1">
      <c r="B162" s="46"/>
      <c r="C162" s="221" t="s">
        <v>279</v>
      </c>
      <c r="D162" s="221" t="s">
        <v>120</v>
      </c>
      <c r="E162" s="222" t="s">
        <v>280</v>
      </c>
      <c r="F162" s="223" t="s">
        <v>281</v>
      </c>
      <c r="G162" s="224" t="s">
        <v>267</v>
      </c>
      <c r="H162" s="225">
        <v>2</v>
      </c>
      <c r="I162" s="226"/>
      <c r="J162" s="225">
        <f>ROUND(I162*H162,2)</f>
        <v>0</v>
      </c>
      <c r="K162" s="223" t="s">
        <v>124</v>
      </c>
      <c r="L162" s="72"/>
      <c r="M162" s="227" t="s">
        <v>20</v>
      </c>
      <c r="N162" s="228" t="s">
        <v>39</v>
      </c>
      <c r="O162" s="47"/>
      <c r="P162" s="229">
        <f>O162*H162</f>
        <v>0</v>
      </c>
      <c r="Q162" s="229">
        <v>0.00171</v>
      </c>
      <c r="R162" s="229">
        <f>Q162*H162</f>
        <v>0.00342</v>
      </c>
      <c r="S162" s="229">
        <v>0</v>
      </c>
      <c r="T162" s="230">
        <f>S162*H162</f>
        <v>0</v>
      </c>
      <c r="AR162" s="24" t="s">
        <v>125</v>
      </c>
      <c r="AT162" s="24" t="s">
        <v>120</v>
      </c>
      <c r="AU162" s="24" t="s">
        <v>77</v>
      </c>
      <c r="AY162" s="24" t="s">
        <v>118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4" t="s">
        <v>73</v>
      </c>
      <c r="BK162" s="231">
        <f>ROUND(I162*H162,2)</f>
        <v>0</v>
      </c>
      <c r="BL162" s="24" t="s">
        <v>125</v>
      </c>
      <c r="BM162" s="24" t="s">
        <v>282</v>
      </c>
    </row>
    <row r="163" spans="2:65" s="1" customFormat="1" ht="16.5" customHeight="1">
      <c r="B163" s="46"/>
      <c r="C163" s="255" t="s">
        <v>283</v>
      </c>
      <c r="D163" s="255" t="s">
        <v>231</v>
      </c>
      <c r="E163" s="256" t="s">
        <v>284</v>
      </c>
      <c r="F163" s="257" t="s">
        <v>285</v>
      </c>
      <c r="G163" s="258" t="s">
        <v>267</v>
      </c>
      <c r="H163" s="259">
        <v>2</v>
      </c>
      <c r="I163" s="260"/>
      <c r="J163" s="259">
        <f>ROUND(I163*H163,2)</f>
        <v>0</v>
      </c>
      <c r="K163" s="257" t="s">
        <v>20</v>
      </c>
      <c r="L163" s="261"/>
      <c r="M163" s="262" t="s">
        <v>20</v>
      </c>
      <c r="N163" s="263" t="s">
        <v>39</v>
      </c>
      <c r="O163" s="47"/>
      <c r="P163" s="229">
        <f>O163*H163</f>
        <v>0</v>
      </c>
      <c r="Q163" s="229">
        <v>0.019</v>
      </c>
      <c r="R163" s="229">
        <f>Q163*H163</f>
        <v>0.038</v>
      </c>
      <c r="S163" s="229">
        <v>0</v>
      </c>
      <c r="T163" s="230">
        <f>S163*H163</f>
        <v>0</v>
      </c>
      <c r="AR163" s="24" t="s">
        <v>159</v>
      </c>
      <c r="AT163" s="24" t="s">
        <v>231</v>
      </c>
      <c r="AU163" s="24" t="s">
        <v>77</v>
      </c>
      <c r="AY163" s="24" t="s">
        <v>118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4" t="s">
        <v>73</v>
      </c>
      <c r="BK163" s="231">
        <f>ROUND(I163*H163,2)</f>
        <v>0</v>
      </c>
      <c r="BL163" s="24" t="s">
        <v>125</v>
      </c>
      <c r="BM163" s="24" t="s">
        <v>286</v>
      </c>
    </row>
    <row r="164" spans="2:47" s="1" customFormat="1" ht="13.5">
      <c r="B164" s="46"/>
      <c r="C164" s="74"/>
      <c r="D164" s="234" t="s">
        <v>277</v>
      </c>
      <c r="E164" s="74"/>
      <c r="F164" s="274" t="s">
        <v>278</v>
      </c>
      <c r="G164" s="74"/>
      <c r="H164" s="74"/>
      <c r="I164" s="191"/>
      <c r="J164" s="74"/>
      <c r="K164" s="74"/>
      <c r="L164" s="72"/>
      <c r="M164" s="275"/>
      <c r="N164" s="47"/>
      <c r="O164" s="47"/>
      <c r="P164" s="47"/>
      <c r="Q164" s="47"/>
      <c r="R164" s="47"/>
      <c r="S164" s="47"/>
      <c r="T164" s="95"/>
      <c r="AT164" s="24" t="s">
        <v>277</v>
      </c>
      <c r="AU164" s="24" t="s">
        <v>77</v>
      </c>
    </row>
    <row r="165" spans="2:65" s="1" customFormat="1" ht="25.5" customHeight="1">
      <c r="B165" s="46"/>
      <c r="C165" s="221" t="s">
        <v>287</v>
      </c>
      <c r="D165" s="221" t="s">
        <v>120</v>
      </c>
      <c r="E165" s="222" t="s">
        <v>288</v>
      </c>
      <c r="F165" s="223" t="s">
        <v>289</v>
      </c>
      <c r="G165" s="224" t="s">
        <v>131</v>
      </c>
      <c r="H165" s="225">
        <v>32</v>
      </c>
      <c r="I165" s="226"/>
      <c r="J165" s="225">
        <f>ROUND(I165*H165,2)</f>
        <v>0</v>
      </c>
      <c r="K165" s="223" t="s">
        <v>124</v>
      </c>
      <c r="L165" s="72"/>
      <c r="M165" s="227" t="s">
        <v>20</v>
      </c>
      <c r="N165" s="228" t="s">
        <v>39</v>
      </c>
      <c r="O165" s="47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4" t="s">
        <v>125</v>
      </c>
      <c r="AT165" s="24" t="s">
        <v>120</v>
      </c>
      <c r="AU165" s="24" t="s">
        <v>77</v>
      </c>
      <c r="AY165" s="24" t="s">
        <v>118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4" t="s">
        <v>73</v>
      </c>
      <c r="BK165" s="231">
        <f>ROUND(I165*H165,2)</f>
        <v>0</v>
      </c>
      <c r="BL165" s="24" t="s">
        <v>125</v>
      </c>
      <c r="BM165" s="24" t="s">
        <v>290</v>
      </c>
    </row>
    <row r="166" spans="2:65" s="1" customFormat="1" ht="16.5" customHeight="1">
      <c r="B166" s="46"/>
      <c r="C166" s="255" t="s">
        <v>291</v>
      </c>
      <c r="D166" s="255" t="s">
        <v>231</v>
      </c>
      <c r="E166" s="256" t="s">
        <v>292</v>
      </c>
      <c r="F166" s="257" t="s">
        <v>293</v>
      </c>
      <c r="G166" s="258" t="s">
        <v>131</v>
      </c>
      <c r="H166" s="259">
        <v>32</v>
      </c>
      <c r="I166" s="260"/>
      <c r="J166" s="259">
        <f>ROUND(I166*H166,2)</f>
        <v>0</v>
      </c>
      <c r="K166" s="257" t="s">
        <v>20</v>
      </c>
      <c r="L166" s="261"/>
      <c r="M166" s="262" t="s">
        <v>20</v>
      </c>
      <c r="N166" s="263" t="s">
        <v>39</v>
      </c>
      <c r="O166" s="47"/>
      <c r="P166" s="229">
        <f>O166*H166</f>
        <v>0</v>
      </c>
      <c r="Q166" s="229">
        <v>0.00028</v>
      </c>
      <c r="R166" s="229">
        <f>Q166*H166</f>
        <v>0.00896</v>
      </c>
      <c r="S166" s="229">
        <v>0</v>
      </c>
      <c r="T166" s="230">
        <f>S166*H166</f>
        <v>0</v>
      </c>
      <c r="AR166" s="24" t="s">
        <v>159</v>
      </c>
      <c r="AT166" s="24" t="s">
        <v>231</v>
      </c>
      <c r="AU166" s="24" t="s">
        <v>77</v>
      </c>
      <c r="AY166" s="24" t="s">
        <v>118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4" t="s">
        <v>73</v>
      </c>
      <c r="BK166" s="231">
        <f>ROUND(I166*H166,2)</f>
        <v>0</v>
      </c>
      <c r="BL166" s="24" t="s">
        <v>125</v>
      </c>
      <c r="BM166" s="24" t="s">
        <v>294</v>
      </c>
    </row>
    <row r="167" spans="2:47" s="1" customFormat="1" ht="13.5">
      <c r="B167" s="46"/>
      <c r="C167" s="74"/>
      <c r="D167" s="234" t="s">
        <v>277</v>
      </c>
      <c r="E167" s="74"/>
      <c r="F167" s="274" t="s">
        <v>278</v>
      </c>
      <c r="G167" s="74"/>
      <c r="H167" s="74"/>
      <c r="I167" s="191"/>
      <c r="J167" s="74"/>
      <c r="K167" s="74"/>
      <c r="L167" s="72"/>
      <c r="M167" s="275"/>
      <c r="N167" s="47"/>
      <c r="O167" s="47"/>
      <c r="P167" s="47"/>
      <c r="Q167" s="47"/>
      <c r="R167" s="47"/>
      <c r="S167" s="47"/>
      <c r="T167" s="95"/>
      <c r="AT167" s="24" t="s">
        <v>277</v>
      </c>
      <c r="AU167" s="24" t="s">
        <v>77</v>
      </c>
    </row>
    <row r="168" spans="2:65" s="1" customFormat="1" ht="16.5" customHeight="1">
      <c r="B168" s="46"/>
      <c r="C168" s="255" t="s">
        <v>295</v>
      </c>
      <c r="D168" s="255" t="s">
        <v>231</v>
      </c>
      <c r="E168" s="256" t="s">
        <v>296</v>
      </c>
      <c r="F168" s="257" t="s">
        <v>297</v>
      </c>
      <c r="G168" s="258" t="s">
        <v>267</v>
      </c>
      <c r="H168" s="259">
        <v>16</v>
      </c>
      <c r="I168" s="260"/>
      <c r="J168" s="259">
        <f>ROUND(I168*H168,2)</f>
        <v>0</v>
      </c>
      <c r="K168" s="257" t="s">
        <v>20</v>
      </c>
      <c r="L168" s="261"/>
      <c r="M168" s="262" t="s">
        <v>20</v>
      </c>
      <c r="N168" s="263" t="s">
        <v>39</v>
      </c>
      <c r="O168" s="47"/>
      <c r="P168" s="229">
        <f>O168*H168</f>
        <v>0</v>
      </c>
      <c r="Q168" s="229">
        <v>0.00043</v>
      </c>
      <c r="R168" s="229">
        <f>Q168*H168</f>
        <v>0.00688</v>
      </c>
      <c r="S168" s="229">
        <v>0</v>
      </c>
      <c r="T168" s="230">
        <f>S168*H168</f>
        <v>0</v>
      </c>
      <c r="AR168" s="24" t="s">
        <v>159</v>
      </c>
      <c r="AT168" s="24" t="s">
        <v>231</v>
      </c>
      <c r="AU168" s="24" t="s">
        <v>77</v>
      </c>
      <c r="AY168" s="24" t="s">
        <v>118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4" t="s">
        <v>73</v>
      </c>
      <c r="BK168" s="231">
        <f>ROUND(I168*H168,2)</f>
        <v>0</v>
      </c>
      <c r="BL168" s="24" t="s">
        <v>125</v>
      </c>
      <c r="BM168" s="24" t="s">
        <v>298</v>
      </c>
    </row>
    <row r="169" spans="2:47" s="1" customFormat="1" ht="13.5">
      <c r="B169" s="46"/>
      <c r="C169" s="74"/>
      <c r="D169" s="234" t="s">
        <v>277</v>
      </c>
      <c r="E169" s="74"/>
      <c r="F169" s="274" t="s">
        <v>278</v>
      </c>
      <c r="G169" s="74"/>
      <c r="H169" s="74"/>
      <c r="I169" s="191"/>
      <c r="J169" s="74"/>
      <c r="K169" s="74"/>
      <c r="L169" s="72"/>
      <c r="M169" s="275"/>
      <c r="N169" s="47"/>
      <c r="O169" s="47"/>
      <c r="P169" s="47"/>
      <c r="Q169" s="47"/>
      <c r="R169" s="47"/>
      <c r="S169" s="47"/>
      <c r="T169" s="95"/>
      <c r="AT169" s="24" t="s">
        <v>277</v>
      </c>
      <c r="AU169" s="24" t="s">
        <v>77</v>
      </c>
    </row>
    <row r="170" spans="2:65" s="1" customFormat="1" ht="25.5" customHeight="1">
      <c r="B170" s="46"/>
      <c r="C170" s="221" t="s">
        <v>299</v>
      </c>
      <c r="D170" s="221" t="s">
        <v>120</v>
      </c>
      <c r="E170" s="222" t="s">
        <v>300</v>
      </c>
      <c r="F170" s="223" t="s">
        <v>301</v>
      </c>
      <c r="G170" s="224" t="s">
        <v>131</v>
      </c>
      <c r="H170" s="225">
        <v>150</v>
      </c>
      <c r="I170" s="226"/>
      <c r="J170" s="225">
        <f>ROUND(I170*H170,2)</f>
        <v>0</v>
      </c>
      <c r="K170" s="223" t="s">
        <v>124</v>
      </c>
      <c r="L170" s="72"/>
      <c r="M170" s="227" t="s">
        <v>20</v>
      </c>
      <c r="N170" s="228" t="s">
        <v>39</v>
      </c>
      <c r="O170" s="47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4" t="s">
        <v>125</v>
      </c>
      <c r="AT170" s="24" t="s">
        <v>120</v>
      </c>
      <c r="AU170" s="24" t="s">
        <v>77</v>
      </c>
      <c r="AY170" s="24" t="s">
        <v>118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4" t="s">
        <v>73</v>
      </c>
      <c r="BK170" s="231">
        <f>ROUND(I170*H170,2)</f>
        <v>0</v>
      </c>
      <c r="BL170" s="24" t="s">
        <v>125</v>
      </c>
      <c r="BM170" s="24" t="s">
        <v>302</v>
      </c>
    </row>
    <row r="171" spans="2:65" s="1" customFormat="1" ht="16.5" customHeight="1">
      <c r="B171" s="46"/>
      <c r="C171" s="255" t="s">
        <v>303</v>
      </c>
      <c r="D171" s="255" t="s">
        <v>231</v>
      </c>
      <c r="E171" s="256" t="s">
        <v>304</v>
      </c>
      <c r="F171" s="257" t="s">
        <v>305</v>
      </c>
      <c r="G171" s="258" t="s">
        <v>131</v>
      </c>
      <c r="H171" s="259">
        <v>150</v>
      </c>
      <c r="I171" s="260"/>
      <c r="J171" s="259">
        <f>ROUND(I171*H171,2)</f>
        <v>0</v>
      </c>
      <c r="K171" s="257" t="s">
        <v>20</v>
      </c>
      <c r="L171" s="261"/>
      <c r="M171" s="262" t="s">
        <v>20</v>
      </c>
      <c r="N171" s="263" t="s">
        <v>39</v>
      </c>
      <c r="O171" s="47"/>
      <c r="P171" s="229">
        <f>O171*H171</f>
        <v>0</v>
      </c>
      <c r="Q171" s="229">
        <v>0.00219</v>
      </c>
      <c r="R171" s="229">
        <f>Q171*H171</f>
        <v>0.3285</v>
      </c>
      <c r="S171" s="229">
        <v>0</v>
      </c>
      <c r="T171" s="230">
        <f>S171*H171</f>
        <v>0</v>
      </c>
      <c r="AR171" s="24" t="s">
        <v>159</v>
      </c>
      <c r="AT171" s="24" t="s">
        <v>231</v>
      </c>
      <c r="AU171" s="24" t="s">
        <v>77</v>
      </c>
      <c r="AY171" s="24" t="s">
        <v>118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4" t="s">
        <v>73</v>
      </c>
      <c r="BK171" s="231">
        <f>ROUND(I171*H171,2)</f>
        <v>0</v>
      </c>
      <c r="BL171" s="24" t="s">
        <v>125</v>
      </c>
      <c r="BM171" s="24" t="s">
        <v>306</v>
      </c>
    </row>
    <row r="172" spans="2:47" s="1" customFormat="1" ht="13.5">
      <c r="B172" s="46"/>
      <c r="C172" s="74"/>
      <c r="D172" s="234" t="s">
        <v>277</v>
      </c>
      <c r="E172" s="74"/>
      <c r="F172" s="274" t="s">
        <v>278</v>
      </c>
      <c r="G172" s="74"/>
      <c r="H172" s="74"/>
      <c r="I172" s="191"/>
      <c r="J172" s="74"/>
      <c r="K172" s="74"/>
      <c r="L172" s="72"/>
      <c r="M172" s="275"/>
      <c r="N172" s="47"/>
      <c r="O172" s="47"/>
      <c r="P172" s="47"/>
      <c r="Q172" s="47"/>
      <c r="R172" s="47"/>
      <c r="S172" s="47"/>
      <c r="T172" s="95"/>
      <c r="AT172" s="24" t="s">
        <v>277</v>
      </c>
      <c r="AU172" s="24" t="s">
        <v>77</v>
      </c>
    </row>
    <row r="173" spans="2:65" s="1" customFormat="1" ht="16.5" customHeight="1">
      <c r="B173" s="46"/>
      <c r="C173" s="255" t="s">
        <v>307</v>
      </c>
      <c r="D173" s="255" t="s">
        <v>231</v>
      </c>
      <c r="E173" s="256" t="s">
        <v>308</v>
      </c>
      <c r="F173" s="257" t="s">
        <v>309</v>
      </c>
      <c r="G173" s="258" t="s">
        <v>267</v>
      </c>
      <c r="H173" s="259">
        <v>35</v>
      </c>
      <c r="I173" s="260"/>
      <c r="J173" s="259">
        <f>ROUND(I173*H173,2)</f>
        <v>0</v>
      </c>
      <c r="K173" s="257" t="s">
        <v>20</v>
      </c>
      <c r="L173" s="261"/>
      <c r="M173" s="262" t="s">
        <v>20</v>
      </c>
      <c r="N173" s="263" t="s">
        <v>39</v>
      </c>
      <c r="O173" s="47"/>
      <c r="P173" s="229">
        <f>O173*H173</f>
        <v>0</v>
      </c>
      <c r="Q173" s="229">
        <v>0.0007</v>
      </c>
      <c r="R173" s="229">
        <f>Q173*H173</f>
        <v>0.0245</v>
      </c>
      <c r="S173" s="229">
        <v>0</v>
      </c>
      <c r="T173" s="230">
        <f>S173*H173</f>
        <v>0</v>
      </c>
      <c r="AR173" s="24" t="s">
        <v>159</v>
      </c>
      <c r="AT173" s="24" t="s">
        <v>231</v>
      </c>
      <c r="AU173" s="24" t="s">
        <v>77</v>
      </c>
      <c r="AY173" s="24" t="s">
        <v>118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4" t="s">
        <v>73</v>
      </c>
      <c r="BK173" s="231">
        <f>ROUND(I173*H173,2)</f>
        <v>0</v>
      </c>
      <c r="BL173" s="24" t="s">
        <v>125</v>
      </c>
      <c r="BM173" s="24" t="s">
        <v>310</v>
      </c>
    </row>
    <row r="174" spans="2:47" s="1" customFormat="1" ht="13.5">
      <c r="B174" s="46"/>
      <c r="C174" s="74"/>
      <c r="D174" s="234" t="s">
        <v>277</v>
      </c>
      <c r="E174" s="74"/>
      <c r="F174" s="274" t="s">
        <v>278</v>
      </c>
      <c r="G174" s="74"/>
      <c r="H174" s="74"/>
      <c r="I174" s="191"/>
      <c r="J174" s="74"/>
      <c r="K174" s="74"/>
      <c r="L174" s="72"/>
      <c r="M174" s="275"/>
      <c r="N174" s="47"/>
      <c r="O174" s="47"/>
      <c r="P174" s="47"/>
      <c r="Q174" s="47"/>
      <c r="R174" s="47"/>
      <c r="S174" s="47"/>
      <c r="T174" s="95"/>
      <c r="AT174" s="24" t="s">
        <v>277</v>
      </c>
      <c r="AU174" s="24" t="s">
        <v>77</v>
      </c>
    </row>
    <row r="175" spans="2:51" s="11" customFormat="1" ht="13.5">
      <c r="B175" s="232"/>
      <c r="C175" s="233"/>
      <c r="D175" s="234" t="s">
        <v>127</v>
      </c>
      <c r="E175" s="235" t="s">
        <v>20</v>
      </c>
      <c r="F175" s="236" t="s">
        <v>311</v>
      </c>
      <c r="G175" s="233"/>
      <c r="H175" s="237">
        <v>35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127</v>
      </c>
      <c r="AU175" s="243" t="s">
        <v>77</v>
      </c>
      <c r="AV175" s="11" t="s">
        <v>77</v>
      </c>
      <c r="AW175" s="11" t="s">
        <v>32</v>
      </c>
      <c r="AX175" s="11" t="s">
        <v>73</v>
      </c>
      <c r="AY175" s="243" t="s">
        <v>118</v>
      </c>
    </row>
    <row r="176" spans="2:65" s="1" customFormat="1" ht="16.5" customHeight="1">
      <c r="B176" s="46"/>
      <c r="C176" s="255" t="s">
        <v>312</v>
      </c>
      <c r="D176" s="255" t="s">
        <v>231</v>
      </c>
      <c r="E176" s="256" t="s">
        <v>313</v>
      </c>
      <c r="F176" s="257" t="s">
        <v>314</v>
      </c>
      <c r="G176" s="258" t="s">
        <v>267</v>
      </c>
      <c r="H176" s="259">
        <v>2</v>
      </c>
      <c r="I176" s="260"/>
      <c r="J176" s="259">
        <f>ROUND(I176*H176,2)</f>
        <v>0</v>
      </c>
      <c r="K176" s="257" t="s">
        <v>20</v>
      </c>
      <c r="L176" s="261"/>
      <c r="M176" s="262" t="s">
        <v>20</v>
      </c>
      <c r="N176" s="263" t="s">
        <v>39</v>
      </c>
      <c r="O176" s="47"/>
      <c r="P176" s="229">
        <f>O176*H176</f>
        <v>0</v>
      </c>
      <c r="Q176" s="229">
        <v>0.0012</v>
      </c>
      <c r="R176" s="229">
        <f>Q176*H176</f>
        <v>0.0024</v>
      </c>
      <c r="S176" s="229">
        <v>0</v>
      </c>
      <c r="T176" s="230">
        <f>S176*H176</f>
        <v>0</v>
      </c>
      <c r="AR176" s="24" t="s">
        <v>159</v>
      </c>
      <c r="AT176" s="24" t="s">
        <v>231</v>
      </c>
      <c r="AU176" s="24" t="s">
        <v>77</v>
      </c>
      <c r="AY176" s="24" t="s">
        <v>118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4" t="s">
        <v>73</v>
      </c>
      <c r="BK176" s="231">
        <f>ROUND(I176*H176,2)</f>
        <v>0</v>
      </c>
      <c r="BL176" s="24" t="s">
        <v>125</v>
      </c>
      <c r="BM176" s="24" t="s">
        <v>315</v>
      </c>
    </row>
    <row r="177" spans="2:47" s="1" customFormat="1" ht="13.5">
      <c r="B177" s="46"/>
      <c r="C177" s="74"/>
      <c r="D177" s="234" t="s">
        <v>277</v>
      </c>
      <c r="E177" s="74"/>
      <c r="F177" s="274" t="s">
        <v>278</v>
      </c>
      <c r="G177" s="74"/>
      <c r="H177" s="74"/>
      <c r="I177" s="191"/>
      <c r="J177" s="74"/>
      <c r="K177" s="74"/>
      <c r="L177" s="72"/>
      <c r="M177" s="275"/>
      <c r="N177" s="47"/>
      <c r="O177" s="47"/>
      <c r="P177" s="47"/>
      <c r="Q177" s="47"/>
      <c r="R177" s="47"/>
      <c r="S177" s="47"/>
      <c r="T177" s="95"/>
      <c r="AT177" s="24" t="s">
        <v>277</v>
      </c>
      <c r="AU177" s="24" t="s">
        <v>77</v>
      </c>
    </row>
    <row r="178" spans="2:65" s="1" customFormat="1" ht="16.5" customHeight="1">
      <c r="B178" s="46"/>
      <c r="C178" s="255" t="s">
        <v>316</v>
      </c>
      <c r="D178" s="255" t="s">
        <v>231</v>
      </c>
      <c r="E178" s="256" t="s">
        <v>317</v>
      </c>
      <c r="F178" s="257" t="s">
        <v>318</v>
      </c>
      <c r="G178" s="258" t="s">
        <v>267</v>
      </c>
      <c r="H178" s="259">
        <v>6</v>
      </c>
      <c r="I178" s="260"/>
      <c r="J178" s="259">
        <f>ROUND(I178*H178,2)</f>
        <v>0</v>
      </c>
      <c r="K178" s="257" t="s">
        <v>20</v>
      </c>
      <c r="L178" s="261"/>
      <c r="M178" s="262" t="s">
        <v>20</v>
      </c>
      <c r="N178" s="263" t="s">
        <v>39</v>
      </c>
      <c r="O178" s="47"/>
      <c r="P178" s="229">
        <f>O178*H178</f>
        <v>0</v>
      </c>
      <c r="Q178" s="229">
        <v>0.00072</v>
      </c>
      <c r="R178" s="229">
        <f>Q178*H178</f>
        <v>0.00432</v>
      </c>
      <c r="S178" s="229">
        <v>0</v>
      </c>
      <c r="T178" s="230">
        <f>S178*H178</f>
        <v>0</v>
      </c>
      <c r="AR178" s="24" t="s">
        <v>159</v>
      </c>
      <c r="AT178" s="24" t="s">
        <v>231</v>
      </c>
      <c r="AU178" s="24" t="s">
        <v>77</v>
      </c>
      <c r="AY178" s="24" t="s">
        <v>118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4" t="s">
        <v>73</v>
      </c>
      <c r="BK178" s="231">
        <f>ROUND(I178*H178,2)</f>
        <v>0</v>
      </c>
      <c r="BL178" s="24" t="s">
        <v>125</v>
      </c>
      <c r="BM178" s="24" t="s">
        <v>319</v>
      </c>
    </row>
    <row r="179" spans="2:47" s="1" customFormat="1" ht="13.5">
      <c r="B179" s="46"/>
      <c r="C179" s="74"/>
      <c r="D179" s="234" t="s">
        <v>277</v>
      </c>
      <c r="E179" s="74"/>
      <c r="F179" s="274" t="s">
        <v>278</v>
      </c>
      <c r="G179" s="74"/>
      <c r="H179" s="74"/>
      <c r="I179" s="191"/>
      <c r="J179" s="74"/>
      <c r="K179" s="74"/>
      <c r="L179" s="72"/>
      <c r="M179" s="275"/>
      <c r="N179" s="47"/>
      <c r="O179" s="47"/>
      <c r="P179" s="47"/>
      <c r="Q179" s="47"/>
      <c r="R179" s="47"/>
      <c r="S179" s="47"/>
      <c r="T179" s="95"/>
      <c r="AT179" s="24" t="s">
        <v>277</v>
      </c>
      <c r="AU179" s="24" t="s">
        <v>77</v>
      </c>
    </row>
    <row r="180" spans="2:65" s="1" customFormat="1" ht="16.5" customHeight="1">
      <c r="B180" s="46"/>
      <c r="C180" s="255" t="s">
        <v>320</v>
      </c>
      <c r="D180" s="255" t="s">
        <v>231</v>
      </c>
      <c r="E180" s="256" t="s">
        <v>321</v>
      </c>
      <c r="F180" s="257" t="s">
        <v>322</v>
      </c>
      <c r="G180" s="258" t="s">
        <v>267</v>
      </c>
      <c r="H180" s="259">
        <v>6</v>
      </c>
      <c r="I180" s="260"/>
      <c r="J180" s="259">
        <f>ROUND(I180*H180,2)</f>
        <v>0</v>
      </c>
      <c r="K180" s="257" t="s">
        <v>20</v>
      </c>
      <c r="L180" s="261"/>
      <c r="M180" s="262" t="s">
        <v>20</v>
      </c>
      <c r="N180" s="263" t="s">
        <v>39</v>
      </c>
      <c r="O180" s="47"/>
      <c r="P180" s="229">
        <f>O180*H180</f>
        <v>0</v>
      </c>
      <c r="Q180" s="229">
        <v>0.00141</v>
      </c>
      <c r="R180" s="229">
        <f>Q180*H180</f>
        <v>0.00846</v>
      </c>
      <c r="S180" s="229">
        <v>0</v>
      </c>
      <c r="T180" s="230">
        <f>S180*H180</f>
        <v>0</v>
      </c>
      <c r="AR180" s="24" t="s">
        <v>159</v>
      </c>
      <c r="AT180" s="24" t="s">
        <v>231</v>
      </c>
      <c r="AU180" s="24" t="s">
        <v>77</v>
      </c>
      <c r="AY180" s="24" t="s">
        <v>118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4" t="s">
        <v>73</v>
      </c>
      <c r="BK180" s="231">
        <f>ROUND(I180*H180,2)</f>
        <v>0</v>
      </c>
      <c r="BL180" s="24" t="s">
        <v>125</v>
      </c>
      <c r="BM180" s="24" t="s">
        <v>323</v>
      </c>
    </row>
    <row r="181" spans="2:47" s="1" customFormat="1" ht="13.5">
      <c r="B181" s="46"/>
      <c r="C181" s="74"/>
      <c r="D181" s="234" t="s">
        <v>277</v>
      </c>
      <c r="E181" s="74"/>
      <c r="F181" s="274" t="s">
        <v>278</v>
      </c>
      <c r="G181" s="74"/>
      <c r="H181" s="74"/>
      <c r="I181" s="191"/>
      <c r="J181" s="74"/>
      <c r="K181" s="74"/>
      <c r="L181" s="72"/>
      <c r="M181" s="275"/>
      <c r="N181" s="47"/>
      <c r="O181" s="47"/>
      <c r="P181" s="47"/>
      <c r="Q181" s="47"/>
      <c r="R181" s="47"/>
      <c r="S181" s="47"/>
      <c r="T181" s="95"/>
      <c r="AT181" s="24" t="s">
        <v>277</v>
      </c>
      <c r="AU181" s="24" t="s">
        <v>77</v>
      </c>
    </row>
    <row r="182" spans="2:65" s="1" customFormat="1" ht="16.5" customHeight="1">
      <c r="B182" s="46"/>
      <c r="C182" s="255" t="s">
        <v>324</v>
      </c>
      <c r="D182" s="255" t="s">
        <v>231</v>
      </c>
      <c r="E182" s="256" t="s">
        <v>325</v>
      </c>
      <c r="F182" s="257" t="s">
        <v>326</v>
      </c>
      <c r="G182" s="258" t="s">
        <v>267</v>
      </c>
      <c r="H182" s="259">
        <v>14</v>
      </c>
      <c r="I182" s="260"/>
      <c r="J182" s="259">
        <f>ROUND(I182*H182,2)</f>
        <v>0</v>
      </c>
      <c r="K182" s="257" t="s">
        <v>20</v>
      </c>
      <c r="L182" s="261"/>
      <c r="M182" s="262" t="s">
        <v>20</v>
      </c>
      <c r="N182" s="263" t="s">
        <v>39</v>
      </c>
      <c r="O182" s="47"/>
      <c r="P182" s="229">
        <f>O182*H182</f>
        <v>0</v>
      </c>
      <c r="Q182" s="229">
        <v>0.00013</v>
      </c>
      <c r="R182" s="229">
        <f>Q182*H182</f>
        <v>0.0018199999999999998</v>
      </c>
      <c r="S182" s="229">
        <v>0</v>
      </c>
      <c r="T182" s="230">
        <f>S182*H182</f>
        <v>0</v>
      </c>
      <c r="AR182" s="24" t="s">
        <v>159</v>
      </c>
      <c r="AT182" s="24" t="s">
        <v>231</v>
      </c>
      <c r="AU182" s="24" t="s">
        <v>77</v>
      </c>
      <c r="AY182" s="24" t="s">
        <v>118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4" t="s">
        <v>73</v>
      </c>
      <c r="BK182" s="231">
        <f>ROUND(I182*H182,2)</f>
        <v>0</v>
      </c>
      <c r="BL182" s="24" t="s">
        <v>125</v>
      </c>
      <c r="BM182" s="24" t="s">
        <v>327</v>
      </c>
    </row>
    <row r="183" spans="2:47" s="1" customFormat="1" ht="13.5">
      <c r="B183" s="46"/>
      <c r="C183" s="74"/>
      <c r="D183" s="234" t="s">
        <v>277</v>
      </c>
      <c r="E183" s="74"/>
      <c r="F183" s="274" t="s">
        <v>278</v>
      </c>
      <c r="G183" s="74"/>
      <c r="H183" s="74"/>
      <c r="I183" s="191"/>
      <c r="J183" s="74"/>
      <c r="K183" s="74"/>
      <c r="L183" s="72"/>
      <c r="M183" s="275"/>
      <c r="N183" s="47"/>
      <c r="O183" s="47"/>
      <c r="P183" s="47"/>
      <c r="Q183" s="47"/>
      <c r="R183" s="47"/>
      <c r="S183" s="47"/>
      <c r="T183" s="95"/>
      <c r="AT183" s="24" t="s">
        <v>277</v>
      </c>
      <c r="AU183" s="24" t="s">
        <v>77</v>
      </c>
    </row>
    <row r="184" spans="2:65" s="1" customFormat="1" ht="16.5" customHeight="1">
      <c r="B184" s="46"/>
      <c r="C184" s="221" t="s">
        <v>328</v>
      </c>
      <c r="D184" s="221" t="s">
        <v>120</v>
      </c>
      <c r="E184" s="222" t="s">
        <v>329</v>
      </c>
      <c r="F184" s="223" t="s">
        <v>330</v>
      </c>
      <c r="G184" s="224" t="s">
        <v>267</v>
      </c>
      <c r="H184" s="225">
        <v>16</v>
      </c>
      <c r="I184" s="226"/>
      <c r="J184" s="225">
        <f>ROUND(I184*H184,2)</f>
        <v>0</v>
      </c>
      <c r="K184" s="223" t="s">
        <v>124</v>
      </c>
      <c r="L184" s="72"/>
      <c r="M184" s="227" t="s">
        <v>20</v>
      </c>
      <c r="N184" s="228" t="s">
        <v>39</v>
      </c>
      <c r="O184" s="47"/>
      <c r="P184" s="229">
        <f>O184*H184</f>
        <v>0</v>
      </c>
      <c r="Q184" s="229">
        <v>2E-05</v>
      </c>
      <c r="R184" s="229">
        <f>Q184*H184</f>
        <v>0.00032</v>
      </c>
      <c r="S184" s="229">
        <v>0</v>
      </c>
      <c r="T184" s="230">
        <f>S184*H184</f>
        <v>0</v>
      </c>
      <c r="AR184" s="24" t="s">
        <v>125</v>
      </c>
      <c r="AT184" s="24" t="s">
        <v>120</v>
      </c>
      <c r="AU184" s="24" t="s">
        <v>77</v>
      </c>
      <c r="AY184" s="24" t="s">
        <v>118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4" t="s">
        <v>73</v>
      </c>
      <c r="BK184" s="231">
        <f>ROUND(I184*H184,2)</f>
        <v>0</v>
      </c>
      <c r="BL184" s="24" t="s">
        <v>125</v>
      </c>
      <c r="BM184" s="24" t="s">
        <v>331</v>
      </c>
    </row>
    <row r="185" spans="2:65" s="1" customFormat="1" ht="25.5" customHeight="1">
      <c r="B185" s="46"/>
      <c r="C185" s="255" t="s">
        <v>332</v>
      </c>
      <c r="D185" s="255" t="s">
        <v>231</v>
      </c>
      <c r="E185" s="256" t="s">
        <v>333</v>
      </c>
      <c r="F185" s="257" t="s">
        <v>334</v>
      </c>
      <c r="G185" s="258" t="s">
        <v>267</v>
      </c>
      <c r="H185" s="259">
        <v>16</v>
      </c>
      <c r="I185" s="260"/>
      <c r="J185" s="259">
        <f>ROUND(I185*H185,2)</f>
        <v>0</v>
      </c>
      <c r="K185" s="257" t="s">
        <v>20</v>
      </c>
      <c r="L185" s="261"/>
      <c r="M185" s="262" t="s">
        <v>20</v>
      </c>
      <c r="N185" s="263" t="s">
        <v>39</v>
      </c>
      <c r="O185" s="47"/>
      <c r="P185" s="229">
        <f>O185*H185</f>
        <v>0</v>
      </c>
      <c r="Q185" s="229">
        <v>0.003</v>
      </c>
      <c r="R185" s="229">
        <f>Q185*H185</f>
        <v>0.048</v>
      </c>
      <c r="S185" s="229">
        <v>0</v>
      </c>
      <c r="T185" s="230">
        <f>S185*H185</f>
        <v>0</v>
      </c>
      <c r="AR185" s="24" t="s">
        <v>159</v>
      </c>
      <c r="AT185" s="24" t="s">
        <v>231</v>
      </c>
      <c r="AU185" s="24" t="s">
        <v>77</v>
      </c>
      <c r="AY185" s="24" t="s">
        <v>118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4" t="s">
        <v>73</v>
      </c>
      <c r="BK185" s="231">
        <f>ROUND(I185*H185,2)</f>
        <v>0</v>
      </c>
      <c r="BL185" s="24" t="s">
        <v>125</v>
      </c>
      <c r="BM185" s="24" t="s">
        <v>335</v>
      </c>
    </row>
    <row r="186" spans="2:47" s="1" customFormat="1" ht="13.5">
      <c r="B186" s="46"/>
      <c r="C186" s="74"/>
      <c r="D186" s="234" t="s">
        <v>277</v>
      </c>
      <c r="E186" s="74"/>
      <c r="F186" s="274" t="s">
        <v>278</v>
      </c>
      <c r="G186" s="74"/>
      <c r="H186" s="74"/>
      <c r="I186" s="191"/>
      <c r="J186" s="74"/>
      <c r="K186" s="74"/>
      <c r="L186" s="72"/>
      <c r="M186" s="275"/>
      <c r="N186" s="47"/>
      <c r="O186" s="47"/>
      <c r="P186" s="47"/>
      <c r="Q186" s="47"/>
      <c r="R186" s="47"/>
      <c r="S186" s="47"/>
      <c r="T186" s="95"/>
      <c r="AT186" s="24" t="s">
        <v>277</v>
      </c>
      <c r="AU186" s="24" t="s">
        <v>77</v>
      </c>
    </row>
    <row r="187" spans="2:65" s="1" customFormat="1" ht="16.5" customHeight="1">
      <c r="B187" s="46"/>
      <c r="C187" s="255" t="s">
        <v>336</v>
      </c>
      <c r="D187" s="255" t="s">
        <v>231</v>
      </c>
      <c r="E187" s="256" t="s">
        <v>337</v>
      </c>
      <c r="F187" s="257" t="s">
        <v>338</v>
      </c>
      <c r="G187" s="258" t="s">
        <v>267</v>
      </c>
      <c r="H187" s="259">
        <v>16</v>
      </c>
      <c r="I187" s="260"/>
      <c r="J187" s="259">
        <f>ROUND(I187*H187,2)</f>
        <v>0</v>
      </c>
      <c r="K187" s="257" t="s">
        <v>20</v>
      </c>
      <c r="L187" s="261"/>
      <c r="M187" s="262" t="s">
        <v>20</v>
      </c>
      <c r="N187" s="263" t="s">
        <v>39</v>
      </c>
      <c r="O187" s="47"/>
      <c r="P187" s="229">
        <f>O187*H187</f>
        <v>0</v>
      </c>
      <c r="Q187" s="229">
        <v>0.005</v>
      </c>
      <c r="R187" s="229">
        <f>Q187*H187</f>
        <v>0.08</v>
      </c>
      <c r="S187" s="229">
        <v>0</v>
      </c>
      <c r="T187" s="230">
        <f>S187*H187</f>
        <v>0</v>
      </c>
      <c r="AR187" s="24" t="s">
        <v>159</v>
      </c>
      <c r="AT187" s="24" t="s">
        <v>231</v>
      </c>
      <c r="AU187" s="24" t="s">
        <v>77</v>
      </c>
      <c r="AY187" s="24" t="s">
        <v>118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4" t="s">
        <v>73</v>
      </c>
      <c r="BK187" s="231">
        <f>ROUND(I187*H187,2)</f>
        <v>0</v>
      </c>
      <c r="BL187" s="24" t="s">
        <v>125</v>
      </c>
      <c r="BM187" s="24" t="s">
        <v>339</v>
      </c>
    </row>
    <row r="188" spans="2:47" s="1" customFormat="1" ht="13.5">
      <c r="B188" s="46"/>
      <c r="C188" s="74"/>
      <c r="D188" s="234" t="s">
        <v>277</v>
      </c>
      <c r="E188" s="74"/>
      <c r="F188" s="274" t="s">
        <v>278</v>
      </c>
      <c r="G188" s="74"/>
      <c r="H188" s="74"/>
      <c r="I188" s="191"/>
      <c r="J188" s="74"/>
      <c r="K188" s="74"/>
      <c r="L188" s="72"/>
      <c r="M188" s="275"/>
      <c r="N188" s="47"/>
      <c r="O188" s="47"/>
      <c r="P188" s="47"/>
      <c r="Q188" s="47"/>
      <c r="R188" s="47"/>
      <c r="S188" s="47"/>
      <c r="T188" s="95"/>
      <c r="AT188" s="24" t="s">
        <v>277</v>
      </c>
      <c r="AU188" s="24" t="s">
        <v>77</v>
      </c>
    </row>
    <row r="189" spans="2:65" s="1" customFormat="1" ht="16.5" customHeight="1">
      <c r="B189" s="46"/>
      <c r="C189" s="221" t="s">
        <v>340</v>
      </c>
      <c r="D189" s="221" t="s">
        <v>120</v>
      </c>
      <c r="E189" s="222" t="s">
        <v>341</v>
      </c>
      <c r="F189" s="223" t="s">
        <v>342</v>
      </c>
      <c r="G189" s="224" t="s">
        <v>267</v>
      </c>
      <c r="H189" s="225">
        <v>6</v>
      </c>
      <c r="I189" s="226"/>
      <c r="J189" s="225">
        <f>ROUND(I189*H189,2)</f>
        <v>0</v>
      </c>
      <c r="K189" s="223" t="s">
        <v>124</v>
      </c>
      <c r="L189" s="72"/>
      <c r="M189" s="227" t="s">
        <v>20</v>
      </c>
      <c r="N189" s="228" t="s">
        <v>39</v>
      </c>
      <c r="O189" s="47"/>
      <c r="P189" s="229">
        <f>O189*H189</f>
        <v>0</v>
      </c>
      <c r="Q189" s="229">
        <v>0.00165</v>
      </c>
      <c r="R189" s="229">
        <f>Q189*H189</f>
        <v>0.009899999999999999</v>
      </c>
      <c r="S189" s="229">
        <v>0</v>
      </c>
      <c r="T189" s="230">
        <f>S189*H189</f>
        <v>0</v>
      </c>
      <c r="AR189" s="24" t="s">
        <v>125</v>
      </c>
      <c r="AT189" s="24" t="s">
        <v>120</v>
      </c>
      <c r="AU189" s="24" t="s">
        <v>77</v>
      </c>
      <c r="AY189" s="24" t="s">
        <v>118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4" t="s">
        <v>73</v>
      </c>
      <c r="BK189" s="231">
        <f>ROUND(I189*H189,2)</f>
        <v>0</v>
      </c>
      <c r="BL189" s="24" t="s">
        <v>125</v>
      </c>
      <c r="BM189" s="24" t="s">
        <v>343</v>
      </c>
    </row>
    <row r="190" spans="2:65" s="1" customFormat="1" ht="16.5" customHeight="1">
      <c r="B190" s="46"/>
      <c r="C190" s="255" t="s">
        <v>344</v>
      </c>
      <c r="D190" s="255" t="s">
        <v>231</v>
      </c>
      <c r="E190" s="256" t="s">
        <v>345</v>
      </c>
      <c r="F190" s="257" t="s">
        <v>346</v>
      </c>
      <c r="G190" s="258" t="s">
        <v>267</v>
      </c>
      <c r="H190" s="259">
        <v>6</v>
      </c>
      <c r="I190" s="260"/>
      <c r="J190" s="259">
        <f>ROUND(I190*H190,2)</f>
        <v>0</v>
      </c>
      <c r="K190" s="257" t="s">
        <v>20</v>
      </c>
      <c r="L190" s="261"/>
      <c r="M190" s="262" t="s">
        <v>20</v>
      </c>
      <c r="N190" s="263" t="s">
        <v>39</v>
      </c>
      <c r="O190" s="47"/>
      <c r="P190" s="229">
        <f>O190*H190</f>
        <v>0</v>
      </c>
      <c r="Q190" s="229">
        <v>0.023</v>
      </c>
      <c r="R190" s="229">
        <f>Q190*H190</f>
        <v>0.138</v>
      </c>
      <c r="S190" s="229">
        <v>0</v>
      </c>
      <c r="T190" s="230">
        <f>S190*H190</f>
        <v>0</v>
      </c>
      <c r="AR190" s="24" t="s">
        <v>159</v>
      </c>
      <c r="AT190" s="24" t="s">
        <v>231</v>
      </c>
      <c r="AU190" s="24" t="s">
        <v>77</v>
      </c>
      <c r="AY190" s="24" t="s">
        <v>118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4" t="s">
        <v>73</v>
      </c>
      <c r="BK190" s="231">
        <f>ROUND(I190*H190,2)</f>
        <v>0</v>
      </c>
      <c r="BL190" s="24" t="s">
        <v>125</v>
      </c>
      <c r="BM190" s="24" t="s">
        <v>347</v>
      </c>
    </row>
    <row r="191" spans="2:47" s="1" customFormat="1" ht="13.5">
      <c r="B191" s="46"/>
      <c r="C191" s="74"/>
      <c r="D191" s="234" t="s">
        <v>277</v>
      </c>
      <c r="E191" s="74"/>
      <c r="F191" s="274" t="s">
        <v>278</v>
      </c>
      <c r="G191" s="74"/>
      <c r="H191" s="74"/>
      <c r="I191" s="191"/>
      <c r="J191" s="74"/>
      <c r="K191" s="74"/>
      <c r="L191" s="72"/>
      <c r="M191" s="275"/>
      <c r="N191" s="47"/>
      <c r="O191" s="47"/>
      <c r="P191" s="47"/>
      <c r="Q191" s="47"/>
      <c r="R191" s="47"/>
      <c r="S191" s="47"/>
      <c r="T191" s="95"/>
      <c r="AT191" s="24" t="s">
        <v>277</v>
      </c>
      <c r="AU191" s="24" t="s">
        <v>77</v>
      </c>
    </row>
    <row r="192" spans="2:65" s="1" customFormat="1" ht="25.5" customHeight="1">
      <c r="B192" s="46"/>
      <c r="C192" s="255" t="s">
        <v>348</v>
      </c>
      <c r="D192" s="255" t="s">
        <v>231</v>
      </c>
      <c r="E192" s="256" t="s">
        <v>349</v>
      </c>
      <c r="F192" s="257" t="s">
        <v>350</v>
      </c>
      <c r="G192" s="258" t="s">
        <v>267</v>
      </c>
      <c r="H192" s="259">
        <v>6</v>
      </c>
      <c r="I192" s="260"/>
      <c r="J192" s="259">
        <f>ROUND(I192*H192,2)</f>
        <v>0</v>
      </c>
      <c r="K192" s="257" t="s">
        <v>20</v>
      </c>
      <c r="L192" s="261"/>
      <c r="M192" s="262" t="s">
        <v>20</v>
      </c>
      <c r="N192" s="263" t="s">
        <v>39</v>
      </c>
      <c r="O192" s="47"/>
      <c r="P192" s="229">
        <f>O192*H192</f>
        <v>0</v>
      </c>
      <c r="Q192" s="229">
        <v>0.006</v>
      </c>
      <c r="R192" s="229">
        <f>Q192*H192</f>
        <v>0.036000000000000004</v>
      </c>
      <c r="S192" s="229">
        <v>0</v>
      </c>
      <c r="T192" s="230">
        <f>S192*H192</f>
        <v>0</v>
      </c>
      <c r="AR192" s="24" t="s">
        <v>159</v>
      </c>
      <c r="AT192" s="24" t="s">
        <v>231</v>
      </c>
      <c r="AU192" s="24" t="s">
        <v>77</v>
      </c>
      <c r="AY192" s="24" t="s">
        <v>118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4" t="s">
        <v>73</v>
      </c>
      <c r="BK192" s="231">
        <f>ROUND(I192*H192,2)</f>
        <v>0</v>
      </c>
      <c r="BL192" s="24" t="s">
        <v>125</v>
      </c>
      <c r="BM192" s="24" t="s">
        <v>351</v>
      </c>
    </row>
    <row r="193" spans="2:47" s="1" customFormat="1" ht="13.5">
      <c r="B193" s="46"/>
      <c r="C193" s="74"/>
      <c r="D193" s="234" t="s">
        <v>277</v>
      </c>
      <c r="E193" s="74"/>
      <c r="F193" s="274" t="s">
        <v>278</v>
      </c>
      <c r="G193" s="74"/>
      <c r="H193" s="74"/>
      <c r="I193" s="191"/>
      <c r="J193" s="74"/>
      <c r="K193" s="74"/>
      <c r="L193" s="72"/>
      <c r="M193" s="275"/>
      <c r="N193" s="47"/>
      <c r="O193" s="47"/>
      <c r="P193" s="47"/>
      <c r="Q193" s="47"/>
      <c r="R193" s="47"/>
      <c r="S193" s="47"/>
      <c r="T193" s="95"/>
      <c r="AT193" s="24" t="s">
        <v>277</v>
      </c>
      <c r="AU193" s="24" t="s">
        <v>77</v>
      </c>
    </row>
    <row r="194" spans="2:65" s="1" customFormat="1" ht="16.5" customHeight="1">
      <c r="B194" s="46"/>
      <c r="C194" s="221" t="s">
        <v>352</v>
      </c>
      <c r="D194" s="221" t="s">
        <v>120</v>
      </c>
      <c r="E194" s="222" t="s">
        <v>353</v>
      </c>
      <c r="F194" s="223" t="s">
        <v>354</v>
      </c>
      <c r="G194" s="224" t="s">
        <v>267</v>
      </c>
      <c r="H194" s="225">
        <v>16</v>
      </c>
      <c r="I194" s="226"/>
      <c r="J194" s="225">
        <f>ROUND(I194*H194,2)</f>
        <v>0</v>
      </c>
      <c r="K194" s="223" t="s">
        <v>124</v>
      </c>
      <c r="L194" s="72"/>
      <c r="M194" s="227" t="s">
        <v>20</v>
      </c>
      <c r="N194" s="228" t="s">
        <v>39</v>
      </c>
      <c r="O194" s="47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4" t="s">
        <v>125</v>
      </c>
      <c r="AT194" s="24" t="s">
        <v>120</v>
      </c>
      <c r="AU194" s="24" t="s">
        <v>77</v>
      </c>
      <c r="AY194" s="24" t="s">
        <v>118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4" t="s">
        <v>73</v>
      </c>
      <c r="BK194" s="231">
        <f>ROUND(I194*H194,2)</f>
        <v>0</v>
      </c>
      <c r="BL194" s="24" t="s">
        <v>125</v>
      </c>
      <c r="BM194" s="24" t="s">
        <v>355</v>
      </c>
    </row>
    <row r="195" spans="2:65" s="1" customFormat="1" ht="16.5" customHeight="1">
      <c r="B195" s="46"/>
      <c r="C195" s="255" t="s">
        <v>356</v>
      </c>
      <c r="D195" s="255" t="s">
        <v>231</v>
      </c>
      <c r="E195" s="256" t="s">
        <v>357</v>
      </c>
      <c r="F195" s="257" t="s">
        <v>358</v>
      </c>
      <c r="G195" s="258" t="s">
        <v>267</v>
      </c>
      <c r="H195" s="259">
        <v>16</v>
      </c>
      <c r="I195" s="260"/>
      <c r="J195" s="259">
        <f>ROUND(I195*H195,2)</f>
        <v>0</v>
      </c>
      <c r="K195" s="257" t="s">
        <v>20</v>
      </c>
      <c r="L195" s="261"/>
      <c r="M195" s="262" t="s">
        <v>20</v>
      </c>
      <c r="N195" s="263" t="s">
        <v>39</v>
      </c>
      <c r="O195" s="47"/>
      <c r="P195" s="229">
        <f>O195*H195</f>
        <v>0</v>
      </c>
      <c r="Q195" s="229">
        <v>0.003</v>
      </c>
      <c r="R195" s="229">
        <f>Q195*H195</f>
        <v>0.048</v>
      </c>
      <c r="S195" s="229">
        <v>0</v>
      </c>
      <c r="T195" s="230">
        <f>S195*H195</f>
        <v>0</v>
      </c>
      <c r="AR195" s="24" t="s">
        <v>159</v>
      </c>
      <c r="AT195" s="24" t="s">
        <v>231</v>
      </c>
      <c r="AU195" s="24" t="s">
        <v>77</v>
      </c>
      <c r="AY195" s="24" t="s">
        <v>118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4" t="s">
        <v>73</v>
      </c>
      <c r="BK195" s="231">
        <f>ROUND(I195*H195,2)</f>
        <v>0</v>
      </c>
      <c r="BL195" s="24" t="s">
        <v>125</v>
      </c>
      <c r="BM195" s="24" t="s">
        <v>359</v>
      </c>
    </row>
    <row r="196" spans="2:47" s="1" customFormat="1" ht="13.5">
      <c r="B196" s="46"/>
      <c r="C196" s="74"/>
      <c r="D196" s="234" t="s">
        <v>277</v>
      </c>
      <c r="E196" s="74"/>
      <c r="F196" s="274" t="s">
        <v>278</v>
      </c>
      <c r="G196" s="74"/>
      <c r="H196" s="74"/>
      <c r="I196" s="191"/>
      <c r="J196" s="74"/>
      <c r="K196" s="74"/>
      <c r="L196" s="72"/>
      <c r="M196" s="275"/>
      <c r="N196" s="47"/>
      <c r="O196" s="47"/>
      <c r="P196" s="47"/>
      <c r="Q196" s="47"/>
      <c r="R196" s="47"/>
      <c r="S196" s="47"/>
      <c r="T196" s="95"/>
      <c r="AT196" s="24" t="s">
        <v>277</v>
      </c>
      <c r="AU196" s="24" t="s">
        <v>77</v>
      </c>
    </row>
    <row r="197" spans="2:65" s="1" customFormat="1" ht="16.5" customHeight="1">
      <c r="B197" s="46"/>
      <c r="C197" s="221" t="s">
        <v>360</v>
      </c>
      <c r="D197" s="221" t="s">
        <v>120</v>
      </c>
      <c r="E197" s="222" t="s">
        <v>361</v>
      </c>
      <c r="F197" s="223" t="s">
        <v>362</v>
      </c>
      <c r="G197" s="224" t="s">
        <v>131</v>
      </c>
      <c r="H197" s="225">
        <v>150</v>
      </c>
      <c r="I197" s="226"/>
      <c r="J197" s="225">
        <f>ROUND(I197*H197,2)</f>
        <v>0</v>
      </c>
      <c r="K197" s="223" t="s">
        <v>124</v>
      </c>
      <c r="L197" s="72"/>
      <c r="M197" s="227" t="s">
        <v>20</v>
      </c>
      <c r="N197" s="228" t="s">
        <v>39</v>
      </c>
      <c r="O197" s="47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4" t="s">
        <v>125</v>
      </c>
      <c r="AT197" s="24" t="s">
        <v>120</v>
      </c>
      <c r="AU197" s="24" t="s">
        <v>77</v>
      </c>
      <c r="AY197" s="24" t="s">
        <v>118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4" t="s">
        <v>73</v>
      </c>
      <c r="BK197" s="231">
        <f>ROUND(I197*H197,2)</f>
        <v>0</v>
      </c>
      <c r="BL197" s="24" t="s">
        <v>125</v>
      </c>
      <c r="BM197" s="24" t="s">
        <v>363</v>
      </c>
    </row>
    <row r="198" spans="2:65" s="1" customFormat="1" ht="16.5" customHeight="1">
      <c r="B198" s="46"/>
      <c r="C198" s="221" t="s">
        <v>364</v>
      </c>
      <c r="D198" s="221" t="s">
        <v>120</v>
      </c>
      <c r="E198" s="222" t="s">
        <v>365</v>
      </c>
      <c r="F198" s="223" t="s">
        <v>366</v>
      </c>
      <c r="G198" s="224" t="s">
        <v>131</v>
      </c>
      <c r="H198" s="225">
        <v>150</v>
      </c>
      <c r="I198" s="226"/>
      <c r="J198" s="225">
        <f>ROUND(I198*H198,2)</f>
        <v>0</v>
      </c>
      <c r="K198" s="223" t="s">
        <v>124</v>
      </c>
      <c r="L198" s="72"/>
      <c r="M198" s="227" t="s">
        <v>20</v>
      </c>
      <c r="N198" s="228" t="s">
        <v>39</v>
      </c>
      <c r="O198" s="47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4" t="s">
        <v>125</v>
      </c>
      <c r="AT198" s="24" t="s">
        <v>120</v>
      </c>
      <c r="AU198" s="24" t="s">
        <v>77</v>
      </c>
      <c r="AY198" s="24" t="s">
        <v>118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4" t="s">
        <v>73</v>
      </c>
      <c r="BK198" s="231">
        <f>ROUND(I198*H198,2)</f>
        <v>0</v>
      </c>
      <c r="BL198" s="24" t="s">
        <v>125</v>
      </c>
      <c r="BM198" s="24" t="s">
        <v>367</v>
      </c>
    </row>
    <row r="199" spans="2:65" s="1" customFormat="1" ht="16.5" customHeight="1">
      <c r="B199" s="46"/>
      <c r="C199" s="221" t="s">
        <v>368</v>
      </c>
      <c r="D199" s="221" t="s">
        <v>120</v>
      </c>
      <c r="E199" s="222" t="s">
        <v>369</v>
      </c>
      <c r="F199" s="223" t="s">
        <v>370</v>
      </c>
      <c r="G199" s="224" t="s">
        <v>267</v>
      </c>
      <c r="H199" s="225">
        <v>16</v>
      </c>
      <c r="I199" s="226"/>
      <c r="J199" s="225">
        <f>ROUND(I199*H199,2)</f>
        <v>0</v>
      </c>
      <c r="K199" s="223" t="s">
        <v>124</v>
      </c>
      <c r="L199" s="72"/>
      <c r="M199" s="227" t="s">
        <v>20</v>
      </c>
      <c r="N199" s="228" t="s">
        <v>39</v>
      </c>
      <c r="O199" s="47"/>
      <c r="P199" s="229">
        <f>O199*H199</f>
        <v>0</v>
      </c>
      <c r="Q199" s="229">
        <v>0.06383</v>
      </c>
      <c r="R199" s="229">
        <f>Q199*H199</f>
        <v>1.02128</v>
      </c>
      <c r="S199" s="229">
        <v>0</v>
      </c>
      <c r="T199" s="230">
        <f>S199*H199</f>
        <v>0</v>
      </c>
      <c r="AR199" s="24" t="s">
        <v>125</v>
      </c>
      <c r="AT199" s="24" t="s">
        <v>120</v>
      </c>
      <c r="AU199" s="24" t="s">
        <v>77</v>
      </c>
      <c r="AY199" s="24" t="s">
        <v>118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4" t="s">
        <v>73</v>
      </c>
      <c r="BK199" s="231">
        <f>ROUND(I199*H199,2)</f>
        <v>0</v>
      </c>
      <c r="BL199" s="24" t="s">
        <v>125</v>
      </c>
      <c r="BM199" s="24" t="s">
        <v>371</v>
      </c>
    </row>
    <row r="200" spans="2:65" s="1" customFormat="1" ht="16.5" customHeight="1">
      <c r="B200" s="46"/>
      <c r="C200" s="255" t="s">
        <v>372</v>
      </c>
      <c r="D200" s="255" t="s">
        <v>231</v>
      </c>
      <c r="E200" s="256" t="s">
        <v>373</v>
      </c>
      <c r="F200" s="257" t="s">
        <v>374</v>
      </c>
      <c r="G200" s="258" t="s">
        <v>267</v>
      </c>
      <c r="H200" s="259">
        <v>16</v>
      </c>
      <c r="I200" s="260"/>
      <c r="J200" s="259">
        <f>ROUND(I200*H200,2)</f>
        <v>0</v>
      </c>
      <c r="K200" s="257" t="s">
        <v>20</v>
      </c>
      <c r="L200" s="261"/>
      <c r="M200" s="262" t="s">
        <v>20</v>
      </c>
      <c r="N200" s="263" t="s">
        <v>39</v>
      </c>
      <c r="O200" s="47"/>
      <c r="P200" s="229">
        <f>O200*H200</f>
        <v>0</v>
      </c>
      <c r="Q200" s="229">
        <v>0.0043</v>
      </c>
      <c r="R200" s="229">
        <f>Q200*H200</f>
        <v>0.0688</v>
      </c>
      <c r="S200" s="229">
        <v>0</v>
      </c>
      <c r="T200" s="230">
        <f>S200*H200</f>
        <v>0</v>
      </c>
      <c r="AR200" s="24" t="s">
        <v>159</v>
      </c>
      <c r="AT200" s="24" t="s">
        <v>231</v>
      </c>
      <c r="AU200" s="24" t="s">
        <v>77</v>
      </c>
      <c r="AY200" s="24" t="s">
        <v>118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4" t="s">
        <v>73</v>
      </c>
      <c r="BK200" s="231">
        <f>ROUND(I200*H200,2)</f>
        <v>0</v>
      </c>
      <c r="BL200" s="24" t="s">
        <v>125</v>
      </c>
      <c r="BM200" s="24" t="s">
        <v>375</v>
      </c>
    </row>
    <row r="201" spans="2:47" s="1" customFormat="1" ht="13.5">
      <c r="B201" s="46"/>
      <c r="C201" s="74"/>
      <c r="D201" s="234" t="s">
        <v>277</v>
      </c>
      <c r="E201" s="74"/>
      <c r="F201" s="274" t="s">
        <v>278</v>
      </c>
      <c r="G201" s="74"/>
      <c r="H201" s="74"/>
      <c r="I201" s="191"/>
      <c r="J201" s="74"/>
      <c r="K201" s="74"/>
      <c r="L201" s="72"/>
      <c r="M201" s="275"/>
      <c r="N201" s="47"/>
      <c r="O201" s="47"/>
      <c r="P201" s="47"/>
      <c r="Q201" s="47"/>
      <c r="R201" s="47"/>
      <c r="S201" s="47"/>
      <c r="T201" s="95"/>
      <c r="AT201" s="24" t="s">
        <v>277</v>
      </c>
      <c r="AU201" s="24" t="s">
        <v>77</v>
      </c>
    </row>
    <row r="202" spans="2:65" s="1" customFormat="1" ht="16.5" customHeight="1">
      <c r="B202" s="46"/>
      <c r="C202" s="221" t="s">
        <v>376</v>
      </c>
      <c r="D202" s="221" t="s">
        <v>120</v>
      </c>
      <c r="E202" s="222" t="s">
        <v>377</v>
      </c>
      <c r="F202" s="223" t="s">
        <v>378</v>
      </c>
      <c r="G202" s="224" t="s">
        <v>267</v>
      </c>
      <c r="H202" s="225">
        <v>6</v>
      </c>
      <c r="I202" s="226"/>
      <c r="J202" s="225">
        <f>ROUND(I202*H202,2)</f>
        <v>0</v>
      </c>
      <c r="K202" s="223" t="s">
        <v>124</v>
      </c>
      <c r="L202" s="72"/>
      <c r="M202" s="227" t="s">
        <v>20</v>
      </c>
      <c r="N202" s="228" t="s">
        <v>39</v>
      </c>
      <c r="O202" s="47"/>
      <c r="P202" s="229">
        <f>O202*H202</f>
        <v>0</v>
      </c>
      <c r="Q202" s="229">
        <v>0.12303</v>
      </c>
      <c r="R202" s="229">
        <f>Q202*H202</f>
        <v>0.7381800000000001</v>
      </c>
      <c r="S202" s="229">
        <v>0</v>
      </c>
      <c r="T202" s="230">
        <f>S202*H202</f>
        <v>0</v>
      </c>
      <c r="AR202" s="24" t="s">
        <v>125</v>
      </c>
      <c r="AT202" s="24" t="s">
        <v>120</v>
      </c>
      <c r="AU202" s="24" t="s">
        <v>77</v>
      </c>
      <c r="AY202" s="24" t="s">
        <v>118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4" t="s">
        <v>73</v>
      </c>
      <c r="BK202" s="231">
        <f>ROUND(I202*H202,2)</f>
        <v>0</v>
      </c>
      <c r="BL202" s="24" t="s">
        <v>125</v>
      </c>
      <c r="BM202" s="24" t="s">
        <v>379</v>
      </c>
    </row>
    <row r="203" spans="2:65" s="1" customFormat="1" ht="16.5" customHeight="1">
      <c r="B203" s="46"/>
      <c r="C203" s="255" t="s">
        <v>380</v>
      </c>
      <c r="D203" s="255" t="s">
        <v>231</v>
      </c>
      <c r="E203" s="256" t="s">
        <v>381</v>
      </c>
      <c r="F203" s="257" t="s">
        <v>382</v>
      </c>
      <c r="G203" s="258" t="s">
        <v>267</v>
      </c>
      <c r="H203" s="259">
        <v>6</v>
      </c>
      <c r="I203" s="260"/>
      <c r="J203" s="259">
        <f>ROUND(I203*H203,2)</f>
        <v>0</v>
      </c>
      <c r="K203" s="257" t="s">
        <v>20</v>
      </c>
      <c r="L203" s="261"/>
      <c r="M203" s="262" t="s">
        <v>20</v>
      </c>
      <c r="N203" s="263" t="s">
        <v>39</v>
      </c>
      <c r="O203" s="47"/>
      <c r="P203" s="229">
        <f>O203*H203</f>
        <v>0</v>
      </c>
      <c r="Q203" s="229">
        <v>0.0049</v>
      </c>
      <c r="R203" s="229">
        <f>Q203*H203</f>
        <v>0.0294</v>
      </c>
      <c r="S203" s="229">
        <v>0</v>
      </c>
      <c r="T203" s="230">
        <f>S203*H203</f>
        <v>0</v>
      </c>
      <c r="AR203" s="24" t="s">
        <v>159</v>
      </c>
      <c r="AT203" s="24" t="s">
        <v>231</v>
      </c>
      <c r="AU203" s="24" t="s">
        <v>77</v>
      </c>
      <c r="AY203" s="24" t="s">
        <v>118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4" t="s">
        <v>73</v>
      </c>
      <c r="BK203" s="231">
        <f>ROUND(I203*H203,2)</f>
        <v>0</v>
      </c>
      <c r="BL203" s="24" t="s">
        <v>125</v>
      </c>
      <c r="BM203" s="24" t="s">
        <v>383</v>
      </c>
    </row>
    <row r="204" spans="2:47" s="1" customFormat="1" ht="13.5">
      <c r="B204" s="46"/>
      <c r="C204" s="74"/>
      <c r="D204" s="234" t="s">
        <v>277</v>
      </c>
      <c r="E204" s="74"/>
      <c r="F204" s="274" t="s">
        <v>278</v>
      </c>
      <c r="G204" s="74"/>
      <c r="H204" s="74"/>
      <c r="I204" s="191"/>
      <c r="J204" s="74"/>
      <c r="K204" s="74"/>
      <c r="L204" s="72"/>
      <c r="M204" s="275"/>
      <c r="N204" s="47"/>
      <c r="O204" s="47"/>
      <c r="P204" s="47"/>
      <c r="Q204" s="47"/>
      <c r="R204" s="47"/>
      <c r="S204" s="47"/>
      <c r="T204" s="95"/>
      <c r="AT204" s="24" t="s">
        <v>277</v>
      </c>
      <c r="AU204" s="24" t="s">
        <v>77</v>
      </c>
    </row>
    <row r="205" spans="2:65" s="1" customFormat="1" ht="16.5" customHeight="1">
      <c r="B205" s="46"/>
      <c r="C205" s="221" t="s">
        <v>384</v>
      </c>
      <c r="D205" s="221" t="s">
        <v>120</v>
      </c>
      <c r="E205" s="222" t="s">
        <v>385</v>
      </c>
      <c r="F205" s="223" t="s">
        <v>386</v>
      </c>
      <c r="G205" s="224" t="s">
        <v>131</v>
      </c>
      <c r="H205" s="225">
        <v>200</v>
      </c>
      <c r="I205" s="226"/>
      <c r="J205" s="225">
        <f>ROUND(I205*H205,2)</f>
        <v>0</v>
      </c>
      <c r="K205" s="223" t="s">
        <v>20</v>
      </c>
      <c r="L205" s="72"/>
      <c r="M205" s="227" t="s">
        <v>20</v>
      </c>
      <c r="N205" s="228" t="s">
        <v>39</v>
      </c>
      <c r="O205" s="47"/>
      <c r="P205" s="229">
        <f>O205*H205</f>
        <v>0</v>
      </c>
      <c r="Q205" s="229">
        <v>0.00019</v>
      </c>
      <c r="R205" s="229">
        <f>Q205*H205</f>
        <v>0.038</v>
      </c>
      <c r="S205" s="229">
        <v>0</v>
      </c>
      <c r="T205" s="230">
        <f>S205*H205</f>
        <v>0</v>
      </c>
      <c r="AR205" s="24" t="s">
        <v>125</v>
      </c>
      <c r="AT205" s="24" t="s">
        <v>120</v>
      </c>
      <c r="AU205" s="24" t="s">
        <v>77</v>
      </c>
      <c r="AY205" s="24" t="s">
        <v>118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4" t="s">
        <v>73</v>
      </c>
      <c r="BK205" s="231">
        <f>ROUND(I205*H205,2)</f>
        <v>0</v>
      </c>
      <c r="BL205" s="24" t="s">
        <v>125</v>
      </c>
      <c r="BM205" s="24" t="s">
        <v>387</v>
      </c>
    </row>
    <row r="206" spans="2:65" s="1" customFormat="1" ht="16.5" customHeight="1">
      <c r="B206" s="46"/>
      <c r="C206" s="221" t="s">
        <v>388</v>
      </c>
      <c r="D206" s="221" t="s">
        <v>120</v>
      </c>
      <c r="E206" s="222" t="s">
        <v>389</v>
      </c>
      <c r="F206" s="223" t="s">
        <v>390</v>
      </c>
      <c r="G206" s="224" t="s">
        <v>131</v>
      </c>
      <c r="H206" s="225">
        <v>150</v>
      </c>
      <c r="I206" s="226"/>
      <c r="J206" s="225">
        <f>ROUND(I206*H206,2)</f>
        <v>0</v>
      </c>
      <c r="K206" s="223" t="s">
        <v>20</v>
      </c>
      <c r="L206" s="72"/>
      <c r="M206" s="227" t="s">
        <v>20</v>
      </c>
      <c r="N206" s="228" t="s">
        <v>39</v>
      </c>
      <c r="O206" s="47"/>
      <c r="P206" s="229">
        <f>O206*H206</f>
        <v>0</v>
      </c>
      <c r="Q206" s="229">
        <v>0.00013</v>
      </c>
      <c r="R206" s="229">
        <f>Q206*H206</f>
        <v>0.0195</v>
      </c>
      <c r="S206" s="229">
        <v>0</v>
      </c>
      <c r="T206" s="230">
        <f>S206*H206</f>
        <v>0</v>
      </c>
      <c r="AR206" s="24" t="s">
        <v>125</v>
      </c>
      <c r="AT206" s="24" t="s">
        <v>120</v>
      </c>
      <c r="AU206" s="24" t="s">
        <v>77</v>
      </c>
      <c r="AY206" s="24" t="s">
        <v>118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4" t="s">
        <v>73</v>
      </c>
      <c r="BK206" s="231">
        <f>ROUND(I206*H206,2)</f>
        <v>0</v>
      </c>
      <c r="BL206" s="24" t="s">
        <v>125</v>
      </c>
      <c r="BM206" s="24" t="s">
        <v>391</v>
      </c>
    </row>
    <row r="207" spans="2:63" s="10" customFormat="1" ht="29.85" customHeight="1">
      <c r="B207" s="205"/>
      <c r="C207" s="206"/>
      <c r="D207" s="207" t="s">
        <v>67</v>
      </c>
      <c r="E207" s="219" t="s">
        <v>392</v>
      </c>
      <c r="F207" s="219" t="s">
        <v>393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SUM(P208:P211)</f>
        <v>0</v>
      </c>
      <c r="Q207" s="213"/>
      <c r="R207" s="214">
        <f>SUM(R208:R211)</f>
        <v>0</v>
      </c>
      <c r="S207" s="213"/>
      <c r="T207" s="215">
        <f>SUM(T208:T211)</f>
        <v>0</v>
      </c>
      <c r="AR207" s="216" t="s">
        <v>73</v>
      </c>
      <c r="AT207" s="217" t="s">
        <v>67</v>
      </c>
      <c r="AU207" s="217" t="s">
        <v>73</v>
      </c>
      <c r="AY207" s="216" t="s">
        <v>118</v>
      </c>
      <c r="BK207" s="218">
        <f>SUM(BK208:BK211)</f>
        <v>0</v>
      </c>
    </row>
    <row r="208" spans="2:65" s="1" customFormat="1" ht="16.5" customHeight="1">
      <c r="B208" s="46"/>
      <c r="C208" s="221" t="s">
        <v>394</v>
      </c>
      <c r="D208" s="221" t="s">
        <v>120</v>
      </c>
      <c r="E208" s="222" t="s">
        <v>395</v>
      </c>
      <c r="F208" s="223" t="s">
        <v>396</v>
      </c>
      <c r="G208" s="224" t="s">
        <v>222</v>
      </c>
      <c r="H208" s="225">
        <v>32.85</v>
      </c>
      <c r="I208" s="226"/>
      <c r="J208" s="225">
        <f>ROUND(I208*H208,2)</f>
        <v>0</v>
      </c>
      <c r="K208" s="223" t="s">
        <v>124</v>
      </c>
      <c r="L208" s="72"/>
      <c r="M208" s="227" t="s">
        <v>20</v>
      </c>
      <c r="N208" s="228" t="s">
        <v>39</v>
      </c>
      <c r="O208" s="47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4" t="s">
        <v>125</v>
      </c>
      <c r="AT208" s="24" t="s">
        <v>120</v>
      </c>
      <c r="AU208" s="24" t="s">
        <v>77</v>
      </c>
      <c r="AY208" s="24" t="s">
        <v>118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4" t="s">
        <v>73</v>
      </c>
      <c r="BK208" s="231">
        <f>ROUND(I208*H208,2)</f>
        <v>0</v>
      </c>
      <c r="BL208" s="24" t="s">
        <v>125</v>
      </c>
      <c r="BM208" s="24" t="s">
        <v>397</v>
      </c>
    </row>
    <row r="209" spans="2:65" s="1" customFormat="1" ht="16.5" customHeight="1">
      <c r="B209" s="46"/>
      <c r="C209" s="221" t="s">
        <v>398</v>
      </c>
      <c r="D209" s="221" t="s">
        <v>120</v>
      </c>
      <c r="E209" s="222" t="s">
        <v>399</v>
      </c>
      <c r="F209" s="223" t="s">
        <v>400</v>
      </c>
      <c r="G209" s="224" t="s">
        <v>222</v>
      </c>
      <c r="H209" s="225">
        <v>657</v>
      </c>
      <c r="I209" s="226"/>
      <c r="J209" s="225">
        <f>ROUND(I209*H209,2)</f>
        <v>0</v>
      </c>
      <c r="K209" s="223" t="s">
        <v>124</v>
      </c>
      <c r="L209" s="72"/>
      <c r="M209" s="227" t="s">
        <v>20</v>
      </c>
      <c r="N209" s="228" t="s">
        <v>39</v>
      </c>
      <c r="O209" s="47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4" t="s">
        <v>125</v>
      </c>
      <c r="AT209" s="24" t="s">
        <v>120</v>
      </c>
      <c r="AU209" s="24" t="s">
        <v>77</v>
      </c>
      <c r="AY209" s="24" t="s">
        <v>118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4" t="s">
        <v>73</v>
      </c>
      <c r="BK209" s="231">
        <f>ROUND(I209*H209,2)</f>
        <v>0</v>
      </c>
      <c r="BL209" s="24" t="s">
        <v>125</v>
      </c>
      <c r="BM209" s="24" t="s">
        <v>401</v>
      </c>
    </row>
    <row r="210" spans="2:51" s="11" customFormat="1" ht="13.5">
      <c r="B210" s="232"/>
      <c r="C210" s="233"/>
      <c r="D210" s="234" t="s">
        <v>127</v>
      </c>
      <c r="E210" s="235" t="s">
        <v>20</v>
      </c>
      <c r="F210" s="236" t="s">
        <v>402</v>
      </c>
      <c r="G210" s="233"/>
      <c r="H210" s="237">
        <v>657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127</v>
      </c>
      <c r="AU210" s="243" t="s">
        <v>77</v>
      </c>
      <c r="AV210" s="11" t="s">
        <v>77</v>
      </c>
      <c r="AW210" s="11" t="s">
        <v>32</v>
      </c>
      <c r="AX210" s="11" t="s">
        <v>73</v>
      </c>
      <c r="AY210" s="243" t="s">
        <v>118</v>
      </c>
    </row>
    <row r="211" spans="2:65" s="1" customFormat="1" ht="25.5" customHeight="1">
      <c r="B211" s="46"/>
      <c r="C211" s="221" t="s">
        <v>403</v>
      </c>
      <c r="D211" s="221" t="s">
        <v>120</v>
      </c>
      <c r="E211" s="222" t="s">
        <v>404</v>
      </c>
      <c r="F211" s="223" t="s">
        <v>405</v>
      </c>
      <c r="G211" s="224" t="s">
        <v>222</v>
      </c>
      <c r="H211" s="225">
        <v>32.85</v>
      </c>
      <c r="I211" s="226"/>
      <c r="J211" s="225">
        <f>ROUND(I211*H211,2)</f>
        <v>0</v>
      </c>
      <c r="K211" s="223" t="s">
        <v>124</v>
      </c>
      <c r="L211" s="72"/>
      <c r="M211" s="227" t="s">
        <v>20</v>
      </c>
      <c r="N211" s="228" t="s">
        <v>39</v>
      </c>
      <c r="O211" s="47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4" t="s">
        <v>125</v>
      </c>
      <c r="AT211" s="24" t="s">
        <v>120</v>
      </c>
      <c r="AU211" s="24" t="s">
        <v>77</v>
      </c>
      <c r="AY211" s="24" t="s">
        <v>118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4" t="s">
        <v>73</v>
      </c>
      <c r="BK211" s="231">
        <f>ROUND(I211*H211,2)</f>
        <v>0</v>
      </c>
      <c r="BL211" s="24" t="s">
        <v>125</v>
      </c>
      <c r="BM211" s="24" t="s">
        <v>406</v>
      </c>
    </row>
    <row r="212" spans="2:63" s="10" customFormat="1" ht="29.85" customHeight="1">
      <c r="B212" s="205"/>
      <c r="C212" s="206"/>
      <c r="D212" s="207" t="s">
        <v>67</v>
      </c>
      <c r="E212" s="219" t="s">
        <v>407</v>
      </c>
      <c r="F212" s="219" t="s">
        <v>408</v>
      </c>
      <c r="G212" s="206"/>
      <c r="H212" s="206"/>
      <c r="I212" s="209"/>
      <c r="J212" s="220">
        <f>BK212</f>
        <v>0</v>
      </c>
      <c r="K212" s="206"/>
      <c r="L212" s="211"/>
      <c r="M212" s="212"/>
      <c r="N212" s="213"/>
      <c r="O212" s="213"/>
      <c r="P212" s="214">
        <f>P213</f>
        <v>0</v>
      </c>
      <c r="Q212" s="213"/>
      <c r="R212" s="214">
        <f>R213</f>
        <v>0</v>
      </c>
      <c r="S212" s="213"/>
      <c r="T212" s="215">
        <f>T213</f>
        <v>0</v>
      </c>
      <c r="AR212" s="216" t="s">
        <v>73</v>
      </c>
      <c r="AT212" s="217" t="s">
        <v>67</v>
      </c>
      <c r="AU212" s="217" t="s">
        <v>73</v>
      </c>
      <c r="AY212" s="216" t="s">
        <v>118</v>
      </c>
      <c r="BK212" s="218">
        <f>BK213</f>
        <v>0</v>
      </c>
    </row>
    <row r="213" spans="2:65" s="1" customFormat="1" ht="16.5" customHeight="1">
      <c r="B213" s="46"/>
      <c r="C213" s="221" t="s">
        <v>409</v>
      </c>
      <c r="D213" s="221" t="s">
        <v>120</v>
      </c>
      <c r="E213" s="222" t="s">
        <v>410</v>
      </c>
      <c r="F213" s="223" t="s">
        <v>411</v>
      </c>
      <c r="G213" s="224" t="s">
        <v>222</v>
      </c>
      <c r="H213" s="225">
        <v>3.51</v>
      </c>
      <c r="I213" s="226"/>
      <c r="J213" s="225">
        <f>ROUND(I213*H213,2)</f>
        <v>0</v>
      </c>
      <c r="K213" s="223" t="s">
        <v>124</v>
      </c>
      <c r="L213" s="72"/>
      <c r="M213" s="227" t="s">
        <v>20</v>
      </c>
      <c r="N213" s="276" t="s">
        <v>39</v>
      </c>
      <c r="O213" s="277"/>
      <c r="P213" s="278">
        <f>O213*H213</f>
        <v>0</v>
      </c>
      <c r="Q213" s="278">
        <v>0</v>
      </c>
      <c r="R213" s="278">
        <f>Q213*H213</f>
        <v>0</v>
      </c>
      <c r="S213" s="278">
        <v>0</v>
      </c>
      <c r="T213" s="279">
        <f>S213*H213</f>
        <v>0</v>
      </c>
      <c r="AR213" s="24" t="s">
        <v>125</v>
      </c>
      <c r="AT213" s="24" t="s">
        <v>120</v>
      </c>
      <c r="AU213" s="24" t="s">
        <v>77</v>
      </c>
      <c r="AY213" s="24" t="s">
        <v>118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4" t="s">
        <v>73</v>
      </c>
      <c r="BK213" s="231">
        <f>ROUND(I213*H213,2)</f>
        <v>0</v>
      </c>
      <c r="BL213" s="24" t="s">
        <v>125</v>
      </c>
      <c r="BM213" s="24" t="s">
        <v>412</v>
      </c>
    </row>
    <row r="214" spans="2:12" s="1" customFormat="1" ht="6.95" customHeight="1">
      <c r="B214" s="67"/>
      <c r="C214" s="68"/>
      <c r="D214" s="68"/>
      <c r="E214" s="68"/>
      <c r="F214" s="68"/>
      <c r="G214" s="68"/>
      <c r="H214" s="68"/>
      <c r="I214" s="166"/>
      <c r="J214" s="68"/>
      <c r="K214" s="68"/>
      <c r="L214" s="72"/>
    </row>
  </sheetData>
  <sheetProtection password="CC35" sheet="1" objects="1" scenarios="1" formatColumns="0" formatRows="0" autoFilter="0"/>
  <autoFilter ref="C81:K21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83</v>
      </c>
      <c r="G1" s="139" t="s">
        <v>84</v>
      </c>
      <c r="H1" s="139"/>
      <c r="I1" s="140"/>
      <c r="J1" s="139" t="s">
        <v>85</v>
      </c>
      <c r="K1" s="138" t="s">
        <v>86</v>
      </c>
      <c r="L1" s="139" t="s">
        <v>87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79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77</v>
      </c>
    </row>
    <row r="4" spans="2:46" ht="36.95" customHeight="1">
      <c r="B4" s="28"/>
      <c r="C4" s="29"/>
      <c r="D4" s="30" t="s">
        <v>88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17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Golčův Jeníkov, ul. Žižkova - rekonstrukce vodovodu a kanalizace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89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413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19</v>
      </c>
      <c r="E11" s="47"/>
      <c r="F11" s="35" t="s">
        <v>20</v>
      </c>
      <c r="G11" s="47"/>
      <c r="H11" s="47"/>
      <c r="I11" s="146" t="s">
        <v>21</v>
      </c>
      <c r="J11" s="35" t="s">
        <v>20</v>
      </c>
      <c r="K11" s="51"/>
    </row>
    <row r="12" spans="2:11" s="1" customFormat="1" ht="14.4" customHeight="1">
      <c r="B12" s="46"/>
      <c r="C12" s="47"/>
      <c r="D12" s="40" t="s">
        <v>22</v>
      </c>
      <c r="E12" s="47"/>
      <c r="F12" s="35" t="s">
        <v>23</v>
      </c>
      <c r="G12" s="47"/>
      <c r="H12" s="47"/>
      <c r="I12" s="146" t="s">
        <v>24</v>
      </c>
      <c r="J12" s="147" t="str">
        <f>'Rekapitulace stavby'!AN8</f>
        <v>11. 2. 2019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26</v>
      </c>
      <c r="E14" s="47"/>
      <c r="F14" s="47"/>
      <c r="G14" s="47"/>
      <c r="H14" s="47"/>
      <c r="I14" s="146" t="s">
        <v>27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28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29</v>
      </c>
      <c r="E17" s="47"/>
      <c r="F17" s="47"/>
      <c r="G17" s="47"/>
      <c r="H17" s="47"/>
      <c r="I17" s="146" t="s">
        <v>27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28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31</v>
      </c>
      <c r="E20" s="47"/>
      <c r="F20" s="47"/>
      <c r="G20" s="47"/>
      <c r="H20" s="47"/>
      <c r="I20" s="146" t="s">
        <v>27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28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33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20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34</v>
      </c>
      <c r="E27" s="47"/>
      <c r="F27" s="47"/>
      <c r="G27" s="47"/>
      <c r="H27" s="47"/>
      <c r="I27" s="144"/>
      <c r="J27" s="155">
        <f>ROUND(J83,2)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36</v>
      </c>
      <c r="G29" s="47"/>
      <c r="H29" s="47"/>
      <c r="I29" s="156" t="s">
        <v>35</v>
      </c>
      <c r="J29" s="52" t="s">
        <v>37</v>
      </c>
      <c r="K29" s="51"/>
    </row>
    <row r="30" spans="2:11" s="1" customFormat="1" ht="14.4" customHeight="1">
      <c r="B30" s="46"/>
      <c r="C30" s="47"/>
      <c r="D30" s="55" t="s">
        <v>38</v>
      </c>
      <c r="E30" s="55" t="s">
        <v>39</v>
      </c>
      <c r="F30" s="157">
        <f>ROUND(SUM(BE83:BE250),2)</f>
        <v>0</v>
      </c>
      <c r="G30" s="47"/>
      <c r="H30" s="47"/>
      <c r="I30" s="158">
        <v>0.21</v>
      </c>
      <c r="J30" s="157">
        <f>ROUND(ROUND((SUM(BE83:BE250)),2)*I30,2)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40</v>
      </c>
      <c r="F31" s="157">
        <f>ROUND(SUM(BF83:BF250),2)</f>
        <v>0</v>
      </c>
      <c r="G31" s="47"/>
      <c r="H31" s="47"/>
      <c r="I31" s="158">
        <v>0.15</v>
      </c>
      <c r="J31" s="157">
        <f>ROUND(ROUND((SUM(BF83:BF250)),2)*I31,2)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41</v>
      </c>
      <c r="F32" s="157">
        <f>ROUND(SUM(BG83:BG250),2)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42</v>
      </c>
      <c r="F33" s="157">
        <f>ROUND(SUM(BH83:BH250),2)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43</v>
      </c>
      <c r="F34" s="157">
        <f>ROUND(SUM(BI83:BI250),2)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44</v>
      </c>
      <c r="E36" s="98"/>
      <c r="F36" s="98"/>
      <c r="G36" s="161" t="s">
        <v>45</v>
      </c>
      <c r="H36" s="162" t="s">
        <v>46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91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17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Golčův Jeníkov, ul. Žižkova - rekonstrukce vodovodu a kanalizace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89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2 - Kanalizace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22</v>
      </c>
      <c r="D49" s="47"/>
      <c r="E49" s="47"/>
      <c r="F49" s="35" t="str">
        <f>F12</f>
        <v xml:space="preserve"> </v>
      </c>
      <c r="G49" s="47"/>
      <c r="H49" s="47"/>
      <c r="I49" s="146" t="s">
        <v>24</v>
      </c>
      <c r="J49" s="147" t="str">
        <f>IF(J12="","",J12)</f>
        <v>11. 2. 2019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26</v>
      </c>
      <c r="D51" s="47"/>
      <c r="E51" s="47"/>
      <c r="F51" s="35" t="str">
        <f>E15</f>
        <v xml:space="preserve"> </v>
      </c>
      <c r="G51" s="47"/>
      <c r="H51" s="47"/>
      <c r="I51" s="146" t="s">
        <v>31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29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92</v>
      </c>
      <c r="D54" s="159"/>
      <c r="E54" s="159"/>
      <c r="F54" s="159"/>
      <c r="G54" s="159"/>
      <c r="H54" s="159"/>
      <c r="I54" s="173"/>
      <c r="J54" s="174" t="s">
        <v>93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94</v>
      </c>
      <c r="D56" s="47"/>
      <c r="E56" s="47"/>
      <c r="F56" s="47"/>
      <c r="G56" s="47"/>
      <c r="H56" s="47"/>
      <c r="I56" s="144"/>
      <c r="J56" s="155">
        <f>J83</f>
        <v>0</v>
      </c>
      <c r="K56" s="51"/>
      <c r="AU56" s="24" t="s">
        <v>95</v>
      </c>
    </row>
    <row r="57" spans="2:11" s="7" customFormat="1" ht="24.95" customHeight="1">
      <c r="B57" s="177"/>
      <c r="C57" s="178"/>
      <c r="D57" s="179" t="s">
        <v>96</v>
      </c>
      <c r="E57" s="180"/>
      <c r="F57" s="180"/>
      <c r="G57" s="180"/>
      <c r="H57" s="180"/>
      <c r="I57" s="181"/>
      <c r="J57" s="182">
        <f>J84</f>
        <v>0</v>
      </c>
      <c r="K57" s="183"/>
    </row>
    <row r="58" spans="2:11" s="8" customFormat="1" ht="19.9" customHeight="1">
      <c r="B58" s="184"/>
      <c r="C58" s="185"/>
      <c r="D58" s="186" t="s">
        <v>97</v>
      </c>
      <c r="E58" s="187"/>
      <c r="F58" s="187"/>
      <c r="G58" s="187"/>
      <c r="H58" s="187"/>
      <c r="I58" s="188"/>
      <c r="J58" s="189">
        <f>J85</f>
        <v>0</v>
      </c>
      <c r="K58" s="190"/>
    </row>
    <row r="59" spans="2:11" s="8" customFormat="1" ht="19.9" customHeight="1">
      <c r="B59" s="184"/>
      <c r="C59" s="185"/>
      <c r="D59" s="186" t="s">
        <v>414</v>
      </c>
      <c r="E59" s="187"/>
      <c r="F59" s="187"/>
      <c r="G59" s="187"/>
      <c r="H59" s="187"/>
      <c r="I59" s="188"/>
      <c r="J59" s="189">
        <f>J186</f>
        <v>0</v>
      </c>
      <c r="K59" s="190"/>
    </row>
    <row r="60" spans="2:11" s="8" customFormat="1" ht="19.9" customHeight="1">
      <c r="B60" s="184"/>
      <c r="C60" s="185"/>
      <c r="D60" s="186" t="s">
        <v>98</v>
      </c>
      <c r="E60" s="187"/>
      <c r="F60" s="187"/>
      <c r="G60" s="187"/>
      <c r="H60" s="187"/>
      <c r="I60" s="188"/>
      <c r="J60" s="189">
        <f>J190</f>
        <v>0</v>
      </c>
      <c r="K60" s="190"/>
    </row>
    <row r="61" spans="2:11" s="8" customFormat="1" ht="19.9" customHeight="1">
      <c r="B61" s="184"/>
      <c r="C61" s="185"/>
      <c r="D61" s="186" t="s">
        <v>99</v>
      </c>
      <c r="E61" s="187"/>
      <c r="F61" s="187"/>
      <c r="G61" s="187"/>
      <c r="H61" s="187"/>
      <c r="I61" s="188"/>
      <c r="J61" s="189">
        <f>J198</f>
        <v>0</v>
      </c>
      <c r="K61" s="190"/>
    </row>
    <row r="62" spans="2:11" s="8" customFormat="1" ht="19.9" customHeight="1">
      <c r="B62" s="184"/>
      <c r="C62" s="185"/>
      <c r="D62" s="186" t="s">
        <v>100</v>
      </c>
      <c r="E62" s="187"/>
      <c r="F62" s="187"/>
      <c r="G62" s="187"/>
      <c r="H62" s="187"/>
      <c r="I62" s="188"/>
      <c r="J62" s="189">
        <f>J244</f>
        <v>0</v>
      </c>
      <c r="K62" s="190"/>
    </row>
    <row r="63" spans="2:11" s="8" customFormat="1" ht="19.9" customHeight="1">
      <c r="B63" s="184"/>
      <c r="C63" s="185"/>
      <c r="D63" s="186" t="s">
        <v>101</v>
      </c>
      <c r="E63" s="187"/>
      <c r="F63" s="187"/>
      <c r="G63" s="187"/>
      <c r="H63" s="187"/>
      <c r="I63" s="188"/>
      <c r="J63" s="189">
        <f>J249</f>
        <v>0</v>
      </c>
      <c r="K63" s="190"/>
    </row>
    <row r="64" spans="2:11" s="1" customFormat="1" ht="21.8" customHeight="1">
      <c r="B64" s="46"/>
      <c r="C64" s="47"/>
      <c r="D64" s="47"/>
      <c r="E64" s="47"/>
      <c r="F64" s="47"/>
      <c r="G64" s="47"/>
      <c r="H64" s="47"/>
      <c r="I64" s="144"/>
      <c r="J64" s="47"/>
      <c r="K64" s="51"/>
    </row>
    <row r="65" spans="2:11" s="1" customFormat="1" ht="6.95" customHeight="1">
      <c r="B65" s="67"/>
      <c r="C65" s="68"/>
      <c r="D65" s="68"/>
      <c r="E65" s="68"/>
      <c r="F65" s="68"/>
      <c r="G65" s="68"/>
      <c r="H65" s="68"/>
      <c r="I65" s="166"/>
      <c r="J65" s="68"/>
      <c r="K65" s="69"/>
    </row>
    <row r="69" spans="2:12" s="1" customFormat="1" ht="6.95" customHeight="1">
      <c r="B69" s="70"/>
      <c r="C69" s="71"/>
      <c r="D69" s="71"/>
      <c r="E69" s="71"/>
      <c r="F69" s="71"/>
      <c r="G69" s="71"/>
      <c r="H69" s="71"/>
      <c r="I69" s="169"/>
      <c r="J69" s="71"/>
      <c r="K69" s="71"/>
      <c r="L69" s="72"/>
    </row>
    <row r="70" spans="2:12" s="1" customFormat="1" ht="36.95" customHeight="1">
      <c r="B70" s="46"/>
      <c r="C70" s="73" t="s">
        <v>102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4.4" customHeight="1">
      <c r="B72" s="46"/>
      <c r="C72" s="76" t="s">
        <v>17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6.5" customHeight="1">
      <c r="B73" s="46"/>
      <c r="C73" s="74"/>
      <c r="D73" s="74"/>
      <c r="E73" s="192" t="str">
        <f>E7</f>
        <v>Golčův Jeníkov, ul. Žižkova - rekonstrukce vodovodu a kanalizace</v>
      </c>
      <c r="F73" s="76"/>
      <c r="G73" s="76"/>
      <c r="H73" s="76"/>
      <c r="I73" s="191"/>
      <c r="J73" s="74"/>
      <c r="K73" s="74"/>
      <c r="L73" s="72"/>
    </row>
    <row r="74" spans="2:12" s="1" customFormat="1" ht="14.4" customHeight="1">
      <c r="B74" s="46"/>
      <c r="C74" s="76" t="s">
        <v>89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7.25" customHeight="1">
      <c r="B75" s="46"/>
      <c r="C75" s="74"/>
      <c r="D75" s="74"/>
      <c r="E75" s="82" t="str">
        <f>E9</f>
        <v>2 - Kanalizace</v>
      </c>
      <c r="F75" s="74"/>
      <c r="G75" s="74"/>
      <c r="H75" s="74"/>
      <c r="I75" s="191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8" customHeight="1">
      <c r="B77" s="46"/>
      <c r="C77" s="76" t="s">
        <v>22</v>
      </c>
      <c r="D77" s="74"/>
      <c r="E77" s="74"/>
      <c r="F77" s="193" t="str">
        <f>F12</f>
        <v xml:space="preserve"> </v>
      </c>
      <c r="G77" s="74"/>
      <c r="H77" s="74"/>
      <c r="I77" s="194" t="s">
        <v>24</v>
      </c>
      <c r="J77" s="85" t="str">
        <f>IF(J12="","",J12)</f>
        <v>11. 2. 2019</v>
      </c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3.5">
      <c r="B79" s="46"/>
      <c r="C79" s="76" t="s">
        <v>26</v>
      </c>
      <c r="D79" s="74"/>
      <c r="E79" s="74"/>
      <c r="F79" s="193" t="str">
        <f>E15</f>
        <v xml:space="preserve"> </v>
      </c>
      <c r="G79" s="74"/>
      <c r="H79" s="74"/>
      <c r="I79" s="194" t="s">
        <v>31</v>
      </c>
      <c r="J79" s="193" t="str">
        <f>E21</f>
        <v xml:space="preserve"> </v>
      </c>
      <c r="K79" s="74"/>
      <c r="L79" s="72"/>
    </row>
    <row r="80" spans="2:12" s="1" customFormat="1" ht="14.4" customHeight="1">
      <c r="B80" s="46"/>
      <c r="C80" s="76" t="s">
        <v>29</v>
      </c>
      <c r="D80" s="74"/>
      <c r="E80" s="74"/>
      <c r="F80" s="193" t="str">
        <f>IF(E18="","",E18)</f>
        <v/>
      </c>
      <c r="G80" s="74"/>
      <c r="H80" s="74"/>
      <c r="I80" s="191"/>
      <c r="J80" s="74"/>
      <c r="K80" s="74"/>
      <c r="L80" s="72"/>
    </row>
    <row r="81" spans="2:12" s="1" customFormat="1" ht="10.3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20" s="9" customFormat="1" ht="29.25" customHeight="1">
      <c r="B82" s="195"/>
      <c r="C82" s="196" t="s">
        <v>103</v>
      </c>
      <c r="D82" s="197" t="s">
        <v>53</v>
      </c>
      <c r="E82" s="197" t="s">
        <v>49</v>
      </c>
      <c r="F82" s="197" t="s">
        <v>104</v>
      </c>
      <c r="G82" s="197" t="s">
        <v>105</v>
      </c>
      <c r="H82" s="197" t="s">
        <v>106</v>
      </c>
      <c r="I82" s="198" t="s">
        <v>107</v>
      </c>
      <c r="J82" s="197" t="s">
        <v>93</v>
      </c>
      <c r="K82" s="199" t="s">
        <v>108</v>
      </c>
      <c r="L82" s="200"/>
      <c r="M82" s="102" t="s">
        <v>109</v>
      </c>
      <c r="N82" s="103" t="s">
        <v>38</v>
      </c>
      <c r="O82" s="103" t="s">
        <v>110</v>
      </c>
      <c r="P82" s="103" t="s">
        <v>111</v>
      </c>
      <c r="Q82" s="103" t="s">
        <v>112</v>
      </c>
      <c r="R82" s="103" t="s">
        <v>113</v>
      </c>
      <c r="S82" s="103" t="s">
        <v>114</v>
      </c>
      <c r="T82" s="104" t="s">
        <v>115</v>
      </c>
    </row>
    <row r="83" spans="2:63" s="1" customFormat="1" ht="29.25" customHeight="1">
      <c r="B83" s="46"/>
      <c r="C83" s="108" t="s">
        <v>94</v>
      </c>
      <c r="D83" s="74"/>
      <c r="E83" s="74"/>
      <c r="F83" s="74"/>
      <c r="G83" s="74"/>
      <c r="H83" s="74"/>
      <c r="I83" s="191"/>
      <c r="J83" s="201">
        <f>BK83</f>
        <v>0</v>
      </c>
      <c r="K83" s="74"/>
      <c r="L83" s="72"/>
      <c r="M83" s="105"/>
      <c r="N83" s="106"/>
      <c r="O83" s="106"/>
      <c r="P83" s="202">
        <f>P84</f>
        <v>0</v>
      </c>
      <c r="Q83" s="106"/>
      <c r="R83" s="202">
        <f>R84</f>
        <v>57.54986030000001</v>
      </c>
      <c r="S83" s="106"/>
      <c r="T83" s="203">
        <f>T84</f>
        <v>78.768</v>
      </c>
      <c r="AT83" s="24" t="s">
        <v>67</v>
      </c>
      <c r="AU83" s="24" t="s">
        <v>95</v>
      </c>
      <c r="BK83" s="204">
        <f>BK84</f>
        <v>0</v>
      </c>
    </row>
    <row r="84" spans="2:63" s="10" customFormat="1" ht="37.4" customHeight="1">
      <c r="B84" s="205"/>
      <c r="C84" s="206"/>
      <c r="D84" s="207" t="s">
        <v>67</v>
      </c>
      <c r="E84" s="208" t="s">
        <v>116</v>
      </c>
      <c r="F84" s="208" t="s">
        <v>117</v>
      </c>
      <c r="G84" s="206"/>
      <c r="H84" s="206"/>
      <c r="I84" s="209"/>
      <c r="J84" s="210">
        <f>BK84</f>
        <v>0</v>
      </c>
      <c r="K84" s="206"/>
      <c r="L84" s="211"/>
      <c r="M84" s="212"/>
      <c r="N84" s="213"/>
      <c r="O84" s="213"/>
      <c r="P84" s="214">
        <f>P85+P186+P190+P198+P244+P249</f>
        <v>0</v>
      </c>
      <c r="Q84" s="213"/>
      <c r="R84" s="214">
        <f>R85+R186+R190+R198+R244+R249</f>
        <v>57.54986030000001</v>
      </c>
      <c r="S84" s="213"/>
      <c r="T84" s="215">
        <f>T85+T186+T190+T198+T244+T249</f>
        <v>78.768</v>
      </c>
      <c r="AR84" s="216" t="s">
        <v>73</v>
      </c>
      <c r="AT84" s="217" t="s">
        <v>67</v>
      </c>
      <c r="AU84" s="217" t="s">
        <v>68</v>
      </c>
      <c r="AY84" s="216" t="s">
        <v>118</v>
      </c>
      <c r="BK84" s="218">
        <f>BK85+BK186+BK190+BK198+BK244+BK249</f>
        <v>0</v>
      </c>
    </row>
    <row r="85" spans="2:63" s="10" customFormat="1" ht="19.9" customHeight="1">
      <c r="B85" s="205"/>
      <c r="C85" s="206"/>
      <c r="D85" s="207" t="s">
        <v>67</v>
      </c>
      <c r="E85" s="219" t="s">
        <v>73</v>
      </c>
      <c r="F85" s="219" t="s">
        <v>119</v>
      </c>
      <c r="G85" s="206"/>
      <c r="H85" s="206"/>
      <c r="I85" s="209"/>
      <c r="J85" s="220">
        <f>BK85</f>
        <v>0</v>
      </c>
      <c r="K85" s="206"/>
      <c r="L85" s="211"/>
      <c r="M85" s="212"/>
      <c r="N85" s="213"/>
      <c r="O85" s="213"/>
      <c r="P85" s="214">
        <f>SUM(P86:P185)</f>
        <v>0</v>
      </c>
      <c r="Q85" s="213"/>
      <c r="R85" s="214">
        <f>SUM(R86:R185)</f>
        <v>1.8605803</v>
      </c>
      <c r="S85" s="213"/>
      <c r="T85" s="215">
        <f>SUM(T86:T185)</f>
        <v>78.768</v>
      </c>
      <c r="AR85" s="216" t="s">
        <v>73</v>
      </c>
      <c r="AT85" s="217" t="s">
        <v>67</v>
      </c>
      <c r="AU85" s="217" t="s">
        <v>73</v>
      </c>
      <c r="AY85" s="216" t="s">
        <v>118</v>
      </c>
      <c r="BK85" s="218">
        <f>SUM(BK86:BK185)</f>
        <v>0</v>
      </c>
    </row>
    <row r="86" spans="2:65" s="1" customFormat="1" ht="16.5" customHeight="1">
      <c r="B86" s="46"/>
      <c r="C86" s="221" t="s">
        <v>73</v>
      </c>
      <c r="D86" s="221" t="s">
        <v>120</v>
      </c>
      <c r="E86" s="222" t="s">
        <v>121</v>
      </c>
      <c r="F86" s="223" t="s">
        <v>122</v>
      </c>
      <c r="G86" s="224" t="s">
        <v>123</v>
      </c>
      <c r="H86" s="225">
        <v>175.04</v>
      </c>
      <c r="I86" s="226"/>
      <c r="J86" s="225">
        <f>ROUND(I86*H86,2)</f>
        <v>0</v>
      </c>
      <c r="K86" s="223" t="s">
        <v>124</v>
      </c>
      <c r="L86" s="72"/>
      <c r="M86" s="227" t="s">
        <v>20</v>
      </c>
      <c r="N86" s="228" t="s">
        <v>39</v>
      </c>
      <c r="O86" s="47"/>
      <c r="P86" s="229">
        <f>O86*H86</f>
        <v>0</v>
      </c>
      <c r="Q86" s="229">
        <v>0</v>
      </c>
      <c r="R86" s="229">
        <f>Q86*H86</f>
        <v>0</v>
      </c>
      <c r="S86" s="229">
        <v>0.45</v>
      </c>
      <c r="T86" s="230">
        <f>S86*H86</f>
        <v>78.768</v>
      </c>
      <c r="AR86" s="24" t="s">
        <v>125</v>
      </c>
      <c r="AT86" s="24" t="s">
        <v>120</v>
      </c>
      <c r="AU86" s="24" t="s">
        <v>77</v>
      </c>
      <c r="AY86" s="24" t="s">
        <v>118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4" t="s">
        <v>73</v>
      </c>
      <c r="BK86" s="231">
        <f>ROUND(I86*H86,2)</f>
        <v>0</v>
      </c>
      <c r="BL86" s="24" t="s">
        <v>125</v>
      </c>
      <c r="BM86" s="24" t="s">
        <v>415</v>
      </c>
    </row>
    <row r="87" spans="2:51" s="11" customFormat="1" ht="13.5">
      <c r="B87" s="232"/>
      <c r="C87" s="233"/>
      <c r="D87" s="234" t="s">
        <v>127</v>
      </c>
      <c r="E87" s="235" t="s">
        <v>20</v>
      </c>
      <c r="F87" s="236" t="s">
        <v>416</v>
      </c>
      <c r="G87" s="233"/>
      <c r="H87" s="237">
        <v>40.84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127</v>
      </c>
      <c r="AU87" s="243" t="s">
        <v>77</v>
      </c>
      <c r="AV87" s="11" t="s">
        <v>77</v>
      </c>
      <c r="AW87" s="11" t="s">
        <v>32</v>
      </c>
      <c r="AX87" s="11" t="s">
        <v>68</v>
      </c>
      <c r="AY87" s="243" t="s">
        <v>118</v>
      </c>
    </row>
    <row r="88" spans="2:51" s="11" customFormat="1" ht="13.5">
      <c r="B88" s="232"/>
      <c r="C88" s="233"/>
      <c r="D88" s="234" t="s">
        <v>127</v>
      </c>
      <c r="E88" s="235" t="s">
        <v>20</v>
      </c>
      <c r="F88" s="236" t="s">
        <v>417</v>
      </c>
      <c r="G88" s="233"/>
      <c r="H88" s="237">
        <v>98.2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127</v>
      </c>
      <c r="AU88" s="243" t="s">
        <v>77</v>
      </c>
      <c r="AV88" s="11" t="s">
        <v>77</v>
      </c>
      <c r="AW88" s="11" t="s">
        <v>32</v>
      </c>
      <c r="AX88" s="11" t="s">
        <v>68</v>
      </c>
      <c r="AY88" s="243" t="s">
        <v>118</v>
      </c>
    </row>
    <row r="89" spans="2:51" s="11" customFormat="1" ht="13.5">
      <c r="B89" s="232"/>
      <c r="C89" s="233"/>
      <c r="D89" s="234" t="s">
        <v>127</v>
      </c>
      <c r="E89" s="235" t="s">
        <v>20</v>
      </c>
      <c r="F89" s="236" t="s">
        <v>418</v>
      </c>
      <c r="G89" s="233"/>
      <c r="H89" s="237">
        <v>36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127</v>
      </c>
      <c r="AU89" s="243" t="s">
        <v>77</v>
      </c>
      <c r="AV89" s="11" t="s">
        <v>77</v>
      </c>
      <c r="AW89" s="11" t="s">
        <v>32</v>
      </c>
      <c r="AX89" s="11" t="s">
        <v>68</v>
      </c>
      <c r="AY89" s="243" t="s">
        <v>118</v>
      </c>
    </row>
    <row r="90" spans="2:51" s="14" customFormat="1" ht="13.5">
      <c r="B90" s="280"/>
      <c r="C90" s="281"/>
      <c r="D90" s="234" t="s">
        <v>127</v>
      </c>
      <c r="E90" s="282" t="s">
        <v>20</v>
      </c>
      <c r="F90" s="283" t="s">
        <v>419</v>
      </c>
      <c r="G90" s="281"/>
      <c r="H90" s="284">
        <v>175.04</v>
      </c>
      <c r="I90" s="285"/>
      <c r="J90" s="281"/>
      <c r="K90" s="281"/>
      <c r="L90" s="286"/>
      <c r="M90" s="287"/>
      <c r="N90" s="288"/>
      <c r="O90" s="288"/>
      <c r="P90" s="288"/>
      <c r="Q90" s="288"/>
      <c r="R90" s="288"/>
      <c r="S90" s="288"/>
      <c r="T90" s="289"/>
      <c r="AT90" s="290" t="s">
        <v>127</v>
      </c>
      <c r="AU90" s="290" t="s">
        <v>77</v>
      </c>
      <c r="AV90" s="14" t="s">
        <v>125</v>
      </c>
      <c r="AW90" s="14" t="s">
        <v>32</v>
      </c>
      <c r="AX90" s="14" t="s">
        <v>73</v>
      </c>
      <c r="AY90" s="290" t="s">
        <v>118</v>
      </c>
    </row>
    <row r="91" spans="2:65" s="1" customFormat="1" ht="16.5" customHeight="1">
      <c r="B91" s="46"/>
      <c r="C91" s="221" t="s">
        <v>77</v>
      </c>
      <c r="D91" s="221" t="s">
        <v>120</v>
      </c>
      <c r="E91" s="222" t="s">
        <v>129</v>
      </c>
      <c r="F91" s="223" t="s">
        <v>130</v>
      </c>
      <c r="G91" s="224" t="s">
        <v>131</v>
      </c>
      <c r="H91" s="225">
        <v>6.2</v>
      </c>
      <c r="I91" s="226"/>
      <c r="J91" s="225">
        <f>ROUND(I91*H91,2)</f>
        <v>0</v>
      </c>
      <c r="K91" s="223" t="s">
        <v>124</v>
      </c>
      <c r="L91" s="72"/>
      <c r="M91" s="227" t="s">
        <v>20</v>
      </c>
      <c r="N91" s="228" t="s">
        <v>39</v>
      </c>
      <c r="O91" s="47"/>
      <c r="P91" s="229">
        <f>O91*H91</f>
        <v>0</v>
      </c>
      <c r="Q91" s="229">
        <v>0.00868</v>
      </c>
      <c r="R91" s="229">
        <f>Q91*H91</f>
        <v>0.053816</v>
      </c>
      <c r="S91" s="229">
        <v>0</v>
      </c>
      <c r="T91" s="230">
        <f>S91*H91</f>
        <v>0</v>
      </c>
      <c r="AR91" s="24" t="s">
        <v>125</v>
      </c>
      <c r="AT91" s="24" t="s">
        <v>120</v>
      </c>
      <c r="AU91" s="24" t="s">
        <v>77</v>
      </c>
      <c r="AY91" s="24" t="s">
        <v>118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4" t="s">
        <v>73</v>
      </c>
      <c r="BK91" s="231">
        <f>ROUND(I91*H91,2)</f>
        <v>0</v>
      </c>
      <c r="BL91" s="24" t="s">
        <v>125</v>
      </c>
      <c r="BM91" s="24" t="s">
        <v>420</v>
      </c>
    </row>
    <row r="92" spans="2:51" s="11" customFormat="1" ht="13.5">
      <c r="B92" s="232"/>
      <c r="C92" s="233"/>
      <c r="D92" s="234" t="s">
        <v>127</v>
      </c>
      <c r="E92" s="235" t="s">
        <v>20</v>
      </c>
      <c r="F92" s="236" t="s">
        <v>421</v>
      </c>
      <c r="G92" s="233"/>
      <c r="H92" s="237">
        <v>5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127</v>
      </c>
      <c r="AU92" s="243" t="s">
        <v>77</v>
      </c>
      <c r="AV92" s="11" t="s">
        <v>77</v>
      </c>
      <c r="AW92" s="11" t="s">
        <v>32</v>
      </c>
      <c r="AX92" s="11" t="s">
        <v>68</v>
      </c>
      <c r="AY92" s="243" t="s">
        <v>118</v>
      </c>
    </row>
    <row r="93" spans="2:51" s="11" customFormat="1" ht="13.5">
      <c r="B93" s="232"/>
      <c r="C93" s="233"/>
      <c r="D93" s="234" t="s">
        <v>127</v>
      </c>
      <c r="E93" s="235" t="s">
        <v>20</v>
      </c>
      <c r="F93" s="236" t="s">
        <v>422</v>
      </c>
      <c r="G93" s="233"/>
      <c r="H93" s="237">
        <v>1.2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127</v>
      </c>
      <c r="AU93" s="243" t="s">
        <v>77</v>
      </c>
      <c r="AV93" s="11" t="s">
        <v>77</v>
      </c>
      <c r="AW93" s="11" t="s">
        <v>32</v>
      </c>
      <c r="AX93" s="11" t="s">
        <v>68</v>
      </c>
      <c r="AY93" s="243" t="s">
        <v>118</v>
      </c>
    </row>
    <row r="94" spans="2:51" s="14" customFormat="1" ht="13.5">
      <c r="B94" s="280"/>
      <c r="C94" s="281"/>
      <c r="D94" s="234" t="s">
        <v>127</v>
      </c>
      <c r="E94" s="282" t="s">
        <v>20</v>
      </c>
      <c r="F94" s="283" t="s">
        <v>419</v>
      </c>
      <c r="G94" s="281"/>
      <c r="H94" s="284">
        <v>6.2</v>
      </c>
      <c r="I94" s="285"/>
      <c r="J94" s="281"/>
      <c r="K94" s="281"/>
      <c r="L94" s="286"/>
      <c r="M94" s="287"/>
      <c r="N94" s="288"/>
      <c r="O94" s="288"/>
      <c r="P94" s="288"/>
      <c r="Q94" s="288"/>
      <c r="R94" s="288"/>
      <c r="S94" s="288"/>
      <c r="T94" s="289"/>
      <c r="AT94" s="290" t="s">
        <v>127</v>
      </c>
      <c r="AU94" s="290" t="s">
        <v>77</v>
      </c>
      <c r="AV94" s="14" t="s">
        <v>125</v>
      </c>
      <c r="AW94" s="14" t="s">
        <v>32</v>
      </c>
      <c r="AX94" s="14" t="s">
        <v>73</v>
      </c>
      <c r="AY94" s="290" t="s">
        <v>118</v>
      </c>
    </row>
    <row r="95" spans="2:65" s="1" customFormat="1" ht="16.5" customHeight="1">
      <c r="B95" s="46"/>
      <c r="C95" s="221" t="s">
        <v>80</v>
      </c>
      <c r="D95" s="221" t="s">
        <v>120</v>
      </c>
      <c r="E95" s="222" t="s">
        <v>134</v>
      </c>
      <c r="F95" s="223" t="s">
        <v>135</v>
      </c>
      <c r="G95" s="224" t="s">
        <v>131</v>
      </c>
      <c r="H95" s="225">
        <v>6.2</v>
      </c>
      <c r="I95" s="226"/>
      <c r="J95" s="225">
        <f>ROUND(I95*H95,2)</f>
        <v>0</v>
      </c>
      <c r="K95" s="223" t="s">
        <v>124</v>
      </c>
      <c r="L95" s="72"/>
      <c r="M95" s="227" t="s">
        <v>20</v>
      </c>
      <c r="N95" s="228" t="s">
        <v>39</v>
      </c>
      <c r="O95" s="47"/>
      <c r="P95" s="229">
        <f>O95*H95</f>
        <v>0</v>
      </c>
      <c r="Q95" s="229">
        <v>0.06053</v>
      </c>
      <c r="R95" s="229">
        <f>Q95*H95</f>
        <v>0.375286</v>
      </c>
      <c r="S95" s="229">
        <v>0</v>
      </c>
      <c r="T95" s="230">
        <f>S95*H95</f>
        <v>0</v>
      </c>
      <c r="AR95" s="24" t="s">
        <v>125</v>
      </c>
      <c r="AT95" s="24" t="s">
        <v>120</v>
      </c>
      <c r="AU95" s="24" t="s">
        <v>77</v>
      </c>
      <c r="AY95" s="24" t="s">
        <v>118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4" t="s">
        <v>73</v>
      </c>
      <c r="BK95" s="231">
        <f>ROUND(I95*H95,2)</f>
        <v>0</v>
      </c>
      <c r="BL95" s="24" t="s">
        <v>125</v>
      </c>
      <c r="BM95" s="24" t="s">
        <v>423</v>
      </c>
    </row>
    <row r="96" spans="2:51" s="11" customFormat="1" ht="13.5">
      <c r="B96" s="232"/>
      <c r="C96" s="233"/>
      <c r="D96" s="234" t="s">
        <v>127</v>
      </c>
      <c r="E96" s="235" t="s">
        <v>20</v>
      </c>
      <c r="F96" s="236" t="s">
        <v>421</v>
      </c>
      <c r="G96" s="233"/>
      <c r="H96" s="237">
        <v>5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127</v>
      </c>
      <c r="AU96" s="243" t="s">
        <v>77</v>
      </c>
      <c r="AV96" s="11" t="s">
        <v>77</v>
      </c>
      <c r="AW96" s="11" t="s">
        <v>32</v>
      </c>
      <c r="AX96" s="11" t="s">
        <v>68</v>
      </c>
      <c r="AY96" s="243" t="s">
        <v>118</v>
      </c>
    </row>
    <row r="97" spans="2:51" s="11" customFormat="1" ht="13.5">
      <c r="B97" s="232"/>
      <c r="C97" s="233"/>
      <c r="D97" s="234" t="s">
        <v>127</v>
      </c>
      <c r="E97" s="235" t="s">
        <v>20</v>
      </c>
      <c r="F97" s="236" t="s">
        <v>422</v>
      </c>
      <c r="G97" s="233"/>
      <c r="H97" s="237">
        <v>1.2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127</v>
      </c>
      <c r="AU97" s="243" t="s">
        <v>77</v>
      </c>
      <c r="AV97" s="11" t="s">
        <v>77</v>
      </c>
      <c r="AW97" s="11" t="s">
        <v>32</v>
      </c>
      <c r="AX97" s="11" t="s">
        <v>68</v>
      </c>
      <c r="AY97" s="243" t="s">
        <v>118</v>
      </c>
    </row>
    <row r="98" spans="2:51" s="14" customFormat="1" ht="13.5">
      <c r="B98" s="280"/>
      <c r="C98" s="281"/>
      <c r="D98" s="234" t="s">
        <v>127</v>
      </c>
      <c r="E98" s="282" t="s">
        <v>20</v>
      </c>
      <c r="F98" s="283" t="s">
        <v>419</v>
      </c>
      <c r="G98" s="281"/>
      <c r="H98" s="284">
        <v>6.2</v>
      </c>
      <c r="I98" s="285"/>
      <c r="J98" s="281"/>
      <c r="K98" s="281"/>
      <c r="L98" s="286"/>
      <c r="M98" s="287"/>
      <c r="N98" s="288"/>
      <c r="O98" s="288"/>
      <c r="P98" s="288"/>
      <c r="Q98" s="288"/>
      <c r="R98" s="288"/>
      <c r="S98" s="288"/>
      <c r="T98" s="289"/>
      <c r="AT98" s="290" t="s">
        <v>127</v>
      </c>
      <c r="AU98" s="290" t="s">
        <v>77</v>
      </c>
      <c r="AV98" s="14" t="s">
        <v>125</v>
      </c>
      <c r="AW98" s="14" t="s">
        <v>32</v>
      </c>
      <c r="AX98" s="14" t="s">
        <v>73</v>
      </c>
      <c r="AY98" s="290" t="s">
        <v>118</v>
      </c>
    </row>
    <row r="99" spans="2:65" s="1" customFormat="1" ht="16.5" customHeight="1">
      <c r="B99" s="46"/>
      <c r="C99" s="221" t="s">
        <v>125</v>
      </c>
      <c r="D99" s="221" t="s">
        <v>120</v>
      </c>
      <c r="E99" s="222" t="s">
        <v>138</v>
      </c>
      <c r="F99" s="223" t="s">
        <v>139</v>
      </c>
      <c r="G99" s="224" t="s">
        <v>140</v>
      </c>
      <c r="H99" s="225">
        <v>18.6</v>
      </c>
      <c r="I99" s="226"/>
      <c r="J99" s="225">
        <f>ROUND(I99*H99,2)</f>
        <v>0</v>
      </c>
      <c r="K99" s="223" t="s">
        <v>124</v>
      </c>
      <c r="L99" s="72"/>
      <c r="M99" s="227" t="s">
        <v>20</v>
      </c>
      <c r="N99" s="228" t="s">
        <v>39</v>
      </c>
      <c r="O99" s="47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4" t="s">
        <v>125</v>
      </c>
      <c r="AT99" s="24" t="s">
        <v>120</v>
      </c>
      <c r="AU99" s="24" t="s">
        <v>77</v>
      </c>
      <c r="AY99" s="24" t="s">
        <v>118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4" t="s">
        <v>73</v>
      </c>
      <c r="BK99" s="231">
        <f>ROUND(I99*H99,2)</f>
        <v>0</v>
      </c>
      <c r="BL99" s="24" t="s">
        <v>125</v>
      </c>
      <c r="BM99" s="24" t="s">
        <v>424</v>
      </c>
    </row>
    <row r="100" spans="2:51" s="11" customFormat="1" ht="13.5">
      <c r="B100" s="232"/>
      <c r="C100" s="233"/>
      <c r="D100" s="234" t="s">
        <v>127</v>
      </c>
      <c r="E100" s="235" t="s">
        <v>20</v>
      </c>
      <c r="F100" s="236" t="s">
        <v>425</v>
      </c>
      <c r="G100" s="233"/>
      <c r="H100" s="237">
        <v>3.6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127</v>
      </c>
      <c r="AU100" s="243" t="s">
        <v>77</v>
      </c>
      <c r="AV100" s="11" t="s">
        <v>77</v>
      </c>
      <c r="AW100" s="11" t="s">
        <v>32</v>
      </c>
      <c r="AX100" s="11" t="s">
        <v>68</v>
      </c>
      <c r="AY100" s="243" t="s">
        <v>118</v>
      </c>
    </row>
    <row r="101" spans="2:51" s="11" customFormat="1" ht="13.5">
      <c r="B101" s="232"/>
      <c r="C101" s="233"/>
      <c r="D101" s="234" t="s">
        <v>127</v>
      </c>
      <c r="E101" s="235" t="s">
        <v>20</v>
      </c>
      <c r="F101" s="236" t="s">
        <v>426</v>
      </c>
      <c r="G101" s="233"/>
      <c r="H101" s="237">
        <v>15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127</v>
      </c>
      <c r="AU101" s="243" t="s">
        <v>77</v>
      </c>
      <c r="AV101" s="11" t="s">
        <v>77</v>
      </c>
      <c r="AW101" s="11" t="s">
        <v>32</v>
      </c>
      <c r="AX101" s="11" t="s">
        <v>68</v>
      </c>
      <c r="AY101" s="243" t="s">
        <v>118</v>
      </c>
    </row>
    <row r="102" spans="2:51" s="14" customFormat="1" ht="13.5">
      <c r="B102" s="280"/>
      <c r="C102" s="281"/>
      <c r="D102" s="234" t="s">
        <v>127</v>
      </c>
      <c r="E102" s="282" t="s">
        <v>20</v>
      </c>
      <c r="F102" s="283" t="s">
        <v>419</v>
      </c>
      <c r="G102" s="281"/>
      <c r="H102" s="284">
        <v>18.6</v>
      </c>
      <c r="I102" s="285"/>
      <c r="J102" s="281"/>
      <c r="K102" s="281"/>
      <c r="L102" s="286"/>
      <c r="M102" s="287"/>
      <c r="N102" s="288"/>
      <c r="O102" s="288"/>
      <c r="P102" s="288"/>
      <c r="Q102" s="288"/>
      <c r="R102" s="288"/>
      <c r="S102" s="288"/>
      <c r="T102" s="289"/>
      <c r="AT102" s="290" t="s">
        <v>127</v>
      </c>
      <c r="AU102" s="290" t="s">
        <v>77</v>
      </c>
      <c r="AV102" s="14" t="s">
        <v>125</v>
      </c>
      <c r="AW102" s="14" t="s">
        <v>32</v>
      </c>
      <c r="AX102" s="14" t="s">
        <v>73</v>
      </c>
      <c r="AY102" s="290" t="s">
        <v>118</v>
      </c>
    </row>
    <row r="103" spans="2:65" s="1" customFormat="1" ht="16.5" customHeight="1">
      <c r="B103" s="46"/>
      <c r="C103" s="221" t="s">
        <v>143</v>
      </c>
      <c r="D103" s="221" t="s">
        <v>120</v>
      </c>
      <c r="E103" s="222" t="s">
        <v>144</v>
      </c>
      <c r="F103" s="223" t="s">
        <v>145</v>
      </c>
      <c r="G103" s="224" t="s">
        <v>140</v>
      </c>
      <c r="H103" s="225">
        <v>98.02</v>
      </c>
      <c r="I103" s="226"/>
      <c r="J103" s="225">
        <f>ROUND(I103*H103,2)</f>
        <v>0</v>
      </c>
      <c r="K103" s="223" t="s">
        <v>124</v>
      </c>
      <c r="L103" s="72"/>
      <c r="M103" s="227" t="s">
        <v>20</v>
      </c>
      <c r="N103" s="228" t="s">
        <v>39</v>
      </c>
      <c r="O103" s="47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4" t="s">
        <v>125</v>
      </c>
      <c r="AT103" s="24" t="s">
        <v>120</v>
      </c>
      <c r="AU103" s="24" t="s">
        <v>77</v>
      </c>
      <c r="AY103" s="24" t="s">
        <v>118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4" t="s">
        <v>73</v>
      </c>
      <c r="BK103" s="231">
        <f>ROUND(I103*H103,2)</f>
        <v>0</v>
      </c>
      <c r="BL103" s="24" t="s">
        <v>125</v>
      </c>
      <c r="BM103" s="24" t="s">
        <v>427</v>
      </c>
    </row>
    <row r="104" spans="2:51" s="11" customFormat="1" ht="13.5">
      <c r="B104" s="232"/>
      <c r="C104" s="233"/>
      <c r="D104" s="234" t="s">
        <v>127</v>
      </c>
      <c r="E104" s="235" t="s">
        <v>20</v>
      </c>
      <c r="F104" s="236" t="s">
        <v>428</v>
      </c>
      <c r="G104" s="233"/>
      <c r="H104" s="237">
        <v>65.34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127</v>
      </c>
      <c r="AU104" s="243" t="s">
        <v>77</v>
      </c>
      <c r="AV104" s="11" t="s">
        <v>77</v>
      </c>
      <c r="AW104" s="11" t="s">
        <v>32</v>
      </c>
      <c r="AX104" s="11" t="s">
        <v>68</v>
      </c>
      <c r="AY104" s="243" t="s">
        <v>118</v>
      </c>
    </row>
    <row r="105" spans="2:51" s="11" customFormat="1" ht="13.5">
      <c r="B105" s="232"/>
      <c r="C105" s="233"/>
      <c r="D105" s="234" t="s">
        <v>127</v>
      </c>
      <c r="E105" s="235" t="s">
        <v>20</v>
      </c>
      <c r="F105" s="236" t="s">
        <v>429</v>
      </c>
      <c r="G105" s="233"/>
      <c r="H105" s="237">
        <v>157.12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127</v>
      </c>
      <c r="AU105" s="243" t="s">
        <v>77</v>
      </c>
      <c r="AV105" s="11" t="s">
        <v>77</v>
      </c>
      <c r="AW105" s="11" t="s">
        <v>32</v>
      </c>
      <c r="AX105" s="11" t="s">
        <v>68</v>
      </c>
      <c r="AY105" s="243" t="s">
        <v>118</v>
      </c>
    </row>
    <row r="106" spans="2:51" s="11" customFormat="1" ht="13.5">
      <c r="B106" s="232"/>
      <c r="C106" s="233"/>
      <c r="D106" s="234" t="s">
        <v>127</v>
      </c>
      <c r="E106" s="235" t="s">
        <v>20</v>
      </c>
      <c r="F106" s="236" t="s">
        <v>430</v>
      </c>
      <c r="G106" s="233"/>
      <c r="H106" s="237">
        <v>57.6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127</v>
      </c>
      <c r="AU106" s="243" t="s">
        <v>77</v>
      </c>
      <c r="AV106" s="11" t="s">
        <v>77</v>
      </c>
      <c r="AW106" s="11" t="s">
        <v>32</v>
      </c>
      <c r="AX106" s="11" t="s">
        <v>68</v>
      </c>
      <c r="AY106" s="243" t="s">
        <v>118</v>
      </c>
    </row>
    <row r="107" spans="2:51" s="12" customFormat="1" ht="13.5">
      <c r="B107" s="244"/>
      <c r="C107" s="245"/>
      <c r="D107" s="234" t="s">
        <v>127</v>
      </c>
      <c r="E107" s="246" t="s">
        <v>20</v>
      </c>
      <c r="F107" s="247" t="s">
        <v>148</v>
      </c>
      <c r="G107" s="245"/>
      <c r="H107" s="248">
        <v>280.06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127</v>
      </c>
      <c r="AU107" s="254" t="s">
        <v>77</v>
      </c>
      <c r="AV107" s="12" t="s">
        <v>80</v>
      </c>
      <c r="AW107" s="12" t="s">
        <v>32</v>
      </c>
      <c r="AX107" s="12" t="s">
        <v>68</v>
      </c>
      <c r="AY107" s="254" t="s">
        <v>118</v>
      </c>
    </row>
    <row r="108" spans="2:51" s="11" customFormat="1" ht="13.5">
      <c r="B108" s="232"/>
      <c r="C108" s="233"/>
      <c r="D108" s="234" t="s">
        <v>127</v>
      </c>
      <c r="E108" s="235" t="s">
        <v>20</v>
      </c>
      <c r="F108" s="236" t="s">
        <v>431</v>
      </c>
      <c r="G108" s="233"/>
      <c r="H108" s="237">
        <v>98.02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127</v>
      </c>
      <c r="AU108" s="243" t="s">
        <v>77</v>
      </c>
      <c r="AV108" s="11" t="s">
        <v>77</v>
      </c>
      <c r="AW108" s="11" t="s">
        <v>32</v>
      </c>
      <c r="AX108" s="11" t="s">
        <v>73</v>
      </c>
      <c r="AY108" s="243" t="s">
        <v>118</v>
      </c>
    </row>
    <row r="109" spans="2:65" s="1" customFormat="1" ht="16.5" customHeight="1">
      <c r="B109" s="46"/>
      <c r="C109" s="221" t="s">
        <v>150</v>
      </c>
      <c r="D109" s="221" t="s">
        <v>120</v>
      </c>
      <c r="E109" s="222" t="s">
        <v>151</v>
      </c>
      <c r="F109" s="223" t="s">
        <v>152</v>
      </c>
      <c r="G109" s="224" t="s">
        <v>140</v>
      </c>
      <c r="H109" s="225">
        <v>98.02</v>
      </c>
      <c r="I109" s="226"/>
      <c r="J109" s="225">
        <f>ROUND(I109*H109,2)</f>
        <v>0</v>
      </c>
      <c r="K109" s="223" t="s">
        <v>124</v>
      </c>
      <c r="L109" s="72"/>
      <c r="M109" s="227" t="s">
        <v>20</v>
      </c>
      <c r="N109" s="228" t="s">
        <v>39</v>
      </c>
      <c r="O109" s="47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4" t="s">
        <v>125</v>
      </c>
      <c r="AT109" s="24" t="s">
        <v>120</v>
      </c>
      <c r="AU109" s="24" t="s">
        <v>77</v>
      </c>
      <c r="AY109" s="24" t="s">
        <v>118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4" t="s">
        <v>73</v>
      </c>
      <c r="BK109" s="231">
        <f>ROUND(I109*H109,2)</f>
        <v>0</v>
      </c>
      <c r="BL109" s="24" t="s">
        <v>125</v>
      </c>
      <c r="BM109" s="24" t="s">
        <v>432</v>
      </c>
    </row>
    <row r="110" spans="2:65" s="1" customFormat="1" ht="16.5" customHeight="1">
      <c r="B110" s="46"/>
      <c r="C110" s="221" t="s">
        <v>154</v>
      </c>
      <c r="D110" s="221" t="s">
        <v>120</v>
      </c>
      <c r="E110" s="222" t="s">
        <v>155</v>
      </c>
      <c r="F110" s="223" t="s">
        <v>156</v>
      </c>
      <c r="G110" s="224" t="s">
        <v>140</v>
      </c>
      <c r="H110" s="225">
        <v>112.02</v>
      </c>
      <c r="I110" s="226"/>
      <c r="J110" s="225">
        <f>ROUND(I110*H110,2)</f>
        <v>0</v>
      </c>
      <c r="K110" s="223" t="s">
        <v>124</v>
      </c>
      <c r="L110" s="72"/>
      <c r="M110" s="227" t="s">
        <v>20</v>
      </c>
      <c r="N110" s="228" t="s">
        <v>39</v>
      </c>
      <c r="O110" s="47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4" t="s">
        <v>125</v>
      </c>
      <c r="AT110" s="24" t="s">
        <v>120</v>
      </c>
      <c r="AU110" s="24" t="s">
        <v>77</v>
      </c>
      <c r="AY110" s="24" t="s">
        <v>118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4" t="s">
        <v>73</v>
      </c>
      <c r="BK110" s="231">
        <f>ROUND(I110*H110,2)</f>
        <v>0</v>
      </c>
      <c r="BL110" s="24" t="s">
        <v>125</v>
      </c>
      <c r="BM110" s="24" t="s">
        <v>433</v>
      </c>
    </row>
    <row r="111" spans="2:51" s="11" customFormat="1" ht="13.5">
      <c r="B111" s="232"/>
      <c r="C111" s="233"/>
      <c r="D111" s="234" t="s">
        <v>127</v>
      </c>
      <c r="E111" s="235" t="s">
        <v>20</v>
      </c>
      <c r="F111" s="236" t="s">
        <v>428</v>
      </c>
      <c r="G111" s="233"/>
      <c r="H111" s="237">
        <v>65.34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127</v>
      </c>
      <c r="AU111" s="243" t="s">
        <v>77</v>
      </c>
      <c r="AV111" s="11" t="s">
        <v>77</v>
      </c>
      <c r="AW111" s="11" t="s">
        <v>32</v>
      </c>
      <c r="AX111" s="11" t="s">
        <v>68</v>
      </c>
      <c r="AY111" s="243" t="s">
        <v>118</v>
      </c>
    </row>
    <row r="112" spans="2:51" s="11" customFormat="1" ht="13.5">
      <c r="B112" s="232"/>
      <c r="C112" s="233"/>
      <c r="D112" s="234" t="s">
        <v>127</v>
      </c>
      <c r="E112" s="235" t="s">
        <v>20</v>
      </c>
      <c r="F112" s="236" t="s">
        <v>429</v>
      </c>
      <c r="G112" s="233"/>
      <c r="H112" s="237">
        <v>157.12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127</v>
      </c>
      <c r="AU112" s="243" t="s">
        <v>77</v>
      </c>
      <c r="AV112" s="11" t="s">
        <v>77</v>
      </c>
      <c r="AW112" s="11" t="s">
        <v>32</v>
      </c>
      <c r="AX112" s="11" t="s">
        <v>68</v>
      </c>
      <c r="AY112" s="243" t="s">
        <v>118</v>
      </c>
    </row>
    <row r="113" spans="2:51" s="11" customFormat="1" ht="13.5">
      <c r="B113" s="232"/>
      <c r="C113" s="233"/>
      <c r="D113" s="234" t="s">
        <v>127</v>
      </c>
      <c r="E113" s="235" t="s">
        <v>20</v>
      </c>
      <c r="F113" s="236" t="s">
        <v>430</v>
      </c>
      <c r="G113" s="233"/>
      <c r="H113" s="237">
        <v>57.6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127</v>
      </c>
      <c r="AU113" s="243" t="s">
        <v>77</v>
      </c>
      <c r="AV113" s="11" t="s">
        <v>77</v>
      </c>
      <c r="AW113" s="11" t="s">
        <v>32</v>
      </c>
      <c r="AX113" s="11" t="s">
        <v>68</v>
      </c>
      <c r="AY113" s="243" t="s">
        <v>118</v>
      </c>
    </row>
    <row r="114" spans="2:51" s="12" customFormat="1" ht="13.5">
      <c r="B114" s="244"/>
      <c r="C114" s="245"/>
      <c r="D114" s="234" t="s">
        <v>127</v>
      </c>
      <c r="E114" s="246" t="s">
        <v>20</v>
      </c>
      <c r="F114" s="247" t="s">
        <v>148</v>
      </c>
      <c r="G114" s="245"/>
      <c r="H114" s="248">
        <v>280.06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127</v>
      </c>
      <c r="AU114" s="254" t="s">
        <v>77</v>
      </c>
      <c r="AV114" s="12" t="s">
        <v>80</v>
      </c>
      <c r="AW114" s="12" t="s">
        <v>32</v>
      </c>
      <c r="AX114" s="12" t="s">
        <v>68</v>
      </c>
      <c r="AY114" s="254" t="s">
        <v>118</v>
      </c>
    </row>
    <row r="115" spans="2:51" s="11" customFormat="1" ht="13.5">
      <c r="B115" s="232"/>
      <c r="C115" s="233"/>
      <c r="D115" s="234" t="s">
        <v>127</v>
      </c>
      <c r="E115" s="235" t="s">
        <v>20</v>
      </c>
      <c r="F115" s="236" t="s">
        <v>434</v>
      </c>
      <c r="G115" s="233"/>
      <c r="H115" s="237">
        <v>112.02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127</v>
      </c>
      <c r="AU115" s="243" t="s">
        <v>77</v>
      </c>
      <c r="AV115" s="11" t="s">
        <v>77</v>
      </c>
      <c r="AW115" s="11" t="s">
        <v>32</v>
      </c>
      <c r="AX115" s="11" t="s">
        <v>73</v>
      </c>
      <c r="AY115" s="243" t="s">
        <v>118</v>
      </c>
    </row>
    <row r="116" spans="2:65" s="1" customFormat="1" ht="16.5" customHeight="1">
      <c r="B116" s="46"/>
      <c r="C116" s="221" t="s">
        <v>159</v>
      </c>
      <c r="D116" s="221" t="s">
        <v>120</v>
      </c>
      <c r="E116" s="222" t="s">
        <v>160</v>
      </c>
      <c r="F116" s="223" t="s">
        <v>161</v>
      </c>
      <c r="G116" s="224" t="s">
        <v>140</v>
      </c>
      <c r="H116" s="225">
        <v>112.02</v>
      </c>
      <c r="I116" s="226"/>
      <c r="J116" s="225">
        <f>ROUND(I116*H116,2)</f>
        <v>0</v>
      </c>
      <c r="K116" s="223" t="s">
        <v>124</v>
      </c>
      <c r="L116" s="72"/>
      <c r="M116" s="227" t="s">
        <v>20</v>
      </c>
      <c r="N116" s="228" t="s">
        <v>39</v>
      </c>
      <c r="O116" s="47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4" t="s">
        <v>125</v>
      </c>
      <c r="AT116" s="24" t="s">
        <v>120</v>
      </c>
      <c r="AU116" s="24" t="s">
        <v>77</v>
      </c>
      <c r="AY116" s="24" t="s">
        <v>118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4" t="s">
        <v>73</v>
      </c>
      <c r="BK116" s="231">
        <f>ROUND(I116*H116,2)</f>
        <v>0</v>
      </c>
      <c r="BL116" s="24" t="s">
        <v>125</v>
      </c>
      <c r="BM116" s="24" t="s">
        <v>435</v>
      </c>
    </row>
    <row r="117" spans="2:65" s="1" customFormat="1" ht="16.5" customHeight="1">
      <c r="B117" s="46"/>
      <c r="C117" s="221" t="s">
        <v>163</v>
      </c>
      <c r="D117" s="221" t="s">
        <v>120</v>
      </c>
      <c r="E117" s="222" t="s">
        <v>164</v>
      </c>
      <c r="F117" s="223" t="s">
        <v>165</v>
      </c>
      <c r="G117" s="224" t="s">
        <v>140</v>
      </c>
      <c r="H117" s="225">
        <v>42.01</v>
      </c>
      <c r="I117" s="226"/>
      <c r="J117" s="225">
        <f>ROUND(I117*H117,2)</f>
        <v>0</v>
      </c>
      <c r="K117" s="223" t="s">
        <v>124</v>
      </c>
      <c r="L117" s="72"/>
      <c r="M117" s="227" t="s">
        <v>20</v>
      </c>
      <c r="N117" s="228" t="s">
        <v>39</v>
      </c>
      <c r="O117" s="47"/>
      <c r="P117" s="229">
        <f>O117*H117</f>
        <v>0</v>
      </c>
      <c r="Q117" s="229">
        <v>0.01046</v>
      </c>
      <c r="R117" s="229">
        <f>Q117*H117</f>
        <v>0.4394246</v>
      </c>
      <c r="S117" s="229">
        <v>0</v>
      </c>
      <c r="T117" s="230">
        <f>S117*H117</f>
        <v>0</v>
      </c>
      <c r="AR117" s="24" t="s">
        <v>125</v>
      </c>
      <c r="AT117" s="24" t="s">
        <v>120</v>
      </c>
      <c r="AU117" s="24" t="s">
        <v>77</v>
      </c>
      <c r="AY117" s="24" t="s">
        <v>118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4" t="s">
        <v>73</v>
      </c>
      <c r="BK117" s="231">
        <f>ROUND(I117*H117,2)</f>
        <v>0</v>
      </c>
      <c r="BL117" s="24" t="s">
        <v>125</v>
      </c>
      <c r="BM117" s="24" t="s">
        <v>436</v>
      </c>
    </row>
    <row r="118" spans="2:51" s="11" customFormat="1" ht="13.5">
      <c r="B118" s="232"/>
      <c r="C118" s="233"/>
      <c r="D118" s="234" t="s">
        <v>127</v>
      </c>
      <c r="E118" s="235" t="s">
        <v>20</v>
      </c>
      <c r="F118" s="236" t="s">
        <v>428</v>
      </c>
      <c r="G118" s="233"/>
      <c r="H118" s="237">
        <v>65.34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127</v>
      </c>
      <c r="AU118" s="243" t="s">
        <v>77</v>
      </c>
      <c r="AV118" s="11" t="s">
        <v>77</v>
      </c>
      <c r="AW118" s="11" t="s">
        <v>32</v>
      </c>
      <c r="AX118" s="11" t="s">
        <v>68</v>
      </c>
      <c r="AY118" s="243" t="s">
        <v>118</v>
      </c>
    </row>
    <row r="119" spans="2:51" s="11" customFormat="1" ht="13.5">
      <c r="B119" s="232"/>
      <c r="C119" s="233"/>
      <c r="D119" s="234" t="s">
        <v>127</v>
      </c>
      <c r="E119" s="235" t="s">
        <v>20</v>
      </c>
      <c r="F119" s="236" t="s">
        <v>429</v>
      </c>
      <c r="G119" s="233"/>
      <c r="H119" s="237">
        <v>157.12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127</v>
      </c>
      <c r="AU119" s="243" t="s">
        <v>77</v>
      </c>
      <c r="AV119" s="11" t="s">
        <v>77</v>
      </c>
      <c r="AW119" s="11" t="s">
        <v>32</v>
      </c>
      <c r="AX119" s="11" t="s">
        <v>68</v>
      </c>
      <c r="AY119" s="243" t="s">
        <v>118</v>
      </c>
    </row>
    <row r="120" spans="2:51" s="11" customFormat="1" ht="13.5">
      <c r="B120" s="232"/>
      <c r="C120" s="233"/>
      <c r="D120" s="234" t="s">
        <v>127</v>
      </c>
      <c r="E120" s="235" t="s">
        <v>20</v>
      </c>
      <c r="F120" s="236" t="s">
        <v>430</v>
      </c>
      <c r="G120" s="233"/>
      <c r="H120" s="237">
        <v>57.6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127</v>
      </c>
      <c r="AU120" s="243" t="s">
        <v>77</v>
      </c>
      <c r="AV120" s="11" t="s">
        <v>77</v>
      </c>
      <c r="AW120" s="11" t="s">
        <v>32</v>
      </c>
      <c r="AX120" s="11" t="s">
        <v>68</v>
      </c>
      <c r="AY120" s="243" t="s">
        <v>118</v>
      </c>
    </row>
    <row r="121" spans="2:51" s="12" customFormat="1" ht="13.5">
      <c r="B121" s="244"/>
      <c r="C121" s="245"/>
      <c r="D121" s="234" t="s">
        <v>127</v>
      </c>
      <c r="E121" s="246" t="s">
        <v>20</v>
      </c>
      <c r="F121" s="247" t="s">
        <v>148</v>
      </c>
      <c r="G121" s="245"/>
      <c r="H121" s="248">
        <v>280.06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127</v>
      </c>
      <c r="AU121" s="254" t="s">
        <v>77</v>
      </c>
      <c r="AV121" s="12" t="s">
        <v>80</v>
      </c>
      <c r="AW121" s="12" t="s">
        <v>32</v>
      </c>
      <c r="AX121" s="12" t="s">
        <v>68</v>
      </c>
      <c r="AY121" s="254" t="s">
        <v>118</v>
      </c>
    </row>
    <row r="122" spans="2:51" s="11" customFormat="1" ht="13.5">
      <c r="B122" s="232"/>
      <c r="C122" s="233"/>
      <c r="D122" s="234" t="s">
        <v>127</v>
      </c>
      <c r="E122" s="235" t="s">
        <v>20</v>
      </c>
      <c r="F122" s="236" t="s">
        <v>437</v>
      </c>
      <c r="G122" s="233"/>
      <c r="H122" s="237">
        <v>42.01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127</v>
      </c>
      <c r="AU122" s="243" t="s">
        <v>77</v>
      </c>
      <c r="AV122" s="11" t="s">
        <v>77</v>
      </c>
      <c r="AW122" s="11" t="s">
        <v>32</v>
      </c>
      <c r="AX122" s="11" t="s">
        <v>73</v>
      </c>
      <c r="AY122" s="243" t="s">
        <v>118</v>
      </c>
    </row>
    <row r="123" spans="2:65" s="1" customFormat="1" ht="16.5" customHeight="1">
      <c r="B123" s="46"/>
      <c r="C123" s="221" t="s">
        <v>168</v>
      </c>
      <c r="D123" s="221" t="s">
        <v>120</v>
      </c>
      <c r="E123" s="222" t="s">
        <v>169</v>
      </c>
      <c r="F123" s="223" t="s">
        <v>170</v>
      </c>
      <c r="G123" s="224" t="s">
        <v>140</v>
      </c>
      <c r="H123" s="225">
        <v>28.01</v>
      </c>
      <c r="I123" s="226"/>
      <c r="J123" s="225">
        <f>ROUND(I123*H123,2)</f>
        <v>0</v>
      </c>
      <c r="K123" s="223" t="s">
        <v>124</v>
      </c>
      <c r="L123" s="72"/>
      <c r="M123" s="227" t="s">
        <v>20</v>
      </c>
      <c r="N123" s="228" t="s">
        <v>39</v>
      </c>
      <c r="O123" s="47"/>
      <c r="P123" s="229">
        <f>O123*H123</f>
        <v>0</v>
      </c>
      <c r="Q123" s="229">
        <v>0.01705</v>
      </c>
      <c r="R123" s="229">
        <f>Q123*H123</f>
        <v>0.4775705</v>
      </c>
      <c r="S123" s="229">
        <v>0</v>
      </c>
      <c r="T123" s="230">
        <f>S123*H123</f>
        <v>0</v>
      </c>
      <c r="AR123" s="24" t="s">
        <v>125</v>
      </c>
      <c r="AT123" s="24" t="s">
        <v>120</v>
      </c>
      <c r="AU123" s="24" t="s">
        <v>77</v>
      </c>
      <c r="AY123" s="24" t="s">
        <v>118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4" t="s">
        <v>73</v>
      </c>
      <c r="BK123" s="231">
        <f>ROUND(I123*H123,2)</f>
        <v>0</v>
      </c>
      <c r="BL123" s="24" t="s">
        <v>125</v>
      </c>
      <c r="BM123" s="24" t="s">
        <v>438</v>
      </c>
    </row>
    <row r="124" spans="2:51" s="11" customFormat="1" ht="13.5">
      <c r="B124" s="232"/>
      <c r="C124" s="233"/>
      <c r="D124" s="234" t="s">
        <v>127</v>
      </c>
      <c r="E124" s="235" t="s">
        <v>20</v>
      </c>
      <c r="F124" s="236" t="s">
        <v>428</v>
      </c>
      <c r="G124" s="233"/>
      <c r="H124" s="237">
        <v>65.34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127</v>
      </c>
      <c r="AU124" s="243" t="s">
        <v>77</v>
      </c>
      <c r="AV124" s="11" t="s">
        <v>77</v>
      </c>
      <c r="AW124" s="11" t="s">
        <v>32</v>
      </c>
      <c r="AX124" s="11" t="s">
        <v>68</v>
      </c>
      <c r="AY124" s="243" t="s">
        <v>118</v>
      </c>
    </row>
    <row r="125" spans="2:51" s="11" customFormat="1" ht="13.5">
      <c r="B125" s="232"/>
      <c r="C125" s="233"/>
      <c r="D125" s="234" t="s">
        <v>127</v>
      </c>
      <c r="E125" s="235" t="s">
        <v>20</v>
      </c>
      <c r="F125" s="236" t="s">
        <v>429</v>
      </c>
      <c r="G125" s="233"/>
      <c r="H125" s="237">
        <v>157.12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127</v>
      </c>
      <c r="AU125" s="243" t="s">
        <v>77</v>
      </c>
      <c r="AV125" s="11" t="s">
        <v>77</v>
      </c>
      <c r="AW125" s="11" t="s">
        <v>32</v>
      </c>
      <c r="AX125" s="11" t="s">
        <v>68</v>
      </c>
      <c r="AY125" s="243" t="s">
        <v>118</v>
      </c>
    </row>
    <row r="126" spans="2:51" s="11" customFormat="1" ht="13.5">
      <c r="B126" s="232"/>
      <c r="C126" s="233"/>
      <c r="D126" s="234" t="s">
        <v>127</v>
      </c>
      <c r="E126" s="235" t="s">
        <v>20</v>
      </c>
      <c r="F126" s="236" t="s">
        <v>430</v>
      </c>
      <c r="G126" s="233"/>
      <c r="H126" s="237">
        <v>57.6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127</v>
      </c>
      <c r="AU126" s="243" t="s">
        <v>77</v>
      </c>
      <c r="AV126" s="11" t="s">
        <v>77</v>
      </c>
      <c r="AW126" s="11" t="s">
        <v>32</v>
      </c>
      <c r="AX126" s="11" t="s">
        <v>68</v>
      </c>
      <c r="AY126" s="243" t="s">
        <v>118</v>
      </c>
    </row>
    <row r="127" spans="2:51" s="12" customFormat="1" ht="13.5">
      <c r="B127" s="244"/>
      <c r="C127" s="245"/>
      <c r="D127" s="234" t="s">
        <v>127</v>
      </c>
      <c r="E127" s="246" t="s">
        <v>20</v>
      </c>
      <c r="F127" s="247" t="s">
        <v>148</v>
      </c>
      <c r="G127" s="245"/>
      <c r="H127" s="248">
        <v>280.06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AT127" s="254" t="s">
        <v>127</v>
      </c>
      <c r="AU127" s="254" t="s">
        <v>77</v>
      </c>
      <c r="AV127" s="12" t="s">
        <v>80</v>
      </c>
      <c r="AW127" s="12" t="s">
        <v>32</v>
      </c>
      <c r="AX127" s="12" t="s">
        <v>68</v>
      </c>
      <c r="AY127" s="254" t="s">
        <v>118</v>
      </c>
    </row>
    <row r="128" spans="2:51" s="11" customFormat="1" ht="13.5">
      <c r="B128" s="232"/>
      <c r="C128" s="233"/>
      <c r="D128" s="234" t="s">
        <v>127</v>
      </c>
      <c r="E128" s="235" t="s">
        <v>20</v>
      </c>
      <c r="F128" s="236" t="s">
        <v>439</v>
      </c>
      <c r="G128" s="233"/>
      <c r="H128" s="237">
        <v>28.01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127</v>
      </c>
      <c r="AU128" s="243" t="s">
        <v>77</v>
      </c>
      <c r="AV128" s="11" t="s">
        <v>77</v>
      </c>
      <c r="AW128" s="11" t="s">
        <v>32</v>
      </c>
      <c r="AX128" s="11" t="s">
        <v>73</v>
      </c>
      <c r="AY128" s="243" t="s">
        <v>118</v>
      </c>
    </row>
    <row r="129" spans="2:65" s="1" customFormat="1" ht="16.5" customHeight="1">
      <c r="B129" s="46"/>
      <c r="C129" s="221" t="s">
        <v>173</v>
      </c>
      <c r="D129" s="221" t="s">
        <v>120</v>
      </c>
      <c r="E129" s="222" t="s">
        <v>174</v>
      </c>
      <c r="F129" s="223" t="s">
        <v>175</v>
      </c>
      <c r="G129" s="224" t="s">
        <v>123</v>
      </c>
      <c r="H129" s="225">
        <v>612.48</v>
      </c>
      <c r="I129" s="226"/>
      <c r="J129" s="225">
        <f>ROUND(I129*H129,2)</f>
        <v>0</v>
      </c>
      <c r="K129" s="223" t="s">
        <v>124</v>
      </c>
      <c r="L129" s="72"/>
      <c r="M129" s="227" t="s">
        <v>20</v>
      </c>
      <c r="N129" s="228" t="s">
        <v>39</v>
      </c>
      <c r="O129" s="47"/>
      <c r="P129" s="229">
        <f>O129*H129</f>
        <v>0</v>
      </c>
      <c r="Q129" s="229">
        <v>0.00084</v>
      </c>
      <c r="R129" s="229">
        <f>Q129*H129</f>
        <v>0.5144832</v>
      </c>
      <c r="S129" s="229">
        <v>0</v>
      </c>
      <c r="T129" s="230">
        <f>S129*H129</f>
        <v>0</v>
      </c>
      <c r="AR129" s="24" t="s">
        <v>125</v>
      </c>
      <c r="AT129" s="24" t="s">
        <v>120</v>
      </c>
      <c r="AU129" s="24" t="s">
        <v>77</v>
      </c>
      <c r="AY129" s="24" t="s">
        <v>118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4" t="s">
        <v>73</v>
      </c>
      <c r="BK129" s="231">
        <f>ROUND(I129*H129,2)</f>
        <v>0</v>
      </c>
      <c r="BL129" s="24" t="s">
        <v>125</v>
      </c>
      <c r="BM129" s="24" t="s">
        <v>440</v>
      </c>
    </row>
    <row r="130" spans="2:51" s="11" customFormat="1" ht="13.5">
      <c r="B130" s="232"/>
      <c r="C130" s="233"/>
      <c r="D130" s="234" t="s">
        <v>127</v>
      </c>
      <c r="E130" s="235" t="s">
        <v>20</v>
      </c>
      <c r="F130" s="236" t="s">
        <v>441</v>
      </c>
      <c r="G130" s="233"/>
      <c r="H130" s="237">
        <v>612.48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127</v>
      </c>
      <c r="AU130" s="243" t="s">
        <v>77</v>
      </c>
      <c r="AV130" s="11" t="s">
        <v>77</v>
      </c>
      <c r="AW130" s="11" t="s">
        <v>32</v>
      </c>
      <c r="AX130" s="11" t="s">
        <v>73</v>
      </c>
      <c r="AY130" s="243" t="s">
        <v>118</v>
      </c>
    </row>
    <row r="131" spans="2:65" s="1" customFormat="1" ht="16.5" customHeight="1">
      <c r="B131" s="46"/>
      <c r="C131" s="221" t="s">
        <v>178</v>
      </c>
      <c r="D131" s="221" t="s">
        <v>120</v>
      </c>
      <c r="E131" s="222" t="s">
        <v>179</v>
      </c>
      <c r="F131" s="223" t="s">
        <v>180</v>
      </c>
      <c r="G131" s="224" t="s">
        <v>123</v>
      </c>
      <c r="H131" s="225">
        <v>612.48</v>
      </c>
      <c r="I131" s="226"/>
      <c r="J131" s="225">
        <f>ROUND(I131*H131,2)</f>
        <v>0</v>
      </c>
      <c r="K131" s="223" t="s">
        <v>124</v>
      </c>
      <c r="L131" s="72"/>
      <c r="M131" s="227" t="s">
        <v>20</v>
      </c>
      <c r="N131" s="228" t="s">
        <v>39</v>
      </c>
      <c r="O131" s="47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4" t="s">
        <v>125</v>
      </c>
      <c r="AT131" s="24" t="s">
        <v>120</v>
      </c>
      <c r="AU131" s="24" t="s">
        <v>77</v>
      </c>
      <c r="AY131" s="24" t="s">
        <v>118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4" t="s">
        <v>73</v>
      </c>
      <c r="BK131" s="231">
        <f>ROUND(I131*H131,2)</f>
        <v>0</v>
      </c>
      <c r="BL131" s="24" t="s">
        <v>125</v>
      </c>
      <c r="BM131" s="24" t="s">
        <v>442</v>
      </c>
    </row>
    <row r="132" spans="2:65" s="1" customFormat="1" ht="16.5" customHeight="1">
      <c r="B132" s="46"/>
      <c r="C132" s="221" t="s">
        <v>182</v>
      </c>
      <c r="D132" s="221" t="s">
        <v>120</v>
      </c>
      <c r="E132" s="222" t="s">
        <v>183</v>
      </c>
      <c r="F132" s="223" t="s">
        <v>184</v>
      </c>
      <c r="G132" s="224" t="s">
        <v>140</v>
      </c>
      <c r="H132" s="225">
        <v>105.02</v>
      </c>
      <c r="I132" s="226"/>
      <c r="J132" s="225">
        <f>ROUND(I132*H132,2)</f>
        <v>0</v>
      </c>
      <c r="K132" s="223" t="s">
        <v>124</v>
      </c>
      <c r="L132" s="72"/>
      <c r="M132" s="227" t="s">
        <v>20</v>
      </c>
      <c r="N132" s="228" t="s">
        <v>39</v>
      </c>
      <c r="O132" s="47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4" t="s">
        <v>125</v>
      </c>
      <c r="AT132" s="24" t="s">
        <v>120</v>
      </c>
      <c r="AU132" s="24" t="s">
        <v>77</v>
      </c>
      <c r="AY132" s="24" t="s">
        <v>118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4" t="s">
        <v>73</v>
      </c>
      <c r="BK132" s="231">
        <f>ROUND(I132*H132,2)</f>
        <v>0</v>
      </c>
      <c r="BL132" s="24" t="s">
        <v>125</v>
      </c>
      <c r="BM132" s="24" t="s">
        <v>443</v>
      </c>
    </row>
    <row r="133" spans="2:51" s="11" customFormat="1" ht="13.5">
      <c r="B133" s="232"/>
      <c r="C133" s="233"/>
      <c r="D133" s="234" t="s">
        <v>127</v>
      </c>
      <c r="E133" s="235" t="s">
        <v>20</v>
      </c>
      <c r="F133" s="236" t="s">
        <v>428</v>
      </c>
      <c r="G133" s="233"/>
      <c r="H133" s="237">
        <v>65.34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127</v>
      </c>
      <c r="AU133" s="243" t="s">
        <v>77</v>
      </c>
      <c r="AV133" s="11" t="s">
        <v>77</v>
      </c>
      <c r="AW133" s="11" t="s">
        <v>32</v>
      </c>
      <c r="AX133" s="11" t="s">
        <v>68</v>
      </c>
      <c r="AY133" s="243" t="s">
        <v>118</v>
      </c>
    </row>
    <row r="134" spans="2:51" s="11" customFormat="1" ht="13.5">
      <c r="B134" s="232"/>
      <c r="C134" s="233"/>
      <c r="D134" s="234" t="s">
        <v>127</v>
      </c>
      <c r="E134" s="235" t="s">
        <v>20</v>
      </c>
      <c r="F134" s="236" t="s">
        <v>429</v>
      </c>
      <c r="G134" s="233"/>
      <c r="H134" s="237">
        <v>157.12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127</v>
      </c>
      <c r="AU134" s="243" t="s">
        <v>77</v>
      </c>
      <c r="AV134" s="11" t="s">
        <v>77</v>
      </c>
      <c r="AW134" s="11" t="s">
        <v>32</v>
      </c>
      <c r="AX134" s="11" t="s">
        <v>68</v>
      </c>
      <c r="AY134" s="243" t="s">
        <v>118</v>
      </c>
    </row>
    <row r="135" spans="2:51" s="11" customFormat="1" ht="13.5">
      <c r="B135" s="232"/>
      <c r="C135" s="233"/>
      <c r="D135" s="234" t="s">
        <v>127</v>
      </c>
      <c r="E135" s="235" t="s">
        <v>20</v>
      </c>
      <c r="F135" s="236" t="s">
        <v>430</v>
      </c>
      <c r="G135" s="233"/>
      <c r="H135" s="237">
        <v>57.6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127</v>
      </c>
      <c r="AU135" s="243" t="s">
        <v>77</v>
      </c>
      <c r="AV135" s="11" t="s">
        <v>77</v>
      </c>
      <c r="AW135" s="11" t="s">
        <v>32</v>
      </c>
      <c r="AX135" s="11" t="s">
        <v>68</v>
      </c>
      <c r="AY135" s="243" t="s">
        <v>118</v>
      </c>
    </row>
    <row r="136" spans="2:51" s="12" customFormat="1" ht="13.5">
      <c r="B136" s="244"/>
      <c r="C136" s="245"/>
      <c r="D136" s="234" t="s">
        <v>127</v>
      </c>
      <c r="E136" s="246" t="s">
        <v>20</v>
      </c>
      <c r="F136" s="247" t="s">
        <v>148</v>
      </c>
      <c r="G136" s="245"/>
      <c r="H136" s="248">
        <v>280.06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127</v>
      </c>
      <c r="AU136" s="254" t="s">
        <v>77</v>
      </c>
      <c r="AV136" s="12" t="s">
        <v>80</v>
      </c>
      <c r="AW136" s="12" t="s">
        <v>32</v>
      </c>
      <c r="AX136" s="12" t="s">
        <v>68</v>
      </c>
      <c r="AY136" s="254" t="s">
        <v>118</v>
      </c>
    </row>
    <row r="137" spans="2:51" s="11" customFormat="1" ht="13.5">
      <c r="B137" s="232"/>
      <c r="C137" s="233"/>
      <c r="D137" s="234" t="s">
        <v>127</v>
      </c>
      <c r="E137" s="235" t="s">
        <v>20</v>
      </c>
      <c r="F137" s="236" t="s">
        <v>444</v>
      </c>
      <c r="G137" s="233"/>
      <c r="H137" s="237">
        <v>105.02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127</v>
      </c>
      <c r="AU137" s="243" t="s">
        <v>77</v>
      </c>
      <c r="AV137" s="11" t="s">
        <v>77</v>
      </c>
      <c r="AW137" s="11" t="s">
        <v>32</v>
      </c>
      <c r="AX137" s="11" t="s">
        <v>73</v>
      </c>
      <c r="AY137" s="243" t="s">
        <v>118</v>
      </c>
    </row>
    <row r="138" spans="2:65" s="1" customFormat="1" ht="16.5" customHeight="1">
      <c r="B138" s="46"/>
      <c r="C138" s="221" t="s">
        <v>187</v>
      </c>
      <c r="D138" s="221" t="s">
        <v>120</v>
      </c>
      <c r="E138" s="222" t="s">
        <v>188</v>
      </c>
      <c r="F138" s="223" t="s">
        <v>189</v>
      </c>
      <c r="G138" s="224" t="s">
        <v>140</v>
      </c>
      <c r="H138" s="225">
        <v>35.01</v>
      </c>
      <c r="I138" s="226"/>
      <c r="J138" s="225">
        <f>ROUND(I138*H138,2)</f>
        <v>0</v>
      </c>
      <c r="K138" s="223" t="s">
        <v>124</v>
      </c>
      <c r="L138" s="72"/>
      <c r="M138" s="227" t="s">
        <v>20</v>
      </c>
      <c r="N138" s="228" t="s">
        <v>39</v>
      </c>
      <c r="O138" s="47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4" t="s">
        <v>125</v>
      </c>
      <c r="AT138" s="24" t="s">
        <v>120</v>
      </c>
      <c r="AU138" s="24" t="s">
        <v>77</v>
      </c>
      <c r="AY138" s="24" t="s">
        <v>118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4" t="s">
        <v>73</v>
      </c>
      <c r="BK138" s="231">
        <f>ROUND(I138*H138,2)</f>
        <v>0</v>
      </c>
      <c r="BL138" s="24" t="s">
        <v>125</v>
      </c>
      <c r="BM138" s="24" t="s">
        <v>445</v>
      </c>
    </row>
    <row r="139" spans="2:51" s="11" customFormat="1" ht="13.5">
      <c r="B139" s="232"/>
      <c r="C139" s="233"/>
      <c r="D139" s="234" t="s">
        <v>127</v>
      </c>
      <c r="E139" s="235" t="s">
        <v>20</v>
      </c>
      <c r="F139" s="236" t="s">
        <v>428</v>
      </c>
      <c r="G139" s="233"/>
      <c r="H139" s="237">
        <v>65.34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127</v>
      </c>
      <c r="AU139" s="243" t="s">
        <v>77</v>
      </c>
      <c r="AV139" s="11" t="s">
        <v>77</v>
      </c>
      <c r="AW139" s="11" t="s">
        <v>32</v>
      </c>
      <c r="AX139" s="11" t="s">
        <v>68</v>
      </c>
      <c r="AY139" s="243" t="s">
        <v>118</v>
      </c>
    </row>
    <row r="140" spans="2:51" s="11" customFormat="1" ht="13.5">
      <c r="B140" s="232"/>
      <c r="C140" s="233"/>
      <c r="D140" s="234" t="s">
        <v>127</v>
      </c>
      <c r="E140" s="235" t="s">
        <v>20</v>
      </c>
      <c r="F140" s="236" t="s">
        <v>429</v>
      </c>
      <c r="G140" s="233"/>
      <c r="H140" s="237">
        <v>157.12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127</v>
      </c>
      <c r="AU140" s="243" t="s">
        <v>77</v>
      </c>
      <c r="AV140" s="11" t="s">
        <v>77</v>
      </c>
      <c r="AW140" s="11" t="s">
        <v>32</v>
      </c>
      <c r="AX140" s="11" t="s">
        <v>68</v>
      </c>
      <c r="AY140" s="243" t="s">
        <v>118</v>
      </c>
    </row>
    <row r="141" spans="2:51" s="11" customFormat="1" ht="13.5">
      <c r="B141" s="232"/>
      <c r="C141" s="233"/>
      <c r="D141" s="234" t="s">
        <v>127</v>
      </c>
      <c r="E141" s="235" t="s">
        <v>20</v>
      </c>
      <c r="F141" s="236" t="s">
        <v>430</v>
      </c>
      <c r="G141" s="233"/>
      <c r="H141" s="237">
        <v>57.6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127</v>
      </c>
      <c r="AU141" s="243" t="s">
        <v>77</v>
      </c>
      <c r="AV141" s="11" t="s">
        <v>77</v>
      </c>
      <c r="AW141" s="11" t="s">
        <v>32</v>
      </c>
      <c r="AX141" s="11" t="s">
        <v>68</v>
      </c>
      <c r="AY141" s="243" t="s">
        <v>118</v>
      </c>
    </row>
    <row r="142" spans="2:51" s="12" customFormat="1" ht="13.5">
      <c r="B142" s="244"/>
      <c r="C142" s="245"/>
      <c r="D142" s="234" t="s">
        <v>127</v>
      </c>
      <c r="E142" s="246" t="s">
        <v>20</v>
      </c>
      <c r="F142" s="247" t="s">
        <v>148</v>
      </c>
      <c r="G142" s="245"/>
      <c r="H142" s="248">
        <v>280.06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127</v>
      </c>
      <c r="AU142" s="254" t="s">
        <v>77</v>
      </c>
      <c r="AV142" s="12" t="s">
        <v>80</v>
      </c>
      <c r="AW142" s="12" t="s">
        <v>32</v>
      </c>
      <c r="AX142" s="12" t="s">
        <v>68</v>
      </c>
      <c r="AY142" s="254" t="s">
        <v>118</v>
      </c>
    </row>
    <row r="143" spans="2:51" s="11" customFormat="1" ht="13.5">
      <c r="B143" s="232"/>
      <c r="C143" s="233"/>
      <c r="D143" s="234" t="s">
        <v>127</v>
      </c>
      <c r="E143" s="235" t="s">
        <v>20</v>
      </c>
      <c r="F143" s="236" t="s">
        <v>446</v>
      </c>
      <c r="G143" s="233"/>
      <c r="H143" s="237">
        <v>35.01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127</v>
      </c>
      <c r="AU143" s="243" t="s">
        <v>77</v>
      </c>
      <c r="AV143" s="11" t="s">
        <v>77</v>
      </c>
      <c r="AW143" s="11" t="s">
        <v>32</v>
      </c>
      <c r="AX143" s="11" t="s">
        <v>73</v>
      </c>
      <c r="AY143" s="243" t="s">
        <v>118</v>
      </c>
    </row>
    <row r="144" spans="2:65" s="1" customFormat="1" ht="16.5" customHeight="1">
      <c r="B144" s="46"/>
      <c r="C144" s="221" t="s">
        <v>10</v>
      </c>
      <c r="D144" s="221" t="s">
        <v>120</v>
      </c>
      <c r="E144" s="222" t="s">
        <v>192</v>
      </c>
      <c r="F144" s="223" t="s">
        <v>193</v>
      </c>
      <c r="G144" s="224" t="s">
        <v>140</v>
      </c>
      <c r="H144" s="225">
        <v>245.71</v>
      </c>
      <c r="I144" s="226"/>
      <c r="J144" s="225">
        <f>ROUND(I144*H144,2)</f>
        <v>0</v>
      </c>
      <c r="K144" s="223" t="s">
        <v>20</v>
      </c>
      <c r="L144" s="72"/>
      <c r="M144" s="227" t="s">
        <v>20</v>
      </c>
      <c r="N144" s="228" t="s">
        <v>39</v>
      </c>
      <c r="O144" s="47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4" t="s">
        <v>125</v>
      </c>
      <c r="AT144" s="24" t="s">
        <v>120</v>
      </c>
      <c r="AU144" s="24" t="s">
        <v>77</v>
      </c>
      <c r="AY144" s="24" t="s">
        <v>118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4" t="s">
        <v>73</v>
      </c>
      <c r="BK144" s="231">
        <f>ROUND(I144*H144,2)</f>
        <v>0</v>
      </c>
      <c r="BL144" s="24" t="s">
        <v>125</v>
      </c>
      <c r="BM144" s="24" t="s">
        <v>447</v>
      </c>
    </row>
    <row r="145" spans="2:51" s="11" customFormat="1" ht="13.5">
      <c r="B145" s="232"/>
      <c r="C145" s="233"/>
      <c r="D145" s="234" t="s">
        <v>127</v>
      </c>
      <c r="E145" s="235" t="s">
        <v>20</v>
      </c>
      <c r="F145" s="236" t="s">
        <v>448</v>
      </c>
      <c r="G145" s="233"/>
      <c r="H145" s="237">
        <v>245.71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127</v>
      </c>
      <c r="AU145" s="243" t="s">
        <v>77</v>
      </c>
      <c r="AV145" s="11" t="s">
        <v>77</v>
      </c>
      <c r="AW145" s="11" t="s">
        <v>32</v>
      </c>
      <c r="AX145" s="11" t="s">
        <v>73</v>
      </c>
      <c r="AY145" s="243" t="s">
        <v>118</v>
      </c>
    </row>
    <row r="146" spans="2:65" s="1" customFormat="1" ht="16.5" customHeight="1">
      <c r="B146" s="46"/>
      <c r="C146" s="221" t="s">
        <v>196</v>
      </c>
      <c r="D146" s="221" t="s">
        <v>120</v>
      </c>
      <c r="E146" s="222" t="s">
        <v>197</v>
      </c>
      <c r="F146" s="223" t="s">
        <v>198</v>
      </c>
      <c r="G146" s="224" t="s">
        <v>140</v>
      </c>
      <c r="H146" s="225">
        <v>210.04</v>
      </c>
      <c r="I146" s="226"/>
      <c r="J146" s="225">
        <f>ROUND(I146*H146,2)</f>
        <v>0</v>
      </c>
      <c r="K146" s="223" t="s">
        <v>124</v>
      </c>
      <c r="L146" s="72"/>
      <c r="M146" s="227" t="s">
        <v>20</v>
      </c>
      <c r="N146" s="228" t="s">
        <v>39</v>
      </c>
      <c r="O146" s="47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4" t="s">
        <v>125</v>
      </c>
      <c r="AT146" s="24" t="s">
        <v>120</v>
      </c>
      <c r="AU146" s="24" t="s">
        <v>77</v>
      </c>
      <c r="AY146" s="24" t="s">
        <v>118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4" t="s">
        <v>73</v>
      </c>
      <c r="BK146" s="231">
        <f>ROUND(I146*H146,2)</f>
        <v>0</v>
      </c>
      <c r="BL146" s="24" t="s">
        <v>125</v>
      </c>
      <c r="BM146" s="24" t="s">
        <v>449</v>
      </c>
    </row>
    <row r="147" spans="2:51" s="11" customFormat="1" ht="13.5">
      <c r="B147" s="232"/>
      <c r="C147" s="233"/>
      <c r="D147" s="234" t="s">
        <v>127</v>
      </c>
      <c r="E147" s="235" t="s">
        <v>20</v>
      </c>
      <c r="F147" s="236" t="s">
        <v>428</v>
      </c>
      <c r="G147" s="233"/>
      <c r="H147" s="237">
        <v>65.34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127</v>
      </c>
      <c r="AU147" s="243" t="s">
        <v>77</v>
      </c>
      <c r="AV147" s="11" t="s">
        <v>77</v>
      </c>
      <c r="AW147" s="11" t="s">
        <v>32</v>
      </c>
      <c r="AX147" s="11" t="s">
        <v>68</v>
      </c>
      <c r="AY147" s="243" t="s">
        <v>118</v>
      </c>
    </row>
    <row r="148" spans="2:51" s="11" customFormat="1" ht="13.5">
      <c r="B148" s="232"/>
      <c r="C148" s="233"/>
      <c r="D148" s="234" t="s">
        <v>127</v>
      </c>
      <c r="E148" s="235" t="s">
        <v>20</v>
      </c>
      <c r="F148" s="236" t="s">
        <v>429</v>
      </c>
      <c r="G148" s="233"/>
      <c r="H148" s="237">
        <v>157.12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127</v>
      </c>
      <c r="AU148" s="243" t="s">
        <v>77</v>
      </c>
      <c r="AV148" s="11" t="s">
        <v>77</v>
      </c>
      <c r="AW148" s="11" t="s">
        <v>32</v>
      </c>
      <c r="AX148" s="11" t="s">
        <v>68</v>
      </c>
      <c r="AY148" s="243" t="s">
        <v>118</v>
      </c>
    </row>
    <row r="149" spans="2:51" s="11" customFormat="1" ht="13.5">
      <c r="B149" s="232"/>
      <c r="C149" s="233"/>
      <c r="D149" s="234" t="s">
        <v>127</v>
      </c>
      <c r="E149" s="235" t="s">
        <v>20</v>
      </c>
      <c r="F149" s="236" t="s">
        <v>430</v>
      </c>
      <c r="G149" s="233"/>
      <c r="H149" s="237">
        <v>57.6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127</v>
      </c>
      <c r="AU149" s="243" t="s">
        <v>77</v>
      </c>
      <c r="AV149" s="11" t="s">
        <v>77</v>
      </c>
      <c r="AW149" s="11" t="s">
        <v>32</v>
      </c>
      <c r="AX149" s="11" t="s">
        <v>68</v>
      </c>
      <c r="AY149" s="243" t="s">
        <v>118</v>
      </c>
    </row>
    <row r="150" spans="2:51" s="12" customFormat="1" ht="13.5">
      <c r="B150" s="244"/>
      <c r="C150" s="245"/>
      <c r="D150" s="234" t="s">
        <v>127</v>
      </c>
      <c r="E150" s="246" t="s">
        <v>20</v>
      </c>
      <c r="F150" s="247" t="s">
        <v>148</v>
      </c>
      <c r="G150" s="245"/>
      <c r="H150" s="248">
        <v>280.06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127</v>
      </c>
      <c r="AU150" s="254" t="s">
        <v>77</v>
      </c>
      <c r="AV150" s="12" t="s">
        <v>80</v>
      </c>
      <c r="AW150" s="12" t="s">
        <v>32</v>
      </c>
      <c r="AX150" s="12" t="s">
        <v>68</v>
      </c>
      <c r="AY150" s="254" t="s">
        <v>118</v>
      </c>
    </row>
    <row r="151" spans="2:51" s="11" customFormat="1" ht="13.5">
      <c r="B151" s="232"/>
      <c r="C151" s="233"/>
      <c r="D151" s="234" t="s">
        <v>127</v>
      </c>
      <c r="E151" s="235" t="s">
        <v>20</v>
      </c>
      <c r="F151" s="236" t="s">
        <v>450</v>
      </c>
      <c r="G151" s="233"/>
      <c r="H151" s="237">
        <v>210.04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127</v>
      </c>
      <c r="AU151" s="243" t="s">
        <v>77</v>
      </c>
      <c r="AV151" s="11" t="s">
        <v>77</v>
      </c>
      <c r="AW151" s="11" t="s">
        <v>32</v>
      </c>
      <c r="AX151" s="11" t="s">
        <v>73</v>
      </c>
      <c r="AY151" s="243" t="s">
        <v>118</v>
      </c>
    </row>
    <row r="152" spans="2:65" s="1" customFormat="1" ht="25.5" customHeight="1">
      <c r="B152" s="46"/>
      <c r="C152" s="221" t="s">
        <v>201</v>
      </c>
      <c r="D152" s="221" t="s">
        <v>120</v>
      </c>
      <c r="E152" s="222" t="s">
        <v>202</v>
      </c>
      <c r="F152" s="223" t="s">
        <v>203</v>
      </c>
      <c r="G152" s="224" t="s">
        <v>140</v>
      </c>
      <c r="H152" s="225">
        <v>2310.48</v>
      </c>
      <c r="I152" s="226"/>
      <c r="J152" s="225">
        <f>ROUND(I152*H152,2)</f>
        <v>0</v>
      </c>
      <c r="K152" s="223" t="s">
        <v>124</v>
      </c>
      <c r="L152" s="72"/>
      <c r="M152" s="227" t="s">
        <v>20</v>
      </c>
      <c r="N152" s="228" t="s">
        <v>39</v>
      </c>
      <c r="O152" s="47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4" t="s">
        <v>125</v>
      </c>
      <c r="AT152" s="24" t="s">
        <v>120</v>
      </c>
      <c r="AU152" s="24" t="s">
        <v>77</v>
      </c>
      <c r="AY152" s="24" t="s">
        <v>118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4" t="s">
        <v>73</v>
      </c>
      <c r="BK152" s="231">
        <f>ROUND(I152*H152,2)</f>
        <v>0</v>
      </c>
      <c r="BL152" s="24" t="s">
        <v>125</v>
      </c>
      <c r="BM152" s="24" t="s">
        <v>451</v>
      </c>
    </row>
    <row r="153" spans="2:51" s="11" customFormat="1" ht="13.5">
      <c r="B153" s="232"/>
      <c r="C153" s="233"/>
      <c r="D153" s="234" t="s">
        <v>127</v>
      </c>
      <c r="E153" s="235" t="s">
        <v>20</v>
      </c>
      <c r="F153" s="236" t="s">
        <v>452</v>
      </c>
      <c r="G153" s="233"/>
      <c r="H153" s="237">
        <v>2310.48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127</v>
      </c>
      <c r="AU153" s="243" t="s">
        <v>77</v>
      </c>
      <c r="AV153" s="11" t="s">
        <v>77</v>
      </c>
      <c r="AW153" s="11" t="s">
        <v>32</v>
      </c>
      <c r="AX153" s="11" t="s">
        <v>73</v>
      </c>
      <c r="AY153" s="243" t="s">
        <v>118</v>
      </c>
    </row>
    <row r="154" spans="2:65" s="1" customFormat="1" ht="16.5" customHeight="1">
      <c r="B154" s="46"/>
      <c r="C154" s="221" t="s">
        <v>206</v>
      </c>
      <c r="D154" s="221" t="s">
        <v>120</v>
      </c>
      <c r="E154" s="222" t="s">
        <v>207</v>
      </c>
      <c r="F154" s="223" t="s">
        <v>208</v>
      </c>
      <c r="G154" s="224" t="s">
        <v>140</v>
      </c>
      <c r="H154" s="225">
        <v>70.01</v>
      </c>
      <c r="I154" s="226"/>
      <c r="J154" s="225">
        <f>ROUND(I154*H154,2)</f>
        <v>0</v>
      </c>
      <c r="K154" s="223" t="s">
        <v>124</v>
      </c>
      <c r="L154" s="72"/>
      <c r="M154" s="227" t="s">
        <v>20</v>
      </c>
      <c r="N154" s="228" t="s">
        <v>39</v>
      </c>
      <c r="O154" s="47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4" t="s">
        <v>125</v>
      </c>
      <c r="AT154" s="24" t="s">
        <v>120</v>
      </c>
      <c r="AU154" s="24" t="s">
        <v>77</v>
      </c>
      <c r="AY154" s="24" t="s">
        <v>118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4" t="s">
        <v>73</v>
      </c>
      <c r="BK154" s="231">
        <f>ROUND(I154*H154,2)</f>
        <v>0</v>
      </c>
      <c r="BL154" s="24" t="s">
        <v>125</v>
      </c>
      <c r="BM154" s="24" t="s">
        <v>453</v>
      </c>
    </row>
    <row r="155" spans="2:51" s="11" customFormat="1" ht="13.5">
      <c r="B155" s="232"/>
      <c r="C155" s="233"/>
      <c r="D155" s="234" t="s">
        <v>127</v>
      </c>
      <c r="E155" s="235" t="s">
        <v>20</v>
      </c>
      <c r="F155" s="236" t="s">
        <v>428</v>
      </c>
      <c r="G155" s="233"/>
      <c r="H155" s="237">
        <v>65.34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127</v>
      </c>
      <c r="AU155" s="243" t="s">
        <v>77</v>
      </c>
      <c r="AV155" s="11" t="s">
        <v>77</v>
      </c>
      <c r="AW155" s="11" t="s">
        <v>32</v>
      </c>
      <c r="AX155" s="11" t="s">
        <v>68</v>
      </c>
      <c r="AY155" s="243" t="s">
        <v>118</v>
      </c>
    </row>
    <row r="156" spans="2:51" s="11" customFormat="1" ht="13.5">
      <c r="B156" s="232"/>
      <c r="C156" s="233"/>
      <c r="D156" s="234" t="s">
        <v>127</v>
      </c>
      <c r="E156" s="235" t="s">
        <v>20</v>
      </c>
      <c r="F156" s="236" t="s">
        <v>429</v>
      </c>
      <c r="G156" s="233"/>
      <c r="H156" s="237">
        <v>157.12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127</v>
      </c>
      <c r="AU156" s="243" t="s">
        <v>77</v>
      </c>
      <c r="AV156" s="11" t="s">
        <v>77</v>
      </c>
      <c r="AW156" s="11" t="s">
        <v>32</v>
      </c>
      <c r="AX156" s="11" t="s">
        <v>68</v>
      </c>
      <c r="AY156" s="243" t="s">
        <v>118</v>
      </c>
    </row>
    <row r="157" spans="2:51" s="11" customFormat="1" ht="13.5">
      <c r="B157" s="232"/>
      <c r="C157" s="233"/>
      <c r="D157" s="234" t="s">
        <v>127</v>
      </c>
      <c r="E157" s="235" t="s">
        <v>20</v>
      </c>
      <c r="F157" s="236" t="s">
        <v>430</v>
      </c>
      <c r="G157" s="233"/>
      <c r="H157" s="237">
        <v>57.6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127</v>
      </c>
      <c r="AU157" s="243" t="s">
        <v>77</v>
      </c>
      <c r="AV157" s="11" t="s">
        <v>77</v>
      </c>
      <c r="AW157" s="11" t="s">
        <v>32</v>
      </c>
      <c r="AX157" s="11" t="s">
        <v>68</v>
      </c>
      <c r="AY157" s="243" t="s">
        <v>118</v>
      </c>
    </row>
    <row r="158" spans="2:51" s="12" customFormat="1" ht="13.5">
      <c r="B158" s="244"/>
      <c r="C158" s="245"/>
      <c r="D158" s="234" t="s">
        <v>127</v>
      </c>
      <c r="E158" s="246" t="s">
        <v>20</v>
      </c>
      <c r="F158" s="247" t="s">
        <v>148</v>
      </c>
      <c r="G158" s="245"/>
      <c r="H158" s="248">
        <v>280.06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127</v>
      </c>
      <c r="AU158" s="254" t="s">
        <v>77</v>
      </c>
      <c r="AV158" s="12" t="s">
        <v>80</v>
      </c>
      <c r="AW158" s="12" t="s">
        <v>32</v>
      </c>
      <c r="AX158" s="12" t="s">
        <v>68</v>
      </c>
      <c r="AY158" s="254" t="s">
        <v>118</v>
      </c>
    </row>
    <row r="159" spans="2:51" s="11" customFormat="1" ht="13.5">
      <c r="B159" s="232"/>
      <c r="C159" s="233"/>
      <c r="D159" s="234" t="s">
        <v>127</v>
      </c>
      <c r="E159" s="235" t="s">
        <v>20</v>
      </c>
      <c r="F159" s="236" t="s">
        <v>454</v>
      </c>
      <c r="G159" s="233"/>
      <c r="H159" s="237">
        <v>70.01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127</v>
      </c>
      <c r="AU159" s="243" t="s">
        <v>77</v>
      </c>
      <c r="AV159" s="11" t="s">
        <v>77</v>
      </c>
      <c r="AW159" s="11" t="s">
        <v>32</v>
      </c>
      <c r="AX159" s="11" t="s">
        <v>73</v>
      </c>
      <c r="AY159" s="243" t="s">
        <v>118</v>
      </c>
    </row>
    <row r="160" spans="2:65" s="1" customFormat="1" ht="25.5" customHeight="1">
      <c r="B160" s="46"/>
      <c r="C160" s="221" t="s">
        <v>211</v>
      </c>
      <c r="D160" s="221" t="s">
        <v>120</v>
      </c>
      <c r="E160" s="222" t="s">
        <v>212</v>
      </c>
      <c r="F160" s="223" t="s">
        <v>213</v>
      </c>
      <c r="G160" s="224" t="s">
        <v>140</v>
      </c>
      <c r="H160" s="225">
        <v>770.17</v>
      </c>
      <c r="I160" s="226"/>
      <c r="J160" s="225">
        <f>ROUND(I160*H160,2)</f>
        <v>0</v>
      </c>
      <c r="K160" s="223" t="s">
        <v>124</v>
      </c>
      <c r="L160" s="72"/>
      <c r="M160" s="227" t="s">
        <v>20</v>
      </c>
      <c r="N160" s="228" t="s">
        <v>39</v>
      </c>
      <c r="O160" s="47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4" t="s">
        <v>125</v>
      </c>
      <c r="AT160" s="24" t="s">
        <v>120</v>
      </c>
      <c r="AU160" s="24" t="s">
        <v>77</v>
      </c>
      <c r="AY160" s="24" t="s">
        <v>118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4" t="s">
        <v>73</v>
      </c>
      <c r="BK160" s="231">
        <f>ROUND(I160*H160,2)</f>
        <v>0</v>
      </c>
      <c r="BL160" s="24" t="s">
        <v>125</v>
      </c>
      <c r="BM160" s="24" t="s">
        <v>455</v>
      </c>
    </row>
    <row r="161" spans="2:51" s="11" customFormat="1" ht="13.5">
      <c r="B161" s="232"/>
      <c r="C161" s="233"/>
      <c r="D161" s="234" t="s">
        <v>127</v>
      </c>
      <c r="E161" s="235" t="s">
        <v>20</v>
      </c>
      <c r="F161" s="236" t="s">
        <v>456</v>
      </c>
      <c r="G161" s="233"/>
      <c r="H161" s="237">
        <v>770.17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127</v>
      </c>
      <c r="AU161" s="243" t="s">
        <v>77</v>
      </c>
      <c r="AV161" s="11" t="s">
        <v>77</v>
      </c>
      <c r="AW161" s="11" t="s">
        <v>32</v>
      </c>
      <c r="AX161" s="11" t="s">
        <v>73</v>
      </c>
      <c r="AY161" s="243" t="s">
        <v>118</v>
      </c>
    </row>
    <row r="162" spans="2:65" s="1" customFormat="1" ht="16.5" customHeight="1">
      <c r="B162" s="46"/>
      <c r="C162" s="221" t="s">
        <v>216</v>
      </c>
      <c r="D162" s="221" t="s">
        <v>120</v>
      </c>
      <c r="E162" s="222" t="s">
        <v>217</v>
      </c>
      <c r="F162" s="223" t="s">
        <v>218</v>
      </c>
      <c r="G162" s="224" t="s">
        <v>140</v>
      </c>
      <c r="H162" s="225">
        <v>280.06</v>
      </c>
      <c r="I162" s="226"/>
      <c r="J162" s="225">
        <f>ROUND(I162*H162,2)</f>
        <v>0</v>
      </c>
      <c r="K162" s="223" t="s">
        <v>124</v>
      </c>
      <c r="L162" s="72"/>
      <c r="M162" s="227" t="s">
        <v>20</v>
      </c>
      <c r="N162" s="228" t="s">
        <v>39</v>
      </c>
      <c r="O162" s="47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4" t="s">
        <v>125</v>
      </c>
      <c r="AT162" s="24" t="s">
        <v>120</v>
      </c>
      <c r="AU162" s="24" t="s">
        <v>77</v>
      </c>
      <c r="AY162" s="24" t="s">
        <v>118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4" t="s">
        <v>73</v>
      </c>
      <c r="BK162" s="231">
        <f>ROUND(I162*H162,2)</f>
        <v>0</v>
      </c>
      <c r="BL162" s="24" t="s">
        <v>125</v>
      </c>
      <c r="BM162" s="24" t="s">
        <v>457</v>
      </c>
    </row>
    <row r="163" spans="2:51" s="11" customFormat="1" ht="13.5">
      <c r="B163" s="232"/>
      <c r="C163" s="233"/>
      <c r="D163" s="234" t="s">
        <v>127</v>
      </c>
      <c r="E163" s="235" t="s">
        <v>20</v>
      </c>
      <c r="F163" s="236" t="s">
        <v>428</v>
      </c>
      <c r="G163" s="233"/>
      <c r="H163" s="237">
        <v>65.34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127</v>
      </c>
      <c r="AU163" s="243" t="s">
        <v>77</v>
      </c>
      <c r="AV163" s="11" t="s">
        <v>77</v>
      </c>
      <c r="AW163" s="11" t="s">
        <v>32</v>
      </c>
      <c r="AX163" s="11" t="s">
        <v>68</v>
      </c>
      <c r="AY163" s="243" t="s">
        <v>118</v>
      </c>
    </row>
    <row r="164" spans="2:51" s="11" customFormat="1" ht="13.5">
      <c r="B164" s="232"/>
      <c r="C164" s="233"/>
      <c r="D164" s="234" t="s">
        <v>127</v>
      </c>
      <c r="E164" s="235" t="s">
        <v>20</v>
      </c>
      <c r="F164" s="236" t="s">
        <v>429</v>
      </c>
      <c r="G164" s="233"/>
      <c r="H164" s="237">
        <v>157.12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127</v>
      </c>
      <c r="AU164" s="243" t="s">
        <v>77</v>
      </c>
      <c r="AV164" s="11" t="s">
        <v>77</v>
      </c>
      <c r="AW164" s="11" t="s">
        <v>32</v>
      </c>
      <c r="AX164" s="11" t="s">
        <v>68</v>
      </c>
      <c r="AY164" s="243" t="s">
        <v>118</v>
      </c>
    </row>
    <row r="165" spans="2:51" s="11" customFormat="1" ht="13.5">
      <c r="B165" s="232"/>
      <c r="C165" s="233"/>
      <c r="D165" s="234" t="s">
        <v>127</v>
      </c>
      <c r="E165" s="235" t="s">
        <v>20</v>
      </c>
      <c r="F165" s="236" t="s">
        <v>430</v>
      </c>
      <c r="G165" s="233"/>
      <c r="H165" s="237">
        <v>57.6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127</v>
      </c>
      <c r="AU165" s="243" t="s">
        <v>77</v>
      </c>
      <c r="AV165" s="11" t="s">
        <v>77</v>
      </c>
      <c r="AW165" s="11" t="s">
        <v>32</v>
      </c>
      <c r="AX165" s="11" t="s">
        <v>68</v>
      </c>
      <c r="AY165" s="243" t="s">
        <v>118</v>
      </c>
    </row>
    <row r="166" spans="2:51" s="14" customFormat="1" ht="13.5">
      <c r="B166" s="280"/>
      <c r="C166" s="281"/>
      <c r="D166" s="234" t="s">
        <v>127</v>
      </c>
      <c r="E166" s="282" t="s">
        <v>20</v>
      </c>
      <c r="F166" s="283" t="s">
        <v>419</v>
      </c>
      <c r="G166" s="281"/>
      <c r="H166" s="284">
        <v>280.06</v>
      </c>
      <c r="I166" s="285"/>
      <c r="J166" s="281"/>
      <c r="K166" s="281"/>
      <c r="L166" s="286"/>
      <c r="M166" s="287"/>
      <c r="N166" s="288"/>
      <c r="O166" s="288"/>
      <c r="P166" s="288"/>
      <c r="Q166" s="288"/>
      <c r="R166" s="288"/>
      <c r="S166" s="288"/>
      <c r="T166" s="289"/>
      <c r="AT166" s="290" t="s">
        <v>127</v>
      </c>
      <c r="AU166" s="290" t="s">
        <v>77</v>
      </c>
      <c r="AV166" s="14" t="s">
        <v>125</v>
      </c>
      <c r="AW166" s="14" t="s">
        <v>32</v>
      </c>
      <c r="AX166" s="14" t="s">
        <v>73</v>
      </c>
      <c r="AY166" s="290" t="s">
        <v>118</v>
      </c>
    </row>
    <row r="167" spans="2:65" s="1" customFormat="1" ht="16.5" customHeight="1">
      <c r="B167" s="46"/>
      <c r="C167" s="221" t="s">
        <v>9</v>
      </c>
      <c r="D167" s="221" t="s">
        <v>120</v>
      </c>
      <c r="E167" s="222" t="s">
        <v>220</v>
      </c>
      <c r="F167" s="223" t="s">
        <v>221</v>
      </c>
      <c r="G167" s="224" t="s">
        <v>222</v>
      </c>
      <c r="H167" s="225">
        <v>448.1</v>
      </c>
      <c r="I167" s="226"/>
      <c r="J167" s="225">
        <f>ROUND(I167*H167,2)</f>
        <v>0</v>
      </c>
      <c r="K167" s="223" t="s">
        <v>124</v>
      </c>
      <c r="L167" s="72"/>
      <c r="M167" s="227" t="s">
        <v>20</v>
      </c>
      <c r="N167" s="228" t="s">
        <v>39</v>
      </c>
      <c r="O167" s="47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4" t="s">
        <v>125</v>
      </c>
      <c r="AT167" s="24" t="s">
        <v>120</v>
      </c>
      <c r="AU167" s="24" t="s">
        <v>77</v>
      </c>
      <c r="AY167" s="24" t="s">
        <v>118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4" t="s">
        <v>73</v>
      </c>
      <c r="BK167" s="231">
        <f>ROUND(I167*H167,2)</f>
        <v>0</v>
      </c>
      <c r="BL167" s="24" t="s">
        <v>125</v>
      </c>
      <c r="BM167" s="24" t="s">
        <v>458</v>
      </c>
    </row>
    <row r="168" spans="2:51" s="11" customFormat="1" ht="13.5">
      <c r="B168" s="232"/>
      <c r="C168" s="233"/>
      <c r="D168" s="234" t="s">
        <v>127</v>
      </c>
      <c r="E168" s="235" t="s">
        <v>20</v>
      </c>
      <c r="F168" s="236" t="s">
        <v>459</v>
      </c>
      <c r="G168" s="233"/>
      <c r="H168" s="237">
        <v>280.06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127</v>
      </c>
      <c r="AU168" s="243" t="s">
        <v>77</v>
      </c>
      <c r="AV168" s="11" t="s">
        <v>77</v>
      </c>
      <c r="AW168" s="11" t="s">
        <v>32</v>
      </c>
      <c r="AX168" s="11" t="s">
        <v>73</v>
      </c>
      <c r="AY168" s="243" t="s">
        <v>118</v>
      </c>
    </row>
    <row r="169" spans="2:51" s="11" customFormat="1" ht="13.5">
      <c r="B169" s="232"/>
      <c r="C169" s="233"/>
      <c r="D169" s="234" t="s">
        <v>127</v>
      </c>
      <c r="E169" s="233"/>
      <c r="F169" s="236" t="s">
        <v>460</v>
      </c>
      <c r="G169" s="233"/>
      <c r="H169" s="237">
        <v>448.1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127</v>
      </c>
      <c r="AU169" s="243" t="s">
        <v>77</v>
      </c>
      <c r="AV169" s="11" t="s">
        <v>77</v>
      </c>
      <c r="AW169" s="11" t="s">
        <v>6</v>
      </c>
      <c r="AX169" s="11" t="s">
        <v>73</v>
      </c>
      <c r="AY169" s="243" t="s">
        <v>118</v>
      </c>
    </row>
    <row r="170" spans="2:65" s="1" customFormat="1" ht="16.5" customHeight="1">
      <c r="B170" s="46"/>
      <c r="C170" s="221" t="s">
        <v>225</v>
      </c>
      <c r="D170" s="221" t="s">
        <v>120</v>
      </c>
      <c r="E170" s="222" t="s">
        <v>226</v>
      </c>
      <c r="F170" s="223" t="s">
        <v>227</v>
      </c>
      <c r="G170" s="224" t="s">
        <v>140</v>
      </c>
      <c r="H170" s="225">
        <v>155.76</v>
      </c>
      <c r="I170" s="226"/>
      <c r="J170" s="225">
        <f>ROUND(I170*H170,2)</f>
        <v>0</v>
      </c>
      <c r="K170" s="223" t="s">
        <v>124</v>
      </c>
      <c r="L170" s="72"/>
      <c r="M170" s="227" t="s">
        <v>20</v>
      </c>
      <c r="N170" s="228" t="s">
        <v>39</v>
      </c>
      <c r="O170" s="47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4" t="s">
        <v>125</v>
      </c>
      <c r="AT170" s="24" t="s">
        <v>120</v>
      </c>
      <c r="AU170" s="24" t="s">
        <v>77</v>
      </c>
      <c r="AY170" s="24" t="s">
        <v>118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4" t="s">
        <v>73</v>
      </c>
      <c r="BK170" s="231">
        <f>ROUND(I170*H170,2)</f>
        <v>0</v>
      </c>
      <c r="BL170" s="24" t="s">
        <v>125</v>
      </c>
      <c r="BM170" s="24" t="s">
        <v>461</v>
      </c>
    </row>
    <row r="171" spans="2:51" s="13" customFormat="1" ht="13.5">
      <c r="B171" s="264"/>
      <c r="C171" s="265"/>
      <c r="D171" s="234" t="s">
        <v>127</v>
      </c>
      <c r="E171" s="266" t="s">
        <v>20</v>
      </c>
      <c r="F171" s="267" t="s">
        <v>240</v>
      </c>
      <c r="G171" s="265"/>
      <c r="H171" s="266" t="s">
        <v>20</v>
      </c>
      <c r="I171" s="268"/>
      <c r="J171" s="265"/>
      <c r="K171" s="265"/>
      <c r="L171" s="269"/>
      <c r="M171" s="270"/>
      <c r="N171" s="271"/>
      <c r="O171" s="271"/>
      <c r="P171" s="271"/>
      <c r="Q171" s="271"/>
      <c r="R171" s="271"/>
      <c r="S171" s="271"/>
      <c r="T171" s="272"/>
      <c r="AT171" s="273" t="s">
        <v>127</v>
      </c>
      <c r="AU171" s="273" t="s">
        <v>77</v>
      </c>
      <c r="AV171" s="13" t="s">
        <v>73</v>
      </c>
      <c r="AW171" s="13" t="s">
        <v>32</v>
      </c>
      <c r="AX171" s="13" t="s">
        <v>68</v>
      </c>
      <c r="AY171" s="273" t="s">
        <v>118</v>
      </c>
    </row>
    <row r="172" spans="2:51" s="11" customFormat="1" ht="13.5">
      <c r="B172" s="232"/>
      <c r="C172" s="233"/>
      <c r="D172" s="234" t="s">
        <v>127</v>
      </c>
      <c r="E172" s="235" t="s">
        <v>20</v>
      </c>
      <c r="F172" s="236" t="s">
        <v>462</v>
      </c>
      <c r="G172" s="233"/>
      <c r="H172" s="237">
        <v>22.44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127</v>
      </c>
      <c r="AU172" s="243" t="s">
        <v>77</v>
      </c>
      <c r="AV172" s="11" t="s">
        <v>77</v>
      </c>
      <c r="AW172" s="11" t="s">
        <v>32</v>
      </c>
      <c r="AX172" s="11" t="s">
        <v>68</v>
      </c>
      <c r="AY172" s="243" t="s">
        <v>118</v>
      </c>
    </row>
    <row r="173" spans="2:51" s="11" customFormat="1" ht="13.5">
      <c r="B173" s="232"/>
      <c r="C173" s="233"/>
      <c r="D173" s="234" t="s">
        <v>127</v>
      </c>
      <c r="E173" s="235" t="s">
        <v>20</v>
      </c>
      <c r="F173" s="236" t="s">
        <v>463</v>
      </c>
      <c r="G173" s="233"/>
      <c r="H173" s="237">
        <v>97.32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127</v>
      </c>
      <c r="AU173" s="243" t="s">
        <v>77</v>
      </c>
      <c r="AV173" s="11" t="s">
        <v>77</v>
      </c>
      <c r="AW173" s="11" t="s">
        <v>32</v>
      </c>
      <c r="AX173" s="11" t="s">
        <v>68</v>
      </c>
      <c r="AY173" s="243" t="s">
        <v>118</v>
      </c>
    </row>
    <row r="174" spans="2:51" s="11" customFormat="1" ht="13.5">
      <c r="B174" s="232"/>
      <c r="C174" s="233"/>
      <c r="D174" s="234" t="s">
        <v>127</v>
      </c>
      <c r="E174" s="235" t="s">
        <v>20</v>
      </c>
      <c r="F174" s="236" t="s">
        <v>464</v>
      </c>
      <c r="G174" s="233"/>
      <c r="H174" s="237">
        <v>36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127</v>
      </c>
      <c r="AU174" s="243" t="s">
        <v>77</v>
      </c>
      <c r="AV174" s="11" t="s">
        <v>77</v>
      </c>
      <c r="AW174" s="11" t="s">
        <v>32</v>
      </c>
      <c r="AX174" s="11" t="s">
        <v>68</v>
      </c>
      <c r="AY174" s="243" t="s">
        <v>118</v>
      </c>
    </row>
    <row r="175" spans="2:51" s="14" customFormat="1" ht="13.5">
      <c r="B175" s="280"/>
      <c r="C175" s="281"/>
      <c r="D175" s="234" t="s">
        <v>127</v>
      </c>
      <c r="E175" s="282" t="s">
        <v>20</v>
      </c>
      <c r="F175" s="283" t="s">
        <v>419</v>
      </c>
      <c r="G175" s="281"/>
      <c r="H175" s="284">
        <v>155.76</v>
      </c>
      <c r="I175" s="285"/>
      <c r="J175" s="281"/>
      <c r="K175" s="281"/>
      <c r="L175" s="286"/>
      <c r="M175" s="287"/>
      <c r="N175" s="288"/>
      <c r="O175" s="288"/>
      <c r="P175" s="288"/>
      <c r="Q175" s="288"/>
      <c r="R175" s="288"/>
      <c r="S175" s="288"/>
      <c r="T175" s="289"/>
      <c r="AT175" s="290" t="s">
        <v>127</v>
      </c>
      <c r="AU175" s="290" t="s">
        <v>77</v>
      </c>
      <c r="AV175" s="14" t="s">
        <v>125</v>
      </c>
      <c r="AW175" s="14" t="s">
        <v>32</v>
      </c>
      <c r="AX175" s="14" t="s">
        <v>73</v>
      </c>
      <c r="AY175" s="290" t="s">
        <v>118</v>
      </c>
    </row>
    <row r="176" spans="2:65" s="1" customFormat="1" ht="16.5" customHeight="1">
      <c r="B176" s="46"/>
      <c r="C176" s="255" t="s">
        <v>230</v>
      </c>
      <c r="D176" s="255" t="s">
        <v>231</v>
      </c>
      <c r="E176" s="256" t="s">
        <v>232</v>
      </c>
      <c r="F176" s="257" t="s">
        <v>233</v>
      </c>
      <c r="G176" s="258" t="s">
        <v>222</v>
      </c>
      <c r="H176" s="259">
        <v>311.52</v>
      </c>
      <c r="I176" s="260"/>
      <c r="J176" s="259">
        <f>ROUND(I176*H176,2)</f>
        <v>0</v>
      </c>
      <c r="K176" s="257" t="s">
        <v>124</v>
      </c>
      <c r="L176" s="261"/>
      <c r="M176" s="262" t="s">
        <v>20</v>
      </c>
      <c r="N176" s="263" t="s">
        <v>39</v>
      </c>
      <c r="O176" s="47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4" t="s">
        <v>159</v>
      </c>
      <c r="AT176" s="24" t="s">
        <v>231</v>
      </c>
      <c r="AU176" s="24" t="s">
        <v>77</v>
      </c>
      <c r="AY176" s="24" t="s">
        <v>118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4" t="s">
        <v>73</v>
      </c>
      <c r="BK176" s="231">
        <f>ROUND(I176*H176,2)</f>
        <v>0</v>
      </c>
      <c r="BL176" s="24" t="s">
        <v>125</v>
      </c>
      <c r="BM176" s="24" t="s">
        <v>465</v>
      </c>
    </row>
    <row r="177" spans="2:51" s="11" customFormat="1" ht="13.5">
      <c r="B177" s="232"/>
      <c r="C177" s="233"/>
      <c r="D177" s="234" t="s">
        <v>127</v>
      </c>
      <c r="E177" s="233"/>
      <c r="F177" s="236" t="s">
        <v>466</v>
      </c>
      <c r="G177" s="233"/>
      <c r="H177" s="237">
        <v>311.52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127</v>
      </c>
      <c r="AU177" s="243" t="s">
        <v>77</v>
      </c>
      <c r="AV177" s="11" t="s">
        <v>77</v>
      </c>
      <c r="AW177" s="11" t="s">
        <v>6</v>
      </c>
      <c r="AX177" s="11" t="s">
        <v>73</v>
      </c>
      <c r="AY177" s="243" t="s">
        <v>118</v>
      </c>
    </row>
    <row r="178" spans="2:65" s="1" customFormat="1" ht="16.5" customHeight="1">
      <c r="B178" s="46"/>
      <c r="C178" s="221" t="s">
        <v>236</v>
      </c>
      <c r="D178" s="221" t="s">
        <v>120</v>
      </c>
      <c r="E178" s="222" t="s">
        <v>237</v>
      </c>
      <c r="F178" s="223" t="s">
        <v>238</v>
      </c>
      <c r="G178" s="224" t="s">
        <v>140</v>
      </c>
      <c r="H178" s="225">
        <v>89.95</v>
      </c>
      <c r="I178" s="226"/>
      <c r="J178" s="225">
        <f>ROUND(I178*H178,2)</f>
        <v>0</v>
      </c>
      <c r="K178" s="223" t="s">
        <v>124</v>
      </c>
      <c r="L178" s="72"/>
      <c r="M178" s="227" t="s">
        <v>20</v>
      </c>
      <c r="N178" s="228" t="s">
        <v>39</v>
      </c>
      <c r="O178" s="47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4" t="s">
        <v>125</v>
      </c>
      <c r="AT178" s="24" t="s">
        <v>120</v>
      </c>
      <c r="AU178" s="24" t="s">
        <v>77</v>
      </c>
      <c r="AY178" s="24" t="s">
        <v>118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4" t="s">
        <v>73</v>
      </c>
      <c r="BK178" s="231">
        <f>ROUND(I178*H178,2)</f>
        <v>0</v>
      </c>
      <c r="BL178" s="24" t="s">
        <v>125</v>
      </c>
      <c r="BM178" s="24" t="s">
        <v>467</v>
      </c>
    </row>
    <row r="179" spans="2:51" s="13" customFormat="1" ht="13.5">
      <c r="B179" s="264"/>
      <c r="C179" s="265"/>
      <c r="D179" s="234" t="s">
        <v>127</v>
      </c>
      <c r="E179" s="266" t="s">
        <v>20</v>
      </c>
      <c r="F179" s="267" t="s">
        <v>240</v>
      </c>
      <c r="G179" s="265"/>
      <c r="H179" s="266" t="s">
        <v>20</v>
      </c>
      <c r="I179" s="268"/>
      <c r="J179" s="265"/>
      <c r="K179" s="265"/>
      <c r="L179" s="269"/>
      <c r="M179" s="270"/>
      <c r="N179" s="271"/>
      <c r="O179" s="271"/>
      <c r="P179" s="271"/>
      <c r="Q179" s="271"/>
      <c r="R179" s="271"/>
      <c r="S179" s="271"/>
      <c r="T179" s="272"/>
      <c r="AT179" s="273" t="s">
        <v>127</v>
      </c>
      <c r="AU179" s="273" t="s">
        <v>77</v>
      </c>
      <c r="AV179" s="13" t="s">
        <v>73</v>
      </c>
      <c r="AW179" s="13" t="s">
        <v>32</v>
      </c>
      <c r="AX179" s="13" t="s">
        <v>68</v>
      </c>
      <c r="AY179" s="273" t="s">
        <v>118</v>
      </c>
    </row>
    <row r="180" spans="2:51" s="11" customFormat="1" ht="13.5">
      <c r="B180" s="232"/>
      <c r="C180" s="233"/>
      <c r="D180" s="234" t="s">
        <v>127</v>
      </c>
      <c r="E180" s="235" t="s">
        <v>20</v>
      </c>
      <c r="F180" s="236" t="s">
        <v>468</v>
      </c>
      <c r="G180" s="233"/>
      <c r="H180" s="237">
        <v>16.1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127</v>
      </c>
      <c r="AU180" s="243" t="s">
        <v>77</v>
      </c>
      <c r="AV180" s="11" t="s">
        <v>77</v>
      </c>
      <c r="AW180" s="11" t="s">
        <v>32</v>
      </c>
      <c r="AX180" s="11" t="s">
        <v>68</v>
      </c>
      <c r="AY180" s="243" t="s">
        <v>118</v>
      </c>
    </row>
    <row r="181" spans="2:51" s="11" customFormat="1" ht="13.5">
      <c r="B181" s="232"/>
      <c r="C181" s="233"/>
      <c r="D181" s="234" t="s">
        <v>127</v>
      </c>
      <c r="E181" s="235" t="s">
        <v>20</v>
      </c>
      <c r="F181" s="236" t="s">
        <v>469</v>
      </c>
      <c r="G181" s="233"/>
      <c r="H181" s="237">
        <v>37.85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127</v>
      </c>
      <c r="AU181" s="243" t="s">
        <v>77</v>
      </c>
      <c r="AV181" s="11" t="s">
        <v>77</v>
      </c>
      <c r="AW181" s="11" t="s">
        <v>32</v>
      </c>
      <c r="AX181" s="11" t="s">
        <v>68</v>
      </c>
      <c r="AY181" s="243" t="s">
        <v>118</v>
      </c>
    </row>
    <row r="182" spans="2:51" s="11" customFormat="1" ht="13.5">
      <c r="B182" s="232"/>
      <c r="C182" s="233"/>
      <c r="D182" s="234" t="s">
        <v>127</v>
      </c>
      <c r="E182" s="235" t="s">
        <v>20</v>
      </c>
      <c r="F182" s="236" t="s">
        <v>470</v>
      </c>
      <c r="G182" s="233"/>
      <c r="H182" s="237">
        <v>36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127</v>
      </c>
      <c r="AU182" s="243" t="s">
        <v>77</v>
      </c>
      <c r="AV182" s="11" t="s">
        <v>77</v>
      </c>
      <c r="AW182" s="11" t="s">
        <v>32</v>
      </c>
      <c r="AX182" s="11" t="s">
        <v>68</v>
      </c>
      <c r="AY182" s="243" t="s">
        <v>118</v>
      </c>
    </row>
    <row r="183" spans="2:51" s="14" customFormat="1" ht="13.5">
      <c r="B183" s="280"/>
      <c r="C183" s="281"/>
      <c r="D183" s="234" t="s">
        <v>127</v>
      </c>
      <c r="E183" s="282" t="s">
        <v>20</v>
      </c>
      <c r="F183" s="283" t="s">
        <v>419</v>
      </c>
      <c r="G183" s="281"/>
      <c r="H183" s="284">
        <v>89.95</v>
      </c>
      <c r="I183" s="285"/>
      <c r="J183" s="281"/>
      <c r="K183" s="281"/>
      <c r="L183" s="286"/>
      <c r="M183" s="287"/>
      <c r="N183" s="288"/>
      <c r="O183" s="288"/>
      <c r="P183" s="288"/>
      <c r="Q183" s="288"/>
      <c r="R183" s="288"/>
      <c r="S183" s="288"/>
      <c r="T183" s="289"/>
      <c r="AT183" s="290" t="s">
        <v>127</v>
      </c>
      <c r="AU183" s="290" t="s">
        <v>77</v>
      </c>
      <c r="AV183" s="14" t="s">
        <v>125</v>
      </c>
      <c r="AW183" s="14" t="s">
        <v>32</v>
      </c>
      <c r="AX183" s="14" t="s">
        <v>73</v>
      </c>
      <c r="AY183" s="290" t="s">
        <v>118</v>
      </c>
    </row>
    <row r="184" spans="2:65" s="1" customFormat="1" ht="16.5" customHeight="1">
      <c r="B184" s="46"/>
      <c r="C184" s="255" t="s">
        <v>242</v>
      </c>
      <c r="D184" s="255" t="s">
        <v>231</v>
      </c>
      <c r="E184" s="256" t="s">
        <v>243</v>
      </c>
      <c r="F184" s="257" t="s">
        <v>244</v>
      </c>
      <c r="G184" s="258" t="s">
        <v>222</v>
      </c>
      <c r="H184" s="259">
        <v>179.9</v>
      </c>
      <c r="I184" s="260"/>
      <c r="J184" s="259">
        <f>ROUND(I184*H184,2)</f>
        <v>0</v>
      </c>
      <c r="K184" s="257" t="s">
        <v>124</v>
      </c>
      <c r="L184" s="261"/>
      <c r="M184" s="262" t="s">
        <v>20</v>
      </c>
      <c r="N184" s="263" t="s">
        <v>39</v>
      </c>
      <c r="O184" s="47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4" t="s">
        <v>159</v>
      </c>
      <c r="AT184" s="24" t="s">
        <v>231</v>
      </c>
      <c r="AU184" s="24" t="s">
        <v>77</v>
      </c>
      <c r="AY184" s="24" t="s">
        <v>118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4" t="s">
        <v>73</v>
      </c>
      <c r="BK184" s="231">
        <f>ROUND(I184*H184,2)</f>
        <v>0</v>
      </c>
      <c r="BL184" s="24" t="s">
        <v>125</v>
      </c>
      <c r="BM184" s="24" t="s">
        <v>471</v>
      </c>
    </row>
    <row r="185" spans="2:51" s="11" customFormat="1" ht="13.5">
      <c r="B185" s="232"/>
      <c r="C185" s="233"/>
      <c r="D185" s="234" t="s">
        <v>127</v>
      </c>
      <c r="E185" s="233"/>
      <c r="F185" s="236" t="s">
        <v>472</v>
      </c>
      <c r="G185" s="233"/>
      <c r="H185" s="237">
        <v>179.9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127</v>
      </c>
      <c r="AU185" s="243" t="s">
        <v>77</v>
      </c>
      <c r="AV185" s="11" t="s">
        <v>77</v>
      </c>
      <c r="AW185" s="11" t="s">
        <v>6</v>
      </c>
      <c r="AX185" s="11" t="s">
        <v>73</v>
      </c>
      <c r="AY185" s="243" t="s">
        <v>118</v>
      </c>
    </row>
    <row r="186" spans="2:63" s="10" customFormat="1" ht="29.85" customHeight="1">
      <c r="B186" s="205"/>
      <c r="C186" s="206"/>
      <c r="D186" s="207" t="s">
        <v>67</v>
      </c>
      <c r="E186" s="219" t="s">
        <v>80</v>
      </c>
      <c r="F186" s="219" t="s">
        <v>473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SUM(P187:P189)</f>
        <v>0</v>
      </c>
      <c r="Q186" s="213"/>
      <c r="R186" s="214">
        <f>SUM(R187:R189)</f>
        <v>0</v>
      </c>
      <c r="S186" s="213"/>
      <c r="T186" s="215">
        <f>SUM(T187:T189)</f>
        <v>0</v>
      </c>
      <c r="AR186" s="216" t="s">
        <v>73</v>
      </c>
      <c r="AT186" s="217" t="s">
        <v>67</v>
      </c>
      <c r="AU186" s="217" t="s">
        <v>73</v>
      </c>
      <c r="AY186" s="216" t="s">
        <v>118</v>
      </c>
      <c r="BK186" s="218">
        <f>SUM(BK187:BK189)</f>
        <v>0</v>
      </c>
    </row>
    <row r="187" spans="2:65" s="1" customFormat="1" ht="16.5" customHeight="1">
      <c r="B187" s="46"/>
      <c r="C187" s="221" t="s">
        <v>248</v>
      </c>
      <c r="D187" s="221" t="s">
        <v>120</v>
      </c>
      <c r="E187" s="222" t="s">
        <v>474</v>
      </c>
      <c r="F187" s="223" t="s">
        <v>475</v>
      </c>
      <c r="G187" s="224" t="s">
        <v>131</v>
      </c>
      <c r="H187" s="225">
        <v>132</v>
      </c>
      <c r="I187" s="226"/>
      <c r="J187" s="225">
        <f>ROUND(I187*H187,2)</f>
        <v>0</v>
      </c>
      <c r="K187" s="223" t="s">
        <v>124</v>
      </c>
      <c r="L187" s="72"/>
      <c r="M187" s="227" t="s">
        <v>20</v>
      </c>
      <c r="N187" s="228" t="s">
        <v>39</v>
      </c>
      <c r="O187" s="47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4" t="s">
        <v>125</v>
      </c>
      <c r="AT187" s="24" t="s">
        <v>120</v>
      </c>
      <c r="AU187" s="24" t="s">
        <v>77</v>
      </c>
      <c r="AY187" s="24" t="s">
        <v>118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4" t="s">
        <v>73</v>
      </c>
      <c r="BK187" s="231">
        <f>ROUND(I187*H187,2)</f>
        <v>0</v>
      </c>
      <c r="BL187" s="24" t="s">
        <v>125</v>
      </c>
      <c r="BM187" s="24" t="s">
        <v>476</v>
      </c>
    </row>
    <row r="188" spans="2:65" s="1" customFormat="1" ht="16.5" customHeight="1">
      <c r="B188" s="46"/>
      <c r="C188" s="221" t="s">
        <v>253</v>
      </c>
      <c r="D188" s="221" t="s">
        <v>120</v>
      </c>
      <c r="E188" s="222" t="s">
        <v>477</v>
      </c>
      <c r="F188" s="223" t="s">
        <v>478</v>
      </c>
      <c r="G188" s="224" t="s">
        <v>131</v>
      </c>
      <c r="H188" s="225">
        <v>132</v>
      </c>
      <c r="I188" s="226"/>
      <c r="J188" s="225">
        <f>ROUND(I188*H188,2)</f>
        <v>0</v>
      </c>
      <c r="K188" s="223" t="s">
        <v>124</v>
      </c>
      <c r="L188" s="72"/>
      <c r="M188" s="227" t="s">
        <v>20</v>
      </c>
      <c r="N188" s="228" t="s">
        <v>39</v>
      </c>
      <c r="O188" s="47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4" t="s">
        <v>125</v>
      </c>
      <c r="AT188" s="24" t="s">
        <v>120</v>
      </c>
      <c r="AU188" s="24" t="s">
        <v>77</v>
      </c>
      <c r="AY188" s="24" t="s">
        <v>118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4" t="s">
        <v>73</v>
      </c>
      <c r="BK188" s="231">
        <f>ROUND(I188*H188,2)</f>
        <v>0</v>
      </c>
      <c r="BL188" s="24" t="s">
        <v>125</v>
      </c>
      <c r="BM188" s="24" t="s">
        <v>479</v>
      </c>
    </row>
    <row r="189" spans="2:65" s="1" customFormat="1" ht="25.5" customHeight="1">
      <c r="B189" s="46"/>
      <c r="C189" s="221" t="s">
        <v>258</v>
      </c>
      <c r="D189" s="221" t="s">
        <v>120</v>
      </c>
      <c r="E189" s="222" t="s">
        <v>480</v>
      </c>
      <c r="F189" s="223" t="s">
        <v>481</v>
      </c>
      <c r="G189" s="224" t="s">
        <v>131</v>
      </c>
      <c r="H189" s="225">
        <v>132</v>
      </c>
      <c r="I189" s="226"/>
      <c r="J189" s="225">
        <f>ROUND(I189*H189,2)</f>
        <v>0</v>
      </c>
      <c r="K189" s="223" t="s">
        <v>20</v>
      </c>
      <c r="L189" s="72"/>
      <c r="M189" s="227" t="s">
        <v>20</v>
      </c>
      <c r="N189" s="228" t="s">
        <v>39</v>
      </c>
      <c r="O189" s="47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4" t="s">
        <v>125</v>
      </c>
      <c r="AT189" s="24" t="s">
        <v>120</v>
      </c>
      <c r="AU189" s="24" t="s">
        <v>77</v>
      </c>
      <c r="AY189" s="24" t="s">
        <v>118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4" t="s">
        <v>73</v>
      </c>
      <c r="BK189" s="231">
        <f>ROUND(I189*H189,2)</f>
        <v>0</v>
      </c>
      <c r="BL189" s="24" t="s">
        <v>125</v>
      </c>
      <c r="BM189" s="24" t="s">
        <v>482</v>
      </c>
    </row>
    <row r="190" spans="2:63" s="10" customFormat="1" ht="29.85" customHeight="1">
      <c r="B190" s="205"/>
      <c r="C190" s="206"/>
      <c r="D190" s="207" t="s">
        <v>67</v>
      </c>
      <c r="E190" s="219" t="s">
        <v>125</v>
      </c>
      <c r="F190" s="219" t="s">
        <v>247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SUM(P191:P197)</f>
        <v>0</v>
      </c>
      <c r="Q190" s="213"/>
      <c r="R190" s="214">
        <f>SUM(R191:R197)</f>
        <v>0</v>
      </c>
      <c r="S190" s="213"/>
      <c r="T190" s="215">
        <f>SUM(T191:T197)</f>
        <v>0</v>
      </c>
      <c r="AR190" s="216" t="s">
        <v>73</v>
      </c>
      <c r="AT190" s="217" t="s">
        <v>67</v>
      </c>
      <c r="AU190" s="217" t="s">
        <v>73</v>
      </c>
      <c r="AY190" s="216" t="s">
        <v>118</v>
      </c>
      <c r="BK190" s="218">
        <f>SUM(BK191:BK197)</f>
        <v>0</v>
      </c>
    </row>
    <row r="191" spans="2:65" s="1" customFormat="1" ht="16.5" customHeight="1">
      <c r="B191" s="46"/>
      <c r="C191" s="221" t="s">
        <v>264</v>
      </c>
      <c r="D191" s="221" t="s">
        <v>120</v>
      </c>
      <c r="E191" s="222" t="s">
        <v>249</v>
      </c>
      <c r="F191" s="223" t="s">
        <v>250</v>
      </c>
      <c r="G191" s="224" t="s">
        <v>140</v>
      </c>
      <c r="H191" s="225">
        <v>5.4</v>
      </c>
      <c r="I191" s="226"/>
      <c r="J191" s="225">
        <f>ROUND(I191*H191,2)</f>
        <v>0</v>
      </c>
      <c r="K191" s="223" t="s">
        <v>124</v>
      </c>
      <c r="L191" s="72"/>
      <c r="M191" s="227" t="s">
        <v>20</v>
      </c>
      <c r="N191" s="228" t="s">
        <v>39</v>
      </c>
      <c r="O191" s="47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4" t="s">
        <v>125</v>
      </c>
      <c r="AT191" s="24" t="s">
        <v>120</v>
      </c>
      <c r="AU191" s="24" t="s">
        <v>77</v>
      </c>
      <c r="AY191" s="24" t="s">
        <v>118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4" t="s">
        <v>73</v>
      </c>
      <c r="BK191" s="231">
        <f>ROUND(I191*H191,2)</f>
        <v>0</v>
      </c>
      <c r="BL191" s="24" t="s">
        <v>125</v>
      </c>
      <c r="BM191" s="24" t="s">
        <v>483</v>
      </c>
    </row>
    <row r="192" spans="2:51" s="11" customFormat="1" ht="13.5">
      <c r="B192" s="232"/>
      <c r="C192" s="233"/>
      <c r="D192" s="234" t="s">
        <v>127</v>
      </c>
      <c r="E192" s="235" t="s">
        <v>20</v>
      </c>
      <c r="F192" s="236" t="s">
        <v>484</v>
      </c>
      <c r="G192" s="233"/>
      <c r="H192" s="237">
        <v>5.4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127</v>
      </c>
      <c r="AU192" s="243" t="s">
        <v>77</v>
      </c>
      <c r="AV192" s="11" t="s">
        <v>77</v>
      </c>
      <c r="AW192" s="11" t="s">
        <v>32</v>
      </c>
      <c r="AX192" s="11" t="s">
        <v>73</v>
      </c>
      <c r="AY192" s="243" t="s">
        <v>118</v>
      </c>
    </row>
    <row r="193" spans="2:65" s="1" customFormat="1" ht="16.5" customHeight="1">
      <c r="B193" s="46"/>
      <c r="C193" s="221" t="s">
        <v>269</v>
      </c>
      <c r="D193" s="221" t="s">
        <v>120</v>
      </c>
      <c r="E193" s="222" t="s">
        <v>485</v>
      </c>
      <c r="F193" s="223" t="s">
        <v>486</v>
      </c>
      <c r="G193" s="224" t="s">
        <v>140</v>
      </c>
      <c r="H193" s="225">
        <v>25.05</v>
      </c>
      <c r="I193" s="226"/>
      <c r="J193" s="225">
        <f>ROUND(I193*H193,2)</f>
        <v>0</v>
      </c>
      <c r="K193" s="223" t="s">
        <v>124</v>
      </c>
      <c r="L193" s="72"/>
      <c r="M193" s="227" t="s">
        <v>20</v>
      </c>
      <c r="N193" s="228" t="s">
        <v>39</v>
      </c>
      <c r="O193" s="47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4" t="s">
        <v>125</v>
      </c>
      <c r="AT193" s="24" t="s">
        <v>120</v>
      </c>
      <c r="AU193" s="24" t="s">
        <v>77</v>
      </c>
      <c r="AY193" s="24" t="s">
        <v>118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4" t="s">
        <v>73</v>
      </c>
      <c r="BK193" s="231">
        <f>ROUND(I193*H193,2)</f>
        <v>0</v>
      </c>
      <c r="BL193" s="24" t="s">
        <v>125</v>
      </c>
      <c r="BM193" s="24" t="s">
        <v>487</v>
      </c>
    </row>
    <row r="194" spans="2:51" s="13" customFormat="1" ht="13.5">
      <c r="B194" s="264"/>
      <c r="C194" s="265"/>
      <c r="D194" s="234" t="s">
        <v>127</v>
      </c>
      <c r="E194" s="266" t="s">
        <v>20</v>
      </c>
      <c r="F194" s="267" t="s">
        <v>488</v>
      </c>
      <c r="G194" s="265"/>
      <c r="H194" s="266" t="s">
        <v>20</v>
      </c>
      <c r="I194" s="268"/>
      <c r="J194" s="265"/>
      <c r="K194" s="265"/>
      <c r="L194" s="269"/>
      <c r="M194" s="270"/>
      <c r="N194" s="271"/>
      <c r="O194" s="271"/>
      <c r="P194" s="271"/>
      <c r="Q194" s="271"/>
      <c r="R194" s="271"/>
      <c r="S194" s="271"/>
      <c r="T194" s="272"/>
      <c r="AT194" s="273" t="s">
        <v>127</v>
      </c>
      <c r="AU194" s="273" t="s">
        <v>77</v>
      </c>
      <c r="AV194" s="13" t="s">
        <v>73</v>
      </c>
      <c r="AW194" s="13" t="s">
        <v>32</v>
      </c>
      <c r="AX194" s="13" t="s">
        <v>68</v>
      </c>
      <c r="AY194" s="273" t="s">
        <v>118</v>
      </c>
    </row>
    <row r="195" spans="2:51" s="11" customFormat="1" ht="13.5">
      <c r="B195" s="232"/>
      <c r="C195" s="233"/>
      <c r="D195" s="234" t="s">
        <v>127</v>
      </c>
      <c r="E195" s="235" t="s">
        <v>20</v>
      </c>
      <c r="F195" s="236" t="s">
        <v>489</v>
      </c>
      <c r="G195" s="233"/>
      <c r="H195" s="237">
        <v>7.36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127</v>
      </c>
      <c r="AU195" s="243" t="s">
        <v>77</v>
      </c>
      <c r="AV195" s="11" t="s">
        <v>77</v>
      </c>
      <c r="AW195" s="11" t="s">
        <v>32</v>
      </c>
      <c r="AX195" s="11" t="s">
        <v>68</v>
      </c>
      <c r="AY195" s="243" t="s">
        <v>118</v>
      </c>
    </row>
    <row r="196" spans="2:51" s="11" customFormat="1" ht="13.5">
      <c r="B196" s="232"/>
      <c r="C196" s="233"/>
      <c r="D196" s="234" t="s">
        <v>127</v>
      </c>
      <c r="E196" s="235" t="s">
        <v>20</v>
      </c>
      <c r="F196" s="236" t="s">
        <v>490</v>
      </c>
      <c r="G196" s="233"/>
      <c r="H196" s="237">
        <v>17.69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127</v>
      </c>
      <c r="AU196" s="243" t="s">
        <v>77</v>
      </c>
      <c r="AV196" s="11" t="s">
        <v>77</v>
      </c>
      <c r="AW196" s="11" t="s">
        <v>32</v>
      </c>
      <c r="AX196" s="11" t="s">
        <v>68</v>
      </c>
      <c r="AY196" s="243" t="s">
        <v>118</v>
      </c>
    </row>
    <row r="197" spans="2:51" s="14" customFormat="1" ht="13.5">
      <c r="B197" s="280"/>
      <c r="C197" s="281"/>
      <c r="D197" s="234" t="s">
        <v>127</v>
      </c>
      <c r="E197" s="282" t="s">
        <v>20</v>
      </c>
      <c r="F197" s="283" t="s">
        <v>419</v>
      </c>
      <c r="G197" s="281"/>
      <c r="H197" s="284">
        <v>25.05</v>
      </c>
      <c r="I197" s="285"/>
      <c r="J197" s="281"/>
      <c r="K197" s="281"/>
      <c r="L197" s="286"/>
      <c r="M197" s="287"/>
      <c r="N197" s="288"/>
      <c r="O197" s="288"/>
      <c r="P197" s="288"/>
      <c r="Q197" s="288"/>
      <c r="R197" s="288"/>
      <c r="S197" s="288"/>
      <c r="T197" s="289"/>
      <c r="AT197" s="290" t="s">
        <v>127</v>
      </c>
      <c r="AU197" s="290" t="s">
        <v>77</v>
      </c>
      <c r="AV197" s="14" t="s">
        <v>125</v>
      </c>
      <c r="AW197" s="14" t="s">
        <v>32</v>
      </c>
      <c r="AX197" s="14" t="s">
        <v>73</v>
      </c>
      <c r="AY197" s="290" t="s">
        <v>118</v>
      </c>
    </row>
    <row r="198" spans="2:63" s="10" customFormat="1" ht="29.85" customHeight="1">
      <c r="B198" s="205"/>
      <c r="C198" s="206"/>
      <c r="D198" s="207" t="s">
        <v>67</v>
      </c>
      <c r="E198" s="219" t="s">
        <v>159</v>
      </c>
      <c r="F198" s="219" t="s">
        <v>263</v>
      </c>
      <c r="G198" s="206"/>
      <c r="H198" s="206"/>
      <c r="I198" s="209"/>
      <c r="J198" s="220">
        <f>BK198</f>
        <v>0</v>
      </c>
      <c r="K198" s="206"/>
      <c r="L198" s="211"/>
      <c r="M198" s="212"/>
      <c r="N198" s="213"/>
      <c r="O198" s="213"/>
      <c r="P198" s="214">
        <f>SUM(P199:P243)</f>
        <v>0</v>
      </c>
      <c r="Q198" s="213"/>
      <c r="R198" s="214">
        <f>SUM(R199:R243)</f>
        <v>55.68928000000001</v>
      </c>
      <c r="S198" s="213"/>
      <c r="T198" s="215">
        <f>SUM(T199:T243)</f>
        <v>0</v>
      </c>
      <c r="AR198" s="216" t="s">
        <v>73</v>
      </c>
      <c r="AT198" s="217" t="s">
        <v>67</v>
      </c>
      <c r="AU198" s="217" t="s">
        <v>73</v>
      </c>
      <c r="AY198" s="216" t="s">
        <v>118</v>
      </c>
      <c r="BK198" s="218">
        <f>SUM(BK199:BK243)</f>
        <v>0</v>
      </c>
    </row>
    <row r="199" spans="2:65" s="1" customFormat="1" ht="25.5" customHeight="1">
      <c r="B199" s="46"/>
      <c r="C199" s="221" t="s">
        <v>273</v>
      </c>
      <c r="D199" s="221" t="s">
        <v>120</v>
      </c>
      <c r="E199" s="222" t="s">
        <v>491</v>
      </c>
      <c r="F199" s="223" t="s">
        <v>492</v>
      </c>
      <c r="G199" s="224" t="s">
        <v>131</v>
      </c>
      <c r="H199" s="225">
        <v>32</v>
      </c>
      <c r="I199" s="226"/>
      <c r="J199" s="225">
        <f>ROUND(I199*H199,2)</f>
        <v>0</v>
      </c>
      <c r="K199" s="223" t="s">
        <v>124</v>
      </c>
      <c r="L199" s="72"/>
      <c r="M199" s="227" t="s">
        <v>20</v>
      </c>
      <c r="N199" s="228" t="s">
        <v>39</v>
      </c>
      <c r="O199" s="47"/>
      <c r="P199" s="229">
        <f>O199*H199</f>
        <v>0</v>
      </c>
      <c r="Q199" s="229">
        <v>1E-05</v>
      </c>
      <c r="R199" s="229">
        <f>Q199*H199</f>
        <v>0.00032</v>
      </c>
      <c r="S199" s="229">
        <v>0</v>
      </c>
      <c r="T199" s="230">
        <f>S199*H199</f>
        <v>0</v>
      </c>
      <c r="AR199" s="24" t="s">
        <v>125</v>
      </c>
      <c r="AT199" s="24" t="s">
        <v>120</v>
      </c>
      <c r="AU199" s="24" t="s">
        <v>77</v>
      </c>
      <c r="AY199" s="24" t="s">
        <v>118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4" t="s">
        <v>73</v>
      </c>
      <c r="BK199" s="231">
        <f>ROUND(I199*H199,2)</f>
        <v>0</v>
      </c>
      <c r="BL199" s="24" t="s">
        <v>125</v>
      </c>
      <c r="BM199" s="24" t="s">
        <v>493</v>
      </c>
    </row>
    <row r="200" spans="2:65" s="1" customFormat="1" ht="16.5" customHeight="1">
      <c r="B200" s="46"/>
      <c r="C200" s="255" t="s">
        <v>279</v>
      </c>
      <c r="D200" s="255" t="s">
        <v>231</v>
      </c>
      <c r="E200" s="256" t="s">
        <v>494</v>
      </c>
      <c r="F200" s="257" t="s">
        <v>495</v>
      </c>
      <c r="G200" s="258" t="s">
        <v>131</v>
      </c>
      <c r="H200" s="259">
        <v>30</v>
      </c>
      <c r="I200" s="260"/>
      <c r="J200" s="259">
        <f>ROUND(I200*H200,2)</f>
        <v>0</v>
      </c>
      <c r="K200" s="257" t="s">
        <v>20</v>
      </c>
      <c r="L200" s="261"/>
      <c r="M200" s="262" t="s">
        <v>20</v>
      </c>
      <c r="N200" s="263" t="s">
        <v>39</v>
      </c>
      <c r="O200" s="47"/>
      <c r="P200" s="229">
        <f>O200*H200</f>
        <v>0</v>
      </c>
      <c r="Q200" s="229">
        <v>0.308</v>
      </c>
      <c r="R200" s="229">
        <f>Q200*H200</f>
        <v>9.24</v>
      </c>
      <c r="S200" s="229">
        <v>0</v>
      </c>
      <c r="T200" s="230">
        <f>S200*H200</f>
        <v>0</v>
      </c>
      <c r="AR200" s="24" t="s">
        <v>159</v>
      </c>
      <c r="AT200" s="24" t="s">
        <v>231</v>
      </c>
      <c r="AU200" s="24" t="s">
        <v>77</v>
      </c>
      <c r="AY200" s="24" t="s">
        <v>118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4" t="s">
        <v>73</v>
      </c>
      <c r="BK200" s="231">
        <f>ROUND(I200*H200,2)</f>
        <v>0</v>
      </c>
      <c r="BL200" s="24" t="s">
        <v>125</v>
      </c>
      <c r="BM200" s="24" t="s">
        <v>496</v>
      </c>
    </row>
    <row r="201" spans="2:47" s="1" customFormat="1" ht="13.5">
      <c r="B201" s="46"/>
      <c r="C201" s="74"/>
      <c r="D201" s="234" t="s">
        <v>277</v>
      </c>
      <c r="E201" s="74"/>
      <c r="F201" s="274" t="s">
        <v>278</v>
      </c>
      <c r="G201" s="74"/>
      <c r="H201" s="74"/>
      <c r="I201" s="191"/>
      <c r="J201" s="74"/>
      <c r="K201" s="74"/>
      <c r="L201" s="72"/>
      <c r="M201" s="275"/>
      <c r="N201" s="47"/>
      <c r="O201" s="47"/>
      <c r="P201" s="47"/>
      <c r="Q201" s="47"/>
      <c r="R201" s="47"/>
      <c r="S201" s="47"/>
      <c r="T201" s="95"/>
      <c r="AT201" s="24" t="s">
        <v>277</v>
      </c>
      <c r="AU201" s="24" t="s">
        <v>77</v>
      </c>
    </row>
    <row r="202" spans="2:65" s="1" customFormat="1" ht="16.5" customHeight="1">
      <c r="B202" s="46"/>
      <c r="C202" s="255" t="s">
        <v>283</v>
      </c>
      <c r="D202" s="255" t="s">
        <v>231</v>
      </c>
      <c r="E202" s="256" t="s">
        <v>497</v>
      </c>
      <c r="F202" s="257" t="s">
        <v>498</v>
      </c>
      <c r="G202" s="258" t="s">
        <v>131</v>
      </c>
      <c r="H202" s="259">
        <v>2</v>
      </c>
      <c r="I202" s="260"/>
      <c r="J202" s="259">
        <f>ROUND(I202*H202,2)</f>
        <v>0</v>
      </c>
      <c r="K202" s="257" t="s">
        <v>20</v>
      </c>
      <c r="L202" s="261"/>
      <c r="M202" s="262" t="s">
        <v>20</v>
      </c>
      <c r="N202" s="263" t="s">
        <v>39</v>
      </c>
      <c r="O202" s="47"/>
      <c r="P202" s="229">
        <f>O202*H202</f>
        <v>0</v>
      </c>
      <c r="Q202" s="229">
        <v>0.325</v>
      </c>
      <c r="R202" s="229">
        <f>Q202*H202</f>
        <v>0.65</v>
      </c>
      <c r="S202" s="229">
        <v>0</v>
      </c>
      <c r="T202" s="230">
        <f>S202*H202</f>
        <v>0</v>
      </c>
      <c r="AR202" s="24" t="s">
        <v>159</v>
      </c>
      <c r="AT202" s="24" t="s">
        <v>231</v>
      </c>
      <c r="AU202" s="24" t="s">
        <v>77</v>
      </c>
      <c r="AY202" s="24" t="s">
        <v>118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4" t="s">
        <v>73</v>
      </c>
      <c r="BK202" s="231">
        <f>ROUND(I202*H202,2)</f>
        <v>0</v>
      </c>
      <c r="BL202" s="24" t="s">
        <v>125</v>
      </c>
      <c r="BM202" s="24" t="s">
        <v>499</v>
      </c>
    </row>
    <row r="203" spans="2:47" s="1" customFormat="1" ht="13.5">
      <c r="B203" s="46"/>
      <c r="C203" s="74"/>
      <c r="D203" s="234" t="s">
        <v>277</v>
      </c>
      <c r="E203" s="74"/>
      <c r="F203" s="274" t="s">
        <v>278</v>
      </c>
      <c r="G203" s="74"/>
      <c r="H203" s="74"/>
      <c r="I203" s="191"/>
      <c r="J203" s="74"/>
      <c r="K203" s="74"/>
      <c r="L203" s="72"/>
      <c r="M203" s="275"/>
      <c r="N203" s="47"/>
      <c r="O203" s="47"/>
      <c r="P203" s="47"/>
      <c r="Q203" s="47"/>
      <c r="R203" s="47"/>
      <c r="S203" s="47"/>
      <c r="T203" s="95"/>
      <c r="AT203" s="24" t="s">
        <v>277</v>
      </c>
      <c r="AU203" s="24" t="s">
        <v>77</v>
      </c>
    </row>
    <row r="204" spans="2:65" s="1" customFormat="1" ht="16.5" customHeight="1">
      <c r="B204" s="46"/>
      <c r="C204" s="255" t="s">
        <v>287</v>
      </c>
      <c r="D204" s="255" t="s">
        <v>231</v>
      </c>
      <c r="E204" s="256" t="s">
        <v>500</v>
      </c>
      <c r="F204" s="257" t="s">
        <v>501</v>
      </c>
      <c r="G204" s="258" t="s">
        <v>267</v>
      </c>
      <c r="H204" s="259">
        <v>106</v>
      </c>
      <c r="I204" s="260"/>
      <c r="J204" s="259">
        <f>ROUND(I204*H204,2)</f>
        <v>0</v>
      </c>
      <c r="K204" s="257" t="s">
        <v>20</v>
      </c>
      <c r="L204" s="261"/>
      <c r="M204" s="262" t="s">
        <v>20</v>
      </c>
      <c r="N204" s="263" t="s">
        <v>39</v>
      </c>
      <c r="O204" s="47"/>
      <c r="P204" s="229">
        <f>O204*H204</f>
        <v>0</v>
      </c>
      <c r="Q204" s="229">
        <v>0.031</v>
      </c>
      <c r="R204" s="229">
        <f>Q204*H204</f>
        <v>3.286</v>
      </c>
      <c r="S204" s="229">
        <v>0</v>
      </c>
      <c r="T204" s="230">
        <f>S204*H204</f>
        <v>0</v>
      </c>
      <c r="AR204" s="24" t="s">
        <v>159</v>
      </c>
      <c r="AT204" s="24" t="s">
        <v>231</v>
      </c>
      <c r="AU204" s="24" t="s">
        <v>77</v>
      </c>
      <c r="AY204" s="24" t="s">
        <v>118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4" t="s">
        <v>73</v>
      </c>
      <c r="BK204" s="231">
        <f>ROUND(I204*H204,2)</f>
        <v>0</v>
      </c>
      <c r="BL204" s="24" t="s">
        <v>125</v>
      </c>
      <c r="BM204" s="24" t="s">
        <v>502</v>
      </c>
    </row>
    <row r="205" spans="2:47" s="1" customFormat="1" ht="13.5">
      <c r="B205" s="46"/>
      <c r="C205" s="74"/>
      <c r="D205" s="234" t="s">
        <v>277</v>
      </c>
      <c r="E205" s="74"/>
      <c r="F205" s="274" t="s">
        <v>278</v>
      </c>
      <c r="G205" s="74"/>
      <c r="H205" s="74"/>
      <c r="I205" s="191"/>
      <c r="J205" s="74"/>
      <c r="K205" s="74"/>
      <c r="L205" s="72"/>
      <c r="M205" s="275"/>
      <c r="N205" s="47"/>
      <c r="O205" s="47"/>
      <c r="P205" s="47"/>
      <c r="Q205" s="47"/>
      <c r="R205" s="47"/>
      <c r="S205" s="47"/>
      <c r="T205" s="95"/>
      <c r="AT205" s="24" t="s">
        <v>277</v>
      </c>
      <c r="AU205" s="24" t="s">
        <v>77</v>
      </c>
    </row>
    <row r="206" spans="2:65" s="1" customFormat="1" ht="25.5" customHeight="1">
      <c r="B206" s="46"/>
      <c r="C206" s="221" t="s">
        <v>291</v>
      </c>
      <c r="D206" s="221" t="s">
        <v>120</v>
      </c>
      <c r="E206" s="222" t="s">
        <v>503</v>
      </c>
      <c r="F206" s="223" t="s">
        <v>504</v>
      </c>
      <c r="G206" s="224" t="s">
        <v>131</v>
      </c>
      <c r="H206" s="225">
        <v>96</v>
      </c>
      <c r="I206" s="226"/>
      <c r="J206" s="225">
        <f>ROUND(I206*H206,2)</f>
        <v>0</v>
      </c>
      <c r="K206" s="223" t="s">
        <v>124</v>
      </c>
      <c r="L206" s="72"/>
      <c r="M206" s="227" t="s">
        <v>20</v>
      </c>
      <c r="N206" s="228" t="s">
        <v>39</v>
      </c>
      <c r="O206" s="47"/>
      <c r="P206" s="229">
        <f>O206*H206</f>
        <v>0</v>
      </c>
      <c r="Q206" s="229">
        <v>1E-05</v>
      </c>
      <c r="R206" s="229">
        <f>Q206*H206</f>
        <v>0.0009600000000000001</v>
      </c>
      <c r="S206" s="229">
        <v>0</v>
      </c>
      <c r="T206" s="230">
        <f>S206*H206</f>
        <v>0</v>
      </c>
      <c r="AR206" s="24" t="s">
        <v>125</v>
      </c>
      <c r="AT206" s="24" t="s">
        <v>120</v>
      </c>
      <c r="AU206" s="24" t="s">
        <v>77</v>
      </c>
      <c r="AY206" s="24" t="s">
        <v>118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4" t="s">
        <v>73</v>
      </c>
      <c r="BK206" s="231">
        <f>ROUND(I206*H206,2)</f>
        <v>0</v>
      </c>
      <c r="BL206" s="24" t="s">
        <v>125</v>
      </c>
      <c r="BM206" s="24" t="s">
        <v>505</v>
      </c>
    </row>
    <row r="207" spans="2:65" s="1" customFormat="1" ht="16.5" customHeight="1">
      <c r="B207" s="46"/>
      <c r="C207" s="255" t="s">
        <v>295</v>
      </c>
      <c r="D207" s="255" t="s">
        <v>231</v>
      </c>
      <c r="E207" s="256" t="s">
        <v>506</v>
      </c>
      <c r="F207" s="257" t="s">
        <v>507</v>
      </c>
      <c r="G207" s="258" t="s">
        <v>131</v>
      </c>
      <c r="H207" s="259">
        <v>92.5</v>
      </c>
      <c r="I207" s="260"/>
      <c r="J207" s="259">
        <f>ROUND(I207*H207,2)</f>
        <v>0</v>
      </c>
      <c r="K207" s="257" t="s">
        <v>20</v>
      </c>
      <c r="L207" s="261"/>
      <c r="M207" s="262" t="s">
        <v>20</v>
      </c>
      <c r="N207" s="263" t="s">
        <v>39</v>
      </c>
      <c r="O207" s="47"/>
      <c r="P207" s="229">
        <f>O207*H207</f>
        <v>0</v>
      </c>
      <c r="Q207" s="229">
        <v>0.23</v>
      </c>
      <c r="R207" s="229">
        <f>Q207*H207</f>
        <v>21.275000000000002</v>
      </c>
      <c r="S207" s="229">
        <v>0</v>
      </c>
      <c r="T207" s="230">
        <f>S207*H207</f>
        <v>0</v>
      </c>
      <c r="AR207" s="24" t="s">
        <v>159</v>
      </c>
      <c r="AT207" s="24" t="s">
        <v>231</v>
      </c>
      <c r="AU207" s="24" t="s">
        <v>77</v>
      </c>
      <c r="AY207" s="24" t="s">
        <v>118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4" t="s">
        <v>73</v>
      </c>
      <c r="BK207" s="231">
        <f>ROUND(I207*H207,2)</f>
        <v>0</v>
      </c>
      <c r="BL207" s="24" t="s">
        <v>125</v>
      </c>
      <c r="BM207" s="24" t="s">
        <v>508</v>
      </c>
    </row>
    <row r="208" spans="2:47" s="1" customFormat="1" ht="13.5">
      <c r="B208" s="46"/>
      <c r="C208" s="74"/>
      <c r="D208" s="234" t="s">
        <v>277</v>
      </c>
      <c r="E208" s="74"/>
      <c r="F208" s="274" t="s">
        <v>278</v>
      </c>
      <c r="G208" s="74"/>
      <c r="H208" s="74"/>
      <c r="I208" s="191"/>
      <c r="J208" s="74"/>
      <c r="K208" s="74"/>
      <c r="L208" s="72"/>
      <c r="M208" s="275"/>
      <c r="N208" s="47"/>
      <c r="O208" s="47"/>
      <c r="P208" s="47"/>
      <c r="Q208" s="47"/>
      <c r="R208" s="47"/>
      <c r="S208" s="47"/>
      <c r="T208" s="95"/>
      <c r="AT208" s="24" t="s">
        <v>277</v>
      </c>
      <c r="AU208" s="24" t="s">
        <v>77</v>
      </c>
    </row>
    <row r="209" spans="2:65" s="1" customFormat="1" ht="16.5" customHeight="1">
      <c r="B209" s="46"/>
      <c r="C209" s="255" t="s">
        <v>299</v>
      </c>
      <c r="D209" s="255" t="s">
        <v>231</v>
      </c>
      <c r="E209" s="256" t="s">
        <v>509</v>
      </c>
      <c r="F209" s="257" t="s">
        <v>510</v>
      </c>
      <c r="G209" s="258" t="s">
        <v>131</v>
      </c>
      <c r="H209" s="259">
        <v>3.3</v>
      </c>
      <c r="I209" s="260"/>
      <c r="J209" s="259">
        <f>ROUND(I209*H209,2)</f>
        <v>0</v>
      </c>
      <c r="K209" s="257" t="s">
        <v>20</v>
      </c>
      <c r="L209" s="261"/>
      <c r="M209" s="262" t="s">
        <v>20</v>
      </c>
      <c r="N209" s="263" t="s">
        <v>39</v>
      </c>
      <c r="O209" s="47"/>
      <c r="P209" s="229">
        <f>O209*H209</f>
        <v>0</v>
      </c>
      <c r="Q209" s="229">
        <v>0.23</v>
      </c>
      <c r="R209" s="229">
        <f>Q209*H209</f>
        <v>0.759</v>
      </c>
      <c r="S209" s="229">
        <v>0</v>
      </c>
      <c r="T209" s="230">
        <f>S209*H209</f>
        <v>0</v>
      </c>
      <c r="AR209" s="24" t="s">
        <v>159</v>
      </c>
      <c r="AT209" s="24" t="s">
        <v>231</v>
      </c>
      <c r="AU209" s="24" t="s">
        <v>77</v>
      </c>
      <c r="AY209" s="24" t="s">
        <v>118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4" t="s">
        <v>73</v>
      </c>
      <c r="BK209" s="231">
        <f>ROUND(I209*H209,2)</f>
        <v>0</v>
      </c>
      <c r="BL209" s="24" t="s">
        <v>125</v>
      </c>
      <c r="BM209" s="24" t="s">
        <v>511</v>
      </c>
    </row>
    <row r="210" spans="2:47" s="1" customFormat="1" ht="13.5">
      <c r="B210" s="46"/>
      <c r="C210" s="74"/>
      <c r="D210" s="234" t="s">
        <v>277</v>
      </c>
      <c r="E210" s="74"/>
      <c r="F210" s="274" t="s">
        <v>278</v>
      </c>
      <c r="G210" s="74"/>
      <c r="H210" s="74"/>
      <c r="I210" s="191"/>
      <c r="J210" s="74"/>
      <c r="K210" s="74"/>
      <c r="L210" s="72"/>
      <c r="M210" s="275"/>
      <c r="N210" s="47"/>
      <c r="O210" s="47"/>
      <c r="P210" s="47"/>
      <c r="Q210" s="47"/>
      <c r="R210" s="47"/>
      <c r="S210" s="47"/>
      <c r="T210" s="95"/>
      <c r="AT210" s="24" t="s">
        <v>277</v>
      </c>
      <c r="AU210" s="24" t="s">
        <v>77</v>
      </c>
    </row>
    <row r="211" spans="2:65" s="1" customFormat="1" ht="25.5" customHeight="1">
      <c r="B211" s="46"/>
      <c r="C211" s="221" t="s">
        <v>303</v>
      </c>
      <c r="D211" s="221" t="s">
        <v>120</v>
      </c>
      <c r="E211" s="222" t="s">
        <v>512</v>
      </c>
      <c r="F211" s="223" t="s">
        <v>513</v>
      </c>
      <c r="G211" s="224" t="s">
        <v>131</v>
      </c>
      <c r="H211" s="225">
        <v>30</v>
      </c>
      <c r="I211" s="226"/>
      <c r="J211" s="225">
        <f>ROUND(I211*H211,2)</f>
        <v>0</v>
      </c>
      <c r="K211" s="223" t="s">
        <v>124</v>
      </c>
      <c r="L211" s="72"/>
      <c r="M211" s="227" t="s">
        <v>20</v>
      </c>
      <c r="N211" s="228" t="s">
        <v>39</v>
      </c>
      <c r="O211" s="47"/>
      <c r="P211" s="229">
        <f>O211*H211</f>
        <v>0</v>
      </c>
      <c r="Q211" s="229">
        <v>1E-05</v>
      </c>
      <c r="R211" s="229">
        <f>Q211*H211</f>
        <v>0.00030000000000000003</v>
      </c>
      <c r="S211" s="229">
        <v>0</v>
      </c>
      <c r="T211" s="230">
        <f>S211*H211</f>
        <v>0</v>
      </c>
      <c r="AR211" s="24" t="s">
        <v>125</v>
      </c>
      <c r="AT211" s="24" t="s">
        <v>120</v>
      </c>
      <c r="AU211" s="24" t="s">
        <v>77</v>
      </c>
      <c r="AY211" s="24" t="s">
        <v>118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4" t="s">
        <v>73</v>
      </c>
      <c r="BK211" s="231">
        <f>ROUND(I211*H211,2)</f>
        <v>0</v>
      </c>
      <c r="BL211" s="24" t="s">
        <v>125</v>
      </c>
      <c r="BM211" s="24" t="s">
        <v>514</v>
      </c>
    </row>
    <row r="212" spans="2:65" s="1" customFormat="1" ht="16.5" customHeight="1">
      <c r="B212" s="46"/>
      <c r="C212" s="255" t="s">
        <v>307</v>
      </c>
      <c r="D212" s="255" t="s">
        <v>231</v>
      </c>
      <c r="E212" s="256" t="s">
        <v>515</v>
      </c>
      <c r="F212" s="257" t="s">
        <v>516</v>
      </c>
      <c r="G212" s="258" t="s">
        <v>131</v>
      </c>
      <c r="H212" s="259">
        <v>30</v>
      </c>
      <c r="I212" s="260"/>
      <c r="J212" s="259">
        <f>ROUND(I212*H212,2)</f>
        <v>0</v>
      </c>
      <c r="K212" s="257" t="s">
        <v>124</v>
      </c>
      <c r="L212" s="261"/>
      <c r="M212" s="262" t="s">
        <v>20</v>
      </c>
      <c r="N212" s="263" t="s">
        <v>39</v>
      </c>
      <c r="O212" s="47"/>
      <c r="P212" s="229">
        <f>O212*H212</f>
        <v>0</v>
      </c>
      <c r="Q212" s="229">
        <v>0.00267</v>
      </c>
      <c r="R212" s="229">
        <f>Q212*H212</f>
        <v>0.0801</v>
      </c>
      <c r="S212" s="229">
        <v>0</v>
      </c>
      <c r="T212" s="230">
        <f>S212*H212</f>
        <v>0</v>
      </c>
      <c r="AR212" s="24" t="s">
        <v>159</v>
      </c>
      <c r="AT212" s="24" t="s">
        <v>231</v>
      </c>
      <c r="AU212" s="24" t="s">
        <v>77</v>
      </c>
      <c r="AY212" s="24" t="s">
        <v>118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4" t="s">
        <v>73</v>
      </c>
      <c r="BK212" s="231">
        <f>ROUND(I212*H212,2)</f>
        <v>0</v>
      </c>
      <c r="BL212" s="24" t="s">
        <v>125</v>
      </c>
      <c r="BM212" s="24" t="s">
        <v>517</v>
      </c>
    </row>
    <row r="213" spans="2:47" s="1" customFormat="1" ht="13.5">
      <c r="B213" s="46"/>
      <c r="C213" s="74"/>
      <c r="D213" s="234" t="s">
        <v>277</v>
      </c>
      <c r="E213" s="74"/>
      <c r="F213" s="274" t="s">
        <v>278</v>
      </c>
      <c r="G213" s="74"/>
      <c r="H213" s="74"/>
      <c r="I213" s="191"/>
      <c r="J213" s="74"/>
      <c r="K213" s="74"/>
      <c r="L213" s="72"/>
      <c r="M213" s="275"/>
      <c r="N213" s="47"/>
      <c r="O213" s="47"/>
      <c r="P213" s="47"/>
      <c r="Q213" s="47"/>
      <c r="R213" s="47"/>
      <c r="S213" s="47"/>
      <c r="T213" s="95"/>
      <c r="AT213" s="24" t="s">
        <v>277</v>
      </c>
      <c r="AU213" s="24" t="s">
        <v>77</v>
      </c>
    </row>
    <row r="214" spans="2:65" s="1" customFormat="1" ht="25.5" customHeight="1">
      <c r="B214" s="46"/>
      <c r="C214" s="221" t="s">
        <v>312</v>
      </c>
      <c r="D214" s="221" t="s">
        <v>120</v>
      </c>
      <c r="E214" s="222" t="s">
        <v>518</v>
      </c>
      <c r="F214" s="223" t="s">
        <v>519</v>
      </c>
      <c r="G214" s="224" t="s">
        <v>131</v>
      </c>
      <c r="H214" s="225">
        <v>30</v>
      </c>
      <c r="I214" s="226"/>
      <c r="J214" s="225">
        <f>ROUND(I214*H214,2)</f>
        <v>0</v>
      </c>
      <c r="K214" s="223" t="s">
        <v>124</v>
      </c>
      <c r="L214" s="72"/>
      <c r="M214" s="227" t="s">
        <v>20</v>
      </c>
      <c r="N214" s="228" t="s">
        <v>39</v>
      </c>
      <c r="O214" s="47"/>
      <c r="P214" s="229">
        <f>O214*H214</f>
        <v>0</v>
      </c>
      <c r="Q214" s="229">
        <v>1E-05</v>
      </c>
      <c r="R214" s="229">
        <f>Q214*H214</f>
        <v>0.00030000000000000003</v>
      </c>
      <c r="S214" s="229">
        <v>0</v>
      </c>
      <c r="T214" s="230">
        <f>S214*H214</f>
        <v>0</v>
      </c>
      <c r="AR214" s="24" t="s">
        <v>125</v>
      </c>
      <c r="AT214" s="24" t="s">
        <v>120</v>
      </c>
      <c r="AU214" s="24" t="s">
        <v>77</v>
      </c>
      <c r="AY214" s="24" t="s">
        <v>118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4" t="s">
        <v>73</v>
      </c>
      <c r="BK214" s="231">
        <f>ROUND(I214*H214,2)</f>
        <v>0</v>
      </c>
      <c r="BL214" s="24" t="s">
        <v>125</v>
      </c>
      <c r="BM214" s="24" t="s">
        <v>520</v>
      </c>
    </row>
    <row r="215" spans="2:65" s="1" customFormat="1" ht="16.5" customHeight="1">
      <c r="B215" s="46"/>
      <c r="C215" s="255" t="s">
        <v>316</v>
      </c>
      <c r="D215" s="255" t="s">
        <v>231</v>
      </c>
      <c r="E215" s="256" t="s">
        <v>521</v>
      </c>
      <c r="F215" s="257" t="s">
        <v>522</v>
      </c>
      <c r="G215" s="258" t="s">
        <v>267</v>
      </c>
      <c r="H215" s="259">
        <v>25</v>
      </c>
      <c r="I215" s="260"/>
      <c r="J215" s="259">
        <f>ROUND(I215*H215,2)</f>
        <v>0</v>
      </c>
      <c r="K215" s="257" t="s">
        <v>20</v>
      </c>
      <c r="L215" s="261"/>
      <c r="M215" s="262" t="s">
        <v>20</v>
      </c>
      <c r="N215" s="263" t="s">
        <v>39</v>
      </c>
      <c r="O215" s="47"/>
      <c r="P215" s="229">
        <f>O215*H215</f>
        <v>0</v>
      </c>
      <c r="Q215" s="229">
        <v>0.0028</v>
      </c>
      <c r="R215" s="229">
        <f>Q215*H215</f>
        <v>0.06999999999999999</v>
      </c>
      <c r="S215" s="229">
        <v>0</v>
      </c>
      <c r="T215" s="230">
        <f>S215*H215</f>
        <v>0</v>
      </c>
      <c r="AR215" s="24" t="s">
        <v>159</v>
      </c>
      <c r="AT215" s="24" t="s">
        <v>231</v>
      </c>
      <c r="AU215" s="24" t="s">
        <v>77</v>
      </c>
      <c r="AY215" s="24" t="s">
        <v>118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4" t="s">
        <v>73</v>
      </c>
      <c r="BK215" s="231">
        <f>ROUND(I215*H215,2)</f>
        <v>0</v>
      </c>
      <c r="BL215" s="24" t="s">
        <v>125</v>
      </c>
      <c r="BM215" s="24" t="s">
        <v>523</v>
      </c>
    </row>
    <row r="216" spans="2:47" s="1" customFormat="1" ht="13.5">
      <c r="B216" s="46"/>
      <c r="C216" s="74"/>
      <c r="D216" s="234" t="s">
        <v>277</v>
      </c>
      <c r="E216" s="74"/>
      <c r="F216" s="274" t="s">
        <v>278</v>
      </c>
      <c r="G216" s="74"/>
      <c r="H216" s="74"/>
      <c r="I216" s="191"/>
      <c r="J216" s="74"/>
      <c r="K216" s="74"/>
      <c r="L216" s="72"/>
      <c r="M216" s="275"/>
      <c r="N216" s="47"/>
      <c r="O216" s="47"/>
      <c r="P216" s="47"/>
      <c r="Q216" s="47"/>
      <c r="R216" s="47"/>
      <c r="S216" s="47"/>
      <c r="T216" s="95"/>
      <c r="AT216" s="24" t="s">
        <v>277</v>
      </c>
      <c r="AU216" s="24" t="s">
        <v>77</v>
      </c>
    </row>
    <row r="217" spans="2:65" s="1" customFormat="1" ht="16.5" customHeight="1">
      <c r="B217" s="46"/>
      <c r="C217" s="255" t="s">
        <v>320</v>
      </c>
      <c r="D217" s="255" t="s">
        <v>231</v>
      </c>
      <c r="E217" s="256" t="s">
        <v>524</v>
      </c>
      <c r="F217" s="257" t="s">
        <v>525</v>
      </c>
      <c r="G217" s="258" t="s">
        <v>131</v>
      </c>
      <c r="H217" s="259">
        <v>30</v>
      </c>
      <c r="I217" s="260"/>
      <c r="J217" s="259">
        <f>ROUND(I217*H217,2)</f>
        <v>0</v>
      </c>
      <c r="K217" s="257" t="s">
        <v>124</v>
      </c>
      <c r="L217" s="261"/>
      <c r="M217" s="262" t="s">
        <v>20</v>
      </c>
      <c r="N217" s="263" t="s">
        <v>39</v>
      </c>
      <c r="O217" s="47"/>
      <c r="P217" s="229">
        <f>O217*H217</f>
        <v>0</v>
      </c>
      <c r="Q217" s="229">
        <v>0.00445</v>
      </c>
      <c r="R217" s="229">
        <f>Q217*H217</f>
        <v>0.1335</v>
      </c>
      <c r="S217" s="229">
        <v>0</v>
      </c>
      <c r="T217" s="230">
        <f>S217*H217</f>
        <v>0</v>
      </c>
      <c r="AR217" s="24" t="s">
        <v>159</v>
      </c>
      <c r="AT217" s="24" t="s">
        <v>231</v>
      </c>
      <c r="AU217" s="24" t="s">
        <v>77</v>
      </c>
      <c r="AY217" s="24" t="s">
        <v>118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4" t="s">
        <v>73</v>
      </c>
      <c r="BK217" s="231">
        <f>ROUND(I217*H217,2)</f>
        <v>0</v>
      </c>
      <c r="BL217" s="24" t="s">
        <v>125</v>
      </c>
      <c r="BM217" s="24" t="s">
        <v>526</v>
      </c>
    </row>
    <row r="218" spans="2:47" s="1" customFormat="1" ht="13.5">
      <c r="B218" s="46"/>
      <c r="C218" s="74"/>
      <c r="D218" s="234" t="s">
        <v>277</v>
      </c>
      <c r="E218" s="74"/>
      <c r="F218" s="274" t="s">
        <v>278</v>
      </c>
      <c r="G218" s="74"/>
      <c r="H218" s="74"/>
      <c r="I218" s="191"/>
      <c r="J218" s="74"/>
      <c r="K218" s="74"/>
      <c r="L218" s="72"/>
      <c r="M218" s="275"/>
      <c r="N218" s="47"/>
      <c r="O218" s="47"/>
      <c r="P218" s="47"/>
      <c r="Q218" s="47"/>
      <c r="R218" s="47"/>
      <c r="S218" s="47"/>
      <c r="T218" s="95"/>
      <c r="AT218" s="24" t="s">
        <v>277</v>
      </c>
      <c r="AU218" s="24" t="s">
        <v>77</v>
      </c>
    </row>
    <row r="219" spans="2:65" s="1" customFormat="1" ht="16.5" customHeight="1">
      <c r="B219" s="46"/>
      <c r="C219" s="255" t="s">
        <v>324</v>
      </c>
      <c r="D219" s="255" t="s">
        <v>231</v>
      </c>
      <c r="E219" s="256" t="s">
        <v>527</v>
      </c>
      <c r="F219" s="257" t="s">
        <v>528</v>
      </c>
      <c r="G219" s="258" t="s">
        <v>267</v>
      </c>
      <c r="H219" s="259">
        <v>25</v>
      </c>
      <c r="I219" s="260"/>
      <c r="J219" s="259">
        <f>ROUND(I219*H219,2)</f>
        <v>0</v>
      </c>
      <c r="K219" s="257" t="s">
        <v>124</v>
      </c>
      <c r="L219" s="261"/>
      <c r="M219" s="262" t="s">
        <v>20</v>
      </c>
      <c r="N219" s="263" t="s">
        <v>39</v>
      </c>
      <c r="O219" s="47"/>
      <c r="P219" s="229">
        <f>O219*H219</f>
        <v>0</v>
      </c>
      <c r="Q219" s="229">
        <v>0.00121</v>
      </c>
      <c r="R219" s="229">
        <f>Q219*H219</f>
        <v>0.03025</v>
      </c>
      <c r="S219" s="229">
        <v>0</v>
      </c>
      <c r="T219" s="230">
        <f>S219*H219</f>
        <v>0</v>
      </c>
      <c r="AR219" s="24" t="s">
        <v>159</v>
      </c>
      <c r="AT219" s="24" t="s">
        <v>231</v>
      </c>
      <c r="AU219" s="24" t="s">
        <v>77</v>
      </c>
      <c r="AY219" s="24" t="s">
        <v>118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4" t="s">
        <v>73</v>
      </c>
      <c r="BK219" s="231">
        <f>ROUND(I219*H219,2)</f>
        <v>0</v>
      </c>
      <c r="BL219" s="24" t="s">
        <v>125</v>
      </c>
      <c r="BM219" s="24" t="s">
        <v>529</v>
      </c>
    </row>
    <row r="220" spans="2:47" s="1" customFormat="1" ht="13.5">
      <c r="B220" s="46"/>
      <c r="C220" s="74"/>
      <c r="D220" s="234" t="s">
        <v>277</v>
      </c>
      <c r="E220" s="74"/>
      <c r="F220" s="274" t="s">
        <v>278</v>
      </c>
      <c r="G220" s="74"/>
      <c r="H220" s="74"/>
      <c r="I220" s="191"/>
      <c r="J220" s="74"/>
      <c r="K220" s="74"/>
      <c r="L220" s="72"/>
      <c r="M220" s="275"/>
      <c r="N220" s="47"/>
      <c r="O220" s="47"/>
      <c r="P220" s="47"/>
      <c r="Q220" s="47"/>
      <c r="R220" s="47"/>
      <c r="S220" s="47"/>
      <c r="T220" s="95"/>
      <c r="AT220" s="24" t="s">
        <v>277</v>
      </c>
      <c r="AU220" s="24" t="s">
        <v>77</v>
      </c>
    </row>
    <row r="221" spans="2:65" s="1" customFormat="1" ht="16.5" customHeight="1">
      <c r="B221" s="46"/>
      <c r="C221" s="255" t="s">
        <v>328</v>
      </c>
      <c r="D221" s="255" t="s">
        <v>231</v>
      </c>
      <c r="E221" s="256" t="s">
        <v>530</v>
      </c>
      <c r="F221" s="257" t="s">
        <v>531</v>
      </c>
      <c r="G221" s="258" t="s">
        <v>267</v>
      </c>
      <c r="H221" s="259">
        <v>25</v>
      </c>
      <c r="I221" s="260"/>
      <c r="J221" s="259">
        <f>ROUND(I221*H221,2)</f>
        <v>0</v>
      </c>
      <c r="K221" s="257" t="s">
        <v>20</v>
      </c>
      <c r="L221" s="261"/>
      <c r="M221" s="262" t="s">
        <v>20</v>
      </c>
      <c r="N221" s="263" t="s">
        <v>39</v>
      </c>
      <c r="O221" s="47"/>
      <c r="P221" s="229">
        <f>O221*H221</f>
        <v>0</v>
      </c>
      <c r="Q221" s="229">
        <v>0.00081</v>
      </c>
      <c r="R221" s="229">
        <f>Q221*H221</f>
        <v>0.020249999999999997</v>
      </c>
      <c r="S221" s="229">
        <v>0</v>
      </c>
      <c r="T221" s="230">
        <f>S221*H221</f>
        <v>0</v>
      </c>
      <c r="AR221" s="24" t="s">
        <v>159</v>
      </c>
      <c r="AT221" s="24" t="s">
        <v>231</v>
      </c>
      <c r="AU221" s="24" t="s">
        <v>77</v>
      </c>
      <c r="AY221" s="24" t="s">
        <v>118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4" t="s">
        <v>73</v>
      </c>
      <c r="BK221" s="231">
        <f>ROUND(I221*H221,2)</f>
        <v>0</v>
      </c>
      <c r="BL221" s="24" t="s">
        <v>125</v>
      </c>
      <c r="BM221" s="24" t="s">
        <v>532</v>
      </c>
    </row>
    <row r="222" spans="2:47" s="1" customFormat="1" ht="13.5">
      <c r="B222" s="46"/>
      <c r="C222" s="74"/>
      <c r="D222" s="234" t="s">
        <v>277</v>
      </c>
      <c r="E222" s="74"/>
      <c r="F222" s="274" t="s">
        <v>278</v>
      </c>
      <c r="G222" s="74"/>
      <c r="H222" s="74"/>
      <c r="I222" s="191"/>
      <c r="J222" s="74"/>
      <c r="K222" s="74"/>
      <c r="L222" s="72"/>
      <c r="M222" s="275"/>
      <c r="N222" s="47"/>
      <c r="O222" s="47"/>
      <c r="P222" s="47"/>
      <c r="Q222" s="47"/>
      <c r="R222" s="47"/>
      <c r="S222" s="47"/>
      <c r="T222" s="95"/>
      <c r="AT222" s="24" t="s">
        <v>277</v>
      </c>
      <c r="AU222" s="24" t="s">
        <v>77</v>
      </c>
    </row>
    <row r="223" spans="2:65" s="1" customFormat="1" ht="38.25" customHeight="1">
      <c r="B223" s="46"/>
      <c r="C223" s="221" t="s">
        <v>332</v>
      </c>
      <c r="D223" s="221" t="s">
        <v>120</v>
      </c>
      <c r="E223" s="222" t="s">
        <v>533</v>
      </c>
      <c r="F223" s="223" t="s">
        <v>534</v>
      </c>
      <c r="G223" s="224" t="s">
        <v>267</v>
      </c>
      <c r="H223" s="225">
        <v>3</v>
      </c>
      <c r="I223" s="226"/>
      <c r="J223" s="225">
        <f>ROUND(I223*H223,2)</f>
        <v>0</v>
      </c>
      <c r="K223" s="223" t="s">
        <v>20</v>
      </c>
      <c r="L223" s="72"/>
      <c r="M223" s="227" t="s">
        <v>20</v>
      </c>
      <c r="N223" s="228" t="s">
        <v>39</v>
      </c>
      <c r="O223" s="47"/>
      <c r="P223" s="229">
        <f>O223*H223</f>
        <v>0</v>
      </c>
      <c r="Q223" s="229">
        <v>2.00994</v>
      </c>
      <c r="R223" s="229">
        <f>Q223*H223</f>
        <v>6.029819999999999</v>
      </c>
      <c r="S223" s="229">
        <v>0</v>
      </c>
      <c r="T223" s="230">
        <f>S223*H223</f>
        <v>0</v>
      </c>
      <c r="AR223" s="24" t="s">
        <v>125</v>
      </c>
      <c r="AT223" s="24" t="s">
        <v>120</v>
      </c>
      <c r="AU223" s="24" t="s">
        <v>77</v>
      </c>
      <c r="AY223" s="24" t="s">
        <v>118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4" t="s">
        <v>73</v>
      </c>
      <c r="BK223" s="231">
        <f>ROUND(I223*H223,2)</f>
        <v>0</v>
      </c>
      <c r="BL223" s="24" t="s">
        <v>125</v>
      </c>
      <c r="BM223" s="24" t="s">
        <v>535</v>
      </c>
    </row>
    <row r="224" spans="2:65" s="1" customFormat="1" ht="25.5" customHeight="1">
      <c r="B224" s="46"/>
      <c r="C224" s="221" t="s">
        <v>336</v>
      </c>
      <c r="D224" s="221" t="s">
        <v>120</v>
      </c>
      <c r="E224" s="222" t="s">
        <v>536</v>
      </c>
      <c r="F224" s="223" t="s">
        <v>537</v>
      </c>
      <c r="G224" s="224" t="s">
        <v>267</v>
      </c>
      <c r="H224" s="225">
        <v>2</v>
      </c>
      <c r="I224" s="226"/>
      <c r="J224" s="225">
        <f>ROUND(I224*H224,2)</f>
        <v>0</v>
      </c>
      <c r="K224" s="223" t="s">
        <v>20</v>
      </c>
      <c r="L224" s="72"/>
      <c r="M224" s="227" t="s">
        <v>20</v>
      </c>
      <c r="N224" s="228" t="s">
        <v>39</v>
      </c>
      <c r="O224" s="47"/>
      <c r="P224" s="229">
        <f>O224*H224</f>
        <v>0</v>
      </c>
      <c r="Q224" s="229">
        <v>2.25689</v>
      </c>
      <c r="R224" s="229">
        <f>Q224*H224</f>
        <v>4.51378</v>
      </c>
      <c r="S224" s="229">
        <v>0</v>
      </c>
      <c r="T224" s="230">
        <f>S224*H224</f>
        <v>0</v>
      </c>
      <c r="AR224" s="24" t="s">
        <v>125</v>
      </c>
      <c r="AT224" s="24" t="s">
        <v>120</v>
      </c>
      <c r="AU224" s="24" t="s">
        <v>77</v>
      </c>
      <c r="AY224" s="24" t="s">
        <v>118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4" t="s">
        <v>73</v>
      </c>
      <c r="BK224" s="231">
        <f>ROUND(I224*H224,2)</f>
        <v>0</v>
      </c>
      <c r="BL224" s="24" t="s">
        <v>125</v>
      </c>
      <c r="BM224" s="24" t="s">
        <v>538</v>
      </c>
    </row>
    <row r="225" spans="2:65" s="1" customFormat="1" ht="16.5" customHeight="1">
      <c r="B225" s="46"/>
      <c r="C225" s="255" t="s">
        <v>340</v>
      </c>
      <c r="D225" s="255" t="s">
        <v>231</v>
      </c>
      <c r="E225" s="256" t="s">
        <v>539</v>
      </c>
      <c r="F225" s="257" t="s">
        <v>540</v>
      </c>
      <c r="G225" s="258" t="s">
        <v>267</v>
      </c>
      <c r="H225" s="259">
        <v>1</v>
      </c>
      <c r="I225" s="260"/>
      <c r="J225" s="259">
        <f>ROUND(I225*H225,2)</f>
        <v>0</v>
      </c>
      <c r="K225" s="257" t="s">
        <v>20</v>
      </c>
      <c r="L225" s="261"/>
      <c r="M225" s="262" t="s">
        <v>20</v>
      </c>
      <c r="N225" s="263" t="s">
        <v>39</v>
      </c>
      <c r="O225" s="47"/>
      <c r="P225" s="229">
        <f>O225*H225</f>
        <v>0</v>
      </c>
      <c r="Q225" s="229">
        <v>0.054</v>
      </c>
      <c r="R225" s="229">
        <f>Q225*H225</f>
        <v>0.054</v>
      </c>
      <c r="S225" s="229">
        <v>0</v>
      </c>
      <c r="T225" s="230">
        <f>S225*H225</f>
        <v>0</v>
      </c>
      <c r="AR225" s="24" t="s">
        <v>159</v>
      </c>
      <c r="AT225" s="24" t="s">
        <v>231</v>
      </c>
      <c r="AU225" s="24" t="s">
        <v>77</v>
      </c>
      <c r="AY225" s="24" t="s">
        <v>118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4" t="s">
        <v>73</v>
      </c>
      <c r="BK225" s="231">
        <f>ROUND(I225*H225,2)</f>
        <v>0</v>
      </c>
      <c r="BL225" s="24" t="s">
        <v>125</v>
      </c>
      <c r="BM225" s="24" t="s">
        <v>541</v>
      </c>
    </row>
    <row r="226" spans="2:47" s="1" customFormat="1" ht="13.5">
      <c r="B226" s="46"/>
      <c r="C226" s="74"/>
      <c r="D226" s="234" t="s">
        <v>277</v>
      </c>
      <c r="E226" s="74"/>
      <c r="F226" s="274" t="s">
        <v>278</v>
      </c>
      <c r="G226" s="74"/>
      <c r="H226" s="74"/>
      <c r="I226" s="191"/>
      <c r="J226" s="74"/>
      <c r="K226" s="74"/>
      <c r="L226" s="72"/>
      <c r="M226" s="275"/>
      <c r="N226" s="47"/>
      <c r="O226" s="47"/>
      <c r="P226" s="47"/>
      <c r="Q226" s="47"/>
      <c r="R226" s="47"/>
      <c r="S226" s="47"/>
      <c r="T226" s="95"/>
      <c r="AT226" s="24" t="s">
        <v>277</v>
      </c>
      <c r="AU226" s="24" t="s">
        <v>77</v>
      </c>
    </row>
    <row r="227" spans="2:65" s="1" customFormat="1" ht="16.5" customHeight="1">
      <c r="B227" s="46"/>
      <c r="C227" s="255" t="s">
        <v>344</v>
      </c>
      <c r="D227" s="255" t="s">
        <v>231</v>
      </c>
      <c r="E227" s="256" t="s">
        <v>542</v>
      </c>
      <c r="F227" s="257" t="s">
        <v>543</v>
      </c>
      <c r="G227" s="258" t="s">
        <v>267</v>
      </c>
      <c r="H227" s="259">
        <v>4</v>
      </c>
      <c r="I227" s="260"/>
      <c r="J227" s="259">
        <f>ROUND(I227*H227,2)</f>
        <v>0</v>
      </c>
      <c r="K227" s="257" t="s">
        <v>544</v>
      </c>
      <c r="L227" s="261"/>
      <c r="M227" s="262" t="s">
        <v>20</v>
      </c>
      <c r="N227" s="263" t="s">
        <v>39</v>
      </c>
      <c r="O227" s="47"/>
      <c r="P227" s="229">
        <f>O227*H227</f>
        <v>0</v>
      </c>
      <c r="Q227" s="229">
        <v>0.585</v>
      </c>
      <c r="R227" s="229">
        <f>Q227*H227</f>
        <v>2.34</v>
      </c>
      <c r="S227" s="229">
        <v>0</v>
      </c>
      <c r="T227" s="230">
        <f>S227*H227</f>
        <v>0</v>
      </c>
      <c r="AR227" s="24" t="s">
        <v>159</v>
      </c>
      <c r="AT227" s="24" t="s">
        <v>231</v>
      </c>
      <c r="AU227" s="24" t="s">
        <v>77</v>
      </c>
      <c r="AY227" s="24" t="s">
        <v>118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24" t="s">
        <v>73</v>
      </c>
      <c r="BK227" s="231">
        <f>ROUND(I227*H227,2)</f>
        <v>0</v>
      </c>
      <c r="BL227" s="24" t="s">
        <v>125</v>
      </c>
      <c r="BM227" s="24" t="s">
        <v>545</v>
      </c>
    </row>
    <row r="228" spans="2:47" s="1" customFormat="1" ht="13.5">
      <c r="B228" s="46"/>
      <c r="C228" s="74"/>
      <c r="D228" s="234" t="s">
        <v>277</v>
      </c>
      <c r="E228" s="74"/>
      <c r="F228" s="274" t="s">
        <v>278</v>
      </c>
      <c r="G228" s="74"/>
      <c r="H228" s="74"/>
      <c r="I228" s="191"/>
      <c r="J228" s="74"/>
      <c r="K228" s="74"/>
      <c r="L228" s="72"/>
      <c r="M228" s="275"/>
      <c r="N228" s="47"/>
      <c r="O228" s="47"/>
      <c r="P228" s="47"/>
      <c r="Q228" s="47"/>
      <c r="R228" s="47"/>
      <c r="S228" s="47"/>
      <c r="T228" s="95"/>
      <c r="AT228" s="24" t="s">
        <v>277</v>
      </c>
      <c r="AU228" s="24" t="s">
        <v>77</v>
      </c>
    </row>
    <row r="229" spans="2:65" s="1" customFormat="1" ht="16.5" customHeight="1">
      <c r="B229" s="46"/>
      <c r="C229" s="255" t="s">
        <v>348</v>
      </c>
      <c r="D229" s="255" t="s">
        <v>231</v>
      </c>
      <c r="E229" s="256" t="s">
        <v>546</v>
      </c>
      <c r="F229" s="257" t="s">
        <v>547</v>
      </c>
      <c r="G229" s="258" t="s">
        <v>267</v>
      </c>
      <c r="H229" s="259">
        <v>1</v>
      </c>
      <c r="I229" s="260"/>
      <c r="J229" s="259">
        <f>ROUND(I229*H229,2)</f>
        <v>0</v>
      </c>
      <c r="K229" s="257" t="s">
        <v>20</v>
      </c>
      <c r="L229" s="261"/>
      <c r="M229" s="262" t="s">
        <v>20</v>
      </c>
      <c r="N229" s="263" t="s">
        <v>39</v>
      </c>
      <c r="O229" s="47"/>
      <c r="P229" s="229">
        <f>O229*H229</f>
        <v>0</v>
      </c>
      <c r="Q229" s="229">
        <v>0.449</v>
      </c>
      <c r="R229" s="229">
        <f>Q229*H229</f>
        <v>0.449</v>
      </c>
      <c r="S229" s="229">
        <v>0</v>
      </c>
      <c r="T229" s="230">
        <f>S229*H229</f>
        <v>0</v>
      </c>
      <c r="AR229" s="24" t="s">
        <v>159</v>
      </c>
      <c r="AT229" s="24" t="s">
        <v>231</v>
      </c>
      <c r="AU229" s="24" t="s">
        <v>77</v>
      </c>
      <c r="AY229" s="24" t="s">
        <v>118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4" t="s">
        <v>73</v>
      </c>
      <c r="BK229" s="231">
        <f>ROUND(I229*H229,2)</f>
        <v>0</v>
      </c>
      <c r="BL229" s="24" t="s">
        <v>125</v>
      </c>
      <c r="BM229" s="24" t="s">
        <v>548</v>
      </c>
    </row>
    <row r="230" spans="2:47" s="1" customFormat="1" ht="13.5">
      <c r="B230" s="46"/>
      <c r="C230" s="74"/>
      <c r="D230" s="234" t="s">
        <v>277</v>
      </c>
      <c r="E230" s="74"/>
      <c r="F230" s="274" t="s">
        <v>278</v>
      </c>
      <c r="G230" s="74"/>
      <c r="H230" s="74"/>
      <c r="I230" s="191"/>
      <c r="J230" s="74"/>
      <c r="K230" s="74"/>
      <c r="L230" s="72"/>
      <c r="M230" s="275"/>
      <c r="N230" s="47"/>
      <c r="O230" s="47"/>
      <c r="P230" s="47"/>
      <c r="Q230" s="47"/>
      <c r="R230" s="47"/>
      <c r="S230" s="47"/>
      <c r="T230" s="95"/>
      <c r="AT230" s="24" t="s">
        <v>277</v>
      </c>
      <c r="AU230" s="24" t="s">
        <v>77</v>
      </c>
    </row>
    <row r="231" spans="2:65" s="1" customFormat="1" ht="16.5" customHeight="1">
      <c r="B231" s="46"/>
      <c r="C231" s="255" t="s">
        <v>352</v>
      </c>
      <c r="D231" s="255" t="s">
        <v>231</v>
      </c>
      <c r="E231" s="256" t="s">
        <v>549</v>
      </c>
      <c r="F231" s="257" t="s">
        <v>550</v>
      </c>
      <c r="G231" s="258" t="s">
        <v>267</v>
      </c>
      <c r="H231" s="259">
        <v>5</v>
      </c>
      <c r="I231" s="260"/>
      <c r="J231" s="259">
        <f>ROUND(I231*H231,2)</f>
        <v>0</v>
      </c>
      <c r="K231" s="257" t="s">
        <v>544</v>
      </c>
      <c r="L231" s="261"/>
      <c r="M231" s="262" t="s">
        <v>20</v>
      </c>
      <c r="N231" s="263" t="s">
        <v>39</v>
      </c>
      <c r="O231" s="47"/>
      <c r="P231" s="229">
        <f>O231*H231</f>
        <v>0</v>
      </c>
      <c r="Q231" s="229">
        <v>0.25</v>
      </c>
      <c r="R231" s="229">
        <f>Q231*H231</f>
        <v>1.25</v>
      </c>
      <c r="S231" s="229">
        <v>0</v>
      </c>
      <c r="T231" s="230">
        <f>S231*H231</f>
        <v>0</v>
      </c>
      <c r="AR231" s="24" t="s">
        <v>159</v>
      </c>
      <c r="AT231" s="24" t="s">
        <v>231</v>
      </c>
      <c r="AU231" s="24" t="s">
        <v>77</v>
      </c>
      <c r="AY231" s="24" t="s">
        <v>118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4" t="s">
        <v>73</v>
      </c>
      <c r="BK231" s="231">
        <f>ROUND(I231*H231,2)</f>
        <v>0</v>
      </c>
      <c r="BL231" s="24" t="s">
        <v>125</v>
      </c>
      <c r="BM231" s="24" t="s">
        <v>551</v>
      </c>
    </row>
    <row r="232" spans="2:47" s="1" customFormat="1" ht="13.5">
      <c r="B232" s="46"/>
      <c r="C232" s="74"/>
      <c r="D232" s="234" t="s">
        <v>277</v>
      </c>
      <c r="E232" s="74"/>
      <c r="F232" s="274" t="s">
        <v>278</v>
      </c>
      <c r="G232" s="74"/>
      <c r="H232" s="74"/>
      <c r="I232" s="191"/>
      <c r="J232" s="74"/>
      <c r="K232" s="74"/>
      <c r="L232" s="72"/>
      <c r="M232" s="275"/>
      <c r="N232" s="47"/>
      <c r="O232" s="47"/>
      <c r="P232" s="47"/>
      <c r="Q232" s="47"/>
      <c r="R232" s="47"/>
      <c r="S232" s="47"/>
      <c r="T232" s="95"/>
      <c r="AT232" s="24" t="s">
        <v>277</v>
      </c>
      <c r="AU232" s="24" t="s">
        <v>77</v>
      </c>
    </row>
    <row r="233" spans="2:65" s="1" customFormat="1" ht="16.5" customHeight="1">
      <c r="B233" s="46"/>
      <c r="C233" s="255" t="s">
        <v>356</v>
      </c>
      <c r="D233" s="255" t="s">
        <v>231</v>
      </c>
      <c r="E233" s="256" t="s">
        <v>552</v>
      </c>
      <c r="F233" s="257" t="s">
        <v>553</v>
      </c>
      <c r="G233" s="258" t="s">
        <v>267</v>
      </c>
      <c r="H233" s="259">
        <v>3</v>
      </c>
      <c r="I233" s="260"/>
      <c r="J233" s="259">
        <f>ROUND(I233*H233,2)</f>
        <v>0</v>
      </c>
      <c r="K233" s="257" t="s">
        <v>20</v>
      </c>
      <c r="L233" s="261"/>
      <c r="M233" s="262" t="s">
        <v>20</v>
      </c>
      <c r="N233" s="263" t="s">
        <v>39</v>
      </c>
      <c r="O233" s="47"/>
      <c r="P233" s="229">
        <f>O233*H233</f>
        <v>0</v>
      </c>
      <c r="Q233" s="229">
        <v>0.081</v>
      </c>
      <c r="R233" s="229">
        <f>Q233*H233</f>
        <v>0.243</v>
      </c>
      <c r="S233" s="229">
        <v>0</v>
      </c>
      <c r="T233" s="230">
        <f>S233*H233</f>
        <v>0</v>
      </c>
      <c r="AR233" s="24" t="s">
        <v>159</v>
      </c>
      <c r="AT233" s="24" t="s">
        <v>231</v>
      </c>
      <c r="AU233" s="24" t="s">
        <v>77</v>
      </c>
      <c r="AY233" s="24" t="s">
        <v>118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4" t="s">
        <v>73</v>
      </c>
      <c r="BK233" s="231">
        <f>ROUND(I233*H233,2)</f>
        <v>0</v>
      </c>
      <c r="BL233" s="24" t="s">
        <v>125</v>
      </c>
      <c r="BM233" s="24" t="s">
        <v>554</v>
      </c>
    </row>
    <row r="234" spans="2:47" s="1" customFormat="1" ht="13.5">
      <c r="B234" s="46"/>
      <c r="C234" s="74"/>
      <c r="D234" s="234" t="s">
        <v>277</v>
      </c>
      <c r="E234" s="74"/>
      <c r="F234" s="274" t="s">
        <v>278</v>
      </c>
      <c r="G234" s="74"/>
      <c r="H234" s="74"/>
      <c r="I234" s="191"/>
      <c r="J234" s="74"/>
      <c r="K234" s="74"/>
      <c r="L234" s="72"/>
      <c r="M234" s="275"/>
      <c r="N234" s="47"/>
      <c r="O234" s="47"/>
      <c r="P234" s="47"/>
      <c r="Q234" s="47"/>
      <c r="R234" s="47"/>
      <c r="S234" s="47"/>
      <c r="T234" s="95"/>
      <c r="AT234" s="24" t="s">
        <v>277</v>
      </c>
      <c r="AU234" s="24" t="s">
        <v>77</v>
      </c>
    </row>
    <row r="235" spans="2:65" s="1" customFormat="1" ht="16.5" customHeight="1">
      <c r="B235" s="46"/>
      <c r="C235" s="255" t="s">
        <v>360</v>
      </c>
      <c r="D235" s="255" t="s">
        <v>231</v>
      </c>
      <c r="E235" s="256" t="s">
        <v>555</v>
      </c>
      <c r="F235" s="257" t="s">
        <v>556</v>
      </c>
      <c r="G235" s="258" t="s">
        <v>267</v>
      </c>
      <c r="H235" s="259">
        <v>1</v>
      </c>
      <c r="I235" s="260"/>
      <c r="J235" s="259">
        <f>ROUND(I235*H235,2)</f>
        <v>0</v>
      </c>
      <c r="K235" s="257" t="s">
        <v>20</v>
      </c>
      <c r="L235" s="261"/>
      <c r="M235" s="262" t="s">
        <v>20</v>
      </c>
      <c r="N235" s="263" t="s">
        <v>39</v>
      </c>
      <c r="O235" s="47"/>
      <c r="P235" s="229">
        <f>O235*H235</f>
        <v>0</v>
      </c>
      <c r="Q235" s="229">
        <v>0.028</v>
      </c>
      <c r="R235" s="229">
        <f>Q235*H235</f>
        <v>0.028</v>
      </c>
      <c r="S235" s="229">
        <v>0</v>
      </c>
      <c r="T235" s="230">
        <f>S235*H235</f>
        <v>0</v>
      </c>
      <c r="AR235" s="24" t="s">
        <v>159</v>
      </c>
      <c r="AT235" s="24" t="s">
        <v>231</v>
      </c>
      <c r="AU235" s="24" t="s">
        <v>77</v>
      </c>
      <c r="AY235" s="24" t="s">
        <v>118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4" t="s">
        <v>73</v>
      </c>
      <c r="BK235" s="231">
        <f>ROUND(I235*H235,2)</f>
        <v>0</v>
      </c>
      <c r="BL235" s="24" t="s">
        <v>125</v>
      </c>
      <c r="BM235" s="24" t="s">
        <v>557</v>
      </c>
    </row>
    <row r="236" spans="2:47" s="1" customFormat="1" ht="13.5">
      <c r="B236" s="46"/>
      <c r="C236" s="74"/>
      <c r="D236" s="234" t="s">
        <v>277</v>
      </c>
      <c r="E236" s="74"/>
      <c r="F236" s="274" t="s">
        <v>278</v>
      </c>
      <c r="G236" s="74"/>
      <c r="H236" s="74"/>
      <c r="I236" s="191"/>
      <c r="J236" s="74"/>
      <c r="K236" s="74"/>
      <c r="L236" s="72"/>
      <c r="M236" s="275"/>
      <c r="N236" s="47"/>
      <c r="O236" s="47"/>
      <c r="P236" s="47"/>
      <c r="Q236" s="47"/>
      <c r="R236" s="47"/>
      <c r="S236" s="47"/>
      <c r="T236" s="95"/>
      <c r="AT236" s="24" t="s">
        <v>277</v>
      </c>
      <c r="AU236" s="24" t="s">
        <v>77</v>
      </c>
    </row>
    <row r="237" spans="2:65" s="1" customFormat="1" ht="16.5" customHeight="1">
      <c r="B237" s="46"/>
      <c r="C237" s="255" t="s">
        <v>364</v>
      </c>
      <c r="D237" s="255" t="s">
        <v>231</v>
      </c>
      <c r="E237" s="256" t="s">
        <v>558</v>
      </c>
      <c r="F237" s="257" t="s">
        <v>559</v>
      </c>
      <c r="G237" s="258" t="s">
        <v>267</v>
      </c>
      <c r="H237" s="259">
        <v>2</v>
      </c>
      <c r="I237" s="260"/>
      <c r="J237" s="259">
        <f>ROUND(I237*H237,2)</f>
        <v>0</v>
      </c>
      <c r="K237" s="257" t="s">
        <v>560</v>
      </c>
      <c r="L237" s="261"/>
      <c r="M237" s="262" t="s">
        <v>20</v>
      </c>
      <c r="N237" s="263" t="s">
        <v>39</v>
      </c>
      <c r="O237" s="47"/>
      <c r="P237" s="229">
        <f>O237*H237</f>
        <v>0</v>
      </c>
      <c r="Q237" s="229">
        <v>1.87</v>
      </c>
      <c r="R237" s="229">
        <f>Q237*H237</f>
        <v>3.74</v>
      </c>
      <c r="S237" s="229">
        <v>0</v>
      </c>
      <c r="T237" s="230">
        <f>S237*H237</f>
        <v>0</v>
      </c>
      <c r="AR237" s="24" t="s">
        <v>159</v>
      </c>
      <c r="AT237" s="24" t="s">
        <v>231</v>
      </c>
      <c r="AU237" s="24" t="s">
        <v>77</v>
      </c>
      <c r="AY237" s="24" t="s">
        <v>118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4" t="s">
        <v>73</v>
      </c>
      <c r="BK237" s="231">
        <f>ROUND(I237*H237,2)</f>
        <v>0</v>
      </c>
      <c r="BL237" s="24" t="s">
        <v>125</v>
      </c>
      <c r="BM237" s="24" t="s">
        <v>561</v>
      </c>
    </row>
    <row r="238" spans="2:47" s="1" customFormat="1" ht="13.5">
      <c r="B238" s="46"/>
      <c r="C238" s="74"/>
      <c r="D238" s="234" t="s">
        <v>277</v>
      </c>
      <c r="E238" s="74"/>
      <c r="F238" s="274" t="s">
        <v>278</v>
      </c>
      <c r="G238" s="74"/>
      <c r="H238" s="74"/>
      <c r="I238" s="191"/>
      <c r="J238" s="74"/>
      <c r="K238" s="74"/>
      <c r="L238" s="72"/>
      <c r="M238" s="275"/>
      <c r="N238" s="47"/>
      <c r="O238" s="47"/>
      <c r="P238" s="47"/>
      <c r="Q238" s="47"/>
      <c r="R238" s="47"/>
      <c r="S238" s="47"/>
      <c r="T238" s="95"/>
      <c r="AT238" s="24" t="s">
        <v>277</v>
      </c>
      <c r="AU238" s="24" t="s">
        <v>77</v>
      </c>
    </row>
    <row r="239" spans="2:65" s="1" customFormat="1" ht="16.5" customHeight="1">
      <c r="B239" s="46"/>
      <c r="C239" s="255" t="s">
        <v>368</v>
      </c>
      <c r="D239" s="255" t="s">
        <v>231</v>
      </c>
      <c r="E239" s="256" t="s">
        <v>562</v>
      </c>
      <c r="F239" s="257" t="s">
        <v>563</v>
      </c>
      <c r="G239" s="258" t="s">
        <v>267</v>
      </c>
      <c r="H239" s="259">
        <v>7</v>
      </c>
      <c r="I239" s="260"/>
      <c r="J239" s="259">
        <f>ROUND(I239*H239,2)</f>
        <v>0</v>
      </c>
      <c r="K239" s="257" t="s">
        <v>544</v>
      </c>
      <c r="L239" s="261"/>
      <c r="M239" s="262" t="s">
        <v>20</v>
      </c>
      <c r="N239" s="263" t="s">
        <v>39</v>
      </c>
      <c r="O239" s="47"/>
      <c r="P239" s="229">
        <f>O239*H239</f>
        <v>0</v>
      </c>
      <c r="Q239" s="229">
        <v>0.002</v>
      </c>
      <c r="R239" s="229">
        <f>Q239*H239</f>
        <v>0.014</v>
      </c>
      <c r="S239" s="229">
        <v>0</v>
      </c>
      <c r="T239" s="230">
        <f>S239*H239</f>
        <v>0</v>
      </c>
      <c r="AR239" s="24" t="s">
        <v>159</v>
      </c>
      <c r="AT239" s="24" t="s">
        <v>231</v>
      </c>
      <c r="AU239" s="24" t="s">
        <v>77</v>
      </c>
      <c r="AY239" s="24" t="s">
        <v>118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4" t="s">
        <v>73</v>
      </c>
      <c r="BK239" s="231">
        <f>ROUND(I239*H239,2)</f>
        <v>0</v>
      </c>
      <c r="BL239" s="24" t="s">
        <v>125</v>
      </c>
      <c r="BM239" s="24" t="s">
        <v>564</v>
      </c>
    </row>
    <row r="240" spans="2:47" s="1" customFormat="1" ht="13.5">
      <c r="B240" s="46"/>
      <c r="C240" s="74"/>
      <c r="D240" s="234" t="s">
        <v>277</v>
      </c>
      <c r="E240" s="74"/>
      <c r="F240" s="274" t="s">
        <v>278</v>
      </c>
      <c r="G240" s="74"/>
      <c r="H240" s="74"/>
      <c r="I240" s="191"/>
      <c r="J240" s="74"/>
      <c r="K240" s="74"/>
      <c r="L240" s="72"/>
      <c r="M240" s="275"/>
      <c r="N240" s="47"/>
      <c r="O240" s="47"/>
      <c r="P240" s="47"/>
      <c r="Q240" s="47"/>
      <c r="R240" s="47"/>
      <c r="S240" s="47"/>
      <c r="T240" s="95"/>
      <c r="AT240" s="24" t="s">
        <v>277</v>
      </c>
      <c r="AU240" s="24" t="s">
        <v>77</v>
      </c>
    </row>
    <row r="241" spans="2:65" s="1" customFormat="1" ht="25.5" customHeight="1">
      <c r="B241" s="46"/>
      <c r="C241" s="221" t="s">
        <v>372</v>
      </c>
      <c r="D241" s="221" t="s">
        <v>120</v>
      </c>
      <c r="E241" s="222" t="s">
        <v>565</v>
      </c>
      <c r="F241" s="223" t="s">
        <v>566</v>
      </c>
      <c r="G241" s="224" t="s">
        <v>267</v>
      </c>
      <c r="H241" s="225">
        <v>5</v>
      </c>
      <c r="I241" s="226"/>
      <c r="J241" s="225">
        <f>ROUND(I241*H241,2)</f>
        <v>0</v>
      </c>
      <c r="K241" s="223" t="s">
        <v>124</v>
      </c>
      <c r="L241" s="72"/>
      <c r="M241" s="227" t="s">
        <v>20</v>
      </c>
      <c r="N241" s="228" t="s">
        <v>39</v>
      </c>
      <c r="O241" s="47"/>
      <c r="P241" s="229">
        <f>O241*H241</f>
        <v>0</v>
      </c>
      <c r="Q241" s="229">
        <v>0.21734</v>
      </c>
      <c r="R241" s="229">
        <f>Q241*H241</f>
        <v>1.0867</v>
      </c>
      <c r="S241" s="229">
        <v>0</v>
      </c>
      <c r="T241" s="230">
        <f>S241*H241</f>
        <v>0</v>
      </c>
      <c r="AR241" s="24" t="s">
        <v>125</v>
      </c>
      <c r="AT241" s="24" t="s">
        <v>120</v>
      </c>
      <c r="AU241" s="24" t="s">
        <v>77</v>
      </c>
      <c r="AY241" s="24" t="s">
        <v>118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4" t="s">
        <v>73</v>
      </c>
      <c r="BK241" s="231">
        <f>ROUND(I241*H241,2)</f>
        <v>0</v>
      </c>
      <c r="BL241" s="24" t="s">
        <v>125</v>
      </c>
      <c r="BM241" s="24" t="s">
        <v>567</v>
      </c>
    </row>
    <row r="242" spans="2:65" s="1" customFormat="1" ht="16.5" customHeight="1">
      <c r="B242" s="46"/>
      <c r="C242" s="255" t="s">
        <v>376</v>
      </c>
      <c r="D242" s="255" t="s">
        <v>231</v>
      </c>
      <c r="E242" s="256" t="s">
        <v>568</v>
      </c>
      <c r="F242" s="257" t="s">
        <v>569</v>
      </c>
      <c r="G242" s="258" t="s">
        <v>267</v>
      </c>
      <c r="H242" s="259">
        <v>5</v>
      </c>
      <c r="I242" s="260"/>
      <c r="J242" s="259">
        <f>ROUND(I242*H242,2)</f>
        <v>0</v>
      </c>
      <c r="K242" s="257" t="s">
        <v>20</v>
      </c>
      <c r="L242" s="261"/>
      <c r="M242" s="262" t="s">
        <v>20</v>
      </c>
      <c r="N242" s="263" t="s">
        <v>39</v>
      </c>
      <c r="O242" s="47"/>
      <c r="P242" s="229">
        <f>O242*H242</f>
        <v>0</v>
      </c>
      <c r="Q242" s="229">
        <v>0.079</v>
      </c>
      <c r="R242" s="229">
        <f>Q242*H242</f>
        <v>0.395</v>
      </c>
      <c r="S242" s="229">
        <v>0</v>
      </c>
      <c r="T242" s="230">
        <f>S242*H242</f>
        <v>0</v>
      </c>
      <c r="AR242" s="24" t="s">
        <v>159</v>
      </c>
      <c r="AT242" s="24" t="s">
        <v>231</v>
      </c>
      <c r="AU242" s="24" t="s">
        <v>77</v>
      </c>
      <c r="AY242" s="24" t="s">
        <v>118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4" t="s">
        <v>73</v>
      </c>
      <c r="BK242" s="231">
        <f>ROUND(I242*H242,2)</f>
        <v>0</v>
      </c>
      <c r="BL242" s="24" t="s">
        <v>125</v>
      </c>
      <c r="BM242" s="24" t="s">
        <v>570</v>
      </c>
    </row>
    <row r="243" spans="2:47" s="1" customFormat="1" ht="13.5">
      <c r="B243" s="46"/>
      <c r="C243" s="74"/>
      <c r="D243" s="234" t="s">
        <v>277</v>
      </c>
      <c r="E243" s="74"/>
      <c r="F243" s="274" t="s">
        <v>278</v>
      </c>
      <c r="G243" s="74"/>
      <c r="H243" s="74"/>
      <c r="I243" s="191"/>
      <c r="J243" s="74"/>
      <c r="K243" s="74"/>
      <c r="L243" s="72"/>
      <c r="M243" s="275"/>
      <c r="N243" s="47"/>
      <c r="O243" s="47"/>
      <c r="P243" s="47"/>
      <c r="Q243" s="47"/>
      <c r="R243" s="47"/>
      <c r="S243" s="47"/>
      <c r="T243" s="95"/>
      <c r="AT243" s="24" t="s">
        <v>277</v>
      </c>
      <c r="AU243" s="24" t="s">
        <v>77</v>
      </c>
    </row>
    <row r="244" spans="2:63" s="10" customFormat="1" ht="29.85" customHeight="1">
      <c r="B244" s="205"/>
      <c r="C244" s="206"/>
      <c r="D244" s="207" t="s">
        <v>67</v>
      </c>
      <c r="E244" s="219" t="s">
        <v>392</v>
      </c>
      <c r="F244" s="219" t="s">
        <v>393</v>
      </c>
      <c r="G244" s="206"/>
      <c r="H244" s="206"/>
      <c r="I244" s="209"/>
      <c r="J244" s="220">
        <f>BK244</f>
        <v>0</v>
      </c>
      <c r="K244" s="206"/>
      <c r="L244" s="211"/>
      <c r="M244" s="212"/>
      <c r="N244" s="213"/>
      <c r="O244" s="213"/>
      <c r="P244" s="214">
        <f>SUM(P245:P248)</f>
        <v>0</v>
      </c>
      <c r="Q244" s="213"/>
      <c r="R244" s="214">
        <f>SUM(R245:R248)</f>
        <v>0</v>
      </c>
      <c r="S244" s="213"/>
      <c r="T244" s="215">
        <f>SUM(T245:T248)</f>
        <v>0</v>
      </c>
      <c r="AR244" s="216" t="s">
        <v>73</v>
      </c>
      <c r="AT244" s="217" t="s">
        <v>67</v>
      </c>
      <c r="AU244" s="217" t="s">
        <v>73</v>
      </c>
      <c r="AY244" s="216" t="s">
        <v>118</v>
      </c>
      <c r="BK244" s="218">
        <f>SUM(BK245:BK248)</f>
        <v>0</v>
      </c>
    </row>
    <row r="245" spans="2:65" s="1" customFormat="1" ht="16.5" customHeight="1">
      <c r="B245" s="46"/>
      <c r="C245" s="221" t="s">
        <v>380</v>
      </c>
      <c r="D245" s="221" t="s">
        <v>120</v>
      </c>
      <c r="E245" s="222" t="s">
        <v>395</v>
      </c>
      <c r="F245" s="223" t="s">
        <v>396</v>
      </c>
      <c r="G245" s="224" t="s">
        <v>222</v>
      </c>
      <c r="H245" s="225">
        <v>78.77</v>
      </c>
      <c r="I245" s="226"/>
      <c r="J245" s="225">
        <f>ROUND(I245*H245,2)</f>
        <v>0</v>
      </c>
      <c r="K245" s="223" t="s">
        <v>124</v>
      </c>
      <c r="L245" s="72"/>
      <c r="M245" s="227" t="s">
        <v>20</v>
      </c>
      <c r="N245" s="228" t="s">
        <v>39</v>
      </c>
      <c r="O245" s="47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AR245" s="24" t="s">
        <v>125</v>
      </c>
      <c r="AT245" s="24" t="s">
        <v>120</v>
      </c>
      <c r="AU245" s="24" t="s">
        <v>77</v>
      </c>
      <c r="AY245" s="24" t="s">
        <v>118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4" t="s">
        <v>73</v>
      </c>
      <c r="BK245" s="231">
        <f>ROUND(I245*H245,2)</f>
        <v>0</v>
      </c>
      <c r="BL245" s="24" t="s">
        <v>125</v>
      </c>
      <c r="BM245" s="24" t="s">
        <v>571</v>
      </c>
    </row>
    <row r="246" spans="2:65" s="1" customFormat="1" ht="16.5" customHeight="1">
      <c r="B246" s="46"/>
      <c r="C246" s="221" t="s">
        <v>384</v>
      </c>
      <c r="D246" s="221" t="s">
        <v>120</v>
      </c>
      <c r="E246" s="222" t="s">
        <v>399</v>
      </c>
      <c r="F246" s="223" t="s">
        <v>400</v>
      </c>
      <c r="G246" s="224" t="s">
        <v>222</v>
      </c>
      <c r="H246" s="225">
        <v>1575.32</v>
      </c>
      <c r="I246" s="226"/>
      <c r="J246" s="225">
        <f>ROUND(I246*H246,2)</f>
        <v>0</v>
      </c>
      <c r="K246" s="223" t="s">
        <v>124</v>
      </c>
      <c r="L246" s="72"/>
      <c r="M246" s="227" t="s">
        <v>20</v>
      </c>
      <c r="N246" s="228" t="s">
        <v>39</v>
      </c>
      <c r="O246" s="47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4" t="s">
        <v>125</v>
      </c>
      <c r="AT246" s="24" t="s">
        <v>120</v>
      </c>
      <c r="AU246" s="24" t="s">
        <v>77</v>
      </c>
      <c r="AY246" s="24" t="s">
        <v>118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4" t="s">
        <v>73</v>
      </c>
      <c r="BK246" s="231">
        <f>ROUND(I246*H246,2)</f>
        <v>0</v>
      </c>
      <c r="BL246" s="24" t="s">
        <v>125</v>
      </c>
      <c r="BM246" s="24" t="s">
        <v>572</v>
      </c>
    </row>
    <row r="247" spans="2:51" s="11" customFormat="1" ht="13.5">
      <c r="B247" s="232"/>
      <c r="C247" s="233"/>
      <c r="D247" s="234" t="s">
        <v>127</v>
      </c>
      <c r="E247" s="235" t="s">
        <v>20</v>
      </c>
      <c r="F247" s="236" t="s">
        <v>573</v>
      </c>
      <c r="G247" s="233"/>
      <c r="H247" s="237">
        <v>1575.32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127</v>
      </c>
      <c r="AU247" s="243" t="s">
        <v>77</v>
      </c>
      <c r="AV247" s="11" t="s">
        <v>77</v>
      </c>
      <c r="AW247" s="11" t="s">
        <v>32</v>
      </c>
      <c r="AX247" s="11" t="s">
        <v>73</v>
      </c>
      <c r="AY247" s="243" t="s">
        <v>118</v>
      </c>
    </row>
    <row r="248" spans="2:65" s="1" customFormat="1" ht="25.5" customHeight="1">
      <c r="B248" s="46"/>
      <c r="C248" s="221" t="s">
        <v>388</v>
      </c>
      <c r="D248" s="221" t="s">
        <v>120</v>
      </c>
      <c r="E248" s="222" t="s">
        <v>404</v>
      </c>
      <c r="F248" s="223" t="s">
        <v>405</v>
      </c>
      <c r="G248" s="224" t="s">
        <v>222</v>
      </c>
      <c r="H248" s="225">
        <v>78.77</v>
      </c>
      <c r="I248" s="226"/>
      <c r="J248" s="225">
        <f>ROUND(I248*H248,2)</f>
        <v>0</v>
      </c>
      <c r="K248" s="223" t="s">
        <v>124</v>
      </c>
      <c r="L248" s="72"/>
      <c r="M248" s="227" t="s">
        <v>20</v>
      </c>
      <c r="N248" s="228" t="s">
        <v>39</v>
      </c>
      <c r="O248" s="47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AR248" s="24" t="s">
        <v>125</v>
      </c>
      <c r="AT248" s="24" t="s">
        <v>120</v>
      </c>
      <c r="AU248" s="24" t="s">
        <v>77</v>
      </c>
      <c r="AY248" s="24" t="s">
        <v>118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4" t="s">
        <v>73</v>
      </c>
      <c r="BK248" s="231">
        <f>ROUND(I248*H248,2)</f>
        <v>0</v>
      </c>
      <c r="BL248" s="24" t="s">
        <v>125</v>
      </c>
      <c r="BM248" s="24" t="s">
        <v>574</v>
      </c>
    </row>
    <row r="249" spans="2:63" s="10" customFormat="1" ht="29.85" customHeight="1">
      <c r="B249" s="205"/>
      <c r="C249" s="206"/>
      <c r="D249" s="207" t="s">
        <v>67</v>
      </c>
      <c r="E249" s="219" t="s">
        <v>407</v>
      </c>
      <c r="F249" s="219" t="s">
        <v>408</v>
      </c>
      <c r="G249" s="206"/>
      <c r="H249" s="206"/>
      <c r="I249" s="209"/>
      <c r="J249" s="220">
        <f>BK249</f>
        <v>0</v>
      </c>
      <c r="K249" s="206"/>
      <c r="L249" s="211"/>
      <c r="M249" s="212"/>
      <c r="N249" s="213"/>
      <c r="O249" s="213"/>
      <c r="P249" s="214">
        <f>P250</f>
        <v>0</v>
      </c>
      <c r="Q249" s="213"/>
      <c r="R249" s="214">
        <f>R250</f>
        <v>0</v>
      </c>
      <c r="S249" s="213"/>
      <c r="T249" s="215">
        <f>T250</f>
        <v>0</v>
      </c>
      <c r="AR249" s="216" t="s">
        <v>73</v>
      </c>
      <c r="AT249" s="217" t="s">
        <v>67</v>
      </c>
      <c r="AU249" s="217" t="s">
        <v>73</v>
      </c>
      <c r="AY249" s="216" t="s">
        <v>118</v>
      </c>
      <c r="BK249" s="218">
        <f>BK250</f>
        <v>0</v>
      </c>
    </row>
    <row r="250" spans="2:65" s="1" customFormat="1" ht="16.5" customHeight="1">
      <c r="B250" s="46"/>
      <c r="C250" s="221" t="s">
        <v>394</v>
      </c>
      <c r="D250" s="221" t="s">
        <v>120</v>
      </c>
      <c r="E250" s="222" t="s">
        <v>575</v>
      </c>
      <c r="F250" s="223" t="s">
        <v>576</v>
      </c>
      <c r="G250" s="224" t="s">
        <v>222</v>
      </c>
      <c r="H250" s="225">
        <v>57.55</v>
      </c>
      <c r="I250" s="226"/>
      <c r="J250" s="225">
        <f>ROUND(I250*H250,2)</f>
        <v>0</v>
      </c>
      <c r="K250" s="223" t="s">
        <v>124</v>
      </c>
      <c r="L250" s="72"/>
      <c r="M250" s="227" t="s">
        <v>20</v>
      </c>
      <c r="N250" s="276" t="s">
        <v>39</v>
      </c>
      <c r="O250" s="277"/>
      <c r="P250" s="278">
        <f>O250*H250</f>
        <v>0</v>
      </c>
      <c r="Q250" s="278">
        <v>0</v>
      </c>
      <c r="R250" s="278">
        <f>Q250*H250</f>
        <v>0</v>
      </c>
      <c r="S250" s="278">
        <v>0</v>
      </c>
      <c r="T250" s="279">
        <f>S250*H250</f>
        <v>0</v>
      </c>
      <c r="AR250" s="24" t="s">
        <v>125</v>
      </c>
      <c r="AT250" s="24" t="s">
        <v>120</v>
      </c>
      <c r="AU250" s="24" t="s">
        <v>77</v>
      </c>
      <c r="AY250" s="24" t="s">
        <v>118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4" t="s">
        <v>73</v>
      </c>
      <c r="BK250" s="231">
        <f>ROUND(I250*H250,2)</f>
        <v>0</v>
      </c>
      <c r="BL250" s="24" t="s">
        <v>125</v>
      </c>
      <c r="BM250" s="24" t="s">
        <v>577</v>
      </c>
    </row>
    <row r="251" spans="2:12" s="1" customFormat="1" ht="6.95" customHeight="1">
      <c r="B251" s="67"/>
      <c r="C251" s="68"/>
      <c r="D251" s="68"/>
      <c r="E251" s="68"/>
      <c r="F251" s="68"/>
      <c r="G251" s="68"/>
      <c r="H251" s="68"/>
      <c r="I251" s="166"/>
      <c r="J251" s="68"/>
      <c r="K251" s="68"/>
      <c r="L251" s="72"/>
    </row>
  </sheetData>
  <sheetProtection password="CC35" sheet="1" objects="1" scenarios="1" formatColumns="0" formatRows="0" autoFilter="0"/>
  <autoFilter ref="C82:K250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83</v>
      </c>
      <c r="G1" s="139" t="s">
        <v>84</v>
      </c>
      <c r="H1" s="139"/>
      <c r="I1" s="140"/>
      <c r="J1" s="139" t="s">
        <v>85</v>
      </c>
      <c r="K1" s="138" t="s">
        <v>86</v>
      </c>
      <c r="L1" s="139" t="s">
        <v>87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77</v>
      </c>
    </row>
    <row r="4" spans="2:46" ht="36.95" customHeight="1">
      <c r="B4" s="28"/>
      <c r="C4" s="29"/>
      <c r="D4" s="30" t="s">
        <v>88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17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Golčův Jeníkov, ul. Žižkova - rekonstrukce vodovodu a kanalizace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89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578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19</v>
      </c>
      <c r="E11" s="47"/>
      <c r="F11" s="35" t="s">
        <v>20</v>
      </c>
      <c r="G11" s="47"/>
      <c r="H11" s="47"/>
      <c r="I11" s="146" t="s">
        <v>21</v>
      </c>
      <c r="J11" s="35" t="s">
        <v>20</v>
      </c>
      <c r="K11" s="51"/>
    </row>
    <row r="12" spans="2:11" s="1" customFormat="1" ht="14.4" customHeight="1">
      <c r="B12" s="46"/>
      <c r="C12" s="47"/>
      <c r="D12" s="40" t="s">
        <v>22</v>
      </c>
      <c r="E12" s="47"/>
      <c r="F12" s="35" t="s">
        <v>23</v>
      </c>
      <c r="G12" s="47"/>
      <c r="H12" s="47"/>
      <c r="I12" s="146" t="s">
        <v>24</v>
      </c>
      <c r="J12" s="147" t="str">
        <f>'Rekapitulace stavby'!AN8</f>
        <v>11. 2. 2019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26</v>
      </c>
      <c r="E14" s="47"/>
      <c r="F14" s="47"/>
      <c r="G14" s="47"/>
      <c r="H14" s="47"/>
      <c r="I14" s="146" t="s">
        <v>27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28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29</v>
      </c>
      <c r="E17" s="47"/>
      <c r="F17" s="47"/>
      <c r="G17" s="47"/>
      <c r="H17" s="47"/>
      <c r="I17" s="146" t="s">
        <v>27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28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31</v>
      </c>
      <c r="E20" s="47"/>
      <c r="F20" s="47"/>
      <c r="G20" s="47"/>
      <c r="H20" s="47"/>
      <c r="I20" s="146" t="s">
        <v>27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28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33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20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34</v>
      </c>
      <c r="E27" s="47"/>
      <c r="F27" s="47"/>
      <c r="G27" s="47"/>
      <c r="H27" s="47"/>
      <c r="I27" s="144"/>
      <c r="J27" s="155">
        <f>ROUND(J77,2)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36</v>
      </c>
      <c r="G29" s="47"/>
      <c r="H29" s="47"/>
      <c r="I29" s="156" t="s">
        <v>35</v>
      </c>
      <c r="J29" s="52" t="s">
        <v>37</v>
      </c>
      <c r="K29" s="51"/>
    </row>
    <row r="30" spans="2:11" s="1" customFormat="1" ht="14.4" customHeight="1">
      <c r="B30" s="46"/>
      <c r="C30" s="47"/>
      <c r="D30" s="55" t="s">
        <v>38</v>
      </c>
      <c r="E30" s="55" t="s">
        <v>39</v>
      </c>
      <c r="F30" s="157">
        <f>ROUND(SUM(BE77:BE86),2)</f>
        <v>0</v>
      </c>
      <c r="G30" s="47"/>
      <c r="H30" s="47"/>
      <c r="I30" s="158">
        <v>0.21</v>
      </c>
      <c r="J30" s="157">
        <f>ROUND(ROUND((SUM(BE77:BE86)),2)*I30,2)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40</v>
      </c>
      <c r="F31" s="157">
        <f>ROUND(SUM(BF77:BF86),2)</f>
        <v>0</v>
      </c>
      <c r="G31" s="47"/>
      <c r="H31" s="47"/>
      <c r="I31" s="158">
        <v>0.15</v>
      </c>
      <c r="J31" s="157">
        <f>ROUND(ROUND((SUM(BF77:BF86)),2)*I31,2)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41</v>
      </c>
      <c r="F32" s="157">
        <f>ROUND(SUM(BG77:BG86),2)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42</v>
      </c>
      <c r="F33" s="157">
        <f>ROUND(SUM(BH77:BH86),2)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43</v>
      </c>
      <c r="F34" s="157">
        <f>ROUND(SUM(BI77:BI86),2)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44</v>
      </c>
      <c r="E36" s="98"/>
      <c r="F36" s="98"/>
      <c r="G36" s="161" t="s">
        <v>45</v>
      </c>
      <c r="H36" s="162" t="s">
        <v>46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91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17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Golčův Jeníkov, ul. Žižkova - rekonstrukce vodovodu a kanalizace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89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3 - Vedlejší a ostatní náklady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22</v>
      </c>
      <c r="D49" s="47"/>
      <c r="E49" s="47"/>
      <c r="F49" s="35" t="str">
        <f>F12</f>
        <v xml:space="preserve"> </v>
      </c>
      <c r="G49" s="47"/>
      <c r="H49" s="47"/>
      <c r="I49" s="146" t="s">
        <v>24</v>
      </c>
      <c r="J49" s="147" t="str">
        <f>IF(J12="","",J12)</f>
        <v>11. 2. 2019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26</v>
      </c>
      <c r="D51" s="47"/>
      <c r="E51" s="47"/>
      <c r="F51" s="35" t="str">
        <f>E15</f>
        <v xml:space="preserve"> </v>
      </c>
      <c r="G51" s="47"/>
      <c r="H51" s="47"/>
      <c r="I51" s="146" t="s">
        <v>31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29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92</v>
      </c>
      <c r="D54" s="159"/>
      <c r="E54" s="159"/>
      <c r="F54" s="159"/>
      <c r="G54" s="159"/>
      <c r="H54" s="159"/>
      <c r="I54" s="173"/>
      <c r="J54" s="174" t="s">
        <v>93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94</v>
      </c>
      <c r="D56" s="47"/>
      <c r="E56" s="47"/>
      <c r="F56" s="47"/>
      <c r="G56" s="47"/>
      <c r="H56" s="47"/>
      <c r="I56" s="144"/>
      <c r="J56" s="155">
        <f>J77</f>
        <v>0</v>
      </c>
      <c r="K56" s="51"/>
      <c r="AU56" s="24" t="s">
        <v>95</v>
      </c>
    </row>
    <row r="57" spans="2:11" s="7" customFormat="1" ht="24.95" customHeight="1">
      <c r="B57" s="177"/>
      <c r="C57" s="178"/>
      <c r="D57" s="179" t="s">
        <v>579</v>
      </c>
      <c r="E57" s="180"/>
      <c r="F57" s="180"/>
      <c r="G57" s="180"/>
      <c r="H57" s="180"/>
      <c r="I57" s="181"/>
      <c r="J57" s="182">
        <f>J78</f>
        <v>0</v>
      </c>
      <c r="K57" s="183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44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66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69"/>
      <c r="J63" s="71"/>
      <c r="K63" s="71"/>
      <c r="L63" s="72"/>
    </row>
    <row r="64" spans="2:12" s="1" customFormat="1" ht="36.95" customHeight="1">
      <c r="B64" s="46"/>
      <c r="C64" s="73" t="s">
        <v>102</v>
      </c>
      <c r="D64" s="74"/>
      <c r="E64" s="74"/>
      <c r="F64" s="74"/>
      <c r="G64" s="74"/>
      <c r="H64" s="74"/>
      <c r="I64" s="191"/>
      <c r="J64" s="74"/>
      <c r="K64" s="74"/>
      <c r="L64" s="72"/>
    </row>
    <row r="65" spans="2:12" s="1" customFormat="1" ht="6.95" customHeight="1">
      <c r="B65" s="46"/>
      <c r="C65" s="74"/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14.4" customHeight="1">
      <c r="B66" s="46"/>
      <c r="C66" s="76" t="s">
        <v>17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6.5" customHeight="1">
      <c r="B67" s="46"/>
      <c r="C67" s="74"/>
      <c r="D67" s="74"/>
      <c r="E67" s="192" t="str">
        <f>E7</f>
        <v>Golčův Jeníkov, ul. Žižkova - rekonstrukce vodovodu a kanalizace</v>
      </c>
      <c r="F67" s="76"/>
      <c r="G67" s="76"/>
      <c r="H67" s="76"/>
      <c r="I67" s="191"/>
      <c r="J67" s="74"/>
      <c r="K67" s="74"/>
      <c r="L67" s="72"/>
    </row>
    <row r="68" spans="2:12" s="1" customFormat="1" ht="14.4" customHeight="1">
      <c r="B68" s="46"/>
      <c r="C68" s="76" t="s">
        <v>89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7.25" customHeight="1">
      <c r="B69" s="46"/>
      <c r="C69" s="74"/>
      <c r="D69" s="74"/>
      <c r="E69" s="82" t="str">
        <f>E9</f>
        <v>3 - Vedlejší a ostatní náklady</v>
      </c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8" customHeight="1">
      <c r="B71" s="46"/>
      <c r="C71" s="76" t="s">
        <v>22</v>
      </c>
      <c r="D71" s="74"/>
      <c r="E71" s="74"/>
      <c r="F71" s="193" t="str">
        <f>F12</f>
        <v xml:space="preserve"> </v>
      </c>
      <c r="G71" s="74"/>
      <c r="H71" s="74"/>
      <c r="I71" s="194" t="s">
        <v>24</v>
      </c>
      <c r="J71" s="85" t="str">
        <f>IF(J12="","",J12)</f>
        <v>11. 2. 2019</v>
      </c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3.5">
      <c r="B73" s="46"/>
      <c r="C73" s="76" t="s">
        <v>26</v>
      </c>
      <c r="D73" s="74"/>
      <c r="E73" s="74"/>
      <c r="F73" s="193" t="str">
        <f>E15</f>
        <v xml:space="preserve"> </v>
      </c>
      <c r="G73" s="74"/>
      <c r="H73" s="74"/>
      <c r="I73" s="194" t="s">
        <v>31</v>
      </c>
      <c r="J73" s="193" t="str">
        <f>E21</f>
        <v xml:space="preserve"> </v>
      </c>
      <c r="K73" s="74"/>
      <c r="L73" s="72"/>
    </row>
    <row r="74" spans="2:12" s="1" customFormat="1" ht="14.4" customHeight="1">
      <c r="B74" s="46"/>
      <c r="C74" s="76" t="s">
        <v>29</v>
      </c>
      <c r="D74" s="74"/>
      <c r="E74" s="74"/>
      <c r="F74" s="193" t="str">
        <f>IF(E18="","",E18)</f>
        <v/>
      </c>
      <c r="G74" s="74"/>
      <c r="H74" s="74"/>
      <c r="I74" s="191"/>
      <c r="J74" s="74"/>
      <c r="K74" s="74"/>
      <c r="L74" s="72"/>
    </row>
    <row r="75" spans="2:12" s="1" customFormat="1" ht="10.3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20" s="9" customFormat="1" ht="29.25" customHeight="1">
      <c r="B76" s="195"/>
      <c r="C76" s="196" t="s">
        <v>103</v>
      </c>
      <c r="D76" s="197" t="s">
        <v>53</v>
      </c>
      <c r="E76" s="197" t="s">
        <v>49</v>
      </c>
      <c r="F76" s="197" t="s">
        <v>104</v>
      </c>
      <c r="G76" s="197" t="s">
        <v>105</v>
      </c>
      <c r="H76" s="197" t="s">
        <v>106</v>
      </c>
      <c r="I76" s="198" t="s">
        <v>107</v>
      </c>
      <c r="J76" s="197" t="s">
        <v>93</v>
      </c>
      <c r="K76" s="199" t="s">
        <v>108</v>
      </c>
      <c r="L76" s="200"/>
      <c r="M76" s="102" t="s">
        <v>109</v>
      </c>
      <c r="N76" s="103" t="s">
        <v>38</v>
      </c>
      <c r="O76" s="103" t="s">
        <v>110</v>
      </c>
      <c r="P76" s="103" t="s">
        <v>111</v>
      </c>
      <c r="Q76" s="103" t="s">
        <v>112</v>
      </c>
      <c r="R76" s="103" t="s">
        <v>113</v>
      </c>
      <c r="S76" s="103" t="s">
        <v>114</v>
      </c>
      <c r="T76" s="104" t="s">
        <v>115</v>
      </c>
    </row>
    <row r="77" spans="2:63" s="1" customFormat="1" ht="29.25" customHeight="1">
      <c r="B77" s="46"/>
      <c r="C77" s="108" t="s">
        <v>94</v>
      </c>
      <c r="D77" s="74"/>
      <c r="E77" s="74"/>
      <c r="F77" s="74"/>
      <c r="G77" s="74"/>
      <c r="H77" s="74"/>
      <c r="I77" s="191"/>
      <c r="J77" s="201">
        <f>BK77</f>
        <v>0</v>
      </c>
      <c r="K77" s="74"/>
      <c r="L77" s="72"/>
      <c r="M77" s="105"/>
      <c r="N77" s="106"/>
      <c r="O77" s="106"/>
      <c r="P77" s="202">
        <f>P78</f>
        <v>0</v>
      </c>
      <c r="Q77" s="106"/>
      <c r="R77" s="202">
        <f>R78</f>
        <v>0.04135</v>
      </c>
      <c r="S77" s="106"/>
      <c r="T77" s="203">
        <f>T78</f>
        <v>0</v>
      </c>
      <c r="AT77" s="24" t="s">
        <v>67</v>
      </c>
      <c r="AU77" s="24" t="s">
        <v>95</v>
      </c>
      <c r="BK77" s="204">
        <f>BK78</f>
        <v>0</v>
      </c>
    </row>
    <row r="78" spans="2:63" s="10" customFormat="1" ht="37.4" customHeight="1">
      <c r="B78" s="205"/>
      <c r="C78" s="206"/>
      <c r="D78" s="207" t="s">
        <v>67</v>
      </c>
      <c r="E78" s="208" t="s">
        <v>580</v>
      </c>
      <c r="F78" s="208" t="s">
        <v>581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SUM(P79:P86)</f>
        <v>0</v>
      </c>
      <c r="Q78" s="213"/>
      <c r="R78" s="214">
        <f>SUM(R79:R86)</f>
        <v>0.04135</v>
      </c>
      <c r="S78" s="213"/>
      <c r="T78" s="215">
        <f>SUM(T79:T86)</f>
        <v>0</v>
      </c>
      <c r="AR78" s="216" t="s">
        <v>73</v>
      </c>
      <c r="AT78" s="217" t="s">
        <v>67</v>
      </c>
      <c r="AU78" s="217" t="s">
        <v>68</v>
      </c>
      <c r="AY78" s="216" t="s">
        <v>118</v>
      </c>
      <c r="BK78" s="218">
        <f>SUM(BK79:BK86)</f>
        <v>0</v>
      </c>
    </row>
    <row r="79" spans="2:65" s="1" customFormat="1" ht="16.5" customHeight="1">
      <c r="B79" s="46"/>
      <c r="C79" s="221" t="s">
        <v>73</v>
      </c>
      <c r="D79" s="221" t="s">
        <v>120</v>
      </c>
      <c r="E79" s="222" t="s">
        <v>582</v>
      </c>
      <c r="F79" s="223" t="s">
        <v>583</v>
      </c>
      <c r="G79" s="224" t="s">
        <v>584</v>
      </c>
      <c r="H79" s="225">
        <v>1</v>
      </c>
      <c r="I79" s="226"/>
      <c r="J79" s="225">
        <f>ROUND(I79*H79,2)</f>
        <v>0</v>
      </c>
      <c r="K79" s="223" t="s">
        <v>20</v>
      </c>
      <c r="L79" s="72"/>
      <c r="M79" s="227" t="s">
        <v>20</v>
      </c>
      <c r="N79" s="228" t="s">
        <v>39</v>
      </c>
      <c r="O79" s="47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AR79" s="24" t="s">
        <v>585</v>
      </c>
      <c r="AT79" s="24" t="s">
        <v>120</v>
      </c>
      <c r="AU79" s="24" t="s">
        <v>73</v>
      </c>
      <c r="AY79" s="24" t="s">
        <v>118</v>
      </c>
      <c r="BE79" s="231">
        <f>IF(N79="základní",J79,0)</f>
        <v>0</v>
      </c>
      <c r="BF79" s="231">
        <f>IF(N79="snížená",J79,0)</f>
        <v>0</v>
      </c>
      <c r="BG79" s="231">
        <f>IF(N79="zákl. přenesená",J79,0)</f>
        <v>0</v>
      </c>
      <c r="BH79" s="231">
        <f>IF(N79="sníž. přenesená",J79,0)</f>
        <v>0</v>
      </c>
      <c r="BI79" s="231">
        <f>IF(N79="nulová",J79,0)</f>
        <v>0</v>
      </c>
      <c r="BJ79" s="24" t="s">
        <v>73</v>
      </c>
      <c r="BK79" s="231">
        <f>ROUND(I79*H79,2)</f>
        <v>0</v>
      </c>
      <c r="BL79" s="24" t="s">
        <v>585</v>
      </c>
      <c r="BM79" s="24" t="s">
        <v>586</v>
      </c>
    </row>
    <row r="80" spans="2:65" s="1" customFormat="1" ht="16.5" customHeight="1">
      <c r="B80" s="46"/>
      <c r="C80" s="221" t="s">
        <v>77</v>
      </c>
      <c r="D80" s="221" t="s">
        <v>120</v>
      </c>
      <c r="E80" s="222" t="s">
        <v>587</v>
      </c>
      <c r="F80" s="223" t="s">
        <v>588</v>
      </c>
      <c r="G80" s="224" t="s">
        <v>589</v>
      </c>
      <c r="H80" s="225">
        <v>1</v>
      </c>
      <c r="I80" s="226"/>
      <c r="J80" s="225">
        <f>ROUND(I80*H80,2)</f>
        <v>0</v>
      </c>
      <c r="K80" s="223" t="s">
        <v>20</v>
      </c>
      <c r="L80" s="72"/>
      <c r="M80" s="227" t="s">
        <v>20</v>
      </c>
      <c r="N80" s="228" t="s">
        <v>39</v>
      </c>
      <c r="O80" s="47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4" t="s">
        <v>196</v>
      </c>
      <c r="AT80" s="24" t="s">
        <v>120</v>
      </c>
      <c r="AU80" s="24" t="s">
        <v>73</v>
      </c>
      <c r="AY80" s="24" t="s">
        <v>118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4" t="s">
        <v>73</v>
      </c>
      <c r="BK80" s="231">
        <f>ROUND(I80*H80,2)</f>
        <v>0</v>
      </c>
      <c r="BL80" s="24" t="s">
        <v>196</v>
      </c>
      <c r="BM80" s="24" t="s">
        <v>590</v>
      </c>
    </row>
    <row r="81" spans="2:65" s="1" customFormat="1" ht="25.5" customHeight="1">
      <c r="B81" s="46"/>
      <c r="C81" s="221" t="s">
        <v>80</v>
      </c>
      <c r="D81" s="221" t="s">
        <v>120</v>
      </c>
      <c r="E81" s="222" t="s">
        <v>591</v>
      </c>
      <c r="F81" s="223" t="s">
        <v>592</v>
      </c>
      <c r="G81" s="224" t="s">
        <v>593</v>
      </c>
      <c r="H81" s="225">
        <v>1</v>
      </c>
      <c r="I81" s="226"/>
      <c r="J81" s="225">
        <f>ROUND(I81*H81,2)</f>
        <v>0</v>
      </c>
      <c r="K81" s="223" t="s">
        <v>20</v>
      </c>
      <c r="L81" s="72"/>
      <c r="M81" s="227" t="s">
        <v>20</v>
      </c>
      <c r="N81" s="228" t="s">
        <v>39</v>
      </c>
      <c r="O81" s="47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4" t="s">
        <v>585</v>
      </c>
      <c r="AT81" s="24" t="s">
        <v>120</v>
      </c>
      <c r="AU81" s="24" t="s">
        <v>73</v>
      </c>
      <c r="AY81" s="24" t="s">
        <v>118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4" t="s">
        <v>73</v>
      </c>
      <c r="BK81" s="231">
        <f>ROUND(I81*H81,2)</f>
        <v>0</v>
      </c>
      <c r="BL81" s="24" t="s">
        <v>585</v>
      </c>
      <c r="BM81" s="24" t="s">
        <v>594</v>
      </c>
    </row>
    <row r="82" spans="2:65" s="1" customFormat="1" ht="25.5" customHeight="1">
      <c r="B82" s="46"/>
      <c r="C82" s="221" t="s">
        <v>125</v>
      </c>
      <c r="D82" s="221" t="s">
        <v>120</v>
      </c>
      <c r="E82" s="222" t="s">
        <v>595</v>
      </c>
      <c r="F82" s="223" t="s">
        <v>596</v>
      </c>
      <c r="G82" s="224" t="s">
        <v>131</v>
      </c>
      <c r="H82" s="225">
        <v>150</v>
      </c>
      <c r="I82" s="226"/>
      <c r="J82" s="225">
        <f>ROUND(I82*H82,2)</f>
        <v>0</v>
      </c>
      <c r="K82" s="223" t="s">
        <v>20</v>
      </c>
      <c r="L82" s="72"/>
      <c r="M82" s="227" t="s">
        <v>20</v>
      </c>
      <c r="N82" s="228" t="s">
        <v>39</v>
      </c>
      <c r="O82" s="47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4" t="s">
        <v>585</v>
      </c>
      <c r="AT82" s="24" t="s">
        <v>120</v>
      </c>
      <c r="AU82" s="24" t="s">
        <v>73</v>
      </c>
      <c r="AY82" s="24" t="s">
        <v>118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4" t="s">
        <v>73</v>
      </c>
      <c r="BK82" s="231">
        <f>ROUND(I82*H82,2)</f>
        <v>0</v>
      </c>
      <c r="BL82" s="24" t="s">
        <v>585</v>
      </c>
      <c r="BM82" s="24" t="s">
        <v>597</v>
      </c>
    </row>
    <row r="83" spans="2:65" s="1" customFormat="1" ht="16.5" customHeight="1">
      <c r="B83" s="46"/>
      <c r="C83" s="221" t="s">
        <v>143</v>
      </c>
      <c r="D83" s="221" t="s">
        <v>120</v>
      </c>
      <c r="E83" s="222" t="s">
        <v>598</v>
      </c>
      <c r="F83" s="223" t="s">
        <v>599</v>
      </c>
      <c r="G83" s="224" t="s">
        <v>593</v>
      </c>
      <c r="H83" s="225">
        <v>1</v>
      </c>
      <c r="I83" s="226"/>
      <c r="J83" s="225">
        <f>ROUND(I83*H83,2)</f>
        <v>0</v>
      </c>
      <c r="K83" s="223" t="s">
        <v>20</v>
      </c>
      <c r="L83" s="72"/>
      <c r="M83" s="227" t="s">
        <v>20</v>
      </c>
      <c r="N83" s="228" t="s">
        <v>39</v>
      </c>
      <c r="O83" s="47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4" t="s">
        <v>585</v>
      </c>
      <c r="AT83" s="24" t="s">
        <v>120</v>
      </c>
      <c r="AU83" s="24" t="s">
        <v>73</v>
      </c>
      <c r="AY83" s="24" t="s">
        <v>118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4" t="s">
        <v>73</v>
      </c>
      <c r="BK83" s="231">
        <f>ROUND(I83*H83,2)</f>
        <v>0</v>
      </c>
      <c r="BL83" s="24" t="s">
        <v>585</v>
      </c>
      <c r="BM83" s="24" t="s">
        <v>600</v>
      </c>
    </row>
    <row r="84" spans="2:65" s="1" customFormat="1" ht="16.5" customHeight="1">
      <c r="B84" s="46"/>
      <c r="C84" s="221" t="s">
        <v>150</v>
      </c>
      <c r="D84" s="221" t="s">
        <v>120</v>
      </c>
      <c r="E84" s="222" t="s">
        <v>601</v>
      </c>
      <c r="F84" s="223" t="s">
        <v>602</v>
      </c>
      <c r="G84" s="224" t="s">
        <v>593</v>
      </c>
      <c r="H84" s="225">
        <v>3</v>
      </c>
      <c r="I84" s="226"/>
      <c r="J84" s="225">
        <f>ROUND(I84*H84,2)</f>
        <v>0</v>
      </c>
      <c r="K84" s="223" t="s">
        <v>20</v>
      </c>
      <c r="L84" s="72"/>
      <c r="M84" s="227" t="s">
        <v>20</v>
      </c>
      <c r="N84" s="228" t="s">
        <v>39</v>
      </c>
      <c r="O84" s="47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4" t="s">
        <v>585</v>
      </c>
      <c r="AT84" s="24" t="s">
        <v>120</v>
      </c>
      <c r="AU84" s="24" t="s">
        <v>73</v>
      </c>
      <c r="AY84" s="24" t="s">
        <v>118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4" t="s">
        <v>73</v>
      </c>
      <c r="BK84" s="231">
        <f>ROUND(I84*H84,2)</f>
        <v>0</v>
      </c>
      <c r="BL84" s="24" t="s">
        <v>585</v>
      </c>
      <c r="BM84" s="24" t="s">
        <v>603</v>
      </c>
    </row>
    <row r="85" spans="2:65" s="1" customFormat="1" ht="25.5" customHeight="1">
      <c r="B85" s="46"/>
      <c r="C85" s="221" t="s">
        <v>154</v>
      </c>
      <c r="D85" s="221" t="s">
        <v>120</v>
      </c>
      <c r="E85" s="222" t="s">
        <v>604</v>
      </c>
      <c r="F85" s="223" t="s">
        <v>605</v>
      </c>
      <c r="G85" s="224" t="s">
        <v>593</v>
      </c>
      <c r="H85" s="225">
        <v>1</v>
      </c>
      <c r="I85" s="226"/>
      <c r="J85" s="225">
        <f>ROUND(I85*H85,2)</f>
        <v>0</v>
      </c>
      <c r="K85" s="223" t="s">
        <v>20</v>
      </c>
      <c r="L85" s="72"/>
      <c r="M85" s="227" t="s">
        <v>20</v>
      </c>
      <c r="N85" s="228" t="s">
        <v>39</v>
      </c>
      <c r="O85" s="47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4" t="s">
        <v>585</v>
      </c>
      <c r="AT85" s="24" t="s">
        <v>120</v>
      </c>
      <c r="AU85" s="24" t="s">
        <v>73</v>
      </c>
      <c r="AY85" s="24" t="s">
        <v>118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4" t="s">
        <v>73</v>
      </c>
      <c r="BK85" s="231">
        <f>ROUND(I85*H85,2)</f>
        <v>0</v>
      </c>
      <c r="BL85" s="24" t="s">
        <v>585</v>
      </c>
      <c r="BM85" s="24" t="s">
        <v>606</v>
      </c>
    </row>
    <row r="86" spans="2:65" s="1" customFormat="1" ht="25.5" customHeight="1">
      <c r="B86" s="46"/>
      <c r="C86" s="221" t="s">
        <v>159</v>
      </c>
      <c r="D86" s="221" t="s">
        <v>120</v>
      </c>
      <c r="E86" s="222" t="s">
        <v>607</v>
      </c>
      <c r="F86" s="223" t="s">
        <v>608</v>
      </c>
      <c r="G86" s="224" t="s">
        <v>609</v>
      </c>
      <c r="H86" s="225">
        <v>5</v>
      </c>
      <c r="I86" s="226"/>
      <c r="J86" s="225">
        <f>ROUND(I86*H86,2)</f>
        <v>0</v>
      </c>
      <c r="K86" s="223" t="s">
        <v>20</v>
      </c>
      <c r="L86" s="72"/>
      <c r="M86" s="227" t="s">
        <v>20</v>
      </c>
      <c r="N86" s="276" t="s">
        <v>39</v>
      </c>
      <c r="O86" s="277"/>
      <c r="P86" s="278">
        <f>O86*H86</f>
        <v>0</v>
      </c>
      <c r="Q86" s="278">
        <v>0.00827</v>
      </c>
      <c r="R86" s="278">
        <f>Q86*H86</f>
        <v>0.04135</v>
      </c>
      <c r="S86" s="278">
        <v>0</v>
      </c>
      <c r="T86" s="279">
        <f>S86*H86</f>
        <v>0</v>
      </c>
      <c r="AR86" s="24" t="s">
        <v>125</v>
      </c>
      <c r="AT86" s="24" t="s">
        <v>120</v>
      </c>
      <c r="AU86" s="24" t="s">
        <v>73</v>
      </c>
      <c r="AY86" s="24" t="s">
        <v>118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4" t="s">
        <v>73</v>
      </c>
      <c r="BK86" s="231">
        <f>ROUND(I86*H86,2)</f>
        <v>0</v>
      </c>
      <c r="BL86" s="24" t="s">
        <v>125</v>
      </c>
      <c r="BM86" s="24" t="s">
        <v>610</v>
      </c>
    </row>
    <row r="87" spans="2:12" s="1" customFormat="1" ht="6.95" customHeight="1">
      <c r="B87" s="67"/>
      <c r="C87" s="68"/>
      <c r="D87" s="68"/>
      <c r="E87" s="68"/>
      <c r="F87" s="68"/>
      <c r="G87" s="68"/>
      <c r="H87" s="68"/>
      <c r="I87" s="166"/>
      <c r="J87" s="68"/>
      <c r="K87" s="68"/>
      <c r="L87" s="72"/>
    </row>
  </sheetData>
  <sheetProtection password="CC35" sheet="1" objects="1" scenarios="1" formatColumns="0" formatRows="0" autoFilter="0"/>
  <autoFilter ref="C76:K86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1" customWidth="1"/>
    <col min="2" max="2" width="1.66796875" style="291" customWidth="1"/>
    <col min="3" max="4" width="5" style="291" customWidth="1"/>
    <col min="5" max="5" width="11.66015625" style="291" customWidth="1"/>
    <col min="6" max="6" width="9.16015625" style="291" customWidth="1"/>
    <col min="7" max="7" width="5" style="291" customWidth="1"/>
    <col min="8" max="8" width="77.83203125" style="291" customWidth="1"/>
    <col min="9" max="10" width="20" style="291" customWidth="1"/>
    <col min="11" max="11" width="1.6679687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5" customFormat="1" ht="45" customHeight="1">
      <c r="B3" s="295"/>
      <c r="C3" s="296" t="s">
        <v>611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8"/>
      <c r="C4" s="299" t="s">
        <v>612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613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614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ht="15" customHeight="1">
      <c r="B9" s="303"/>
      <c r="C9" s="302" t="s">
        <v>615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2"/>
      <c r="D10" s="302" t="s">
        <v>616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4"/>
      <c r="D11" s="302" t="s">
        <v>617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4"/>
      <c r="D12" s="304"/>
      <c r="E12" s="304"/>
      <c r="F12" s="304"/>
      <c r="G12" s="304"/>
      <c r="H12" s="304"/>
      <c r="I12" s="304"/>
      <c r="J12" s="304"/>
      <c r="K12" s="300"/>
    </row>
    <row r="13" spans="2:11" ht="15" customHeight="1">
      <c r="B13" s="303"/>
      <c r="C13" s="304"/>
      <c r="D13" s="302" t="s">
        <v>618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4"/>
      <c r="D14" s="302" t="s">
        <v>619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4"/>
      <c r="D15" s="302" t="s">
        <v>620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4"/>
      <c r="D16" s="304"/>
      <c r="E16" s="305" t="s">
        <v>75</v>
      </c>
      <c r="F16" s="302" t="s">
        <v>621</v>
      </c>
      <c r="G16" s="302"/>
      <c r="H16" s="302"/>
      <c r="I16" s="302"/>
      <c r="J16" s="302"/>
      <c r="K16" s="300"/>
    </row>
    <row r="17" spans="2:11" ht="15" customHeight="1">
      <c r="B17" s="303"/>
      <c r="C17" s="304"/>
      <c r="D17" s="304"/>
      <c r="E17" s="305" t="s">
        <v>622</v>
      </c>
      <c r="F17" s="302" t="s">
        <v>623</v>
      </c>
      <c r="G17" s="302"/>
      <c r="H17" s="302"/>
      <c r="I17" s="302"/>
      <c r="J17" s="302"/>
      <c r="K17" s="300"/>
    </row>
    <row r="18" spans="2:11" ht="15" customHeight="1">
      <c r="B18" s="303"/>
      <c r="C18" s="304"/>
      <c r="D18" s="304"/>
      <c r="E18" s="305" t="s">
        <v>624</v>
      </c>
      <c r="F18" s="302" t="s">
        <v>625</v>
      </c>
      <c r="G18" s="302"/>
      <c r="H18" s="302"/>
      <c r="I18" s="302"/>
      <c r="J18" s="302"/>
      <c r="K18" s="300"/>
    </row>
    <row r="19" spans="2:11" ht="15" customHeight="1">
      <c r="B19" s="303"/>
      <c r="C19" s="304"/>
      <c r="D19" s="304"/>
      <c r="E19" s="305" t="s">
        <v>626</v>
      </c>
      <c r="F19" s="302" t="s">
        <v>81</v>
      </c>
      <c r="G19" s="302"/>
      <c r="H19" s="302"/>
      <c r="I19" s="302"/>
      <c r="J19" s="302"/>
      <c r="K19" s="300"/>
    </row>
    <row r="20" spans="2:11" ht="15" customHeight="1">
      <c r="B20" s="303"/>
      <c r="C20" s="304"/>
      <c r="D20" s="304"/>
      <c r="E20" s="305" t="s">
        <v>627</v>
      </c>
      <c r="F20" s="302" t="s">
        <v>628</v>
      </c>
      <c r="G20" s="302"/>
      <c r="H20" s="302"/>
      <c r="I20" s="302"/>
      <c r="J20" s="302"/>
      <c r="K20" s="300"/>
    </row>
    <row r="21" spans="2:11" ht="15" customHeight="1">
      <c r="B21" s="303"/>
      <c r="C21" s="304"/>
      <c r="D21" s="304"/>
      <c r="E21" s="305" t="s">
        <v>629</v>
      </c>
      <c r="F21" s="302" t="s">
        <v>630</v>
      </c>
      <c r="G21" s="302"/>
      <c r="H21" s="302"/>
      <c r="I21" s="302"/>
      <c r="J21" s="302"/>
      <c r="K21" s="300"/>
    </row>
    <row r="22" spans="2:11" ht="12.75" customHeight="1">
      <c r="B22" s="303"/>
      <c r="C22" s="304"/>
      <c r="D22" s="304"/>
      <c r="E22" s="304"/>
      <c r="F22" s="304"/>
      <c r="G22" s="304"/>
      <c r="H22" s="304"/>
      <c r="I22" s="304"/>
      <c r="J22" s="304"/>
      <c r="K22" s="300"/>
    </row>
    <row r="23" spans="2:11" ht="15" customHeight="1">
      <c r="B23" s="303"/>
      <c r="C23" s="302" t="s">
        <v>631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632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2"/>
      <c r="D25" s="302" t="s">
        <v>633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4"/>
      <c r="D26" s="302" t="s">
        <v>634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0"/>
    </row>
    <row r="28" spans="2:11" ht="15" customHeight="1">
      <c r="B28" s="303"/>
      <c r="C28" s="304"/>
      <c r="D28" s="302" t="s">
        <v>635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4"/>
      <c r="D29" s="302" t="s">
        <v>636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4"/>
      <c r="D30" s="304"/>
      <c r="E30" s="304"/>
      <c r="F30" s="304"/>
      <c r="G30" s="304"/>
      <c r="H30" s="304"/>
      <c r="I30" s="304"/>
      <c r="J30" s="304"/>
      <c r="K30" s="300"/>
    </row>
    <row r="31" spans="2:11" ht="15" customHeight="1">
      <c r="B31" s="303"/>
      <c r="C31" s="304"/>
      <c r="D31" s="302" t="s">
        <v>637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4"/>
      <c r="D32" s="302" t="s">
        <v>638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4"/>
      <c r="D33" s="302" t="s">
        <v>639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4"/>
      <c r="D34" s="302"/>
      <c r="E34" s="306" t="s">
        <v>103</v>
      </c>
      <c r="F34" s="302"/>
      <c r="G34" s="302" t="s">
        <v>640</v>
      </c>
      <c r="H34" s="302"/>
      <c r="I34" s="302"/>
      <c r="J34" s="302"/>
      <c r="K34" s="300"/>
    </row>
    <row r="35" spans="2:11" ht="30.75" customHeight="1">
      <c r="B35" s="303"/>
      <c r="C35" s="304"/>
      <c r="D35" s="302"/>
      <c r="E35" s="306" t="s">
        <v>641</v>
      </c>
      <c r="F35" s="302"/>
      <c r="G35" s="302" t="s">
        <v>642</v>
      </c>
      <c r="H35" s="302"/>
      <c r="I35" s="302"/>
      <c r="J35" s="302"/>
      <c r="K35" s="300"/>
    </row>
    <row r="36" spans="2:11" ht="15" customHeight="1">
      <c r="B36" s="303"/>
      <c r="C36" s="304"/>
      <c r="D36" s="302"/>
      <c r="E36" s="306" t="s">
        <v>49</v>
      </c>
      <c r="F36" s="302"/>
      <c r="G36" s="302" t="s">
        <v>643</v>
      </c>
      <c r="H36" s="302"/>
      <c r="I36" s="302"/>
      <c r="J36" s="302"/>
      <c r="K36" s="300"/>
    </row>
    <row r="37" spans="2:11" ht="15" customHeight="1">
      <c r="B37" s="303"/>
      <c r="C37" s="304"/>
      <c r="D37" s="302"/>
      <c r="E37" s="306" t="s">
        <v>104</v>
      </c>
      <c r="F37" s="302"/>
      <c r="G37" s="302" t="s">
        <v>644</v>
      </c>
      <c r="H37" s="302"/>
      <c r="I37" s="302"/>
      <c r="J37" s="302"/>
      <c r="K37" s="300"/>
    </row>
    <row r="38" spans="2:11" ht="15" customHeight="1">
      <c r="B38" s="303"/>
      <c r="C38" s="304"/>
      <c r="D38" s="302"/>
      <c r="E38" s="306" t="s">
        <v>105</v>
      </c>
      <c r="F38" s="302"/>
      <c r="G38" s="302" t="s">
        <v>645</v>
      </c>
      <c r="H38" s="302"/>
      <c r="I38" s="302"/>
      <c r="J38" s="302"/>
      <c r="K38" s="300"/>
    </row>
    <row r="39" spans="2:11" ht="15" customHeight="1">
      <c r="B39" s="303"/>
      <c r="C39" s="304"/>
      <c r="D39" s="302"/>
      <c r="E39" s="306" t="s">
        <v>106</v>
      </c>
      <c r="F39" s="302"/>
      <c r="G39" s="302" t="s">
        <v>646</v>
      </c>
      <c r="H39" s="302"/>
      <c r="I39" s="302"/>
      <c r="J39" s="302"/>
      <c r="K39" s="300"/>
    </row>
    <row r="40" spans="2:11" ht="15" customHeight="1">
      <c r="B40" s="303"/>
      <c r="C40" s="304"/>
      <c r="D40" s="302"/>
      <c r="E40" s="306" t="s">
        <v>647</v>
      </c>
      <c r="F40" s="302"/>
      <c r="G40" s="302" t="s">
        <v>648</v>
      </c>
      <c r="H40" s="302"/>
      <c r="I40" s="302"/>
      <c r="J40" s="302"/>
      <c r="K40" s="300"/>
    </row>
    <row r="41" spans="2:11" ht="15" customHeight="1">
      <c r="B41" s="303"/>
      <c r="C41" s="304"/>
      <c r="D41" s="302"/>
      <c r="E41" s="306"/>
      <c r="F41" s="302"/>
      <c r="G41" s="302" t="s">
        <v>649</v>
      </c>
      <c r="H41" s="302"/>
      <c r="I41" s="302"/>
      <c r="J41" s="302"/>
      <c r="K41" s="300"/>
    </row>
    <row r="42" spans="2:11" ht="15" customHeight="1">
      <c r="B42" s="303"/>
      <c r="C42" s="304"/>
      <c r="D42" s="302"/>
      <c r="E42" s="306" t="s">
        <v>650</v>
      </c>
      <c r="F42" s="302"/>
      <c r="G42" s="302" t="s">
        <v>651</v>
      </c>
      <c r="H42" s="302"/>
      <c r="I42" s="302"/>
      <c r="J42" s="302"/>
      <c r="K42" s="300"/>
    </row>
    <row r="43" spans="2:11" ht="15" customHeight="1">
      <c r="B43" s="303"/>
      <c r="C43" s="304"/>
      <c r="D43" s="302"/>
      <c r="E43" s="306" t="s">
        <v>108</v>
      </c>
      <c r="F43" s="302"/>
      <c r="G43" s="302" t="s">
        <v>652</v>
      </c>
      <c r="H43" s="302"/>
      <c r="I43" s="302"/>
      <c r="J43" s="302"/>
      <c r="K43" s="300"/>
    </row>
    <row r="44" spans="2:11" ht="12.75" customHeight="1">
      <c r="B44" s="303"/>
      <c r="C44" s="304"/>
      <c r="D44" s="302"/>
      <c r="E44" s="302"/>
      <c r="F44" s="302"/>
      <c r="G44" s="302"/>
      <c r="H44" s="302"/>
      <c r="I44" s="302"/>
      <c r="J44" s="302"/>
      <c r="K44" s="300"/>
    </row>
    <row r="45" spans="2:11" ht="15" customHeight="1">
      <c r="B45" s="303"/>
      <c r="C45" s="304"/>
      <c r="D45" s="302" t="s">
        <v>653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4"/>
      <c r="D46" s="304"/>
      <c r="E46" s="302" t="s">
        <v>654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4"/>
      <c r="D47" s="304"/>
      <c r="E47" s="302" t="s">
        <v>655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4"/>
      <c r="D48" s="304"/>
      <c r="E48" s="302" t="s">
        <v>656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4"/>
      <c r="D49" s="302" t="s">
        <v>657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658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659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660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2"/>
      <c r="D54" s="302"/>
      <c r="E54" s="302"/>
      <c r="F54" s="302"/>
      <c r="G54" s="302"/>
      <c r="H54" s="302"/>
      <c r="I54" s="302"/>
      <c r="J54" s="302"/>
      <c r="K54" s="300"/>
    </row>
    <row r="55" spans="2:11" ht="15" customHeight="1">
      <c r="B55" s="298"/>
      <c r="C55" s="302" t="s">
        <v>661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4"/>
      <c r="D56" s="302" t="s">
        <v>662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4"/>
      <c r="D57" s="302" t="s">
        <v>663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4"/>
      <c r="D58" s="302" t="s">
        <v>664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4"/>
      <c r="D59" s="302" t="s">
        <v>665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4"/>
      <c r="D60" s="307" t="s">
        <v>666</v>
      </c>
      <c r="E60" s="307"/>
      <c r="F60" s="307"/>
      <c r="G60" s="307"/>
      <c r="H60" s="307"/>
      <c r="I60" s="307"/>
      <c r="J60" s="307"/>
      <c r="K60" s="300"/>
    </row>
    <row r="61" spans="2:11" ht="15" customHeight="1">
      <c r="B61" s="298"/>
      <c r="C61" s="304"/>
      <c r="D61" s="302" t="s">
        <v>667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4"/>
      <c r="D62" s="304"/>
      <c r="E62" s="308"/>
      <c r="F62" s="304"/>
      <c r="G62" s="304"/>
      <c r="H62" s="304"/>
      <c r="I62" s="304"/>
      <c r="J62" s="304"/>
      <c r="K62" s="300"/>
    </row>
    <row r="63" spans="2:11" ht="15" customHeight="1">
      <c r="B63" s="298"/>
      <c r="C63" s="304"/>
      <c r="D63" s="302" t="s">
        <v>668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4"/>
      <c r="D64" s="307" t="s">
        <v>669</v>
      </c>
      <c r="E64" s="307"/>
      <c r="F64" s="307"/>
      <c r="G64" s="307"/>
      <c r="H64" s="307"/>
      <c r="I64" s="307"/>
      <c r="J64" s="307"/>
      <c r="K64" s="300"/>
    </row>
    <row r="65" spans="2:11" ht="15" customHeight="1">
      <c r="B65" s="298"/>
      <c r="C65" s="304"/>
      <c r="D65" s="302" t="s">
        <v>670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4"/>
      <c r="D66" s="302" t="s">
        <v>671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4"/>
      <c r="D67" s="302" t="s">
        <v>672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4"/>
      <c r="D68" s="302" t="s">
        <v>673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318" t="s">
        <v>87</v>
      </c>
      <c r="D73" s="318"/>
      <c r="E73" s="318"/>
      <c r="F73" s="318"/>
      <c r="G73" s="318"/>
      <c r="H73" s="318"/>
      <c r="I73" s="318"/>
      <c r="J73" s="318"/>
      <c r="K73" s="319"/>
    </row>
    <row r="74" spans="2:11" ht="17.25" customHeight="1">
      <c r="B74" s="317"/>
      <c r="C74" s="320" t="s">
        <v>674</v>
      </c>
      <c r="D74" s="320"/>
      <c r="E74" s="320"/>
      <c r="F74" s="320" t="s">
        <v>675</v>
      </c>
      <c r="G74" s="321"/>
      <c r="H74" s="320" t="s">
        <v>104</v>
      </c>
      <c r="I74" s="320" t="s">
        <v>53</v>
      </c>
      <c r="J74" s="320" t="s">
        <v>676</v>
      </c>
      <c r="K74" s="319"/>
    </row>
    <row r="75" spans="2:11" ht="17.25" customHeight="1">
      <c r="B75" s="317"/>
      <c r="C75" s="322" t="s">
        <v>677</v>
      </c>
      <c r="D75" s="322"/>
      <c r="E75" s="322"/>
      <c r="F75" s="323" t="s">
        <v>678</v>
      </c>
      <c r="G75" s="324"/>
      <c r="H75" s="322"/>
      <c r="I75" s="322"/>
      <c r="J75" s="322" t="s">
        <v>679</v>
      </c>
      <c r="K75" s="319"/>
    </row>
    <row r="76" spans="2:11" ht="5.25" customHeight="1">
      <c r="B76" s="317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7"/>
      <c r="C77" s="306" t="s">
        <v>49</v>
      </c>
      <c r="D77" s="325"/>
      <c r="E77" s="325"/>
      <c r="F77" s="327" t="s">
        <v>680</v>
      </c>
      <c r="G77" s="326"/>
      <c r="H77" s="306" t="s">
        <v>681</v>
      </c>
      <c r="I77" s="306" t="s">
        <v>682</v>
      </c>
      <c r="J77" s="306">
        <v>20</v>
      </c>
      <c r="K77" s="319"/>
    </row>
    <row r="78" spans="2:11" ht="15" customHeight="1">
      <c r="B78" s="317"/>
      <c r="C78" s="306" t="s">
        <v>683</v>
      </c>
      <c r="D78" s="306"/>
      <c r="E78" s="306"/>
      <c r="F78" s="327" t="s">
        <v>680</v>
      </c>
      <c r="G78" s="326"/>
      <c r="H78" s="306" t="s">
        <v>684</v>
      </c>
      <c r="I78" s="306" t="s">
        <v>682</v>
      </c>
      <c r="J78" s="306">
        <v>120</v>
      </c>
      <c r="K78" s="319"/>
    </row>
    <row r="79" spans="2:11" ht="15" customHeight="1">
      <c r="B79" s="328"/>
      <c r="C79" s="306" t="s">
        <v>685</v>
      </c>
      <c r="D79" s="306"/>
      <c r="E79" s="306"/>
      <c r="F79" s="327" t="s">
        <v>686</v>
      </c>
      <c r="G79" s="326"/>
      <c r="H79" s="306" t="s">
        <v>687</v>
      </c>
      <c r="I79" s="306" t="s">
        <v>682</v>
      </c>
      <c r="J79" s="306">
        <v>50</v>
      </c>
      <c r="K79" s="319"/>
    </row>
    <row r="80" spans="2:11" ht="15" customHeight="1">
      <c r="B80" s="328"/>
      <c r="C80" s="306" t="s">
        <v>688</v>
      </c>
      <c r="D80" s="306"/>
      <c r="E80" s="306"/>
      <c r="F80" s="327" t="s">
        <v>680</v>
      </c>
      <c r="G80" s="326"/>
      <c r="H80" s="306" t="s">
        <v>689</v>
      </c>
      <c r="I80" s="306" t="s">
        <v>690</v>
      </c>
      <c r="J80" s="306"/>
      <c r="K80" s="319"/>
    </row>
    <row r="81" spans="2:11" ht="15" customHeight="1">
      <c r="B81" s="328"/>
      <c r="C81" s="329" t="s">
        <v>691</v>
      </c>
      <c r="D81" s="329"/>
      <c r="E81" s="329"/>
      <c r="F81" s="330" t="s">
        <v>686</v>
      </c>
      <c r="G81" s="329"/>
      <c r="H81" s="329" t="s">
        <v>692</v>
      </c>
      <c r="I81" s="329" t="s">
        <v>682</v>
      </c>
      <c r="J81" s="329">
        <v>15</v>
      </c>
      <c r="K81" s="319"/>
    </row>
    <row r="82" spans="2:11" ht="15" customHeight="1">
      <c r="B82" s="328"/>
      <c r="C82" s="329" t="s">
        <v>693</v>
      </c>
      <c r="D82" s="329"/>
      <c r="E82" s="329"/>
      <c r="F82" s="330" t="s">
        <v>686</v>
      </c>
      <c r="G82" s="329"/>
      <c r="H82" s="329" t="s">
        <v>694</v>
      </c>
      <c r="I82" s="329" t="s">
        <v>682</v>
      </c>
      <c r="J82" s="329">
        <v>15</v>
      </c>
      <c r="K82" s="319"/>
    </row>
    <row r="83" spans="2:11" ht="15" customHeight="1">
      <c r="B83" s="328"/>
      <c r="C83" s="329" t="s">
        <v>695</v>
      </c>
      <c r="D83" s="329"/>
      <c r="E83" s="329"/>
      <c r="F83" s="330" t="s">
        <v>686</v>
      </c>
      <c r="G83" s="329"/>
      <c r="H83" s="329" t="s">
        <v>696</v>
      </c>
      <c r="I83" s="329" t="s">
        <v>682</v>
      </c>
      <c r="J83" s="329">
        <v>20</v>
      </c>
      <c r="K83" s="319"/>
    </row>
    <row r="84" spans="2:11" ht="15" customHeight="1">
      <c r="B84" s="328"/>
      <c r="C84" s="329" t="s">
        <v>697</v>
      </c>
      <c r="D84" s="329"/>
      <c r="E84" s="329"/>
      <c r="F84" s="330" t="s">
        <v>686</v>
      </c>
      <c r="G84" s="329"/>
      <c r="H84" s="329" t="s">
        <v>698</v>
      </c>
      <c r="I84" s="329" t="s">
        <v>682</v>
      </c>
      <c r="J84" s="329">
        <v>20</v>
      </c>
      <c r="K84" s="319"/>
    </row>
    <row r="85" spans="2:11" ht="15" customHeight="1">
      <c r="B85" s="328"/>
      <c r="C85" s="306" t="s">
        <v>699</v>
      </c>
      <c r="D85" s="306"/>
      <c r="E85" s="306"/>
      <c r="F85" s="327" t="s">
        <v>686</v>
      </c>
      <c r="G85" s="326"/>
      <c r="H85" s="306" t="s">
        <v>700</v>
      </c>
      <c r="I85" s="306" t="s">
        <v>682</v>
      </c>
      <c r="J85" s="306">
        <v>50</v>
      </c>
      <c r="K85" s="319"/>
    </row>
    <row r="86" spans="2:11" ht="15" customHeight="1">
      <c r="B86" s="328"/>
      <c r="C86" s="306" t="s">
        <v>701</v>
      </c>
      <c r="D86" s="306"/>
      <c r="E86" s="306"/>
      <c r="F86" s="327" t="s">
        <v>686</v>
      </c>
      <c r="G86" s="326"/>
      <c r="H86" s="306" t="s">
        <v>702</v>
      </c>
      <c r="I86" s="306" t="s">
        <v>682</v>
      </c>
      <c r="J86" s="306">
        <v>20</v>
      </c>
      <c r="K86" s="319"/>
    </row>
    <row r="87" spans="2:11" ht="15" customHeight="1">
      <c r="B87" s="328"/>
      <c r="C87" s="306" t="s">
        <v>703</v>
      </c>
      <c r="D87" s="306"/>
      <c r="E87" s="306"/>
      <c r="F87" s="327" t="s">
        <v>686</v>
      </c>
      <c r="G87" s="326"/>
      <c r="H87" s="306" t="s">
        <v>704</v>
      </c>
      <c r="I87" s="306" t="s">
        <v>682</v>
      </c>
      <c r="J87" s="306">
        <v>20</v>
      </c>
      <c r="K87" s="319"/>
    </row>
    <row r="88" spans="2:11" ht="15" customHeight="1">
      <c r="B88" s="328"/>
      <c r="C88" s="306" t="s">
        <v>705</v>
      </c>
      <c r="D88" s="306"/>
      <c r="E88" s="306"/>
      <c r="F88" s="327" t="s">
        <v>686</v>
      </c>
      <c r="G88" s="326"/>
      <c r="H88" s="306" t="s">
        <v>706</v>
      </c>
      <c r="I88" s="306" t="s">
        <v>682</v>
      </c>
      <c r="J88" s="306">
        <v>50</v>
      </c>
      <c r="K88" s="319"/>
    </row>
    <row r="89" spans="2:11" ht="15" customHeight="1">
      <c r="B89" s="328"/>
      <c r="C89" s="306" t="s">
        <v>707</v>
      </c>
      <c r="D89" s="306"/>
      <c r="E89" s="306"/>
      <c r="F89" s="327" t="s">
        <v>686</v>
      </c>
      <c r="G89" s="326"/>
      <c r="H89" s="306" t="s">
        <v>707</v>
      </c>
      <c r="I89" s="306" t="s">
        <v>682</v>
      </c>
      <c r="J89" s="306">
        <v>50</v>
      </c>
      <c r="K89" s="319"/>
    </row>
    <row r="90" spans="2:11" ht="15" customHeight="1">
      <c r="B90" s="328"/>
      <c r="C90" s="306" t="s">
        <v>109</v>
      </c>
      <c r="D90" s="306"/>
      <c r="E90" s="306"/>
      <c r="F90" s="327" t="s">
        <v>686</v>
      </c>
      <c r="G90" s="326"/>
      <c r="H90" s="306" t="s">
        <v>708</v>
      </c>
      <c r="I90" s="306" t="s">
        <v>682</v>
      </c>
      <c r="J90" s="306">
        <v>255</v>
      </c>
      <c r="K90" s="319"/>
    </row>
    <row r="91" spans="2:11" ht="15" customHeight="1">
      <c r="B91" s="328"/>
      <c r="C91" s="306" t="s">
        <v>709</v>
      </c>
      <c r="D91" s="306"/>
      <c r="E91" s="306"/>
      <c r="F91" s="327" t="s">
        <v>680</v>
      </c>
      <c r="G91" s="326"/>
      <c r="H91" s="306" t="s">
        <v>710</v>
      </c>
      <c r="I91" s="306" t="s">
        <v>711</v>
      </c>
      <c r="J91" s="306"/>
      <c r="K91" s="319"/>
    </row>
    <row r="92" spans="2:11" ht="15" customHeight="1">
      <c r="B92" s="328"/>
      <c r="C92" s="306" t="s">
        <v>712</v>
      </c>
      <c r="D92" s="306"/>
      <c r="E92" s="306"/>
      <c r="F92" s="327" t="s">
        <v>680</v>
      </c>
      <c r="G92" s="326"/>
      <c r="H92" s="306" t="s">
        <v>713</v>
      </c>
      <c r="I92" s="306" t="s">
        <v>714</v>
      </c>
      <c r="J92" s="306"/>
      <c r="K92" s="319"/>
    </row>
    <row r="93" spans="2:11" ht="15" customHeight="1">
      <c r="B93" s="328"/>
      <c r="C93" s="306" t="s">
        <v>715</v>
      </c>
      <c r="D93" s="306"/>
      <c r="E93" s="306"/>
      <c r="F93" s="327" t="s">
        <v>680</v>
      </c>
      <c r="G93" s="326"/>
      <c r="H93" s="306" t="s">
        <v>715</v>
      </c>
      <c r="I93" s="306" t="s">
        <v>714</v>
      </c>
      <c r="J93" s="306"/>
      <c r="K93" s="319"/>
    </row>
    <row r="94" spans="2:11" ht="15" customHeight="1">
      <c r="B94" s="328"/>
      <c r="C94" s="306" t="s">
        <v>34</v>
      </c>
      <c r="D94" s="306"/>
      <c r="E94" s="306"/>
      <c r="F94" s="327" t="s">
        <v>680</v>
      </c>
      <c r="G94" s="326"/>
      <c r="H94" s="306" t="s">
        <v>716</v>
      </c>
      <c r="I94" s="306" t="s">
        <v>714</v>
      </c>
      <c r="J94" s="306"/>
      <c r="K94" s="319"/>
    </row>
    <row r="95" spans="2:11" ht="15" customHeight="1">
      <c r="B95" s="328"/>
      <c r="C95" s="306" t="s">
        <v>44</v>
      </c>
      <c r="D95" s="306"/>
      <c r="E95" s="306"/>
      <c r="F95" s="327" t="s">
        <v>680</v>
      </c>
      <c r="G95" s="326"/>
      <c r="H95" s="306" t="s">
        <v>717</v>
      </c>
      <c r="I95" s="306" t="s">
        <v>714</v>
      </c>
      <c r="J95" s="306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318" t="s">
        <v>718</v>
      </c>
      <c r="D100" s="318"/>
      <c r="E100" s="318"/>
      <c r="F100" s="318"/>
      <c r="G100" s="318"/>
      <c r="H100" s="318"/>
      <c r="I100" s="318"/>
      <c r="J100" s="318"/>
      <c r="K100" s="319"/>
    </row>
    <row r="101" spans="2:11" ht="17.25" customHeight="1">
      <c r="B101" s="317"/>
      <c r="C101" s="320" t="s">
        <v>674</v>
      </c>
      <c r="D101" s="320"/>
      <c r="E101" s="320"/>
      <c r="F101" s="320" t="s">
        <v>675</v>
      </c>
      <c r="G101" s="321"/>
      <c r="H101" s="320" t="s">
        <v>104</v>
      </c>
      <c r="I101" s="320" t="s">
        <v>53</v>
      </c>
      <c r="J101" s="320" t="s">
        <v>676</v>
      </c>
      <c r="K101" s="319"/>
    </row>
    <row r="102" spans="2:11" ht="17.25" customHeight="1">
      <c r="B102" s="317"/>
      <c r="C102" s="322" t="s">
        <v>677</v>
      </c>
      <c r="D102" s="322"/>
      <c r="E102" s="322"/>
      <c r="F102" s="323" t="s">
        <v>678</v>
      </c>
      <c r="G102" s="324"/>
      <c r="H102" s="322"/>
      <c r="I102" s="322"/>
      <c r="J102" s="322" t="s">
        <v>679</v>
      </c>
      <c r="K102" s="319"/>
    </row>
    <row r="103" spans="2:11" ht="5.25" customHeight="1">
      <c r="B103" s="317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7"/>
      <c r="C104" s="306" t="s">
        <v>49</v>
      </c>
      <c r="D104" s="325"/>
      <c r="E104" s="325"/>
      <c r="F104" s="327" t="s">
        <v>680</v>
      </c>
      <c r="G104" s="336"/>
      <c r="H104" s="306" t="s">
        <v>719</v>
      </c>
      <c r="I104" s="306" t="s">
        <v>682</v>
      </c>
      <c r="J104" s="306">
        <v>20</v>
      </c>
      <c r="K104" s="319"/>
    </row>
    <row r="105" spans="2:11" ht="15" customHeight="1">
      <c r="B105" s="317"/>
      <c r="C105" s="306" t="s">
        <v>683</v>
      </c>
      <c r="D105" s="306"/>
      <c r="E105" s="306"/>
      <c r="F105" s="327" t="s">
        <v>680</v>
      </c>
      <c r="G105" s="306"/>
      <c r="H105" s="306" t="s">
        <v>719</v>
      </c>
      <c r="I105" s="306" t="s">
        <v>682</v>
      </c>
      <c r="J105" s="306">
        <v>120</v>
      </c>
      <c r="K105" s="319"/>
    </row>
    <row r="106" spans="2:11" ht="15" customHeight="1">
      <c r="B106" s="328"/>
      <c r="C106" s="306" t="s">
        <v>685</v>
      </c>
      <c r="D106" s="306"/>
      <c r="E106" s="306"/>
      <c r="F106" s="327" t="s">
        <v>686</v>
      </c>
      <c r="G106" s="306"/>
      <c r="H106" s="306" t="s">
        <v>719</v>
      </c>
      <c r="I106" s="306" t="s">
        <v>682</v>
      </c>
      <c r="J106" s="306">
        <v>50</v>
      </c>
      <c r="K106" s="319"/>
    </row>
    <row r="107" spans="2:11" ht="15" customHeight="1">
      <c r="B107" s="328"/>
      <c r="C107" s="306" t="s">
        <v>688</v>
      </c>
      <c r="D107" s="306"/>
      <c r="E107" s="306"/>
      <c r="F107" s="327" t="s">
        <v>680</v>
      </c>
      <c r="G107" s="306"/>
      <c r="H107" s="306" t="s">
        <v>719</v>
      </c>
      <c r="I107" s="306" t="s">
        <v>690</v>
      </c>
      <c r="J107" s="306"/>
      <c r="K107" s="319"/>
    </row>
    <row r="108" spans="2:11" ht="15" customHeight="1">
      <c r="B108" s="328"/>
      <c r="C108" s="306" t="s">
        <v>699</v>
      </c>
      <c r="D108" s="306"/>
      <c r="E108" s="306"/>
      <c r="F108" s="327" t="s">
        <v>686</v>
      </c>
      <c r="G108" s="306"/>
      <c r="H108" s="306" t="s">
        <v>719</v>
      </c>
      <c r="I108" s="306" t="s">
        <v>682</v>
      </c>
      <c r="J108" s="306">
        <v>50</v>
      </c>
      <c r="K108" s="319"/>
    </row>
    <row r="109" spans="2:11" ht="15" customHeight="1">
      <c r="B109" s="328"/>
      <c r="C109" s="306" t="s">
        <v>707</v>
      </c>
      <c r="D109" s="306"/>
      <c r="E109" s="306"/>
      <c r="F109" s="327" t="s">
        <v>686</v>
      </c>
      <c r="G109" s="306"/>
      <c r="H109" s="306" t="s">
        <v>719</v>
      </c>
      <c r="I109" s="306" t="s">
        <v>682</v>
      </c>
      <c r="J109" s="306">
        <v>50</v>
      </c>
      <c r="K109" s="319"/>
    </row>
    <row r="110" spans="2:11" ht="15" customHeight="1">
      <c r="B110" s="328"/>
      <c r="C110" s="306" t="s">
        <v>705</v>
      </c>
      <c r="D110" s="306"/>
      <c r="E110" s="306"/>
      <c r="F110" s="327" t="s">
        <v>686</v>
      </c>
      <c r="G110" s="306"/>
      <c r="H110" s="306" t="s">
        <v>719</v>
      </c>
      <c r="I110" s="306" t="s">
        <v>682</v>
      </c>
      <c r="J110" s="306">
        <v>50</v>
      </c>
      <c r="K110" s="319"/>
    </row>
    <row r="111" spans="2:11" ht="15" customHeight="1">
      <c r="B111" s="328"/>
      <c r="C111" s="306" t="s">
        <v>49</v>
      </c>
      <c r="D111" s="306"/>
      <c r="E111" s="306"/>
      <c r="F111" s="327" t="s">
        <v>680</v>
      </c>
      <c r="G111" s="306"/>
      <c r="H111" s="306" t="s">
        <v>720</v>
      </c>
      <c r="I111" s="306" t="s">
        <v>682</v>
      </c>
      <c r="J111" s="306">
        <v>20</v>
      </c>
      <c r="K111" s="319"/>
    </row>
    <row r="112" spans="2:11" ht="15" customHeight="1">
      <c r="B112" s="328"/>
      <c r="C112" s="306" t="s">
        <v>721</v>
      </c>
      <c r="D112" s="306"/>
      <c r="E112" s="306"/>
      <c r="F112" s="327" t="s">
        <v>680</v>
      </c>
      <c r="G112" s="306"/>
      <c r="H112" s="306" t="s">
        <v>722</v>
      </c>
      <c r="I112" s="306" t="s">
        <v>682</v>
      </c>
      <c r="J112" s="306">
        <v>120</v>
      </c>
      <c r="K112" s="319"/>
    </row>
    <row r="113" spans="2:11" ht="15" customHeight="1">
      <c r="B113" s="328"/>
      <c r="C113" s="306" t="s">
        <v>34</v>
      </c>
      <c r="D113" s="306"/>
      <c r="E113" s="306"/>
      <c r="F113" s="327" t="s">
        <v>680</v>
      </c>
      <c r="G113" s="306"/>
      <c r="H113" s="306" t="s">
        <v>723</v>
      </c>
      <c r="I113" s="306" t="s">
        <v>714</v>
      </c>
      <c r="J113" s="306"/>
      <c r="K113" s="319"/>
    </row>
    <row r="114" spans="2:11" ht="15" customHeight="1">
      <c r="B114" s="328"/>
      <c r="C114" s="306" t="s">
        <v>44</v>
      </c>
      <c r="D114" s="306"/>
      <c r="E114" s="306"/>
      <c r="F114" s="327" t="s">
        <v>680</v>
      </c>
      <c r="G114" s="306"/>
      <c r="H114" s="306" t="s">
        <v>724</v>
      </c>
      <c r="I114" s="306" t="s">
        <v>714</v>
      </c>
      <c r="J114" s="306"/>
      <c r="K114" s="319"/>
    </row>
    <row r="115" spans="2:11" ht="15" customHeight="1">
      <c r="B115" s="328"/>
      <c r="C115" s="306" t="s">
        <v>53</v>
      </c>
      <c r="D115" s="306"/>
      <c r="E115" s="306"/>
      <c r="F115" s="327" t="s">
        <v>680</v>
      </c>
      <c r="G115" s="306"/>
      <c r="H115" s="306" t="s">
        <v>725</v>
      </c>
      <c r="I115" s="306" t="s">
        <v>726</v>
      </c>
      <c r="J115" s="306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2"/>
      <c r="D117" s="302"/>
      <c r="E117" s="302"/>
      <c r="F117" s="339"/>
      <c r="G117" s="302"/>
      <c r="H117" s="302"/>
      <c r="I117" s="302"/>
      <c r="J117" s="302"/>
      <c r="K117" s="338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296" t="s">
        <v>727</v>
      </c>
      <c r="D120" s="296"/>
      <c r="E120" s="296"/>
      <c r="F120" s="296"/>
      <c r="G120" s="296"/>
      <c r="H120" s="296"/>
      <c r="I120" s="296"/>
      <c r="J120" s="296"/>
      <c r="K120" s="344"/>
    </row>
    <row r="121" spans="2:11" ht="17.25" customHeight="1">
      <c r="B121" s="345"/>
      <c r="C121" s="320" t="s">
        <v>674</v>
      </c>
      <c r="D121" s="320"/>
      <c r="E121" s="320"/>
      <c r="F121" s="320" t="s">
        <v>675</v>
      </c>
      <c r="G121" s="321"/>
      <c r="H121" s="320" t="s">
        <v>104</v>
      </c>
      <c r="I121" s="320" t="s">
        <v>53</v>
      </c>
      <c r="J121" s="320" t="s">
        <v>676</v>
      </c>
      <c r="K121" s="346"/>
    </row>
    <row r="122" spans="2:11" ht="17.25" customHeight="1">
      <c r="B122" s="345"/>
      <c r="C122" s="322" t="s">
        <v>677</v>
      </c>
      <c r="D122" s="322"/>
      <c r="E122" s="322"/>
      <c r="F122" s="323" t="s">
        <v>678</v>
      </c>
      <c r="G122" s="324"/>
      <c r="H122" s="322"/>
      <c r="I122" s="322"/>
      <c r="J122" s="322" t="s">
        <v>679</v>
      </c>
      <c r="K122" s="346"/>
    </row>
    <row r="123" spans="2:11" ht="5.25" customHeight="1">
      <c r="B123" s="347"/>
      <c r="C123" s="325"/>
      <c r="D123" s="325"/>
      <c r="E123" s="325"/>
      <c r="F123" s="325"/>
      <c r="G123" s="306"/>
      <c r="H123" s="325"/>
      <c r="I123" s="325"/>
      <c r="J123" s="325"/>
      <c r="K123" s="348"/>
    </row>
    <row r="124" spans="2:11" ht="15" customHeight="1">
      <c r="B124" s="347"/>
      <c r="C124" s="306" t="s">
        <v>683</v>
      </c>
      <c r="D124" s="325"/>
      <c r="E124" s="325"/>
      <c r="F124" s="327" t="s">
        <v>680</v>
      </c>
      <c r="G124" s="306"/>
      <c r="H124" s="306" t="s">
        <v>719</v>
      </c>
      <c r="I124" s="306" t="s">
        <v>682</v>
      </c>
      <c r="J124" s="306">
        <v>120</v>
      </c>
      <c r="K124" s="349"/>
    </row>
    <row r="125" spans="2:11" ht="15" customHeight="1">
      <c r="B125" s="347"/>
      <c r="C125" s="306" t="s">
        <v>728</v>
      </c>
      <c r="D125" s="306"/>
      <c r="E125" s="306"/>
      <c r="F125" s="327" t="s">
        <v>680</v>
      </c>
      <c r="G125" s="306"/>
      <c r="H125" s="306" t="s">
        <v>729</v>
      </c>
      <c r="I125" s="306" t="s">
        <v>682</v>
      </c>
      <c r="J125" s="306" t="s">
        <v>730</v>
      </c>
      <c r="K125" s="349"/>
    </row>
    <row r="126" spans="2:11" ht="15" customHeight="1">
      <c r="B126" s="347"/>
      <c r="C126" s="306" t="s">
        <v>629</v>
      </c>
      <c r="D126" s="306"/>
      <c r="E126" s="306"/>
      <c r="F126" s="327" t="s">
        <v>680</v>
      </c>
      <c r="G126" s="306"/>
      <c r="H126" s="306" t="s">
        <v>731</v>
      </c>
      <c r="I126" s="306" t="s">
        <v>682</v>
      </c>
      <c r="J126" s="306" t="s">
        <v>730</v>
      </c>
      <c r="K126" s="349"/>
    </row>
    <row r="127" spans="2:11" ht="15" customHeight="1">
      <c r="B127" s="347"/>
      <c r="C127" s="306" t="s">
        <v>691</v>
      </c>
      <c r="D127" s="306"/>
      <c r="E127" s="306"/>
      <c r="F127" s="327" t="s">
        <v>686</v>
      </c>
      <c r="G127" s="306"/>
      <c r="H127" s="306" t="s">
        <v>692</v>
      </c>
      <c r="I127" s="306" t="s">
        <v>682</v>
      </c>
      <c r="J127" s="306">
        <v>15</v>
      </c>
      <c r="K127" s="349"/>
    </row>
    <row r="128" spans="2:11" ht="15" customHeight="1">
      <c r="B128" s="347"/>
      <c r="C128" s="329" t="s">
        <v>693</v>
      </c>
      <c r="D128" s="329"/>
      <c r="E128" s="329"/>
      <c r="F128" s="330" t="s">
        <v>686</v>
      </c>
      <c r="G128" s="329"/>
      <c r="H128" s="329" t="s">
        <v>694</v>
      </c>
      <c r="I128" s="329" t="s">
        <v>682</v>
      </c>
      <c r="J128" s="329">
        <v>15</v>
      </c>
      <c r="K128" s="349"/>
    </row>
    <row r="129" spans="2:11" ht="15" customHeight="1">
      <c r="B129" s="347"/>
      <c r="C129" s="329" t="s">
        <v>695</v>
      </c>
      <c r="D129" s="329"/>
      <c r="E129" s="329"/>
      <c r="F129" s="330" t="s">
        <v>686</v>
      </c>
      <c r="G129" s="329"/>
      <c r="H129" s="329" t="s">
        <v>696</v>
      </c>
      <c r="I129" s="329" t="s">
        <v>682</v>
      </c>
      <c r="J129" s="329">
        <v>20</v>
      </c>
      <c r="K129" s="349"/>
    </row>
    <row r="130" spans="2:11" ht="15" customHeight="1">
      <c r="B130" s="347"/>
      <c r="C130" s="329" t="s">
        <v>697</v>
      </c>
      <c r="D130" s="329"/>
      <c r="E130" s="329"/>
      <c r="F130" s="330" t="s">
        <v>686</v>
      </c>
      <c r="G130" s="329"/>
      <c r="H130" s="329" t="s">
        <v>698</v>
      </c>
      <c r="I130" s="329" t="s">
        <v>682</v>
      </c>
      <c r="J130" s="329">
        <v>20</v>
      </c>
      <c r="K130" s="349"/>
    </row>
    <row r="131" spans="2:11" ht="15" customHeight="1">
      <c r="B131" s="347"/>
      <c r="C131" s="306" t="s">
        <v>685</v>
      </c>
      <c r="D131" s="306"/>
      <c r="E131" s="306"/>
      <c r="F131" s="327" t="s">
        <v>686</v>
      </c>
      <c r="G131" s="306"/>
      <c r="H131" s="306" t="s">
        <v>719</v>
      </c>
      <c r="I131" s="306" t="s">
        <v>682</v>
      </c>
      <c r="J131" s="306">
        <v>50</v>
      </c>
      <c r="K131" s="349"/>
    </row>
    <row r="132" spans="2:11" ht="15" customHeight="1">
      <c r="B132" s="347"/>
      <c r="C132" s="306" t="s">
        <v>699</v>
      </c>
      <c r="D132" s="306"/>
      <c r="E132" s="306"/>
      <c r="F132" s="327" t="s">
        <v>686</v>
      </c>
      <c r="G132" s="306"/>
      <c r="H132" s="306" t="s">
        <v>719</v>
      </c>
      <c r="I132" s="306" t="s">
        <v>682</v>
      </c>
      <c r="J132" s="306">
        <v>50</v>
      </c>
      <c r="K132" s="349"/>
    </row>
    <row r="133" spans="2:11" ht="15" customHeight="1">
      <c r="B133" s="347"/>
      <c r="C133" s="306" t="s">
        <v>705</v>
      </c>
      <c r="D133" s="306"/>
      <c r="E133" s="306"/>
      <c r="F133" s="327" t="s">
        <v>686</v>
      </c>
      <c r="G133" s="306"/>
      <c r="H133" s="306" t="s">
        <v>719</v>
      </c>
      <c r="I133" s="306" t="s">
        <v>682</v>
      </c>
      <c r="J133" s="306">
        <v>50</v>
      </c>
      <c r="K133" s="349"/>
    </row>
    <row r="134" spans="2:11" ht="15" customHeight="1">
      <c r="B134" s="347"/>
      <c r="C134" s="306" t="s">
        <v>707</v>
      </c>
      <c r="D134" s="306"/>
      <c r="E134" s="306"/>
      <c r="F134" s="327" t="s">
        <v>686</v>
      </c>
      <c r="G134" s="306"/>
      <c r="H134" s="306" t="s">
        <v>719</v>
      </c>
      <c r="I134" s="306" t="s">
        <v>682</v>
      </c>
      <c r="J134" s="306">
        <v>50</v>
      </c>
      <c r="K134" s="349"/>
    </row>
    <row r="135" spans="2:11" ht="15" customHeight="1">
      <c r="B135" s="347"/>
      <c r="C135" s="306" t="s">
        <v>109</v>
      </c>
      <c r="D135" s="306"/>
      <c r="E135" s="306"/>
      <c r="F135" s="327" t="s">
        <v>686</v>
      </c>
      <c r="G135" s="306"/>
      <c r="H135" s="306" t="s">
        <v>732</v>
      </c>
      <c r="I135" s="306" t="s">
        <v>682</v>
      </c>
      <c r="J135" s="306">
        <v>255</v>
      </c>
      <c r="K135" s="349"/>
    </row>
    <row r="136" spans="2:11" ht="15" customHeight="1">
      <c r="B136" s="347"/>
      <c r="C136" s="306" t="s">
        <v>709</v>
      </c>
      <c r="D136" s="306"/>
      <c r="E136" s="306"/>
      <c r="F136" s="327" t="s">
        <v>680</v>
      </c>
      <c r="G136" s="306"/>
      <c r="H136" s="306" t="s">
        <v>733</v>
      </c>
      <c r="I136" s="306" t="s">
        <v>711</v>
      </c>
      <c r="J136" s="306"/>
      <c r="K136" s="349"/>
    </row>
    <row r="137" spans="2:11" ht="15" customHeight="1">
      <c r="B137" s="347"/>
      <c r="C137" s="306" t="s">
        <v>712</v>
      </c>
      <c r="D137" s="306"/>
      <c r="E137" s="306"/>
      <c r="F137" s="327" t="s">
        <v>680</v>
      </c>
      <c r="G137" s="306"/>
      <c r="H137" s="306" t="s">
        <v>734</v>
      </c>
      <c r="I137" s="306" t="s">
        <v>714</v>
      </c>
      <c r="J137" s="306"/>
      <c r="K137" s="349"/>
    </row>
    <row r="138" spans="2:11" ht="15" customHeight="1">
      <c r="B138" s="347"/>
      <c r="C138" s="306" t="s">
        <v>715</v>
      </c>
      <c r="D138" s="306"/>
      <c r="E138" s="306"/>
      <c r="F138" s="327" t="s">
        <v>680</v>
      </c>
      <c r="G138" s="306"/>
      <c r="H138" s="306" t="s">
        <v>715</v>
      </c>
      <c r="I138" s="306" t="s">
        <v>714</v>
      </c>
      <c r="J138" s="306"/>
      <c r="K138" s="349"/>
    </row>
    <row r="139" spans="2:11" ht="15" customHeight="1">
      <c r="B139" s="347"/>
      <c r="C139" s="306" t="s">
        <v>34</v>
      </c>
      <c r="D139" s="306"/>
      <c r="E139" s="306"/>
      <c r="F139" s="327" t="s">
        <v>680</v>
      </c>
      <c r="G139" s="306"/>
      <c r="H139" s="306" t="s">
        <v>735</v>
      </c>
      <c r="I139" s="306" t="s">
        <v>714</v>
      </c>
      <c r="J139" s="306"/>
      <c r="K139" s="349"/>
    </row>
    <row r="140" spans="2:11" ht="15" customHeight="1">
      <c r="B140" s="347"/>
      <c r="C140" s="306" t="s">
        <v>736</v>
      </c>
      <c r="D140" s="306"/>
      <c r="E140" s="306"/>
      <c r="F140" s="327" t="s">
        <v>680</v>
      </c>
      <c r="G140" s="306"/>
      <c r="H140" s="306" t="s">
        <v>737</v>
      </c>
      <c r="I140" s="306" t="s">
        <v>714</v>
      </c>
      <c r="J140" s="306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2"/>
      <c r="C142" s="302"/>
      <c r="D142" s="302"/>
      <c r="E142" s="302"/>
      <c r="F142" s="339"/>
      <c r="G142" s="302"/>
      <c r="H142" s="302"/>
      <c r="I142" s="302"/>
      <c r="J142" s="302"/>
      <c r="K142" s="302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318" t="s">
        <v>738</v>
      </c>
      <c r="D145" s="318"/>
      <c r="E145" s="318"/>
      <c r="F145" s="318"/>
      <c r="G145" s="318"/>
      <c r="H145" s="318"/>
      <c r="I145" s="318"/>
      <c r="J145" s="318"/>
      <c r="K145" s="319"/>
    </row>
    <row r="146" spans="2:11" ht="17.25" customHeight="1">
      <c r="B146" s="317"/>
      <c r="C146" s="320" t="s">
        <v>674</v>
      </c>
      <c r="D146" s="320"/>
      <c r="E146" s="320"/>
      <c r="F146" s="320" t="s">
        <v>675</v>
      </c>
      <c r="G146" s="321"/>
      <c r="H146" s="320" t="s">
        <v>104</v>
      </c>
      <c r="I146" s="320" t="s">
        <v>53</v>
      </c>
      <c r="J146" s="320" t="s">
        <v>676</v>
      </c>
      <c r="K146" s="319"/>
    </row>
    <row r="147" spans="2:11" ht="17.25" customHeight="1">
      <c r="B147" s="317"/>
      <c r="C147" s="322" t="s">
        <v>677</v>
      </c>
      <c r="D147" s="322"/>
      <c r="E147" s="322"/>
      <c r="F147" s="323" t="s">
        <v>678</v>
      </c>
      <c r="G147" s="324"/>
      <c r="H147" s="322"/>
      <c r="I147" s="322"/>
      <c r="J147" s="322" t="s">
        <v>679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683</v>
      </c>
      <c r="D149" s="306"/>
      <c r="E149" s="306"/>
      <c r="F149" s="354" t="s">
        <v>680</v>
      </c>
      <c r="G149" s="306"/>
      <c r="H149" s="353" t="s">
        <v>719</v>
      </c>
      <c r="I149" s="353" t="s">
        <v>682</v>
      </c>
      <c r="J149" s="353">
        <v>120</v>
      </c>
      <c r="K149" s="349"/>
    </row>
    <row r="150" spans="2:11" ht="15" customHeight="1">
      <c r="B150" s="328"/>
      <c r="C150" s="353" t="s">
        <v>728</v>
      </c>
      <c r="D150" s="306"/>
      <c r="E150" s="306"/>
      <c r="F150" s="354" t="s">
        <v>680</v>
      </c>
      <c r="G150" s="306"/>
      <c r="H150" s="353" t="s">
        <v>739</v>
      </c>
      <c r="I150" s="353" t="s">
        <v>682</v>
      </c>
      <c r="J150" s="353" t="s">
        <v>730</v>
      </c>
      <c r="K150" s="349"/>
    </row>
    <row r="151" spans="2:11" ht="15" customHeight="1">
      <c r="B151" s="328"/>
      <c r="C151" s="353" t="s">
        <v>629</v>
      </c>
      <c r="D151" s="306"/>
      <c r="E151" s="306"/>
      <c r="F151" s="354" t="s">
        <v>680</v>
      </c>
      <c r="G151" s="306"/>
      <c r="H151" s="353" t="s">
        <v>740</v>
      </c>
      <c r="I151" s="353" t="s">
        <v>682</v>
      </c>
      <c r="J151" s="353" t="s">
        <v>730</v>
      </c>
      <c r="K151" s="349"/>
    </row>
    <row r="152" spans="2:11" ht="15" customHeight="1">
      <c r="B152" s="328"/>
      <c r="C152" s="353" t="s">
        <v>685</v>
      </c>
      <c r="D152" s="306"/>
      <c r="E152" s="306"/>
      <c r="F152" s="354" t="s">
        <v>686</v>
      </c>
      <c r="G152" s="306"/>
      <c r="H152" s="353" t="s">
        <v>719</v>
      </c>
      <c r="I152" s="353" t="s">
        <v>682</v>
      </c>
      <c r="J152" s="353">
        <v>50</v>
      </c>
      <c r="K152" s="349"/>
    </row>
    <row r="153" spans="2:11" ht="15" customHeight="1">
      <c r="B153" s="328"/>
      <c r="C153" s="353" t="s">
        <v>688</v>
      </c>
      <c r="D153" s="306"/>
      <c r="E153" s="306"/>
      <c r="F153" s="354" t="s">
        <v>680</v>
      </c>
      <c r="G153" s="306"/>
      <c r="H153" s="353" t="s">
        <v>719</v>
      </c>
      <c r="I153" s="353" t="s">
        <v>690</v>
      </c>
      <c r="J153" s="353"/>
      <c r="K153" s="349"/>
    </row>
    <row r="154" spans="2:11" ht="15" customHeight="1">
      <c r="B154" s="328"/>
      <c r="C154" s="353" t="s">
        <v>699</v>
      </c>
      <c r="D154" s="306"/>
      <c r="E154" s="306"/>
      <c r="F154" s="354" t="s">
        <v>686</v>
      </c>
      <c r="G154" s="306"/>
      <c r="H154" s="353" t="s">
        <v>719</v>
      </c>
      <c r="I154" s="353" t="s">
        <v>682</v>
      </c>
      <c r="J154" s="353">
        <v>50</v>
      </c>
      <c r="K154" s="349"/>
    </row>
    <row r="155" spans="2:11" ht="15" customHeight="1">
      <c r="B155" s="328"/>
      <c r="C155" s="353" t="s">
        <v>707</v>
      </c>
      <c r="D155" s="306"/>
      <c r="E155" s="306"/>
      <c r="F155" s="354" t="s">
        <v>686</v>
      </c>
      <c r="G155" s="306"/>
      <c r="H155" s="353" t="s">
        <v>719</v>
      </c>
      <c r="I155" s="353" t="s">
        <v>682</v>
      </c>
      <c r="J155" s="353">
        <v>50</v>
      </c>
      <c r="K155" s="349"/>
    </row>
    <row r="156" spans="2:11" ht="15" customHeight="1">
      <c r="B156" s="328"/>
      <c r="C156" s="353" t="s">
        <v>705</v>
      </c>
      <c r="D156" s="306"/>
      <c r="E156" s="306"/>
      <c r="F156" s="354" t="s">
        <v>686</v>
      </c>
      <c r="G156" s="306"/>
      <c r="H156" s="353" t="s">
        <v>719</v>
      </c>
      <c r="I156" s="353" t="s">
        <v>682</v>
      </c>
      <c r="J156" s="353">
        <v>50</v>
      </c>
      <c r="K156" s="349"/>
    </row>
    <row r="157" spans="2:11" ht="15" customHeight="1">
      <c r="B157" s="328"/>
      <c r="C157" s="353" t="s">
        <v>92</v>
      </c>
      <c r="D157" s="306"/>
      <c r="E157" s="306"/>
      <c r="F157" s="354" t="s">
        <v>680</v>
      </c>
      <c r="G157" s="306"/>
      <c r="H157" s="353" t="s">
        <v>741</v>
      </c>
      <c r="I157" s="353" t="s">
        <v>682</v>
      </c>
      <c r="J157" s="353" t="s">
        <v>742</v>
      </c>
      <c r="K157" s="349"/>
    </row>
    <row r="158" spans="2:11" ht="15" customHeight="1">
      <c r="B158" s="328"/>
      <c r="C158" s="353" t="s">
        <v>743</v>
      </c>
      <c r="D158" s="306"/>
      <c r="E158" s="306"/>
      <c r="F158" s="354" t="s">
        <v>680</v>
      </c>
      <c r="G158" s="306"/>
      <c r="H158" s="353" t="s">
        <v>744</v>
      </c>
      <c r="I158" s="353" t="s">
        <v>714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2"/>
      <c r="C160" s="306"/>
      <c r="D160" s="306"/>
      <c r="E160" s="306"/>
      <c r="F160" s="327"/>
      <c r="G160" s="306"/>
      <c r="H160" s="306"/>
      <c r="I160" s="306"/>
      <c r="J160" s="306"/>
      <c r="K160" s="302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96" t="s">
        <v>745</v>
      </c>
      <c r="D163" s="296"/>
      <c r="E163" s="296"/>
      <c r="F163" s="296"/>
      <c r="G163" s="296"/>
      <c r="H163" s="296"/>
      <c r="I163" s="296"/>
      <c r="J163" s="296"/>
      <c r="K163" s="297"/>
    </row>
    <row r="164" spans="2:11" ht="17.25" customHeight="1">
      <c r="B164" s="295"/>
      <c r="C164" s="320" t="s">
        <v>674</v>
      </c>
      <c r="D164" s="320"/>
      <c r="E164" s="320"/>
      <c r="F164" s="320" t="s">
        <v>675</v>
      </c>
      <c r="G164" s="357"/>
      <c r="H164" s="358" t="s">
        <v>104</v>
      </c>
      <c r="I164" s="358" t="s">
        <v>53</v>
      </c>
      <c r="J164" s="320" t="s">
        <v>676</v>
      </c>
      <c r="K164" s="297"/>
    </row>
    <row r="165" spans="2:11" ht="17.25" customHeight="1">
      <c r="B165" s="298"/>
      <c r="C165" s="322" t="s">
        <v>677</v>
      </c>
      <c r="D165" s="322"/>
      <c r="E165" s="322"/>
      <c r="F165" s="323" t="s">
        <v>678</v>
      </c>
      <c r="G165" s="359"/>
      <c r="H165" s="360"/>
      <c r="I165" s="360"/>
      <c r="J165" s="322" t="s">
        <v>679</v>
      </c>
      <c r="K165" s="300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6" t="s">
        <v>683</v>
      </c>
      <c r="D167" s="306"/>
      <c r="E167" s="306"/>
      <c r="F167" s="327" t="s">
        <v>680</v>
      </c>
      <c r="G167" s="306"/>
      <c r="H167" s="306" t="s">
        <v>719</v>
      </c>
      <c r="I167" s="306" t="s">
        <v>682</v>
      </c>
      <c r="J167" s="306">
        <v>120</v>
      </c>
      <c r="K167" s="349"/>
    </row>
    <row r="168" spans="2:11" ht="15" customHeight="1">
      <c r="B168" s="328"/>
      <c r="C168" s="306" t="s">
        <v>728</v>
      </c>
      <c r="D168" s="306"/>
      <c r="E168" s="306"/>
      <c r="F168" s="327" t="s">
        <v>680</v>
      </c>
      <c r="G168" s="306"/>
      <c r="H168" s="306" t="s">
        <v>729</v>
      </c>
      <c r="I168" s="306" t="s">
        <v>682</v>
      </c>
      <c r="J168" s="306" t="s">
        <v>730</v>
      </c>
      <c r="K168" s="349"/>
    </row>
    <row r="169" spans="2:11" ht="15" customHeight="1">
      <c r="B169" s="328"/>
      <c r="C169" s="306" t="s">
        <v>629</v>
      </c>
      <c r="D169" s="306"/>
      <c r="E169" s="306"/>
      <c r="F169" s="327" t="s">
        <v>680</v>
      </c>
      <c r="G169" s="306"/>
      <c r="H169" s="306" t="s">
        <v>746</v>
      </c>
      <c r="I169" s="306" t="s">
        <v>682</v>
      </c>
      <c r="J169" s="306" t="s">
        <v>730</v>
      </c>
      <c r="K169" s="349"/>
    </row>
    <row r="170" spans="2:11" ht="15" customHeight="1">
      <c r="B170" s="328"/>
      <c r="C170" s="306" t="s">
        <v>685</v>
      </c>
      <c r="D170" s="306"/>
      <c r="E170" s="306"/>
      <c r="F170" s="327" t="s">
        <v>686</v>
      </c>
      <c r="G170" s="306"/>
      <c r="H170" s="306" t="s">
        <v>746</v>
      </c>
      <c r="I170" s="306" t="s">
        <v>682</v>
      </c>
      <c r="J170" s="306">
        <v>50</v>
      </c>
      <c r="K170" s="349"/>
    </row>
    <row r="171" spans="2:11" ht="15" customHeight="1">
      <c r="B171" s="328"/>
      <c r="C171" s="306" t="s">
        <v>688</v>
      </c>
      <c r="D171" s="306"/>
      <c r="E171" s="306"/>
      <c r="F171" s="327" t="s">
        <v>680</v>
      </c>
      <c r="G171" s="306"/>
      <c r="H171" s="306" t="s">
        <v>746</v>
      </c>
      <c r="I171" s="306" t="s">
        <v>690</v>
      </c>
      <c r="J171" s="306"/>
      <c r="K171" s="349"/>
    </row>
    <row r="172" spans="2:11" ht="15" customHeight="1">
      <c r="B172" s="328"/>
      <c r="C172" s="306" t="s">
        <v>699</v>
      </c>
      <c r="D172" s="306"/>
      <c r="E172" s="306"/>
      <c r="F172" s="327" t="s">
        <v>686</v>
      </c>
      <c r="G172" s="306"/>
      <c r="H172" s="306" t="s">
        <v>746</v>
      </c>
      <c r="I172" s="306" t="s">
        <v>682</v>
      </c>
      <c r="J172" s="306">
        <v>50</v>
      </c>
      <c r="K172" s="349"/>
    </row>
    <row r="173" spans="2:11" ht="15" customHeight="1">
      <c r="B173" s="328"/>
      <c r="C173" s="306" t="s">
        <v>707</v>
      </c>
      <c r="D173" s="306"/>
      <c r="E173" s="306"/>
      <c r="F173" s="327" t="s">
        <v>686</v>
      </c>
      <c r="G173" s="306"/>
      <c r="H173" s="306" t="s">
        <v>746</v>
      </c>
      <c r="I173" s="306" t="s">
        <v>682</v>
      </c>
      <c r="J173" s="306">
        <v>50</v>
      </c>
      <c r="K173" s="349"/>
    </row>
    <row r="174" spans="2:11" ht="15" customHeight="1">
      <c r="B174" s="328"/>
      <c r="C174" s="306" t="s">
        <v>705</v>
      </c>
      <c r="D174" s="306"/>
      <c r="E174" s="306"/>
      <c r="F174" s="327" t="s">
        <v>686</v>
      </c>
      <c r="G174" s="306"/>
      <c r="H174" s="306" t="s">
        <v>746</v>
      </c>
      <c r="I174" s="306" t="s">
        <v>682</v>
      </c>
      <c r="J174" s="306">
        <v>50</v>
      </c>
      <c r="K174" s="349"/>
    </row>
    <row r="175" spans="2:11" ht="15" customHeight="1">
      <c r="B175" s="328"/>
      <c r="C175" s="306" t="s">
        <v>103</v>
      </c>
      <c r="D175" s="306"/>
      <c r="E175" s="306"/>
      <c r="F175" s="327" t="s">
        <v>680</v>
      </c>
      <c r="G175" s="306"/>
      <c r="H175" s="306" t="s">
        <v>747</v>
      </c>
      <c r="I175" s="306" t="s">
        <v>748</v>
      </c>
      <c r="J175" s="306"/>
      <c r="K175" s="349"/>
    </row>
    <row r="176" spans="2:11" ht="15" customHeight="1">
      <c r="B176" s="328"/>
      <c r="C176" s="306" t="s">
        <v>53</v>
      </c>
      <c r="D176" s="306"/>
      <c r="E176" s="306"/>
      <c r="F176" s="327" t="s">
        <v>680</v>
      </c>
      <c r="G176" s="306"/>
      <c r="H176" s="306" t="s">
        <v>749</v>
      </c>
      <c r="I176" s="306" t="s">
        <v>750</v>
      </c>
      <c r="J176" s="306">
        <v>1</v>
      </c>
      <c r="K176" s="349"/>
    </row>
    <row r="177" spans="2:11" ht="15" customHeight="1">
      <c r="B177" s="328"/>
      <c r="C177" s="306" t="s">
        <v>49</v>
      </c>
      <c r="D177" s="306"/>
      <c r="E177" s="306"/>
      <c r="F177" s="327" t="s">
        <v>680</v>
      </c>
      <c r="G177" s="306"/>
      <c r="H177" s="306" t="s">
        <v>751</v>
      </c>
      <c r="I177" s="306" t="s">
        <v>682</v>
      </c>
      <c r="J177" s="306">
        <v>20</v>
      </c>
      <c r="K177" s="349"/>
    </row>
    <row r="178" spans="2:11" ht="15" customHeight="1">
      <c r="B178" s="328"/>
      <c r="C178" s="306" t="s">
        <v>104</v>
      </c>
      <c r="D178" s="306"/>
      <c r="E178" s="306"/>
      <c r="F178" s="327" t="s">
        <v>680</v>
      </c>
      <c r="G178" s="306"/>
      <c r="H178" s="306" t="s">
        <v>752</v>
      </c>
      <c r="I178" s="306" t="s">
        <v>682</v>
      </c>
      <c r="J178" s="306">
        <v>255</v>
      </c>
      <c r="K178" s="349"/>
    </row>
    <row r="179" spans="2:11" ht="15" customHeight="1">
      <c r="B179" s="328"/>
      <c r="C179" s="306" t="s">
        <v>105</v>
      </c>
      <c r="D179" s="306"/>
      <c r="E179" s="306"/>
      <c r="F179" s="327" t="s">
        <v>680</v>
      </c>
      <c r="G179" s="306"/>
      <c r="H179" s="306" t="s">
        <v>645</v>
      </c>
      <c r="I179" s="306" t="s">
        <v>682</v>
      </c>
      <c r="J179" s="306">
        <v>10</v>
      </c>
      <c r="K179" s="349"/>
    </row>
    <row r="180" spans="2:11" ht="15" customHeight="1">
      <c r="B180" s="328"/>
      <c r="C180" s="306" t="s">
        <v>106</v>
      </c>
      <c r="D180" s="306"/>
      <c r="E180" s="306"/>
      <c r="F180" s="327" t="s">
        <v>680</v>
      </c>
      <c r="G180" s="306"/>
      <c r="H180" s="306" t="s">
        <v>753</v>
      </c>
      <c r="I180" s="306" t="s">
        <v>714</v>
      </c>
      <c r="J180" s="306"/>
      <c r="K180" s="349"/>
    </row>
    <row r="181" spans="2:11" ht="15" customHeight="1">
      <c r="B181" s="328"/>
      <c r="C181" s="306" t="s">
        <v>754</v>
      </c>
      <c r="D181" s="306"/>
      <c r="E181" s="306"/>
      <c r="F181" s="327" t="s">
        <v>680</v>
      </c>
      <c r="G181" s="306"/>
      <c r="H181" s="306" t="s">
        <v>755</v>
      </c>
      <c r="I181" s="306" t="s">
        <v>714</v>
      </c>
      <c r="J181" s="306"/>
      <c r="K181" s="349"/>
    </row>
    <row r="182" spans="2:11" ht="15" customHeight="1">
      <c r="B182" s="328"/>
      <c r="C182" s="306" t="s">
        <v>743</v>
      </c>
      <c r="D182" s="306"/>
      <c r="E182" s="306"/>
      <c r="F182" s="327" t="s">
        <v>680</v>
      </c>
      <c r="G182" s="306"/>
      <c r="H182" s="306" t="s">
        <v>756</v>
      </c>
      <c r="I182" s="306" t="s">
        <v>714</v>
      </c>
      <c r="J182" s="306"/>
      <c r="K182" s="349"/>
    </row>
    <row r="183" spans="2:11" ht="15" customHeight="1">
      <c r="B183" s="328"/>
      <c r="C183" s="306" t="s">
        <v>108</v>
      </c>
      <c r="D183" s="306"/>
      <c r="E183" s="306"/>
      <c r="F183" s="327" t="s">
        <v>686</v>
      </c>
      <c r="G183" s="306"/>
      <c r="H183" s="306" t="s">
        <v>757</v>
      </c>
      <c r="I183" s="306" t="s">
        <v>682</v>
      </c>
      <c r="J183" s="306">
        <v>50</v>
      </c>
      <c r="K183" s="349"/>
    </row>
    <row r="184" spans="2:11" ht="15" customHeight="1">
      <c r="B184" s="328"/>
      <c r="C184" s="306" t="s">
        <v>758</v>
      </c>
      <c r="D184" s="306"/>
      <c r="E184" s="306"/>
      <c r="F184" s="327" t="s">
        <v>686</v>
      </c>
      <c r="G184" s="306"/>
      <c r="H184" s="306" t="s">
        <v>759</v>
      </c>
      <c r="I184" s="306" t="s">
        <v>760</v>
      </c>
      <c r="J184" s="306"/>
      <c r="K184" s="349"/>
    </row>
    <row r="185" spans="2:11" ht="15" customHeight="1">
      <c r="B185" s="328"/>
      <c r="C185" s="306" t="s">
        <v>761</v>
      </c>
      <c r="D185" s="306"/>
      <c r="E185" s="306"/>
      <c r="F185" s="327" t="s">
        <v>686</v>
      </c>
      <c r="G185" s="306"/>
      <c r="H185" s="306" t="s">
        <v>762</v>
      </c>
      <c r="I185" s="306" t="s">
        <v>760</v>
      </c>
      <c r="J185" s="306"/>
      <c r="K185" s="349"/>
    </row>
    <row r="186" spans="2:11" ht="15" customHeight="1">
      <c r="B186" s="328"/>
      <c r="C186" s="306" t="s">
        <v>763</v>
      </c>
      <c r="D186" s="306"/>
      <c r="E186" s="306"/>
      <c r="F186" s="327" t="s">
        <v>686</v>
      </c>
      <c r="G186" s="306"/>
      <c r="H186" s="306" t="s">
        <v>764</v>
      </c>
      <c r="I186" s="306" t="s">
        <v>760</v>
      </c>
      <c r="J186" s="306"/>
      <c r="K186" s="349"/>
    </row>
    <row r="187" spans="2:11" ht="15" customHeight="1">
      <c r="B187" s="328"/>
      <c r="C187" s="361" t="s">
        <v>765</v>
      </c>
      <c r="D187" s="306"/>
      <c r="E187" s="306"/>
      <c r="F187" s="327" t="s">
        <v>686</v>
      </c>
      <c r="G187" s="306"/>
      <c r="H187" s="306" t="s">
        <v>766</v>
      </c>
      <c r="I187" s="306" t="s">
        <v>767</v>
      </c>
      <c r="J187" s="362" t="s">
        <v>768</v>
      </c>
      <c r="K187" s="349"/>
    </row>
    <row r="188" spans="2:11" ht="15" customHeight="1">
      <c r="B188" s="328"/>
      <c r="C188" s="312" t="s">
        <v>38</v>
      </c>
      <c r="D188" s="306"/>
      <c r="E188" s="306"/>
      <c r="F188" s="327" t="s">
        <v>680</v>
      </c>
      <c r="G188" s="306"/>
      <c r="H188" s="302" t="s">
        <v>769</v>
      </c>
      <c r="I188" s="306" t="s">
        <v>770</v>
      </c>
      <c r="J188" s="306"/>
      <c r="K188" s="349"/>
    </row>
    <row r="189" spans="2:11" ht="15" customHeight="1">
      <c r="B189" s="328"/>
      <c r="C189" s="312" t="s">
        <v>771</v>
      </c>
      <c r="D189" s="306"/>
      <c r="E189" s="306"/>
      <c r="F189" s="327" t="s">
        <v>680</v>
      </c>
      <c r="G189" s="306"/>
      <c r="H189" s="306" t="s">
        <v>772</v>
      </c>
      <c r="I189" s="306" t="s">
        <v>714</v>
      </c>
      <c r="J189" s="306"/>
      <c r="K189" s="349"/>
    </row>
    <row r="190" spans="2:11" ht="15" customHeight="1">
      <c r="B190" s="328"/>
      <c r="C190" s="312" t="s">
        <v>773</v>
      </c>
      <c r="D190" s="306"/>
      <c r="E190" s="306"/>
      <c r="F190" s="327" t="s">
        <v>680</v>
      </c>
      <c r="G190" s="306"/>
      <c r="H190" s="306" t="s">
        <v>774</v>
      </c>
      <c r="I190" s="306" t="s">
        <v>714</v>
      </c>
      <c r="J190" s="306"/>
      <c r="K190" s="349"/>
    </row>
    <row r="191" spans="2:11" ht="15" customHeight="1">
      <c r="B191" s="328"/>
      <c r="C191" s="312" t="s">
        <v>775</v>
      </c>
      <c r="D191" s="306"/>
      <c r="E191" s="306"/>
      <c r="F191" s="327" t="s">
        <v>686</v>
      </c>
      <c r="G191" s="306"/>
      <c r="H191" s="306" t="s">
        <v>776</v>
      </c>
      <c r="I191" s="306" t="s">
        <v>714</v>
      </c>
      <c r="J191" s="306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2"/>
      <c r="C193" s="306"/>
      <c r="D193" s="306"/>
      <c r="E193" s="306"/>
      <c r="F193" s="327"/>
      <c r="G193" s="306"/>
      <c r="H193" s="306"/>
      <c r="I193" s="306"/>
      <c r="J193" s="306"/>
      <c r="K193" s="302"/>
    </row>
    <row r="194" spans="2:11" ht="18.75" customHeight="1">
      <c r="B194" s="302"/>
      <c r="C194" s="306"/>
      <c r="D194" s="306"/>
      <c r="E194" s="306"/>
      <c r="F194" s="327"/>
      <c r="G194" s="306"/>
      <c r="H194" s="306"/>
      <c r="I194" s="306"/>
      <c r="J194" s="306"/>
      <c r="K194" s="302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96" t="s">
        <v>777</v>
      </c>
      <c r="D197" s="296"/>
      <c r="E197" s="296"/>
      <c r="F197" s="296"/>
      <c r="G197" s="296"/>
      <c r="H197" s="296"/>
      <c r="I197" s="296"/>
      <c r="J197" s="296"/>
      <c r="K197" s="297"/>
    </row>
    <row r="198" spans="2:11" ht="25.5" customHeight="1">
      <c r="B198" s="295"/>
      <c r="C198" s="364" t="s">
        <v>778</v>
      </c>
      <c r="D198" s="364"/>
      <c r="E198" s="364"/>
      <c r="F198" s="364" t="s">
        <v>779</v>
      </c>
      <c r="G198" s="365"/>
      <c r="H198" s="364" t="s">
        <v>780</v>
      </c>
      <c r="I198" s="364"/>
      <c r="J198" s="364"/>
      <c r="K198" s="297"/>
    </row>
    <row r="199" spans="2:11" ht="5.25" customHeight="1">
      <c r="B199" s="328"/>
      <c r="C199" s="325"/>
      <c r="D199" s="325"/>
      <c r="E199" s="325"/>
      <c r="F199" s="325"/>
      <c r="G199" s="306"/>
      <c r="H199" s="325"/>
      <c r="I199" s="325"/>
      <c r="J199" s="325"/>
      <c r="K199" s="349"/>
    </row>
    <row r="200" spans="2:11" ht="15" customHeight="1">
      <c r="B200" s="328"/>
      <c r="C200" s="306" t="s">
        <v>770</v>
      </c>
      <c r="D200" s="306"/>
      <c r="E200" s="306"/>
      <c r="F200" s="327" t="s">
        <v>39</v>
      </c>
      <c r="G200" s="306"/>
      <c r="H200" s="306" t="s">
        <v>781</v>
      </c>
      <c r="I200" s="306"/>
      <c r="J200" s="306"/>
      <c r="K200" s="349"/>
    </row>
    <row r="201" spans="2:11" ht="15" customHeight="1">
      <c r="B201" s="328"/>
      <c r="C201" s="334"/>
      <c r="D201" s="306"/>
      <c r="E201" s="306"/>
      <c r="F201" s="327" t="s">
        <v>40</v>
      </c>
      <c r="G201" s="306"/>
      <c r="H201" s="306" t="s">
        <v>782</v>
      </c>
      <c r="I201" s="306"/>
      <c r="J201" s="306"/>
      <c r="K201" s="349"/>
    </row>
    <row r="202" spans="2:11" ht="15" customHeight="1">
      <c r="B202" s="328"/>
      <c r="C202" s="334"/>
      <c r="D202" s="306"/>
      <c r="E202" s="306"/>
      <c r="F202" s="327" t="s">
        <v>43</v>
      </c>
      <c r="G202" s="306"/>
      <c r="H202" s="306" t="s">
        <v>783</v>
      </c>
      <c r="I202" s="306"/>
      <c r="J202" s="306"/>
      <c r="K202" s="349"/>
    </row>
    <row r="203" spans="2:11" ht="15" customHeight="1">
      <c r="B203" s="328"/>
      <c r="C203" s="306"/>
      <c r="D203" s="306"/>
      <c r="E203" s="306"/>
      <c r="F203" s="327" t="s">
        <v>41</v>
      </c>
      <c r="G203" s="306"/>
      <c r="H203" s="306" t="s">
        <v>784</v>
      </c>
      <c r="I203" s="306"/>
      <c r="J203" s="306"/>
      <c r="K203" s="349"/>
    </row>
    <row r="204" spans="2:11" ht="15" customHeight="1">
      <c r="B204" s="328"/>
      <c r="C204" s="306"/>
      <c r="D204" s="306"/>
      <c r="E204" s="306"/>
      <c r="F204" s="327" t="s">
        <v>42</v>
      </c>
      <c r="G204" s="306"/>
      <c r="H204" s="306" t="s">
        <v>785</v>
      </c>
      <c r="I204" s="306"/>
      <c r="J204" s="306"/>
      <c r="K204" s="349"/>
    </row>
    <row r="205" spans="2:11" ht="15" customHeight="1">
      <c r="B205" s="328"/>
      <c r="C205" s="306"/>
      <c r="D205" s="306"/>
      <c r="E205" s="306"/>
      <c r="F205" s="327"/>
      <c r="G205" s="306"/>
      <c r="H205" s="306"/>
      <c r="I205" s="306"/>
      <c r="J205" s="306"/>
      <c r="K205" s="349"/>
    </row>
    <row r="206" spans="2:11" ht="15" customHeight="1">
      <c r="B206" s="328"/>
      <c r="C206" s="306" t="s">
        <v>726</v>
      </c>
      <c r="D206" s="306"/>
      <c r="E206" s="306"/>
      <c r="F206" s="327" t="s">
        <v>75</v>
      </c>
      <c r="G206" s="306"/>
      <c r="H206" s="306" t="s">
        <v>786</v>
      </c>
      <c r="I206" s="306"/>
      <c r="J206" s="306"/>
      <c r="K206" s="349"/>
    </row>
    <row r="207" spans="2:11" ht="15" customHeight="1">
      <c r="B207" s="328"/>
      <c r="C207" s="334"/>
      <c r="D207" s="306"/>
      <c r="E207" s="306"/>
      <c r="F207" s="327" t="s">
        <v>624</v>
      </c>
      <c r="G207" s="306"/>
      <c r="H207" s="306" t="s">
        <v>625</v>
      </c>
      <c r="I207" s="306"/>
      <c r="J207" s="306"/>
      <c r="K207" s="349"/>
    </row>
    <row r="208" spans="2:11" ht="15" customHeight="1">
      <c r="B208" s="328"/>
      <c r="C208" s="306"/>
      <c r="D208" s="306"/>
      <c r="E208" s="306"/>
      <c r="F208" s="327" t="s">
        <v>622</v>
      </c>
      <c r="G208" s="306"/>
      <c r="H208" s="306" t="s">
        <v>787</v>
      </c>
      <c r="I208" s="306"/>
      <c r="J208" s="306"/>
      <c r="K208" s="349"/>
    </row>
    <row r="209" spans="2:11" ht="15" customHeight="1">
      <c r="B209" s="366"/>
      <c r="C209" s="334"/>
      <c r="D209" s="334"/>
      <c r="E209" s="334"/>
      <c r="F209" s="327" t="s">
        <v>626</v>
      </c>
      <c r="G209" s="312"/>
      <c r="H209" s="353" t="s">
        <v>81</v>
      </c>
      <c r="I209" s="353"/>
      <c r="J209" s="353"/>
      <c r="K209" s="367"/>
    </row>
    <row r="210" spans="2:11" ht="15" customHeight="1">
      <c r="B210" s="366"/>
      <c r="C210" s="334"/>
      <c r="D210" s="334"/>
      <c r="E210" s="334"/>
      <c r="F210" s="327" t="s">
        <v>627</v>
      </c>
      <c r="G210" s="312"/>
      <c r="H210" s="353" t="s">
        <v>788</v>
      </c>
      <c r="I210" s="353"/>
      <c r="J210" s="353"/>
      <c r="K210" s="367"/>
    </row>
    <row r="211" spans="2:11" ht="15" customHeight="1">
      <c r="B211" s="366"/>
      <c r="C211" s="334"/>
      <c r="D211" s="334"/>
      <c r="E211" s="334"/>
      <c r="F211" s="368"/>
      <c r="G211" s="312"/>
      <c r="H211" s="369"/>
      <c r="I211" s="369"/>
      <c r="J211" s="369"/>
      <c r="K211" s="367"/>
    </row>
    <row r="212" spans="2:11" ht="15" customHeight="1">
      <c r="B212" s="366"/>
      <c r="C212" s="306" t="s">
        <v>750</v>
      </c>
      <c r="D212" s="334"/>
      <c r="E212" s="334"/>
      <c r="F212" s="327">
        <v>1</v>
      </c>
      <c r="G212" s="312"/>
      <c r="H212" s="353" t="s">
        <v>789</v>
      </c>
      <c r="I212" s="353"/>
      <c r="J212" s="353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2"/>
      <c r="H213" s="353" t="s">
        <v>790</v>
      </c>
      <c r="I213" s="353"/>
      <c r="J213" s="353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2"/>
      <c r="H214" s="353" t="s">
        <v>791</v>
      </c>
      <c r="I214" s="353"/>
      <c r="J214" s="353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2"/>
      <c r="H215" s="353" t="s">
        <v>792</v>
      </c>
      <c r="I215" s="353"/>
      <c r="J215" s="353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Petr</dc:creator>
  <cp:keywords/>
  <dc:description/>
  <cp:lastModifiedBy>Beránek Petr</cp:lastModifiedBy>
  <dcterms:created xsi:type="dcterms:W3CDTF">2019-02-15T11:41:08Z</dcterms:created>
  <dcterms:modified xsi:type="dcterms:W3CDTF">2019-02-15T11:41:15Z</dcterms:modified>
  <cp:category/>
  <cp:version/>
  <cp:contentType/>
  <cp:contentStatus/>
</cp:coreProperties>
</file>