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16" windowHeight="8496" activeTab="0"/>
  </bookViews>
  <sheets>
    <sheet name="Rekapitulace stavby" sheetId="1" r:id="rId1"/>
    <sheet name="SO 01a - Stavební práce" sheetId="2" r:id="rId2"/>
    <sheet name="SO 01b - Zdravotnětechnic..." sheetId="3" r:id="rId3"/>
    <sheet name="SO 01c - Vytápění" sheetId="4" r:id="rId4"/>
    <sheet name="Pokyny pro vyplnění" sheetId="5" r:id="rId5"/>
  </sheets>
  <definedNames>
    <definedName name="_xlnm._FilterDatabase" localSheetId="1" hidden="1">'SO 01a - Stavební práce'!$C$110:$K$833</definedName>
    <definedName name="_xlnm._FilterDatabase" localSheetId="2" hidden="1">'SO 01b - Zdravotnětechnic...'!$C$80:$K$197</definedName>
    <definedName name="_xlnm._FilterDatabase" localSheetId="3" hidden="1">'SO 01c - Vytápění'!$C$80:$K$116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1">'SO 01a - Stavební práce'!$C$4:$J$36,'SO 01a - Stavební práce'!$C$42:$J$92,'SO 01a - Stavební práce'!$C$98:$K$833</definedName>
    <definedName name="_xlnm.Print_Area" localSheetId="2">'SO 01b - Zdravotnětechnic...'!$C$4:$J$36,'SO 01b - Zdravotnětechnic...'!$C$42:$J$62,'SO 01b - Zdravotnětechnic...'!$C$68:$K$197</definedName>
    <definedName name="_xlnm.Print_Area" localSheetId="3">'SO 01c - Vytápění'!$C$4:$J$36,'SO 01c - Vytápění'!$C$42:$J$62,'SO 01c - Vytápění'!$C$68:$K$116</definedName>
    <definedName name="_xlnm.Print_Titles" localSheetId="0">'Rekapitulace stavby'!$49:$49</definedName>
    <definedName name="_xlnm.Print_Titles" localSheetId="1">'SO 01a - Stavební práce'!$110:$110</definedName>
    <definedName name="_xlnm.Print_Titles" localSheetId="2">'SO 01b - Zdravotnětechnic...'!$80:$80</definedName>
    <definedName name="_xlnm.Print_Titles" localSheetId="3">'SO 01c - Vytápění'!$80:$80</definedName>
  </definedNames>
  <calcPr calcId="152511"/>
  <extLst/>
</workbook>
</file>

<file path=xl/sharedStrings.xml><?xml version="1.0" encoding="utf-8"?>
<sst xmlns="http://schemas.openxmlformats.org/spreadsheetml/2006/main" count="10939" uniqueCount="2006">
  <si>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</si>
  <si>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</si>
  <si>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</si>
  <si>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</si>
  <si>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</si>
  <si>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</si>
  <si>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</si>
  <si>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{cbab3978-b4c4-46ea-a84d-7d9546f99f09}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</si>
  <si>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</si>
  <si>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</si>
  <si>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</si>
  <si>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</si>
  <si>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</si>
  <si>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</si>
  <si>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</si>
  <si>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</si>
  <si>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2019-06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</si>
  <si>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</si>
  <si>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</si>
  <si>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Úpravy ocelové haly a zděného přístavku za účelem snížení energetické náročnosti a změny užívání</t>
  </si>
  <si>
    <t>KSO:</t>
  </si>
  <si>
    <t/>
  </si>
  <si>
    <t>CC-CZ:</t>
  </si>
  <si>
    <t>Místo:</t>
  </si>
  <si>
    <t>pozemky parc.č. 1706 a 1707</t>
  </si>
  <si>
    <t>Datum:</t>
  </si>
  <si>
    <t>29. 3. 2019</t>
  </si>
  <si>
    <t>Zadavatel:</t>
  </si>
  <si>
    <t>IČ:</t>
  </si>
  <si>
    <t>26131919</t>
  </si>
  <si>
    <t>HANES s.r.o., U Albrechtova vrchu 1157/7, Praha 5</t>
  </si>
  <si>
    <t>DIČ:</t>
  </si>
  <si>
    <t>CZ26131919</t>
  </si>
  <si>
    <t>Uchazeč:</t>
  </si>
  <si>
    <t>Vyplň údaj</t>
  </si>
  <si>
    <t>Projektant:</t>
  </si>
  <si>
    <t>Ing. arch. Jaroslav Daďa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</si>
  <si>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</si>
  <si>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</si>
  <si>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</si>
  <si>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</si>
  <si>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</si>
  <si>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</si>
  <si>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</si>
  <si>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</si>
  <si>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</si>
  <si>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</si>
  <si>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</si>
  <si>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</si>
  <si>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</si>
  <si>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</si>
  <si>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</si>
  <si>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</si>
  <si>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</si>
  <si>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</si>
  <si>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</si>
  <si>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</si>
  <si>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</si>
  <si>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</si>
  <si>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</si>
  <si>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</si>
  <si>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</si>
  <si>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</si>
  <si>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</si>
  <si>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</si>
  <si>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</si>
  <si>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</si>
  <si>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</si>
  <si>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</si>
  <si>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</si>
  <si>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</si>
  <si>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</si>
  <si>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</si>
  <si>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</si>
  <si>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</si>
  <si>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</si>
  <si>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</si>
  <si>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</si>
  <si>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01a</t>
  </si>
  <si>
    <t>Stavební práce</t>
  </si>
  <si>
    <t>STA</t>
  </si>
  <si>
    <t>1</t>
  </si>
  <si>
    <t>{f7e71413-dd75-4f0f-bcee-8eb5aa988138}</t>
  </si>
  <si>
    <t>2</t>
  </si>
  <si>
    <t>SO 01b</t>
  </si>
  <si>
    <t>Zdravotnětechnické instalace</t>
  </si>
  <si>
    <t>{3cd4857f-4b66-4fe6-8c7c-b1d7ecc0001b}</t>
  </si>
  <si>
    <t>SO 01c</t>
  </si>
  <si>
    <t>Vytápění</t>
  </si>
  <si>
    <t>{3295a83e-442e-473b-b92a-fbdca846e1de}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</si>
  <si>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</si>
  <si>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</si>
  <si>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</si>
  <si>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</si>
  <si>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</si>
  <si>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</si>
  <si>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</si>
  <si>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01a - Stavební práce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</si>
  <si>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</si>
  <si>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</si>
  <si>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</si>
  <si>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</si>
  <si>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</si>
  <si>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</si>
  <si>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</si>
  <si>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</si>
  <si>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21 - Zakládání - úprava podloží a základové spáry, zlepšování vlastností hornin</t>
  </si>
  <si>
    <t xml:space="preserve">    27 - Zakládání - základy</t>
  </si>
  <si>
    <t xml:space="preserve">    31 - Zdi pozemních staveb</t>
  </si>
  <si>
    <t xml:space="preserve">    34 - Stěny a příčky</t>
  </si>
  <si>
    <t xml:space="preserve">    44 - Zastřešení</t>
  </si>
  <si>
    <t xml:space="preserve">    5 - Komunikace pozemní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</si>
  <si>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</si>
  <si>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</si>
  <si>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</si>
  <si>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</si>
  <si>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</si>
  <si>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</si>
  <si>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99 - Přesuny hmot a suti</t>
  </si>
  <si>
    <t>PSV - Práce a dodávky PSV</t>
  </si>
  <si>
    <t xml:space="preserve">    711 - Izolace proti vodě, vlhkosti a plynům</t>
  </si>
  <si>
    <t xml:space="preserve">    740 - Elektromontáže - zkoušky a revize, rozvody kabelů</t>
  </si>
  <si>
    <t xml:space="preserve">    743 - Elektromontáže - hrromosvod a uzemnění</t>
  </si>
  <si>
    <t xml:space="preserve">    748 - Elektromontáže - osvětlovací zařízení a svítidla</t>
  </si>
  <si>
    <t xml:space="preserve">    761 - Konstrukce prosvětlovací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</si>
  <si>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</si>
  <si>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</si>
  <si>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</si>
  <si>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</si>
  <si>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769 - Ostatní konstrukce a výrobky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</si>
  <si>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</si>
  <si>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</si>
  <si>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</si>
  <si>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Malby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</si>
  <si>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</si>
  <si>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</si>
  <si>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</si>
  <si>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</si>
  <si>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</si>
  <si>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</si>
  <si>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</si>
  <si>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</si>
  <si>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</si>
  <si>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</si>
  <si>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</si>
  <si>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</si>
  <si>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</si>
  <si>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</si>
  <si>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</si>
  <si>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</si>
  <si>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</si>
  <si>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</si>
  <si>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</si>
  <si>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</si>
  <si>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</si>
  <si>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</si>
  <si>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</si>
  <si>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</si>
  <si>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122101101</t>
  </si>
  <si>
    <t>Odkopávky a prokopávky nezapažené s přehozením výkopku na vzdálenost do 3 m nebo s naložením na dopravní prostředek v horninách tř. 1 a 2 do 100 m3</t>
  </si>
  <si>
    <t>m3</t>
  </si>
  <si>
    <t>CS ÚRS 2017 01</t>
  </si>
  <si>
    <t>4</t>
  </si>
  <si>
    <t>1559063445</t>
  </si>
  <si>
    <t>VV</t>
  </si>
  <si>
    <t>úprava terénu za halou pro umožnění pohybu montážní plošiny pro montáž pláště - předpokladaná hloubka 20 cm, šířka pruhu 2 m</t>
  </si>
  <si>
    <t>(67,2*2+15,6*2)*2*0,2</t>
  </si>
  <si>
    <t>132201101</t>
  </si>
  <si>
    <t>Hloubení zapažených i nezapažených rýh šířky do 600 mm s urovnáním dna do předepsaného profilu a spádu v hornině tř. 3 do 100 m3</t>
  </si>
  <si>
    <t>-13380643</t>
  </si>
  <si>
    <t>pro základy dělících stěn v hale</t>
  </si>
  <si>
    <t>14,48*0,85*0,8*2</t>
  </si>
  <si>
    <t>pro základ podezdívky haly</t>
  </si>
  <si>
    <t>(60,473*2+15,55-4,5*4-0,9*3)*0,8*0,7</t>
  </si>
  <si>
    <t>Součet</t>
  </si>
  <si>
    <t>3</t>
  </si>
  <si>
    <t>162701105</t>
  </si>
  <si>
    <t>Vodorovné přemístění do 10000 m výkopku/sypaniny z horniny tř. 1 až 4</t>
  </si>
  <si>
    <t>1367750259</t>
  </si>
  <si>
    <t>rýhy</t>
  </si>
  <si>
    <t>84,539</t>
  </si>
  <si>
    <t>odkopávky</t>
  </si>
  <si>
    <t>66,24</t>
  </si>
  <si>
    <t>obsyp</t>
  </si>
  <si>
    <t>-21,134</t>
  </si>
  <si>
    <t>162701109</t>
  </si>
  <si>
    <t>Příplatek k vodorovnému přemístění výkopku/sypaniny z horniny tř. 1 až 4 ZKD 1000 m přes 10000 m</t>
  </si>
  <si>
    <t>-1092385820</t>
  </si>
  <si>
    <t>Celková vzdálenost 20 km (10+10)</t>
  </si>
  <si>
    <t>129,645*10</t>
  </si>
  <si>
    <t>5</t>
  </si>
  <si>
    <t>171201211</t>
  </si>
  <si>
    <t>Poplatek za uložení odpadu ze sypaniny na skládce (skládkovné)</t>
  </si>
  <si>
    <t>t</t>
  </si>
  <si>
    <t>-774169363</t>
  </si>
  <si>
    <t>129,645*1,6</t>
  </si>
  <si>
    <t>6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</si>
  <si>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</si>
  <si>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</t>
  </si>
  <si>
    <t>202584359</t>
  </si>
  <si>
    <t>okolo základů dělících stěn v hale</t>
  </si>
  <si>
    <t>14,48*0,85*0,2*2</t>
  </si>
  <si>
    <t>(60,473*2+15,55-4,5*4-0,9*3)*0,2*0,7</t>
  </si>
  <si>
    <t>7</t>
  </si>
  <si>
    <t>181102302</t>
  </si>
  <si>
    <t>Úprava pláně na stavbách dálnic v zářezech mimo skalních se zhutněním</t>
  </si>
  <si>
    <t>m2</t>
  </si>
  <si>
    <t>24804981</t>
  </si>
  <si>
    <t>v hale</t>
  </si>
  <si>
    <t>911</t>
  </si>
  <si>
    <t>Zakládání - úprava podloží a základové spáry, zlepšování vlastností hornin</t>
  </si>
  <si>
    <t>8</t>
  </si>
  <si>
    <t>213141111</t>
  </si>
  <si>
    <t>Zřízení vrstvy z geotextilie filtrační, separační, odvodňovací, ochranné, výztužné nebo protierozní v rovině nebo ve sklonu do 1:5, šířky do 3 m</t>
  </si>
  <si>
    <t>-553546314</t>
  </si>
  <si>
    <t>Podkladní vrstvy 2x</t>
  </si>
  <si>
    <t>911*2</t>
  </si>
  <si>
    <t>9</t>
  </si>
  <si>
    <t>M</t>
  </si>
  <si>
    <t>693110620</t>
  </si>
  <si>
    <t>geotextilie z polyesterových vláken netkaná, 300 g/m2, šíře 200 cm</t>
  </si>
  <si>
    <t>-964320963</t>
  </si>
  <si>
    <t>P</t>
  </si>
  <si>
    <t>1822*1,15 'Přepočtené koeficientem množství</t>
  </si>
  <si>
    <t>10</t>
  </si>
  <si>
    <t>213311142</t>
  </si>
  <si>
    <t>Polštáře zhutněné pod základy ze štěrkopísku netříděného</t>
  </si>
  <si>
    <t>460108899</t>
  </si>
  <si>
    <t>Podkladní vrstvy</t>
  </si>
  <si>
    <t>911*0,1</t>
  </si>
  <si>
    <t>11</t>
  </si>
  <si>
    <t>635321223</t>
  </si>
  <si>
    <t>Násyp z recyklátu pod podlahy se zhutněním, z recyklátu tepelněizolační z recyklátu skleněného (pěnového skla), se zhutněním, tloušťka vrstvy 200 mm, U=0,40 W/m2K</t>
  </si>
  <si>
    <t>-1988071304</t>
  </si>
  <si>
    <t>27</t>
  </si>
  <si>
    <t>Zakládání - základy</t>
  </si>
  <si>
    <t>12</t>
  </si>
  <si>
    <t>274313711</t>
  </si>
  <si>
    <t>Základy z betonu prostého pasy betonu kamenem neprokládaného tř. C 20/25</t>
  </si>
  <si>
    <t>-2108330897</t>
  </si>
  <si>
    <t>základy dělících stěn v hale</t>
  </si>
  <si>
    <t>(10,5+1)*0,65*0,8*2</t>
  </si>
  <si>
    <t>základ podezdívky haly</t>
  </si>
  <si>
    <t>(60,473*2+15,55-4,5*4-0,9*3)*0,6*0,7</t>
  </si>
  <si>
    <t>13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</si>
  <si>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</si>
  <si>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</si>
  <si>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-2135175914</t>
  </si>
  <si>
    <t>(10,5+1)*2*0,8*2</t>
  </si>
  <si>
    <t>(60,473*2+15,55-4,5*4-0,9*3)*2*0,7</t>
  </si>
  <si>
    <t>14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</si>
  <si>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</si>
  <si>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</si>
  <si>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2135525157</t>
  </si>
  <si>
    <t>31</t>
  </si>
  <si>
    <t>Zdi pozemních staveb</t>
  </si>
  <si>
    <t>310238211</t>
  </si>
  <si>
    <t>Zazdívka otvorů ve zdivu nadzákladovém cihlami pálenými plochy přes 0,25 m2 do 1 m2 na maltu vápenocementovou</t>
  </si>
  <si>
    <t>122967482</t>
  </si>
  <si>
    <t>0,5*1,5*0,45*8</t>
  </si>
  <si>
    <t>16</t>
  </si>
  <si>
    <t>310239211</t>
  </si>
  <si>
    <t>Zazdívka otvorů ve zdivu nadzákladovém cihlami pálenými plochy přes 1 m2 do 4 m2 na maltu vápenocementovou</t>
  </si>
  <si>
    <t>825010698</t>
  </si>
  <si>
    <t>1,5*1,5*3</t>
  </si>
  <si>
    <t>1,5*2,8*0,45-0,55*1*0,45</t>
  </si>
  <si>
    <t>17</t>
  </si>
  <si>
    <t>311113122</t>
  </si>
  <si>
    <t>Nadzákladové zdi z tvárnic ztraceného bednění hladkých, včetně výplně z betonu třídy C 12/15, tloušťky zdiva přes 150 do 200 mm</t>
  </si>
  <si>
    <t>-1616019320</t>
  </si>
  <si>
    <t>Nová podezdívka haly</t>
  </si>
  <si>
    <t>(60,473*2+15,55-4,5*4-0,9*3)*1,05</t>
  </si>
  <si>
    <t>18</t>
  </si>
  <si>
    <t>311113133</t>
  </si>
  <si>
    <t>Nadzákladové zdi z tvárnic ztraceného bednění hladkých, včetně výplně z betonu třídy C 16/20, tloušťky zdiva přes 200 do 250 mm</t>
  </si>
  <si>
    <t>-685755943</t>
  </si>
  <si>
    <t>(4*0,5)*4,9*2</t>
  </si>
  <si>
    <t>19</t>
  </si>
  <si>
    <t>311238116</t>
  </si>
  <si>
    <t>1038597742</t>
  </si>
  <si>
    <t>dozdívka pod věnec</t>
  </si>
  <si>
    <t>(6,65*2+15,4)*0,5</t>
  </si>
  <si>
    <t>dozdívka štít - plocha změřena v CADu</t>
  </si>
  <si>
    <t>13,7</t>
  </si>
  <si>
    <t>20</t>
  </si>
  <si>
    <t>311361821</t>
  </si>
  <si>
    <t>Výztuž nadzákladových zdí nosných svislých nebo odkloněných od svislice, rovných nebo oblých z betonářské oceli 10 505 (R) nebo BSt 500</t>
  </si>
  <si>
    <t>-30868960</t>
  </si>
  <si>
    <t>Předpoklad vyztužení 80 kg/m3</t>
  </si>
  <si>
    <t>(4*0,5)*4,9*0,25*2*80*0,001</t>
  </si>
  <si>
    <t>(60,473*2+15,55-4,5*4-0,9*3)*1,05*0,2*80*0,001</t>
  </si>
  <si>
    <t>317234410</t>
  </si>
  <si>
    <t>Vyzdívka mezi nosníky cihlami pálenými na maltu cementovou</t>
  </si>
  <si>
    <t>-650782883</t>
  </si>
  <si>
    <t>1,6*0,18*0,45</t>
  </si>
  <si>
    <t>2,65*0,18*0,45</t>
  </si>
  <si>
    <t>22</t>
  </si>
  <si>
    <t>317944321</t>
  </si>
  <si>
    <t>Válcované nosníky dodatečně osazované do připravených otvorů bez zazdění hlav do č. 12</t>
  </si>
  <si>
    <t>-1998988989</t>
  </si>
  <si>
    <t>2x I120</t>
  </si>
  <si>
    <t>1,2*11,1*0,001*2</t>
  </si>
  <si>
    <t>23</t>
  </si>
  <si>
    <t>317944323</t>
  </si>
  <si>
    <t>Válcované nosníky dodatečně osazované do připravených otvorů bez zazdění hlav č. 14 až 22</t>
  </si>
  <si>
    <t>824312500</t>
  </si>
  <si>
    <t>1,6*2*21,9*0,001</t>
  </si>
  <si>
    <t>2,65*2*21,9*0,001</t>
  </si>
  <si>
    <t>24</t>
  </si>
  <si>
    <t>342272722</t>
  </si>
  <si>
    <t>327635399</t>
  </si>
  <si>
    <t>(4,5*2+0,5)*4,9*2</t>
  </si>
  <si>
    <t>25</t>
  </si>
  <si>
    <t>346244381</t>
  </si>
  <si>
    <t>Plentování ocelových válcovaných nosníků jednostranné cihlami na maltu, výška stojiny do 200 mm</t>
  </si>
  <si>
    <t>100373188</t>
  </si>
  <si>
    <t>1,2*0,12*2</t>
  </si>
  <si>
    <t>26</t>
  </si>
  <si>
    <t>346272115</t>
  </si>
  <si>
    <t>281067494</t>
  </si>
  <si>
    <t>předstěna v m.č. 1.09 pro instalaci geberitů a odpadů</t>
  </si>
  <si>
    <t>2,25*2,85</t>
  </si>
  <si>
    <t>stěna v m.č. 1.05 pro instalaci geberitů a odpadů</t>
  </si>
  <si>
    <t>1*2</t>
  </si>
  <si>
    <t>413232221</t>
  </si>
  <si>
    <t>Zazdívka zhlaví stropních trámů nebo válcovaných nosníků pálenými cihlami válcovaných nosníků, výšky přes 150 do 300 mm</t>
  </si>
  <si>
    <t>kus</t>
  </si>
  <si>
    <t>-393941161</t>
  </si>
  <si>
    <t>5*2</t>
  </si>
  <si>
    <t>28</t>
  </si>
  <si>
    <t>417321515</t>
  </si>
  <si>
    <t>Ztužující pásy a věnce z betonu železového (bez výztuže) tř. C 25/30</t>
  </si>
  <si>
    <t>1932994894</t>
  </si>
  <si>
    <t>věnec</t>
  </si>
  <si>
    <t>(6,65*2+15,4)*0,25*0,3</t>
  </si>
  <si>
    <t>29</t>
  </si>
  <si>
    <t>417351115</t>
  </si>
  <si>
    <t>Bednění bočnic ztužujících pásů a věnců včetně vzpěr zřízení</t>
  </si>
  <si>
    <t>1443748288</t>
  </si>
  <si>
    <t>(6,65*2+15,4)*0,25*2</t>
  </si>
  <si>
    <t>30</t>
  </si>
  <si>
    <t>417351116</t>
  </si>
  <si>
    <t>Bednění bočnic ztužujících pásů a věnců včetně vzpěr odstranění</t>
  </si>
  <si>
    <t>-225918694</t>
  </si>
  <si>
    <t>417361821</t>
  </si>
  <si>
    <t>Výztuž ztužujících pásů a věnců z betonářské oceli 10 505 (R) nebo BSt 500</t>
  </si>
  <si>
    <t>352607285</t>
  </si>
  <si>
    <t>předpoklad vyztužení 250 kg/m3</t>
  </si>
  <si>
    <t>(6,65*2+15,4)*0,25*0,3*250*0,001</t>
  </si>
  <si>
    <t>34</t>
  </si>
  <si>
    <t>Stěny a příčky</t>
  </si>
  <si>
    <t>32</t>
  </si>
  <si>
    <t>342151112</t>
  </si>
  <si>
    <t>Montáž opláštění stěn ocelové konstrukce ze sendvičových panelů šroubovaných, výšky budovy přes 6 do 12 m</t>
  </si>
  <si>
    <t>880290317</t>
  </si>
  <si>
    <t>33</t>
  </si>
  <si>
    <t>55324760R</t>
  </si>
  <si>
    <t>-2038708394</t>
  </si>
  <si>
    <t>Stěny haly</t>
  </si>
  <si>
    <t>"delší strany" 6,75*6,95*2</t>
  </si>
  <si>
    <t>"šítová strana, plocha změřena v CADu" 114,15</t>
  </si>
  <si>
    <t>Mezisoučet</t>
  </si>
  <si>
    <t>Odpočet otvorů</t>
  </si>
  <si>
    <t>"vchodové dveře" -(2,2*2,1)</t>
  </si>
  <si>
    <t>"plastová okna" -(1,5*1,5*3+1,8*1,5*4+1,5*2,8+1,5*2,1+0,6*0,6*5)</t>
  </si>
  <si>
    <t>176,655*1,15 'Přepočtené koeficientem množství</t>
  </si>
  <si>
    <t>553247610</t>
  </si>
  <si>
    <t>-1329199041</t>
  </si>
  <si>
    <t>"delší strany" 60,35*6,95*2</t>
  </si>
  <si>
    <t>"vrata" -(4,5*4*4)</t>
  </si>
  <si>
    <t>"plastová okna" -(1,5*3,4*4+0,6*0,6*5+3*1*2)</t>
  </si>
  <si>
    <t>"únikové dveře" -(0,9*1,7*3)</t>
  </si>
  <si>
    <t>848,225*1,15 'Přepočtené koeficientem množství</t>
  </si>
  <si>
    <t>44</t>
  </si>
  <si>
    <t>Zastřešení</t>
  </si>
  <si>
    <t>35</t>
  </si>
  <si>
    <t>444151112</t>
  </si>
  <si>
    <t>Montáž krytiny střech ocelových konstrukcí ze sendvičových panelů šroubovaných, výšky budovy přes 6 do 12 m</t>
  </si>
  <si>
    <t>-1480651387</t>
  </si>
  <si>
    <t>36</t>
  </si>
  <si>
    <t>553247330</t>
  </si>
  <si>
    <t>1159426320</t>
  </si>
  <si>
    <t>Střecha</t>
  </si>
  <si>
    <t>7,85*60,5*2</t>
  </si>
  <si>
    <t>"světlík" -(2*4*8)</t>
  </si>
  <si>
    <t>885,85*1,15 'Přepočtené koeficientem množství</t>
  </si>
  <si>
    <t>37</t>
  </si>
  <si>
    <t>55324762R</t>
  </si>
  <si>
    <t>panel sendvičový, střechy, skrytý spoj, minerální vlna, šířka (mm) 1000-1054, délka 2.0-12.0 m, SP2D140W  tl. 140 mm</t>
  </si>
  <si>
    <t>1836862625</t>
  </si>
  <si>
    <t>7,85*6,75*2</t>
  </si>
  <si>
    <t>105,975*1,15 'Přepočtené koeficientem množství</t>
  </si>
  <si>
    <t>38</t>
  </si>
  <si>
    <t>441171111</t>
  </si>
  <si>
    <t>Montáž ocelové konstrukce zastřešení (vazníky, krovy) hmotnosti jednotlivých prvků do 30 kg/m, délky do 12 m</t>
  </si>
  <si>
    <t>-1057957905</t>
  </si>
  <si>
    <t>Poznámka k položce:
včetně provedení styků, svarů</t>
  </si>
  <si>
    <t>U 160</t>
  </si>
  <si>
    <t>7*10*18,8*0,001</t>
  </si>
  <si>
    <t>1,316*1,5 'Přepočtené koeficientem množství</t>
  </si>
  <si>
    <t>39</t>
  </si>
  <si>
    <t>130108220</t>
  </si>
  <si>
    <t>ocel profilová UPN, v jakosti 11 375, h=160 mm</t>
  </si>
  <si>
    <t>352042395</t>
  </si>
  <si>
    <t>Poznámka k položce:
včetně povrchové úpravy protipožárním nátěrem
Hmotnost: 18,80 kg/m</t>
  </si>
  <si>
    <t>1,974*1,15 'Přepočtené koeficientem množství</t>
  </si>
  <si>
    <t>Komunikace pozemní</t>
  </si>
  <si>
    <t>40</t>
  </si>
  <si>
    <t>56486111R</t>
  </si>
  <si>
    <t xml:space="preserve">Podklad ze štěrkodrti ŠD s rozprostřením a zhutněním, po zhutnění tl. 200 mm - bez dodávky štěrkodrtě </t>
  </si>
  <si>
    <t>-1989961558</t>
  </si>
  <si>
    <t>Poznámka k položce:
Pozor !!! bez dodávky kameniva
 - použít vytěženou štěrkodrť z podlahy haly</t>
  </si>
  <si>
    <t>(67,2*2+15,6*2)*2</t>
  </si>
  <si>
    <t>41</t>
  </si>
  <si>
    <t>935112111</t>
  </si>
  <si>
    <t>Osazení betonového příkopového žlabu s vyplněním a zatřením spár cementovou maltou s ložem tl. 100 mm z betonu prostého tř. C 12/15 z betonových příkopových tvárnic šířky do 500 mm</t>
  </si>
  <si>
    <t>m</t>
  </si>
  <si>
    <t>1134009762</t>
  </si>
  <si>
    <t>42</t>
  </si>
  <si>
    <t>592274960</t>
  </si>
  <si>
    <t>žlabovka betonová příkopová přírodní 33x59x8 cm</t>
  </si>
  <si>
    <t>-211626241</t>
  </si>
  <si>
    <t>98*3,03 'Přepočtené koeficientem množství</t>
  </si>
  <si>
    <t>61</t>
  </si>
  <si>
    <t>Úprava povrchů vnitřních</t>
  </si>
  <si>
    <t>43</t>
  </si>
  <si>
    <t>612321141</t>
  </si>
  <si>
    <t>Omítka vápenocementová vnitřních ploch nanášená ručně dvouvrstvá, tloušťky jádrové omítky do 10 mm a tloušťky štuku do 3 mm štuková svislých konstrukcí stěn</t>
  </si>
  <si>
    <t>1142346640</t>
  </si>
  <si>
    <t>0,5*1,5*8</t>
  </si>
  <si>
    <t>1,5*2,8-0,55*1</t>
  </si>
  <si>
    <t>1,5*0,16</t>
  </si>
  <si>
    <t>2,4*0,16*2</t>
  </si>
  <si>
    <t>612325302</t>
  </si>
  <si>
    <t>Vápenocementová nebo vápenná omítka ostění nebo nadpraží štuková</t>
  </si>
  <si>
    <t>-1844526143</t>
  </si>
  <si>
    <t>(1+1,5*2)*0,5*9</t>
  </si>
  <si>
    <t>(2,05+2,25*2)*0,5</t>
  </si>
  <si>
    <t>(0,6+0,75*2)*0,5*4</t>
  </si>
  <si>
    <t>(1,5+3,4*2)*0,5*6</t>
  </si>
  <si>
    <t>62</t>
  </si>
  <si>
    <t>Úprava povrchů vnějších</t>
  </si>
  <si>
    <t>45</t>
  </si>
  <si>
    <t>622211021</t>
  </si>
  <si>
    <t>Montáž kontaktního zateplení z polystyrenových desek nebo z kombinovaných desek na vnější stěny, tloušťky desek přes 80 do 120 mm</t>
  </si>
  <si>
    <t>358784195</t>
  </si>
  <si>
    <t>Poznámka k položce:
tl. izolace 120 mm (na nové podezdívce)</t>
  </si>
  <si>
    <t>46</t>
  </si>
  <si>
    <t>283764000</t>
  </si>
  <si>
    <t>1019197257</t>
  </si>
  <si>
    <t>tl. izolace 120 mm (na nové podezdívce)</t>
  </si>
  <si>
    <t>(60,473*2+15,55-4,5*4-0,9*3)*1,05*0,1</t>
  </si>
  <si>
    <t>12,159*1,02 'Přepočtené koeficientem množství</t>
  </si>
  <si>
    <t>47</t>
  </si>
  <si>
    <t>622511111</t>
  </si>
  <si>
    <t>Omítka tenkovrstvá akrylátová vnějších ploch probarvená, včetně penetrace podkladu mozaiková střednězrnná stěn</t>
  </si>
  <si>
    <t>1033343675</t>
  </si>
  <si>
    <t>63</t>
  </si>
  <si>
    <t>Podlahy a podlahové konstrukce</t>
  </si>
  <si>
    <t>48</t>
  </si>
  <si>
    <t>273321511</t>
  </si>
  <si>
    <t>Základy z betonu železového (bez výztuže) desky z betonu bez zvýšených nároků na prostředí tř. C 25/30</t>
  </si>
  <si>
    <t>-635770458</t>
  </si>
  <si>
    <t>911*0,2</t>
  </si>
  <si>
    <t>49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</si>
  <si>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</si>
  <si>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</si>
  <si>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592816508</t>
  </si>
  <si>
    <t>(66,62+66,12+78,64)*0,2</t>
  </si>
  <si>
    <t>50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</si>
  <si>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</si>
  <si>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</si>
  <si>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2145832595</t>
  </si>
  <si>
    <t>51</t>
  </si>
  <si>
    <t>274362021</t>
  </si>
  <si>
    <t>Výztuž základů pasů ze svařovaných sítí z drátů typu KARI</t>
  </si>
  <si>
    <t>1886575454</t>
  </si>
  <si>
    <t>KARI síť 2x</t>
  </si>
  <si>
    <t>911*6,6*0,001*2</t>
  </si>
  <si>
    <t>52</t>
  </si>
  <si>
    <t>633121112</t>
  </si>
  <si>
    <t>Povrchová úprava vsypovou směsí průmyslových betonových podlah středně těžký provoz s přísadou korundu, tl. 3 mm</t>
  </si>
  <si>
    <t>-1118286844</t>
  </si>
  <si>
    <t>53</t>
  </si>
  <si>
    <t>634663111</t>
  </si>
  <si>
    <t>Výplň dilatačních spar mazanin polyuretanovou samonivelační hmotou, šířka spáry do 10 mm</t>
  </si>
  <si>
    <t>1158375161</t>
  </si>
  <si>
    <t>Dilatace po celcích 6x6 m</t>
  </si>
  <si>
    <t>15,2*7</t>
  </si>
  <si>
    <t>(24+17,7+18,1)*2</t>
  </si>
  <si>
    <t>54</t>
  </si>
  <si>
    <t>634911124</t>
  </si>
  <si>
    <t>Řezání dilatačních nebo smršťovacích spár v čerstvé betonové mazanině nebo potěru šířky přes 5 do 10 mm, hloubky přes 50 do 80 mm</t>
  </si>
  <si>
    <t>-2129126198</t>
  </si>
  <si>
    <t>94</t>
  </si>
  <si>
    <t>Lešení a stavební výtahy</t>
  </si>
  <si>
    <t>55</t>
  </si>
  <si>
    <t>945412111</t>
  </si>
  <si>
    <t>Teleskopická hydraulická montážní plošina na samohybném podvozku, s otočným košem výšky zdvihu do 8 m</t>
  </si>
  <si>
    <t>den</t>
  </si>
  <si>
    <t>-296417054</t>
  </si>
  <si>
    <t>předpoklad 4 měsíce</t>
  </si>
  <si>
    <t>4*30</t>
  </si>
  <si>
    <t>56</t>
  </si>
  <si>
    <t>949101111</t>
  </si>
  <si>
    <t>Lešení pomocné pracovní pro objekty pozemních staveb pro zatížení do 150 kg/m2, o výšce lešeňové podlahy do 1,9 m</t>
  </si>
  <si>
    <t>-2123224149</t>
  </si>
  <si>
    <t>pro malování</t>
  </si>
  <si>
    <t>95</t>
  </si>
  <si>
    <t>Různé dokončovací konstrukce a práce pozemních staveb</t>
  </si>
  <si>
    <t>57</t>
  </si>
  <si>
    <t>952901221</t>
  </si>
  <si>
    <t>Vyčištění budov nebo objektů před předáním do užívání průmyslových budov a objektů výrobních, skladovacích, garáží, dílen nebo hal apod. s nespalnou podlahou-zametení podlahy, umytí dlažeb nebo keramických podlah v přilehlých místnostech, chodbách a schodištích, umytí obkladů, schodů, vyčištění a umytí oken a dveří s rámy a zárubněmi, umytí a vyčištění jiných zasklených a natíraných ploch a zařizovacích předmětů jakékoliv výšky podlaží</t>
  </si>
  <si>
    <t>-985610814</t>
  </si>
  <si>
    <t>1. NP</t>
  </si>
  <si>
    <t>"m.č. 1.01" 911</t>
  </si>
  <si>
    <t>"m.č. 1.02" 5,9</t>
  </si>
  <si>
    <t>"m.č. 1.03" 13,5</t>
  </si>
  <si>
    <t>"m.č. 1.04" 23,3</t>
  </si>
  <si>
    <t>"m.č. 1.05" 1,9</t>
  </si>
  <si>
    <t>"m.č. 1.06" 7,2</t>
  </si>
  <si>
    <t>"m.č. 1.07" 13,1</t>
  </si>
  <si>
    <t>"m.č. 1.08" 6,9</t>
  </si>
  <si>
    <t>"m.č. 1.09" 8,2</t>
  </si>
  <si>
    <t>2. NP</t>
  </si>
  <si>
    <t>"m.č. 2.01" 13,2</t>
  </si>
  <si>
    <t>"m.č. 2.02" 19,9</t>
  </si>
  <si>
    <t>"m.č. 2.03" 10,3</t>
  </si>
  <si>
    <t>"m.č. 2.04" 13,2</t>
  </si>
  <si>
    <t>"m.č. 2.05" 3,0</t>
  </si>
  <si>
    <t>"m.č. 2.06" 6,3</t>
  </si>
  <si>
    <t>"m.č. 2.07" 3,7</t>
  </si>
  <si>
    <t>58</t>
  </si>
  <si>
    <t>953946122</t>
  </si>
  <si>
    <t>Montáž atypických ocelových konstrukcí profilů hmotnosti přes 13 do 30 kg/m, hmotnosti konstrukce přes 1 do 2,5 t</t>
  </si>
  <si>
    <t>-1714927261</t>
  </si>
  <si>
    <t>Poznámka k položce:
MAteriál U 160 použít z bourané podezdívky</t>
  </si>
  <si>
    <t>(60,473*2+15,55-4,5*4-0,9*3)*18,8*0,001</t>
  </si>
  <si>
    <t>96</t>
  </si>
  <si>
    <t>Bourání konstrukcí</t>
  </si>
  <si>
    <t>59</t>
  </si>
  <si>
    <t>113107222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</si>
  <si>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</si>
  <si>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194615327</t>
  </si>
  <si>
    <t>60</t>
  </si>
  <si>
    <t>113107243</t>
  </si>
  <si>
    <t>Odstranění podkladů nebo krytů s přemístěním hmot na skládku na vzdálenost do 20 m nebo s naložením na dopravní prostředek v ploše jednotlivě přes 200 m2 živičných, o tl. vrstvy přes 100 do 150 mm</t>
  </si>
  <si>
    <t>1183887733</t>
  </si>
  <si>
    <t>"m.č. 1.01" 917,1</t>
  </si>
  <si>
    <t>764002801</t>
  </si>
  <si>
    <t>Demontáž klempířských konstrukcí závětrné lišty do suti</t>
  </si>
  <si>
    <t>759130133</t>
  </si>
  <si>
    <t>7,85*2*2</t>
  </si>
  <si>
    <t>6,85*2</t>
  </si>
  <si>
    <t>764002851</t>
  </si>
  <si>
    <t>Demontáž klempířských konstrukcí oplechování parapetů do suti</t>
  </si>
  <si>
    <t>-1813467335</t>
  </si>
  <si>
    <t>1,5*12</t>
  </si>
  <si>
    <t>764004801</t>
  </si>
  <si>
    <t>Demontáž klempířských konstrukcí žlabu podokapního do suti</t>
  </si>
  <si>
    <t>862277911</t>
  </si>
  <si>
    <t xml:space="preserve">"hala" 60,413*2 </t>
  </si>
  <si>
    <t>"přístavba" 15,4</t>
  </si>
  <si>
    <t>64</t>
  </si>
  <si>
    <t>764004861</t>
  </si>
  <si>
    <t>Demontáž klempířských konstrukcí svodu do suti</t>
  </si>
  <si>
    <t>164887800</t>
  </si>
  <si>
    <t>"hala" 7,3*2+1,5*2</t>
  </si>
  <si>
    <t>"přístavba" 7</t>
  </si>
  <si>
    <t>65</t>
  </si>
  <si>
    <t>766691914</t>
  </si>
  <si>
    <t>Ostatní práce vyvěšení nebo zavěšení křídel s případným uložením a opětovným zavěšením po provedení stavebních změn dřevěných dveřních, plochy do 2 m2</t>
  </si>
  <si>
    <t>378425543</t>
  </si>
  <si>
    <t>66</t>
  </si>
  <si>
    <t>767651805</t>
  </si>
  <si>
    <t>Demontáž vratových zárubní odřezáním od upevnění, plochy vrat přes 10 m2</t>
  </si>
  <si>
    <t>-698335087</t>
  </si>
  <si>
    <t>67</t>
  </si>
  <si>
    <t>767691833</t>
  </si>
  <si>
    <t>Vyvěšení nebo zavěšení kovových křídel – ostatní práce s případným uložením a opětovným zavěšením po provedení stavebních změn vrat, plochy přes 4 m2</t>
  </si>
  <si>
    <t>-1236973490</t>
  </si>
  <si>
    <t>3*2</t>
  </si>
  <si>
    <t>68</t>
  </si>
  <si>
    <t>962032432</t>
  </si>
  <si>
    <t>Bourání zdiva nadzákladového z cihel nebo tvárnic z dutých cihel nebo tvárnic pálených nebo nepálených, na maltu vápennou nebo vápenocementovou, objemu přes 1 m3</t>
  </si>
  <si>
    <t>1515978411</t>
  </si>
  <si>
    <t>vchod</t>
  </si>
  <si>
    <t>2,25*2,6*0,45</t>
  </si>
  <si>
    <t>-1,1*2,15*0,45</t>
  </si>
  <si>
    <t>stávající podezdívka v hale</t>
  </si>
  <si>
    <t>(60,413*2+15,4-4*2-5,7)*0,7*0,15</t>
  </si>
  <si>
    <t>69</t>
  </si>
  <si>
    <t>965042121</t>
  </si>
  <si>
    <t>Bourání mazanin betonových nebo z litého asfaltu tl. do 100 mm, plochy do 1 m2</t>
  </si>
  <si>
    <t>-356154663</t>
  </si>
  <si>
    <t>1. NP - plochy a obvody měřeny v CADu</t>
  </si>
  <si>
    <t>"m.č. 1.05" 1,9*0,06</t>
  </si>
  <si>
    <t>"m.č. 1.09" 8,2*0,06</t>
  </si>
  <si>
    <t>"m.č. 2.06" 6,3*0,06</t>
  </si>
  <si>
    <t>"m.č. 2.07" 3,7*0,06</t>
  </si>
  <si>
    <t>70</t>
  </si>
  <si>
    <t>965043441</t>
  </si>
  <si>
    <t>Bourání mazanin betonových s potěrem nebo teracem tl. do 150 mm, plochy přes 4 m2</t>
  </si>
  <si>
    <t>-1105737324</t>
  </si>
  <si>
    <t>"m.č. 1.01" 917,1*0,10</t>
  </si>
  <si>
    <t>71</t>
  </si>
  <si>
    <t>965081212</t>
  </si>
  <si>
    <t>Bourání podlah z dlaždic bez podkladního lože nebo mazaniny, s jakoukoliv výplní spár keramických nebo xylolitových tl. do 10 mm, plochy do 1 m2</t>
  </si>
  <si>
    <t>35561414</t>
  </si>
  <si>
    <t>72</t>
  </si>
  <si>
    <t>965081611</t>
  </si>
  <si>
    <t>Odsekání soklíků včetně otlučení podkladní omítky až na zdivo rovných</t>
  </si>
  <si>
    <t>-1159338944</t>
  </si>
  <si>
    <t>(22,4+10,2)</t>
  </si>
  <si>
    <t>(22,4+7,8)</t>
  </si>
  <si>
    <t>73</t>
  </si>
  <si>
    <t>966071121</t>
  </si>
  <si>
    <t>Demontáž ocelových konstrukcí profilů hmotnosti přes 13 do 30 kg/m, hmotnosti konstrukce do 5 t</t>
  </si>
  <si>
    <t>-558183305</t>
  </si>
  <si>
    <t>74</t>
  </si>
  <si>
    <t>966072122</t>
  </si>
  <si>
    <t>Demontáž opláštění stěn ocelové konstrukce z tvarovaných ocelových plechů, výšky budovy přes 6 do 12 m</t>
  </si>
  <si>
    <t>437680848</t>
  </si>
  <si>
    <t>"delší strany" 60,413*6,832*2</t>
  </si>
  <si>
    <t>"šítová strana, plocha změřena v CADu" 113,75</t>
  </si>
  <si>
    <t>"vrata" -(4*3,7*2+5,7*4,85)</t>
  </si>
  <si>
    <t>"prosvětlovací panely" -(4*3*2+10*3*2+3*3)</t>
  </si>
  <si>
    <t>75</t>
  </si>
  <si>
    <t>966072132</t>
  </si>
  <si>
    <t>Demontáž opláštění stěn ocelové konstrukce ze sklolaminátových desek, výšky budovy přes 6 do 12 m</t>
  </si>
  <si>
    <t>-674529654</t>
  </si>
  <si>
    <t>"prosvětlovací panely" (4*3*2+10*3*2+3*3)</t>
  </si>
  <si>
    <t>76</t>
  </si>
  <si>
    <t>966073122</t>
  </si>
  <si>
    <t>Demontáž krytiny střech ocelových konstrukcí z tvarovaných ocelových plechů, výšky budovy přes 6 do 12 m</t>
  </si>
  <si>
    <t>-1040162234</t>
  </si>
  <si>
    <t>7,85*60,413*2</t>
  </si>
  <si>
    <t>"prosvětlovací panely" -(3*3*4+6*3)</t>
  </si>
  <si>
    <t>77</t>
  </si>
  <si>
    <t>966073132</t>
  </si>
  <si>
    <t>Demontáž krytiny střech ocelových konstrukcí ze sklolaminátových desek, výšky budovy přes 6 do 12 m</t>
  </si>
  <si>
    <t>-740393473</t>
  </si>
  <si>
    <t>"prosvětlovací panely" (3*3*4+6*3)</t>
  </si>
  <si>
    <t>78</t>
  </si>
  <si>
    <t>968062374</t>
  </si>
  <si>
    <t>Vybourání dřevěných rámů oken s křídly, dveřních zárubní, vrat, stěn, ostění nebo obkladů rámů oken s křídly zdvojených, plochy do 1 m2</t>
  </si>
  <si>
    <t>-433216037</t>
  </si>
  <si>
    <t>0,6*0,75*4</t>
  </si>
  <si>
    <t>79</t>
  </si>
  <si>
    <t>968062376</t>
  </si>
  <si>
    <t>Vybourání dřevěných rámů oken s křídly, dveřních zárubní, vrat, stěn, ostění nebo obkladů rámů oken s křídly zdvojených, plochy do 4 m2</t>
  </si>
  <si>
    <t>267139464</t>
  </si>
  <si>
    <t>1,5*1,5*11</t>
  </si>
  <si>
    <t>80</t>
  </si>
  <si>
    <t>968062377</t>
  </si>
  <si>
    <t>Vybourání dřevěných rámů oken s křídly, dveřních zárubní, vrat, stěn, ostění nebo obkladů rámů oken s křídly zdvojených, plochy přes 4 m2</t>
  </si>
  <si>
    <t>938563340</t>
  </si>
  <si>
    <t>1,5*2,8</t>
  </si>
  <si>
    <t>81</t>
  </si>
  <si>
    <t>968072244</t>
  </si>
  <si>
    <t>Vybourání kovových rámů oken s křídly, dveřních zárubní, vrat, stěn, ostění nebo obkladů okenních rámů s křídly jednoduchých, plochy do 1 m2</t>
  </si>
  <si>
    <t>467997065</t>
  </si>
  <si>
    <t xml:space="preserve"> okno v 2.NP mezi výrobní halou a admin. částí</t>
  </si>
  <si>
    <t>1*1</t>
  </si>
  <si>
    <t>82</t>
  </si>
  <si>
    <t>968072455</t>
  </si>
  <si>
    <t>Vybourání kovových rámů oken s křídly, dveřních zárubní, vrat, stěn, ostění nebo obkladů dveřních zárubní, plochy do 2 m2</t>
  </si>
  <si>
    <t>-1799052750</t>
  </si>
  <si>
    <t>0,8*1,97*2</t>
  </si>
  <si>
    <t>83</t>
  </si>
  <si>
    <t>974031666</t>
  </si>
  <si>
    <t>Vysekání rýh ve zdivu cihelném na maltu vápennou nebo vápenocementovou pro vtahování nosníků do zdí, před vybouráním otvoru do hl. 150 mm, při v. nosníku do 250 mm</t>
  </si>
  <si>
    <t>-504643139</t>
  </si>
  <si>
    <t>1,6*2</t>
  </si>
  <si>
    <t>2,65*2</t>
  </si>
  <si>
    <t>84</t>
  </si>
  <si>
    <t>978059511</t>
  </si>
  <si>
    <t>Odsekání obkladů stěn včetně otlučení podkladní omítky až na zdivo z obkládaček vnitřních, z jakýchkoliv materiálů, plochy do 1 m2</t>
  </si>
  <si>
    <t>1276829157</t>
  </si>
  <si>
    <t>"m.č. 1.08" 10,2*2-0,7*2</t>
  </si>
  <si>
    <t>"m.č. 1.09" 9,8*2-0,7*2*2-0,8*2</t>
  </si>
  <si>
    <t>"m.č. 1.09" 14,8*2-0,8*2</t>
  </si>
  <si>
    <t>85</t>
  </si>
  <si>
    <t>97908-B01</t>
  </si>
  <si>
    <t>Přesun hmot (demontované opláštění a střecha)</t>
  </si>
  <si>
    <t>kg</t>
  </si>
  <si>
    <t>-1427070231</t>
  </si>
  <si>
    <t>15,151*1000 'Přepočtené koeficientem množství</t>
  </si>
  <si>
    <t>86</t>
  </si>
  <si>
    <t>97908-B02</t>
  </si>
  <si>
    <t>Likvidace demontovaného zařízení</t>
  </si>
  <si>
    <t>196002880</t>
  </si>
  <si>
    <t>87</t>
  </si>
  <si>
    <t>997002611</t>
  </si>
  <si>
    <t>Nakládání suti a vybouraných hmot na dopravní prostředek pro vodorovné přemístění</t>
  </si>
  <si>
    <t>1036858992</t>
  </si>
  <si>
    <t>88</t>
  </si>
  <si>
    <t>997013501</t>
  </si>
  <si>
    <t>Odvoz suti a vybouraných hmot na skládku nebo meziskládku se složením, na vzdálenost do 1 km</t>
  </si>
  <si>
    <t>-1356489947</t>
  </si>
  <si>
    <t>89</t>
  </si>
  <si>
    <t>997013509</t>
  </si>
  <si>
    <t>Odvoz suti a vybouraných hmot na skládku nebo meziskládku se složením, na vzdálenost Příplatek k ceně za každý další i započatý 1 km přes 1 km</t>
  </si>
  <si>
    <t>-379308856</t>
  </si>
  <si>
    <t>Poznámka k položce:
Předpokládaná vzdálenost k odvozu 10 km</t>
  </si>
  <si>
    <t>803,134*9 'Přepočtené koeficientem množství</t>
  </si>
  <si>
    <t>90</t>
  </si>
  <si>
    <t>997013831</t>
  </si>
  <si>
    <t>Poplatek za uložení stavebního odpadu na skládce (skládkovné) směsného</t>
  </si>
  <si>
    <t>99860072</t>
  </si>
  <si>
    <t>99</t>
  </si>
  <si>
    <t>Přesuny hmot a suti</t>
  </si>
  <si>
    <t>91</t>
  </si>
  <si>
    <t>998014221</t>
  </si>
  <si>
    <t>Přesun hmot pro budovy a haly občanské výstavby, bydlení, výrobu a služby s nosnou svislou konstrukcí montovanou z dílců kovových vodorovná dopravní vzdálenost do 100 m, pro budovy a haly vícepodlažní, výšky do 18 m</t>
  </si>
  <si>
    <t>-1425325905</t>
  </si>
  <si>
    <t>PSV</t>
  </si>
  <si>
    <t>Práce a dodávky PSV</t>
  </si>
  <si>
    <t>711</t>
  </si>
  <si>
    <t>Izolace proti vodě, vlhkosti a plynům</t>
  </si>
  <si>
    <t>92</t>
  </si>
  <si>
    <t>711111001</t>
  </si>
  <si>
    <t>Provedení izolace proti zemní vlhkosti natěradly a tmely za studena na ploše vodorovné V nátěrem penetračním</t>
  </si>
  <si>
    <t>219550798</t>
  </si>
  <si>
    <t>Pod novou podezdívku haly</t>
  </si>
  <si>
    <t>(60,473*2+15,55-4,5*4-0,9*3)*0,3</t>
  </si>
  <si>
    <t>93</t>
  </si>
  <si>
    <t>111631500</t>
  </si>
  <si>
    <t>lak asfaltový penetrační (MJ t) bal 9 kg</t>
  </si>
  <si>
    <t>-2055744598</t>
  </si>
  <si>
    <t>34,739*0,0005 'Přepočtené koeficientem množství</t>
  </si>
  <si>
    <t>711141559</t>
  </si>
  <si>
    <t>Provedení izolace proti zemní vlhkosti pásy přitavením NAIP na ploše vodorovné V</t>
  </si>
  <si>
    <t>-557299860</t>
  </si>
  <si>
    <t>101015122</t>
  </si>
  <si>
    <t>-1539482335</t>
  </si>
  <si>
    <t>34,739*1,15 'Přepočtené koeficientem množství</t>
  </si>
  <si>
    <t>101015188</t>
  </si>
  <si>
    <t>828719357</t>
  </si>
  <si>
    <t>97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</si>
  <si>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</si>
  <si>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</si>
  <si>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</si>
  <si>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382633923</t>
  </si>
  <si>
    <t>740</t>
  </si>
  <si>
    <t>Elektromontáže - zkoušky a revize, rozvody kabelů</t>
  </si>
  <si>
    <t>98</t>
  </si>
  <si>
    <t>210010351RT0</t>
  </si>
  <si>
    <t>Revizní technik</t>
  </si>
  <si>
    <t>hod</t>
  </si>
  <si>
    <t>-1069623353</t>
  </si>
  <si>
    <t>210010351RT0.11</t>
  </si>
  <si>
    <t>Plošiny a lešení pro montáže</t>
  </si>
  <si>
    <t>-1819201931</t>
  </si>
  <si>
    <t>elektroinstalace</t>
  </si>
  <si>
    <t>hromosvod</t>
  </si>
  <si>
    <t>100</t>
  </si>
  <si>
    <t>210010351RT0.12</t>
  </si>
  <si>
    <t>PPV</t>
  </si>
  <si>
    <t>soubor</t>
  </si>
  <si>
    <t>229120680</t>
  </si>
  <si>
    <t>101</t>
  </si>
  <si>
    <t>210010351RT0.13</t>
  </si>
  <si>
    <t>Drobný instalační materiál</t>
  </si>
  <si>
    <t>551009122</t>
  </si>
  <si>
    <t>102</t>
  </si>
  <si>
    <t>210010351RT0.3</t>
  </si>
  <si>
    <t>Úprava stávajícího zařízení</t>
  </si>
  <si>
    <t>-754140856</t>
  </si>
  <si>
    <t>103</t>
  </si>
  <si>
    <t>210010351RT0.4</t>
  </si>
  <si>
    <t>Vyhledání připojovacáho místa</t>
  </si>
  <si>
    <t>-2105961321</t>
  </si>
  <si>
    <t>104</t>
  </si>
  <si>
    <t>210010351RT0.5</t>
  </si>
  <si>
    <t>Napojení na stávající zařízení</t>
  </si>
  <si>
    <t>-1176160803</t>
  </si>
  <si>
    <t>105</t>
  </si>
  <si>
    <t>210010351RT0.6</t>
  </si>
  <si>
    <t>Příprava ke komplexní zkoušce</t>
  </si>
  <si>
    <t>40235247</t>
  </si>
  <si>
    <t>106</t>
  </si>
  <si>
    <t>210010351RT0.7</t>
  </si>
  <si>
    <t>Zkušební provoz</t>
  </si>
  <si>
    <t>1799481514</t>
  </si>
  <si>
    <t>107</t>
  </si>
  <si>
    <t>210010351RT0.8</t>
  </si>
  <si>
    <t>Zaučení obsluhy</t>
  </si>
  <si>
    <t>-332782676</t>
  </si>
  <si>
    <t>108</t>
  </si>
  <si>
    <t>210010351RT0.9</t>
  </si>
  <si>
    <t>Spolupráce s dodavatelem při zapojování a zkouškách</t>
  </si>
  <si>
    <t>-1811015307</t>
  </si>
  <si>
    <t>109</t>
  </si>
  <si>
    <t>750-R01</t>
  </si>
  <si>
    <t>Rozvody kabelů (bezhalogenové) - odhad</t>
  </si>
  <si>
    <t>-216595434</t>
  </si>
  <si>
    <t>110</t>
  </si>
  <si>
    <t>750-R02</t>
  </si>
  <si>
    <t>Rozvody kabelů - odhad</t>
  </si>
  <si>
    <t>1335162337</t>
  </si>
  <si>
    <t>743</t>
  </si>
  <si>
    <t>Elektromontáže - hrromosvod a uzemnění</t>
  </si>
  <si>
    <t>111</t>
  </si>
  <si>
    <t>210220021</t>
  </si>
  <si>
    <t>Montáž uzemňovacího vedení vodičů FeZn pomocí svorek v zemi páskou do 120 mm2 v průmyslové výstavbě</t>
  </si>
  <si>
    <t>-1080743358</t>
  </si>
  <si>
    <t>112</t>
  </si>
  <si>
    <t>354420620</t>
  </si>
  <si>
    <t>pás zemnící 30 x 4 mm FeZn</t>
  </si>
  <si>
    <t>82263502</t>
  </si>
  <si>
    <t>113</t>
  </si>
  <si>
    <t>210220101</t>
  </si>
  <si>
    <t>Montáž hromosvodného vedení svodových vodičů s podpěrami průměru do 10 mm</t>
  </si>
  <si>
    <t>-1787154624</t>
  </si>
  <si>
    <t>114</t>
  </si>
  <si>
    <t>354410770</t>
  </si>
  <si>
    <t>drát průměr 8 mm AlMgSi</t>
  </si>
  <si>
    <t>1325636749</t>
  </si>
  <si>
    <t>115</t>
  </si>
  <si>
    <t>354415400</t>
  </si>
  <si>
    <t>podpěra vedení PV21 FeZn na ploché střechy 100 mm</t>
  </si>
  <si>
    <t>1428861021</t>
  </si>
  <si>
    <t>116</t>
  </si>
  <si>
    <t>-358060171</t>
  </si>
  <si>
    <t>117</t>
  </si>
  <si>
    <t>1611000256</t>
  </si>
  <si>
    <t>118</t>
  </si>
  <si>
    <t>354414150</t>
  </si>
  <si>
    <t>podpěra vedení PV 1b 15 FeZn do zdiva 150 mm</t>
  </si>
  <si>
    <t>-1437262999</t>
  </si>
  <si>
    <t>119</t>
  </si>
  <si>
    <t>385156511</t>
  </si>
  <si>
    <t>120</t>
  </si>
  <si>
    <t>354410730</t>
  </si>
  <si>
    <t>drát průměr 10 mm FeZn</t>
  </si>
  <si>
    <t>1737872759</t>
  </si>
  <si>
    <t>121</t>
  </si>
  <si>
    <t>210220301</t>
  </si>
  <si>
    <t>Montáž svorek hromosvodných typu SS, SR 03 se 2 šrouby</t>
  </si>
  <si>
    <t>-1282321363</t>
  </si>
  <si>
    <t>122</t>
  </si>
  <si>
    <t>354418850</t>
  </si>
  <si>
    <t>svorka spojovací SS pro lano D8-10 mm</t>
  </si>
  <si>
    <t>522308111</t>
  </si>
  <si>
    <t>123</t>
  </si>
  <si>
    <t>312825105</t>
  </si>
  <si>
    <t>124</t>
  </si>
  <si>
    <t>354419960</t>
  </si>
  <si>
    <t>svorka odbočovací a spojovací SR 3a pro spojování kruhových a páskových vodičů    FeZn</t>
  </si>
  <si>
    <t>-1606278475</t>
  </si>
  <si>
    <t>125</t>
  </si>
  <si>
    <t>210220302</t>
  </si>
  <si>
    <t>Montáž svorek hromosvodných typu ST, SJ, SK, SZ, SR 01, 02 se 3 a více šrouby</t>
  </si>
  <si>
    <t>1550808688</t>
  </si>
  <si>
    <t>126</t>
  </si>
  <si>
    <t>354419250</t>
  </si>
  <si>
    <t>svorka zkušební SZ pro lano D6-12 mm   FeZn</t>
  </si>
  <si>
    <t>-1666493025</t>
  </si>
  <si>
    <t>127</t>
  </si>
  <si>
    <t>-1481138546</t>
  </si>
  <si>
    <t>128</t>
  </si>
  <si>
    <t>354418750</t>
  </si>
  <si>
    <t>svorka křížová SK pro vodič D6-10 mm</t>
  </si>
  <si>
    <t>-1349888089</t>
  </si>
  <si>
    <t>129</t>
  </si>
  <si>
    <t>409640642</t>
  </si>
  <si>
    <t>130</t>
  </si>
  <si>
    <t>354418950</t>
  </si>
  <si>
    <t>svorka připojovací SP1 k připojení kovových částí</t>
  </si>
  <si>
    <t>-1520224280</t>
  </si>
  <si>
    <t>131</t>
  </si>
  <si>
    <t>-579016071</t>
  </si>
  <si>
    <t>132</t>
  </si>
  <si>
    <t>354419860</t>
  </si>
  <si>
    <t>svorka odbočovací a spojovací SR 2a pro pásek 30x4 mm    FeZn</t>
  </si>
  <si>
    <t>-615879724</t>
  </si>
  <si>
    <t>133</t>
  </si>
  <si>
    <t>743624110</t>
  </si>
  <si>
    <t>Montáž vedení hromosvodné-úhelník nebo trubka s držáky do zdiva</t>
  </si>
  <si>
    <t>-2115748982</t>
  </si>
  <si>
    <t>134</t>
  </si>
  <si>
    <t>354418300</t>
  </si>
  <si>
    <t>úhelník ochranný OU 1.7 na ochranu svodu 1,7 m</t>
  </si>
  <si>
    <t>1594297928</t>
  </si>
  <si>
    <t>135</t>
  </si>
  <si>
    <t>743631130</t>
  </si>
  <si>
    <t>Montáž tyč jímací délky do 3 m na konstrukci ocelovou</t>
  </si>
  <si>
    <t>-1457723646</t>
  </si>
  <si>
    <t>136</t>
  </si>
  <si>
    <t>354410610</t>
  </si>
  <si>
    <t>tyč jímací s kovaným hrotem JK 2,0 2000 mm FeZn</t>
  </si>
  <si>
    <t>1425069438</t>
  </si>
  <si>
    <t>137</t>
  </si>
  <si>
    <t>354418490</t>
  </si>
  <si>
    <t>držák jímače a ochranné trubky DJT FeZn</t>
  </si>
  <si>
    <t>-925251109</t>
  </si>
  <si>
    <t>748</t>
  </si>
  <si>
    <t>Elektromontáže - osvětlovací zařízení a svítidla</t>
  </si>
  <si>
    <t>138</t>
  </si>
  <si>
    <t>748-D01</t>
  </si>
  <si>
    <t>Demontáž stávajících svítidel</t>
  </si>
  <si>
    <t>1966391966</t>
  </si>
  <si>
    <t>139</t>
  </si>
  <si>
    <t>748-R01</t>
  </si>
  <si>
    <t>500812441</t>
  </si>
  <si>
    <t>140</t>
  </si>
  <si>
    <t>748-R02</t>
  </si>
  <si>
    <t>-1456606691</t>
  </si>
  <si>
    <t>141</t>
  </si>
  <si>
    <t>748-R03</t>
  </si>
  <si>
    <t>LED svítidlo přisazené 1500 lm - kompletní provedení</t>
  </si>
  <si>
    <t>-2119328866</t>
  </si>
  <si>
    <t>142</t>
  </si>
  <si>
    <t>748-R04</t>
  </si>
  <si>
    <t>LED svítidlo přisazené 2900 lm - kompletní provedení</t>
  </si>
  <si>
    <t>-1492550794</t>
  </si>
  <si>
    <t>143</t>
  </si>
  <si>
    <t>748-R05</t>
  </si>
  <si>
    <t>LED panel 4000 lm - kompletní provedení</t>
  </si>
  <si>
    <t>1873572714</t>
  </si>
  <si>
    <t>144</t>
  </si>
  <si>
    <t>748-R06</t>
  </si>
  <si>
    <t xml:space="preserve">Poplatek za ekologickou recyklaci </t>
  </si>
  <si>
    <t>25278838</t>
  </si>
  <si>
    <t>145</t>
  </si>
  <si>
    <t>748-R07</t>
  </si>
  <si>
    <t>-1428863551</t>
  </si>
  <si>
    <t>761</t>
  </si>
  <si>
    <t>Konstrukce prosvětlovací</t>
  </si>
  <si>
    <t>146</t>
  </si>
  <si>
    <t>761-R01</t>
  </si>
  <si>
    <t>ocelové profily na kotvení výplní (U150) - kompletní provedení</t>
  </si>
  <si>
    <t>1459437275</t>
  </si>
  <si>
    <t xml:space="preserve">kolem nových otvorů ve výrobní hale </t>
  </si>
  <si>
    <t>(1,5*2+3,4*2)*4*18,8</t>
  </si>
  <si>
    <t>(1*2+3*2)*2*18,8</t>
  </si>
  <si>
    <t>(2,2*2+1*2)*3*18,8</t>
  </si>
  <si>
    <t>147</t>
  </si>
  <si>
    <t>766622131</t>
  </si>
  <si>
    <t>Montáž oken plastových včetně montáže rámu na polyuretanovou pěnu plochy přes 1 m2 otevíravých nebo sklápěcích do zdiva, výšky do 1,5 m</t>
  </si>
  <si>
    <t>-636604079</t>
  </si>
  <si>
    <t>1,8*1,5*4</t>
  </si>
  <si>
    <t>148</t>
  </si>
  <si>
    <t>61140019R</t>
  </si>
  <si>
    <t>okno plastové jednokřídlé otvíravé a vyklápěcí pravé 150 x 150 cm, včetně celoobvodového kování, vnitřního parapetu a kliky</t>
  </si>
  <si>
    <t>2035276556</t>
  </si>
  <si>
    <t>149</t>
  </si>
  <si>
    <t>61140030R</t>
  </si>
  <si>
    <t>okno plastové dvoukřídlé otvíravé (fix + otvíravé + vyklápěcí) 180 x 150 cm, včetně celoobvodového kování, vnitřního parapetu a kliky</t>
  </si>
  <si>
    <t>-1226620294</t>
  </si>
  <si>
    <t>150</t>
  </si>
  <si>
    <t>766622132</t>
  </si>
  <si>
    <t>Montáž oken plastových včetně montáže rámu na polyuretanovou pěnu plochy přes 1 m2 otevíravých nebo sklápěcích do zdiva, výšky přes 1,5 do 2,5 m</t>
  </si>
  <si>
    <t>-399531926</t>
  </si>
  <si>
    <t>1,5*2,1</t>
  </si>
  <si>
    <t>151</t>
  </si>
  <si>
    <t>61140031R</t>
  </si>
  <si>
    <t>okno plastové dvoukřídlé (fix + vyklápěcí) 150 x 210 cm, včetně celoobvodového kování, vnitřního parapetu a kliky</t>
  </si>
  <si>
    <t>997328204</t>
  </si>
  <si>
    <t>152</t>
  </si>
  <si>
    <t>766622133</t>
  </si>
  <si>
    <t>Montáž oken plastových včetně montáže rámu na polyuretanovou pěnu plochy přes 1 m2 otevíravých nebo sklápěcích do zdiva, výšky přes 2,5 m</t>
  </si>
  <si>
    <t>1532019332</t>
  </si>
  <si>
    <t>153</t>
  </si>
  <si>
    <t>611400350</t>
  </si>
  <si>
    <t>okno plastové dvoukřídlé (fix + vyklápěcí) 150x280 cm, včetně vnitřního parapetu</t>
  </si>
  <si>
    <t>-954853212</t>
  </si>
  <si>
    <t>154</t>
  </si>
  <si>
    <t>766622135</t>
  </si>
  <si>
    <t>Montáž oken plastových včetně montáže rámu na polyuretanovou pěnu plochy přes 1 m2 otevíravých nebo sklápěcích do celostěnových panelů nebo ocelových rámů, výšky do 1,5 m</t>
  </si>
  <si>
    <t>-2012131470</t>
  </si>
  <si>
    <t>0,6*0,6*5</t>
  </si>
  <si>
    <t>3*1*2</t>
  </si>
  <si>
    <t>155</t>
  </si>
  <si>
    <t>61140006R</t>
  </si>
  <si>
    <t>okno plastové jednokřídlé (otvíravé + výklop) pravé 60 x 60 cm, včetně celoobvodového kování, vnitřního parapetu a kliky</t>
  </si>
  <si>
    <t>-471993344</t>
  </si>
  <si>
    <t>156</t>
  </si>
  <si>
    <t>61140000R</t>
  </si>
  <si>
    <t>okno plastové pevné zasklení 300 x 100 cm, včetně celoobvodového kování, vnitřního parapetu a kliky</t>
  </si>
  <si>
    <t>-668757127</t>
  </si>
  <si>
    <t>157</t>
  </si>
  <si>
    <t>766622137</t>
  </si>
  <si>
    <t>Montáž oken plastových včetně montáže rámu na polyuretanovou pěnu plochy přes 1 m2 otevíravých nebo sklápěcích do celostěnových panelů nebo ocelových rámů, výšky přes 2,5 m</t>
  </si>
  <si>
    <t>-257120705</t>
  </si>
  <si>
    <t>1,5*3,4*4</t>
  </si>
  <si>
    <t>158</t>
  </si>
  <si>
    <t>6114315R1</t>
  </si>
  <si>
    <t>okno plastové dvoudílné (fix + sklápěcí) 150x340 cm, včetně celoobvodového kování, vnitřního parapetu a kliky</t>
  </si>
  <si>
    <t>-779453096</t>
  </si>
  <si>
    <t>159</t>
  </si>
  <si>
    <t>76664114R</t>
  </si>
  <si>
    <t>Montáž vchodových dveří dřevěných nebo plastových včetně rámu na PU pěnu zdvojených do zdiva jednokřídlových s pevně zasklenými bočními díly, bez nadsvětlíku</t>
  </si>
  <si>
    <t>1655089879</t>
  </si>
  <si>
    <t>160</t>
  </si>
  <si>
    <t>61110162R</t>
  </si>
  <si>
    <t>dveře vchodové jednokřídlové s bočními světlíky (světlík blíže k hale s PO), skleněné, v nehořlavém rámu (třída reakce na oheň A1 - A2) - 220 x 260 cm, včetně kování, zámku a samozavírače s aretací</t>
  </si>
  <si>
    <t>-945456015</t>
  </si>
  <si>
    <t>161</t>
  </si>
  <si>
    <t>998766202</t>
  </si>
  <si>
    <t>Přesun hmot pro konstrukce truhlářské stanovený procentní sazbou (%) z ceny vodorovná dopravní vzdálenost do 50 m v objektech výšky přes 6 do 12 m</t>
  </si>
  <si>
    <t>-153936795</t>
  </si>
  <si>
    <t>763</t>
  </si>
  <si>
    <t>Konstrukce suché výstavby</t>
  </si>
  <si>
    <t>162</t>
  </si>
  <si>
    <t>763411115</t>
  </si>
  <si>
    <t>446492931</t>
  </si>
  <si>
    <t>(1,65*2+1,125-0,8)*2</t>
  </si>
  <si>
    <t>163</t>
  </si>
  <si>
    <t>763411125</t>
  </si>
  <si>
    <t>1958484132</t>
  </si>
  <si>
    <t>164</t>
  </si>
  <si>
    <t>998763201</t>
  </si>
  <si>
    <t>Přesun hmot pro dřevostavby stanovený procentní sazbou (%) z ceny vodorovná dopravní vzdálenost do 50 m v objektech výšky přes 6 do 12 m</t>
  </si>
  <si>
    <t>-1901296080</t>
  </si>
  <si>
    <t>764</t>
  </si>
  <si>
    <t>Konstrukce klempířské</t>
  </si>
  <si>
    <t>165</t>
  </si>
  <si>
    <t>764211636</t>
  </si>
  <si>
    <t>-31537455</t>
  </si>
  <si>
    <t>166</t>
  </si>
  <si>
    <t>764212635</t>
  </si>
  <si>
    <t>1940931248</t>
  </si>
  <si>
    <t>167</t>
  </si>
  <si>
    <t>764216604</t>
  </si>
  <si>
    <t>868094602</t>
  </si>
  <si>
    <t>"externí" 34</t>
  </si>
  <si>
    <t>"vnitřní" 34</t>
  </si>
  <si>
    <t>168</t>
  </si>
  <si>
    <t>764314612</t>
  </si>
  <si>
    <t>-107422527</t>
  </si>
  <si>
    <t>Poznámka k položce:
Lemování světlíků</t>
  </si>
  <si>
    <t>169</t>
  </si>
  <si>
    <t>764511612</t>
  </si>
  <si>
    <t>-1160977274</t>
  </si>
  <si>
    <t>170</t>
  </si>
  <si>
    <t>76451840R</t>
  </si>
  <si>
    <t>-131545756</t>
  </si>
  <si>
    <t>171</t>
  </si>
  <si>
    <t>764-R01</t>
  </si>
  <si>
    <t>1324773117</t>
  </si>
  <si>
    <t>172</t>
  </si>
  <si>
    <t>764-R02</t>
  </si>
  <si>
    <t>-1557460539</t>
  </si>
  <si>
    <t>173</t>
  </si>
  <si>
    <t>764-R03</t>
  </si>
  <si>
    <t>1704925647</t>
  </si>
  <si>
    <t>174</t>
  </si>
  <si>
    <t>764-R11</t>
  </si>
  <si>
    <t>1176387702</t>
  </si>
  <si>
    <t>175</t>
  </si>
  <si>
    <t>764-R12</t>
  </si>
  <si>
    <t>396318235</t>
  </si>
  <si>
    <t>176</t>
  </si>
  <si>
    <t>764-R13</t>
  </si>
  <si>
    <t>-445208802</t>
  </si>
  <si>
    <t>"okna" 34</t>
  </si>
  <si>
    <t>"dveře"12</t>
  </si>
  <si>
    <t>"vrata" 18</t>
  </si>
  <si>
    <t>177</t>
  </si>
  <si>
    <t>764-R14</t>
  </si>
  <si>
    <t>-1627245875</t>
  </si>
  <si>
    <t>"dveře" 12</t>
  </si>
  <si>
    <t>178</t>
  </si>
  <si>
    <t>764-R15</t>
  </si>
  <si>
    <t>844288573</t>
  </si>
  <si>
    <t>"okna" 98</t>
  </si>
  <si>
    <t>"dveře" 21</t>
  </si>
  <si>
    <t>"vrata" 40</t>
  </si>
  <si>
    <t>179</t>
  </si>
  <si>
    <t>764-R16</t>
  </si>
  <si>
    <t>-1750687015</t>
  </si>
  <si>
    <t>"okna" 38</t>
  </si>
  <si>
    <t>"dveře" 14</t>
  </si>
  <si>
    <t>180</t>
  </si>
  <si>
    <t>764-R17</t>
  </si>
  <si>
    <t>162668426</t>
  </si>
  <si>
    <t>181</t>
  </si>
  <si>
    <t>998764202</t>
  </si>
  <si>
    <t>Přesun hmot pro konstrukce klempířské stanovený procentní sazbou (%) z ceny vodorovná dopravní vzdálenost do 50 m v objektech výšky přes 6 do 12 m</t>
  </si>
  <si>
    <t>-883541951</t>
  </si>
  <si>
    <t>766</t>
  </si>
  <si>
    <t>Konstrukce truhlářské</t>
  </si>
  <si>
    <t>182</t>
  </si>
  <si>
    <t>642942611</t>
  </si>
  <si>
    <t>Osazování zárubní nebo rámů kovových dveřních lisovaných nebo z úhelníků bez dveřních křídel, na montážní pěnu, plochy otvoru do 2,5 m2</t>
  </si>
  <si>
    <t>959398719</t>
  </si>
  <si>
    <t>183</t>
  </si>
  <si>
    <t>553311450</t>
  </si>
  <si>
    <t>zárubeň ocelová pro běžné zdění hranatý profil 145 900 L/P</t>
  </si>
  <si>
    <t>-1903857164</t>
  </si>
  <si>
    <t>184</t>
  </si>
  <si>
    <t>766660001</t>
  </si>
  <si>
    <t>Montáž dveřních křídel dřevěných nebo plastových otevíravých do ocelové zárubně povrchově upravených jednokřídlových, šířky do 800 mm</t>
  </si>
  <si>
    <t>-306026310</t>
  </si>
  <si>
    <t>185</t>
  </si>
  <si>
    <t>611617170</t>
  </si>
  <si>
    <t>-1648628960</t>
  </si>
  <si>
    <t>186</t>
  </si>
  <si>
    <t>766660002</t>
  </si>
  <si>
    <t>Montáž dveřních křídel dřevěných nebo plastových otevíravých do ocelové zárubně povrchově upravených jednokřídlových, šířky přes 800 mm</t>
  </si>
  <si>
    <t>-1873629523</t>
  </si>
  <si>
    <t>Poznámka k položce:
mezi m.č. 1.02 a 1.03</t>
  </si>
  <si>
    <t>187</t>
  </si>
  <si>
    <t>611617250</t>
  </si>
  <si>
    <t>140112316</t>
  </si>
  <si>
    <t>188</t>
  </si>
  <si>
    <t>766660022</t>
  </si>
  <si>
    <t>Montáž dveřních křídel dřevěných nebo plastových otevíravých do ocelové zárubně protipožárních jednokřídlových, šířky přes 800 mm</t>
  </si>
  <si>
    <t>1733662511</t>
  </si>
  <si>
    <t>Poznámka k položce:
mezi m.č. 1.01 a 1.08 a mezi m.č. 1.01 a 1.03</t>
  </si>
  <si>
    <t>189</t>
  </si>
  <si>
    <t>553411830</t>
  </si>
  <si>
    <t>1373290607</t>
  </si>
  <si>
    <t>190</t>
  </si>
  <si>
    <t>766660717</t>
  </si>
  <si>
    <t>Montáž dveřních křídel dřevěných nebo plastových ostatní práce samozavírače na zárubeň ocelovou</t>
  </si>
  <si>
    <t>-696592214</t>
  </si>
  <si>
    <t>191</t>
  </si>
  <si>
    <t>54917265R</t>
  </si>
  <si>
    <t>samozavírač dveří hydraulický K214 č.14 zlatá bronz</t>
  </si>
  <si>
    <t>-1843028507</t>
  </si>
  <si>
    <t>192</t>
  </si>
  <si>
    <t>766660720</t>
  </si>
  <si>
    <t>-196763224</t>
  </si>
  <si>
    <t>193</t>
  </si>
  <si>
    <t>553-D01</t>
  </si>
  <si>
    <t>Větrací mřížka hliníková 480 x 80 mm stříbrná</t>
  </si>
  <si>
    <t>1868360896</t>
  </si>
  <si>
    <t>194</t>
  </si>
  <si>
    <t>766660722</t>
  </si>
  <si>
    <t>Montáž dveřních křídel dřevěných nebo plastových ostatní práce dveřního kování zámku</t>
  </si>
  <si>
    <t>1036455164</t>
  </si>
  <si>
    <t>195</t>
  </si>
  <si>
    <t>549260430</t>
  </si>
  <si>
    <t>zámek stavební zadlabací vložkový 24026 s převodem L HB</t>
  </si>
  <si>
    <t>-1385870644</t>
  </si>
  <si>
    <t>196</t>
  </si>
  <si>
    <t>76666495R</t>
  </si>
  <si>
    <t>Montáž kování dveří se štítky</t>
  </si>
  <si>
    <t>sada</t>
  </si>
  <si>
    <t>1473075128</t>
  </si>
  <si>
    <t>197</t>
  </si>
  <si>
    <t>54914632R</t>
  </si>
  <si>
    <t>kování vrchní dveřní kování bezpečnostní včetně štítu</t>
  </si>
  <si>
    <t>611113701</t>
  </si>
  <si>
    <t>Poznámka k položce:
č.zboží AKA00038 cena zahrnuje kování včetně rozet a montážního materiálu</t>
  </si>
  <si>
    <t>198</t>
  </si>
  <si>
    <t>731036443</t>
  </si>
  <si>
    <t>767</t>
  </si>
  <si>
    <t>Konstrukce zámečnické</t>
  </si>
  <si>
    <t>199</t>
  </si>
  <si>
    <t>76731132R</t>
  </si>
  <si>
    <t>Montáž světlíků obloukových podélných nebo příčných rozpětí 2400 mm se zasklením</t>
  </si>
  <si>
    <t>1791532737</t>
  </si>
  <si>
    <t>4*8</t>
  </si>
  <si>
    <t>200</t>
  </si>
  <si>
    <t>767312122</t>
  </si>
  <si>
    <t>Montáž světlíků sedlových čel ke světlíkům se zasklením, rozpětí 2400 mm</t>
  </si>
  <si>
    <t>548935272</t>
  </si>
  <si>
    <t>2*8</t>
  </si>
  <si>
    <t>201</t>
  </si>
  <si>
    <t>56245-D01</t>
  </si>
  <si>
    <t>-416596127</t>
  </si>
  <si>
    <t>202</t>
  </si>
  <si>
    <t>56245-D02</t>
  </si>
  <si>
    <t>-1861849102</t>
  </si>
  <si>
    <t>203</t>
  </si>
  <si>
    <t>767610116</t>
  </si>
  <si>
    <t>Montáž oken jednoduchých z hliníkových nebo ocelových profilů pevných do zdiva, plochy přes 0,6 do 1,5 m2</t>
  </si>
  <si>
    <t>-870689304</t>
  </si>
  <si>
    <t>protipožární okno fixní v 2.NP mezi výrobní halou a admin. částí</t>
  </si>
  <si>
    <t>204</t>
  </si>
  <si>
    <t>553R01</t>
  </si>
  <si>
    <t>Okno protipožární fixní 1000 x 1000 mm</t>
  </si>
  <si>
    <t>228551246</t>
  </si>
  <si>
    <t xml:space="preserve"> v 2.NP mezi výrobní halou a admin. částí</t>
  </si>
  <si>
    <t>205</t>
  </si>
  <si>
    <t>767640111</t>
  </si>
  <si>
    <t>Montáž dveří ocelových vchodových jednokřídlových bez nadsvětlíku</t>
  </si>
  <si>
    <t>-772663680</t>
  </si>
  <si>
    <t>206</t>
  </si>
  <si>
    <t>553411550</t>
  </si>
  <si>
    <t>812166183</t>
  </si>
  <si>
    <t>207</t>
  </si>
  <si>
    <t>76764919R</t>
  </si>
  <si>
    <t>Montáž dveří ocelových doplňků dveří madel panikových</t>
  </si>
  <si>
    <t>-1428462889</t>
  </si>
  <si>
    <t>208</t>
  </si>
  <si>
    <t>54914630R</t>
  </si>
  <si>
    <t>kování vrchní dveřní kování včetně štítu koule-madlo Panikové nerez</t>
  </si>
  <si>
    <t>-1406580770</t>
  </si>
  <si>
    <t>Poznámka k položce:
cena zahrnuje kování včetně rozet a montážního materiálu</t>
  </si>
  <si>
    <t>209</t>
  </si>
  <si>
    <t>767651114</t>
  </si>
  <si>
    <t>Montáž vrat garážových nebo průmyslových sekčních zajížděcích pod strop, plochy přes 13 m2</t>
  </si>
  <si>
    <t>268231217</t>
  </si>
  <si>
    <t>210</t>
  </si>
  <si>
    <t>5534580R</t>
  </si>
  <si>
    <t>1961920564</t>
  </si>
  <si>
    <t>211</t>
  </si>
  <si>
    <t>553458860</t>
  </si>
  <si>
    <t>příslušenství garážových vrat - dálkové ovládání 4 kanály</t>
  </si>
  <si>
    <t>-923466844</t>
  </si>
  <si>
    <t>212</t>
  </si>
  <si>
    <t>767651126</t>
  </si>
  <si>
    <t>Montáž vrat garážových nebo průmyslových příslušenství sekčních vrat elektrického pohonu</t>
  </si>
  <si>
    <t>-503396967</t>
  </si>
  <si>
    <t>213</t>
  </si>
  <si>
    <t>553458780</t>
  </si>
  <si>
    <t>pohon garážových sekčních a výklopných vrat o síle 1000 N max. 50 cyklů denně</t>
  </si>
  <si>
    <t>-142750325</t>
  </si>
  <si>
    <t>214</t>
  </si>
  <si>
    <t>767651131</t>
  </si>
  <si>
    <t>Montáž vrat garážových nebo průmyslových příslušenství sekčních vrat fotobuněk pro bezpečný chod</t>
  </si>
  <si>
    <t>pár</t>
  </si>
  <si>
    <t>58563502</t>
  </si>
  <si>
    <t>215</t>
  </si>
  <si>
    <t>5534588R</t>
  </si>
  <si>
    <t>Bezpečnostní fotočlánky, fotobuňky pro pohony bran a pohony vrat</t>
  </si>
  <si>
    <t>-412495464</t>
  </si>
  <si>
    <t>216</t>
  </si>
  <si>
    <t>767652240</t>
  </si>
  <si>
    <t>Montáž vrat garážových nebo průmyslových otvíravých do ocelové konstrukce, plochy přes 13 m2</t>
  </si>
  <si>
    <t>-1434149852</t>
  </si>
  <si>
    <t>217</t>
  </si>
  <si>
    <t>55344713R</t>
  </si>
  <si>
    <t>400191418</t>
  </si>
  <si>
    <t>218</t>
  </si>
  <si>
    <t>767832100</t>
  </si>
  <si>
    <t>Montáž žebříků do zdiva s vodovodní ochrannou trubkou</t>
  </si>
  <si>
    <t>-1824013854</t>
  </si>
  <si>
    <t>219</t>
  </si>
  <si>
    <t>31686545R</t>
  </si>
  <si>
    <t>Požární žebřík s ochranným košem a suchovodem opatřený výstupní lávkou pro vstup na střechu - 8500 mm, povrchová úprava žárové zinkování</t>
  </si>
  <si>
    <t>-873022041</t>
  </si>
  <si>
    <t>220</t>
  </si>
  <si>
    <t>998767202</t>
  </si>
  <si>
    <t>Přesun hmot pro zámečnické konstrukce stanovený procentní sazbou (%) z ceny vodorovná dopravní vzdálenost do 50 m v objektech výšky přes 6 do 12 m</t>
  </si>
  <si>
    <t>-1405271712</t>
  </si>
  <si>
    <t>769</t>
  </si>
  <si>
    <t>Ostatní konstrukce a výrobky</t>
  </si>
  <si>
    <t>221</t>
  </si>
  <si>
    <t>769-R01</t>
  </si>
  <si>
    <t>Práškový hasicí přístroj 6kg - P6Te, hasicí schopnost 21A - dodávka a osazení</t>
  </si>
  <si>
    <t>ks</t>
  </si>
  <si>
    <t>-1588350180</t>
  </si>
  <si>
    <t>222</t>
  </si>
  <si>
    <t>769-R02</t>
  </si>
  <si>
    <t>Zařízení autonomní detekce a signalizace požáru (hlásič dle normy ČSN EN 14604), hlásiče s vlastním zdrojem napájení bateriemi - kompletní provedení</t>
  </si>
  <si>
    <t>784209267</t>
  </si>
  <si>
    <t>223</t>
  </si>
  <si>
    <t>769-R03</t>
  </si>
  <si>
    <t>Požární tabulky fotoluminiscenční, tabulky se značením směru úniku - dodávka a osazení</t>
  </si>
  <si>
    <t>1769189612</t>
  </si>
  <si>
    <t>224</t>
  </si>
  <si>
    <t>769-R04</t>
  </si>
  <si>
    <t>Požární tabulky fotoluminiscenční, textové označení bez symbolů - dodávka a osazení</t>
  </si>
  <si>
    <t>1469405447</t>
  </si>
  <si>
    <t>225</t>
  </si>
  <si>
    <t>769-R05</t>
  </si>
  <si>
    <t>Ochrana mostového jeřábu před účinky sálavého topení v hale - kompletní provedení</t>
  </si>
  <si>
    <t>1381128283</t>
  </si>
  <si>
    <t>226</t>
  </si>
  <si>
    <t>769-R06</t>
  </si>
  <si>
    <t>1436494949</t>
  </si>
  <si>
    <t>227</t>
  </si>
  <si>
    <t>769-R07</t>
  </si>
  <si>
    <t>-88941566</t>
  </si>
  <si>
    <t>Poznámka k položce:
Detail provední viz projektová dokumentace</t>
  </si>
  <si>
    <t>228</t>
  </si>
  <si>
    <t>2106714561</t>
  </si>
  <si>
    <t>771</t>
  </si>
  <si>
    <t>Podlahy z dlaždic</t>
  </si>
  <si>
    <t>229</t>
  </si>
  <si>
    <t>771474113</t>
  </si>
  <si>
    <t>Montáž soklíků z dlaždic keramických lepených flexibilním lepidlem rovných výšky přes 90 do 120 mm</t>
  </si>
  <si>
    <t>-1300699147</t>
  </si>
  <si>
    <t>230</t>
  </si>
  <si>
    <t>597613.1</t>
  </si>
  <si>
    <t>sokl s keramických dlaždic - podlahy, v=80 mm</t>
  </si>
  <si>
    <t>-908785804</t>
  </si>
  <si>
    <t>62,8*1,15 'Přepočtené koeficientem množství</t>
  </si>
  <si>
    <t>231</t>
  </si>
  <si>
    <t>771574113</t>
  </si>
  <si>
    <t>Montáž podlah z dlaždic keramických lepených flexibilním lepidlem režných nebo glazovaných hladkých přes 9 do 12 ks/ m2</t>
  </si>
  <si>
    <t>311369770</t>
  </si>
  <si>
    <t>232</t>
  </si>
  <si>
    <t>597611360</t>
  </si>
  <si>
    <t>dlaždice keramické klasifikace R10</t>
  </si>
  <si>
    <t>458899539</t>
  </si>
  <si>
    <t>20,1*1,15 'Přepočtené koeficientem množství</t>
  </si>
  <si>
    <t>233</t>
  </si>
  <si>
    <t>771591111</t>
  </si>
  <si>
    <t>Podlahy - ostatní práce penetrace podkladu</t>
  </si>
  <si>
    <t>-1889098613</t>
  </si>
  <si>
    <t>234</t>
  </si>
  <si>
    <t>771990112</t>
  </si>
  <si>
    <t>Vyrovnání podkladní vrstvy samonivelační stěrkou tl. 4 mm, min. pevnosti 30 MPa</t>
  </si>
  <si>
    <t>-2104695089</t>
  </si>
  <si>
    <t>235</t>
  </si>
  <si>
    <t>771990192</t>
  </si>
  <si>
    <t>Vyrovnání podkladní vrstvy samonivelační stěrkou tl. 4 mm, min. pevnosti Příplatek k cenám za každý další 1 mm tloušťky, min. pevnosti 30 MPa</t>
  </si>
  <si>
    <t>770611119</t>
  </si>
  <si>
    <t>Průměrná vyrovnávací tl. 6 mm</t>
  </si>
  <si>
    <t>20,1*2</t>
  </si>
  <si>
    <t>236</t>
  </si>
  <si>
    <t>998771202</t>
  </si>
  <si>
    <t>Přesun hmot pro podlahy z dlaždic stanovený procentní sazbou (%) z ceny vodorovná dopravní vzdálenost do 50 m v objektech výšky přes 6 do 12 m</t>
  </si>
  <si>
    <t>-774680014</t>
  </si>
  <si>
    <t>781</t>
  </si>
  <si>
    <t>Dokončovací práce - obklady</t>
  </si>
  <si>
    <t>237</t>
  </si>
  <si>
    <t>781474112</t>
  </si>
  <si>
    <t>Montáž obkladů vnitřních stěn z dlaždic keramických lepených flexibilním lepidlem režných nebo glazovaných hladkých přes 6 do 12 ks/m2</t>
  </si>
  <si>
    <t>207553084</t>
  </si>
  <si>
    <t>"m.č. 1.09" 11,7*2-0,7*2</t>
  </si>
  <si>
    <t>"m.č. 1.05" 4,75*2-0,6*2</t>
  </si>
  <si>
    <t>"m.č. 2.06" 14,8*2-0,8*2</t>
  </si>
  <si>
    <t>238</t>
  </si>
  <si>
    <t>59761000R</t>
  </si>
  <si>
    <t>obkládačky keramické - koupelny I. j.</t>
  </si>
  <si>
    <t>908188197</t>
  </si>
  <si>
    <t>Poznámka k položce:
dle výběru</t>
  </si>
  <si>
    <t>57,638*1,25 'Přepočtené koeficientem množství</t>
  </si>
  <si>
    <t>239</t>
  </si>
  <si>
    <t>781479196</t>
  </si>
  <si>
    <t>Příplatek k montáži obkladů vnitřních keramických hladkých za spárování tmelem dvousložkovým</t>
  </si>
  <si>
    <t>297695584</t>
  </si>
  <si>
    <t>240</t>
  </si>
  <si>
    <t>781494511</t>
  </si>
  <si>
    <t>Plastové profily ukončovací lepené flexibilním lepidlem</t>
  </si>
  <si>
    <t>2029548929</t>
  </si>
  <si>
    <t>"m.č. 1.09" 11,7-0,7+2*2+1,3+2,25</t>
  </si>
  <si>
    <t>"m.č. 1.05" 4,75-0,6+2*2</t>
  </si>
  <si>
    <t>"m.č. 2.06" 14,8-0,8+2*2*2</t>
  </si>
  <si>
    <t>241</t>
  </si>
  <si>
    <t>781495111</t>
  </si>
  <si>
    <t>Penetrace podkladu vnitřních obkladů</t>
  </si>
  <si>
    <t>-1452394375</t>
  </si>
  <si>
    <t>242</t>
  </si>
  <si>
    <t>998781202</t>
  </si>
  <si>
    <t>Přesun hmot pro obklady keramické stanovený procentní sazbou (%) z ceny vodorovná dopravní vzdálenost do 50 m v objektech výšky přes 6 do 12 m</t>
  </si>
  <si>
    <t>1490028026</t>
  </si>
  <si>
    <t>783</t>
  </si>
  <si>
    <t>Dokončovací práce - nátěry</t>
  </si>
  <si>
    <t>243</t>
  </si>
  <si>
    <t>783943151</t>
  </si>
  <si>
    <t>Penetrační nátěr betonových podlah hladkých (z pohledového nebo gletovaného betonu, stěrky apod.) polyuretanový</t>
  </si>
  <si>
    <t>-939863090</t>
  </si>
  <si>
    <t>244</t>
  </si>
  <si>
    <t>783947161</t>
  </si>
  <si>
    <t>Krycí (uzavírací) nátěr betonových podlah dvojnásobný polyuretanový vodou ředitelný</t>
  </si>
  <si>
    <t>1957387914</t>
  </si>
  <si>
    <t>245</t>
  </si>
  <si>
    <t>783997151</t>
  </si>
  <si>
    <t>Krycí (uzavírací) nátěr betonových podlah Příplatek k cenám za provedení protiskluzné vrstvy prosypem křemičitým pískem nebo skleněnými kuličkami</t>
  </si>
  <si>
    <t>309955955</t>
  </si>
  <si>
    <t>784</t>
  </si>
  <si>
    <t>Malby</t>
  </si>
  <si>
    <t>246</t>
  </si>
  <si>
    <t>784121001</t>
  </si>
  <si>
    <t>Oškrabání malby v místnostech výšky do 3,80 m</t>
  </si>
  <si>
    <t>1338895444</t>
  </si>
  <si>
    <t>"stropy" (24+23,3+13,05+6,5+3+2,95+1*2)</t>
  </si>
  <si>
    <t>"stěny" (34,5+19,8+14,7+10,2+7,6+6,9+4*2)*2,85</t>
  </si>
  <si>
    <t>"stropy" (19,4+30+13,05+6,5+3+2,95+1*2)</t>
  </si>
  <si>
    <t>"stěny" (27,6+23,1+14,7+10,2+7,6+6,9+4*2)*2,85</t>
  </si>
  <si>
    <t>Stěna v hale</t>
  </si>
  <si>
    <t>112,7</t>
  </si>
  <si>
    <t>odpočet obkladů</t>
  </si>
  <si>
    <t>-58,3</t>
  </si>
  <si>
    <t>247</t>
  </si>
  <si>
    <t>784211011</t>
  </si>
  <si>
    <t>Malby z malířských směsí otěruvzdorných za mokra jednonásobné, bílé za mokra otěruvzdorné velmi dobře v místnostech výšky do 3,80 m</t>
  </si>
  <si>
    <t>-329368097</t>
  </si>
  <si>
    <t>248</t>
  </si>
  <si>
    <t>784211111</t>
  </si>
  <si>
    <t>Malby z malířských směsí otěruvzdorných za mokra dvojnásobné, bílé za mokra otěruvzdorné velmi dobře v místnostech výšky do 3,80 m</t>
  </si>
  <si>
    <t>-154755307</t>
  </si>
  <si>
    <t>789</t>
  </si>
  <si>
    <t>Povrchové úpravy ocelových konstrukcí a technologických zařízení</t>
  </si>
  <si>
    <t>249</t>
  </si>
  <si>
    <t>789124141</t>
  </si>
  <si>
    <t>Úpravy povrchů pod nátěry ocelových konstrukcí třídy IV odstranění rzi a nečistot mechanizovaným čištěním stupeň přípravy St 3, stupeň zrezivění B</t>
  </si>
  <si>
    <t>-984381327</t>
  </si>
  <si>
    <t>7*10*0,546</t>
  </si>
  <si>
    <t>Styky a svary - 20% z celkové plochy</t>
  </si>
  <si>
    <t>38,22*0,2</t>
  </si>
  <si>
    <t>250</t>
  </si>
  <si>
    <t>789124220</t>
  </si>
  <si>
    <t>Úpravy povrchů pod nátěry ocelových konstrukcí třídy IV očištění oprášením</t>
  </si>
  <si>
    <t>1947739717</t>
  </si>
  <si>
    <t>251</t>
  </si>
  <si>
    <t>789124240</t>
  </si>
  <si>
    <t>Úpravy povrchů pod nátěry ocelových konstrukcí třídy IV očištění odmaštěním</t>
  </si>
  <si>
    <t>1606482719</t>
  </si>
  <si>
    <t>252</t>
  </si>
  <si>
    <t>789328311</t>
  </si>
  <si>
    <t>Nátěr ocelových konstrukcí třídy IV dvousložkový polyuretanový základní, tloušťky do 80 μm</t>
  </si>
  <si>
    <t>918287055</t>
  </si>
  <si>
    <t>253</t>
  </si>
  <si>
    <t>789328316</t>
  </si>
  <si>
    <t>Nátěr ocelových konstrukcí třídy IV dvousložkový polyuretanový mezivrstva, tloušťky do 80 μm</t>
  </si>
  <si>
    <t>-974069261</t>
  </si>
  <si>
    <t>254</t>
  </si>
  <si>
    <t>789328321</t>
  </si>
  <si>
    <t>Nátěr ocelových konstrukcí třídy IV dvousložkový polyuretanový krycí (vrchní), tloušťky do 80 μm</t>
  </si>
  <si>
    <t>-48449169</t>
  </si>
  <si>
    <t>VRN</t>
  </si>
  <si>
    <t>Vedlejší rozpočtové náklady</t>
  </si>
  <si>
    <t>VRN1</t>
  </si>
  <si>
    <t>Průzkumné, geodetické a projektové práce</t>
  </si>
  <si>
    <t>255</t>
  </si>
  <si>
    <t>013254000</t>
  </si>
  <si>
    <t>Průzkumné, geodetické a projektové práce projektové práce dokumentace stavby (výkresová a textová) skutečného provedení stavby</t>
  </si>
  <si>
    <t>1024</t>
  </si>
  <si>
    <t>1823205791</t>
  </si>
  <si>
    <t>VRN3</t>
  </si>
  <si>
    <t>Zařízení staveniště</t>
  </si>
  <si>
    <t>256</t>
  </si>
  <si>
    <t>031203000</t>
  </si>
  <si>
    <t>Zařízení staveniště související (přípravné) práce terénní úpravy pro zařízení staveniště</t>
  </si>
  <si>
    <t>-87848774</t>
  </si>
  <si>
    <t>257</t>
  </si>
  <si>
    <t>034103000</t>
  </si>
  <si>
    <t>Zařízení staveniště zabezpečení staveniště energie pro zařízení staveniště</t>
  </si>
  <si>
    <t>1912581016</t>
  </si>
  <si>
    <t>258</t>
  </si>
  <si>
    <t>039103000</t>
  </si>
  <si>
    <t>Zařízení staveniště zrušení zařízení staveniště rozebrání, bourání a odvoz</t>
  </si>
  <si>
    <t>-1437081181</t>
  </si>
  <si>
    <t>VRN4</t>
  </si>
  <si>
    <t>Inženýrská činnost</t>
  </si>
  <si>
    <t>259</t>
  </si>
  <si>
    <t>041203000</t>
  </si>
  <si>
    <t>Inženýrská činnost dozory technický dozor investora</t>
  </si>
  <si>
    <t>-221174626</t>
  </si>
  <si>
    <t>SO 01b - Zdravotnětechnické instalace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</si>
  <si>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</si>
  <si>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</si>
  <si>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</si>
  <si>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</si>
  <si>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>721</t>
  </si>
  <si>
    <t>Zdravotechnika - vnitřní kanalizace</t>
  </si>
  <si>
    <t>721-R01</t>
  </si>
  <si>
    <t>721-R02</t>
  </si>
  <si>
    <t>721-R03</t>
  </si>
  <si>
    <t>m'</t>
  </si>
  <si>
    <t>721-R04</t>
  </si>
  <si>
    <t>721-R05</t>
  </si>
  <si>
    <t>721-R06</t>
  </si>
  <si>
    <t>721-R07</t>
  </si>
  <si>
    <t>721-R08</t>
  </si>
  <si>
    <t>721-R09</t>
  </si>
  <si>
    <t>721-R10</t>
  </si>
  <si>
    <t>stavební přípomoce</t>
  </si>
  <si>
    <t>721-R11</t>
  </si>
  <si>
    <t>proplach nového potrubí</t>
  </si>
  <si>
    <t>721-M01</t>
  </si>
  <si>
    <t>998721202</t>
  </si>
  <si>
    <t>Přesun hmot pro vnitřní kanalizace stanovený procentní sazbou (%) z ceny vodorovná dopravní vzdálenost do 50 m v objektech výšky přes 6 do 12 m</t>
  </si>
  <si>
    <t>-358282231</t>
  </si>
  <si>
    <t>722</t>
  </si>
  <si>
    <t>Zdravotechnika - vnitřní vodovod</t>
  </si>
  <si>
    <t>722-R01</t>
  </si>
  <si>
    <t>722-R02</t>
  </si>
  <si>
    <t>722-R03</t>
  </si>
  <si>
    <t>722-R04</t>
  </si>
  <si>
    <t>722-R05</t>
  </si>
  <si>
    <t>722-R06</t>
  </si>
  <si>
    <t>teploměr, 0-100 st.C</t>
  </si>
  <si>
    <t>722-R07</t>
  </si>
  <si>
    <t>zpětný ventil DN20</t>
  </si>
  <si>
    <t>722-R08</t>
  </si>
  <si>
    <t>manometr, 0-10bar</t>
  </si>
  <si>
    <t>722-R09</t>
  </si>
  <si>
    <t>pojišťovací ventil DN20</t>
  </si>
  <si>
    <t>722-R10</t>
  </si>
  <si>
    <t>722-R11</t>
  </si>
  <si>
    <t>722-R12</t>
  </si>
  <si>
    <t>elektrický ohřívač zásobníkový v provedení pod dřez, objem 15 l, (2kW; 1/N/PE; 230V 50Hz).+bezpečnostní armatura v design.provedení-chrom</t>
  </si>
  <si>
    <t>Poznámka k položce:
ke stáv.dřezu</t>
  </si>
  <si>
    <t>722-R13</t>
  </si>
  <si>
    <t>722-R14</t>
  </si>
  <si>
    <t>722-R15</t>
  </si>
  <si>
    <t>722-R16</t>
  </si>
  <si>
    <t>722-R17</t>
  </si>
  <si>
    <t>722-R18</t>
  </si>
  <si>
    <t>722-R19</t>
  </si>
  <si>
    <t>Poznámka k položce:
mytí WAP</t>
  </si>
  <si>
    <t>722-R20</t>
  </si>
  <si>
    <t>Poznámka k položce:
požár</t>
  </si>
  <si>
    <t>722-R21</t>
  </si>
  <si>
    <t>722-R22</t>
  </si>
  <si>
    <t>Poznámka k položce:
hala</t>
  </si>
  <si>
    <t>722-R23</t>
  </si>
  <si>
    <t>722-R24</t>
  </si>
  <si>
    <t>722-R25</t>
  </si>
  <si>
    <t>Požární hydrant D25/20 s tvarovně stálou hadicí dl.20m, dvířka červená</t>
  </si>
  <si>
    <t>722-R26</t>
  </si>
  <si>
    <t>kpl</t>
  </si>
  <si>
    <t>722-R27</t>
  </si>
  <si>
    <t>Ochrannná trubka</t>
  </si>
  <si>
    <t>722-R29</t>
  </si>
  <si>
    <t>uchycení potrubí</t>
  </si>
  <si>
    <t>soub.</t>
  </si>
  <si>
    <t>722-R30</t>
  </si>
  <si>
    <t>propláchnutí, desinfekce a zkoušky potrubí</t>
  </si>
  <si>
    <t>722-M01</t>
  </si>
  <si>
    <t>722-M02</t>
  </si>
  <si>
    <t>cedulky s označením potrubí</t>
  </si>
  <si>
    <t>998722202</t>
  </si>
  <si>
    <t>Přesun hmot pro vnitřní vodovod stanovený procentní sazbou (%) z ceny vodorovná dopravní vzdálenost do 50 m v objektech výšky přes 6 do 12 m</t>
  </si>
  <si>
    <t>2131416769</t>
  </si>
  <si>
    <t>723</t>
  </si>
  <si>
    <t>Zdravotechnika - vnitřní plynovod</t>
  </si>
  <si>
    <t>723-R01</t>
  </si>
  <si>
    <t>-657302314</t>
  </si>
  <si>
    <t>723-R02</t>
  </si>
  <si>
    <t>1651203637</t>
  </si>
  <si>
    <t>723-R03</t>
  </si>
  <si>
    <t>872597220</t>
  </si>
  <si>
    <t>723-R04</t>
  </si>
  <si>
    <t>Regulátor tlaku plynu B25</t>
  </si>
  <si>
    <t>2118130245</t>
  </si>
  <si>
    <t>723-R05</t>
  </si>
  <si>
    <t>-2072209939</t>
  </si>
  <si>
    <t>723-R06</t>
  </si>
  <si>
    <t>konzole pro uchycení plynoměru</t>
  </si>
  <si>
    <t>-499885833</t>
  </si>
  <si>
    <t>723-R07</t>
  </si>
  <si>
    <t>rozpěka plynoměru - typ dle tech.podmínek připojení plynáren</t>
  </si>
  <si>
    <t>1126379926</t>
  </si>
  <si>
    <t>723-R08</t>
  </si>
  <si>
    <t>kotvení přechodky ISOFLO (objímka s držákem)</t>
  </si>
  <si>
    <t>1333806667</t>
  </si>
  <si>
    <t>723-R09</t>
  </si>
  <si>
    <t>přechodka PED40/závit DN32</t>
  </si>
  <si>
    <t>2052045428</t>
  </si>
  <si>
    <t>723-R10</t>
  </si>
  <si>
    <t>-2040013084</t>
  </si>
  <si>
    <t>723-R11</t>
  </si>
  <si>
    <t>-841822508</t>
  </si>
  <si>
    <t>723-R12</t>
  </si>
  <si>
    <t>1063698748</t>
  </si>
  <si>
    <t>723-R13</t>
  </si>
  <si>
    <t>kulový uzávěr DN15 s termopojistkou</t>
  </si>
  <si>
    <t>629811111</t>
  </si>
  <si>
    <t>723-R14</t>
  </si>
  <si>
    <t>kulový uzávěr DN20 s termopojistkou</t>
  </si>
  <si>
    <t>-661656588</t>
  </si>
  <si>
    <t>723-R15</t>
  </si>
  <si>
    <t>protipožární armatura DN25</t>
  </si>
  <si>
    <t>1641428290</t>
  </si>
  <si>
    <t>723-R16</t>
  </si>
  <si>
    <t>protipožární armatura DN40</t>
  </si>
  <si>
    <t>-416748461</t>
  </si>
  <si>
    <t>723-R17</t>
  </si>
  <si>
    <t>tlakoměr Ř160, 0-4 kPa, smyčka zahnutá, kohout M 20x1,5</t>
  </si>
  <si>
    <t>249925370</t>
  </si>
  <si>
    <t>723-R18</t>
  </si>
  <si>
    <t>Potrubí ocelové bezešvé jakosti 11353.0, spojovaných svařováním. Vč.ochranného žlutého nátěru DN15</t>
  </si>
  <si>
    <t>-689282954</t>
  </si>
  <si>
    <t>723-R19</t>
  </si>
  <si>
    <t>Potrubí ocelové bezešvé jakosti 11353.0, spojovaných svařováním. Vč.ochranného žlutého nátěru DN20</t>
  </si>
  <si>
    <t>1524904212</t>
  </si>
  <si>
    <t>723-R20</t>
  </si>
  <si>
    <t>Potrubí ocelové bezešvé jakosti 11353.0, spojovaných svařováním. Vč.ochranného žlutého nátěru DN25</t>
  </si>
  <si>
    <t>2041738515</t>
  </si>
  <si>
    <t>723-R21</t>
  </si>
  <si>
    <t>Potrubí ocelové bezešvé jakosti 11353.0, spojovaných svařováním. Vč.ochranného žlutého nátěru DN32</t>
  </si>
  <si>
    <t>921845431</t>
  </si>
  <si>
    <t>723-R22</t>
  </si>
  <si>
    <t>Potrubí ocelové bezešvé jakosti 11353.0, spojovaných svařováním. Vč.ochranného žlutého nátěru DN40</t>
  </si>
  <si>
    <t>912635239</t>
  </si>
  <si>
    <t>723-R23</t>
  </si>
  <si>
    <t>1548895717</t>
  </si>
  <si>
    <t>723-R24</t>
  </si>
  <si>
    <t>Plynovodní ochranné potrubí korugované pro uložení do země, žluté D75</t>
  </si>
  <si>
    <t>-1873597941</t>
  </si>
  <si>
    <t>723-R25</t>
  </si>
  <si>
    <t>1146210394</t>
  </si>
  <si>
    <t>723-R26</t>
  </si>
  <si>
    <t>chránička (provedena dle TPG 704 01:2013)</t>
  </si>
  <si>
    <t>-126828016</t>
  </si>
  <si>
    <t>723-R27</t>
  </si>
  <si>
    <t>Stavební přípomoce</t>
  </si>
  <si>
    <t>2006172998</t>
  </si>
  <si>
    <t>723-R28</t>
  </si>
  <si>
    <t>-707390491</t>
  </si>
  <si>
    <t>723-R29</t>
  </si>
  <si>
    <t>čištění potrubí</t>
  </si>
  <si>
    <t>-2006928413</t>
  </si>
  <si>
    <t>723-R30</t>
  </si>
  <si>
    <t>Zkoušky a revize</t>
  </si>
  <si>
    <t>-243293235</t>
  </si>
  <si>
    <t>723-M01</t>
  </si>
  <si>
    <t>-1293298875</t>
  </si>
  <si>
    <t>998723202</t>
  </si>
  <si>
    <t>Přesun hmot pro vnitřní plynovod stanovený procentní sazbou (%) z ceny vodorovná dopravní vzdálenost do 50 m v objektech výšky přes 6 do 12 m</t>
  </si>
  <si>
    <t>-1278802274</t>
  </si>
  <si>
    <t>725</t>
  </si>
  <si>
    <t>Zdravotechnika - zařizovací předměty</t>
  </si>
  <si>
    <t>725-R01</t>
  </si>
  <si>
    <t>výlevka, keramická, bílá, nástěnná, závěsná, se zády vč. mřížky, 445 x 320 mm, vč, sifonu a soupravy na upevnění výlevky</t>
  </si>
  <si>
    <t>725-R02</t>
  </si>
  <si>
    <t>baterie výlevková, nástěnná, páková, chromová</t>
  </si>
  <si>
    <t>725-R03</t>
  </si>
  <si>
    <t>klozet v provedení kombi, keramický, bílý, s hlubokým splachováním, vývod odpadu zezadu</t>
  </si>
  <si>
    <t>725-R04</t>
  </si>
  <si>
    <t>725-R05</t>
  </si>
  <si>
    <t>725-R06</t>
  </si>
  <si>
    <t>725-R07</t>
  </si>
  <si>
    <t>klozet závěsný, keramický, bílý, s hlubokým splachováním</t>
  </si>
  <si>
    <t>725-R08</t>
  </si>
  <si>
    <t>sedátko s poklopem, bílé, s antibakteriální úpravou a rychloupínacími ocelovými úchyty</t>
  </si>
  <si>
    <t>725-R09</t>
  </si>
  <si>
    <t>zabudovaná splachovací nádržka v instalační příčce, vč. instalační sady</t>
  </si>
  <si>
    <t>725-R10</t>
  </si>
  <si>
    <t>ovládací destička WC</t>
  </si>
  <si>
    <t>725-R11</t>
  </si>
  <si>
    <t>nástěnný urinál, keramický, bílý</t>
  </si>
  <si>
    <t>725-R12</t>
  </si>
  <si>
    <t>splachovací systém automatický v provedení antivadal</t>
  </si>
  <si>
    <t>725-R13</t>
  </si>
  <si>
    <t>sifon (dle typu urinálu např.podomítkový)</t>
  </si>
  <si>
    <t>725-R14</t>
  </si>
  <si>
    <t>pisoárový uchycovací prvek.</t>
  </si>
  <si>
    <t>725-R15</t>
  </si>
  <si>
    <t>příslušenství k sanitární keramice - izolační deska pro závěsný urinál s příslušenstvím  bílá</t>
  </si>
  <si>
    <t>725-R16</t>
  </si>
  <si>
    <t>sprchový set - ruční sprcha, hadice, tyč, provedení chrom</t>
  </si>
  <si>
    <t>725-R17</t>
  </si>
  <si>
    <t>sprchová vanička čtvercová, samonosná, akrylátová, bílá, 900 x 900 mm, včetně zástěny výšky 2,0 m - posuvné dveře, provedení sklo, lišty chrom</t>
  </si>
  <si>
    <t>725-R18</t>
  </si>
  <si>
    <t>sprchová směšovací páková baterie, nástěnná</t>
  </si>
  <si>
    <t>725-R19</t>
  </si>
  <si>
    <t>sprchová zápachová uzávěrka DN40/50 s kulovým kloubem na odtoku s vyjímatelnou sifovou vložkou, s krytkou z nerezu</t>
  </si>
  <si>
    <t>725-R20</t>
  </si>
  <si>
    <t>umyvadlo, keramické, bílé, s otvorem pro baterii uprostřed, 600 x 450 mm</t>
  </si>
  <si>
    <t>725-R21</t>
  </si>
  <si>
    <t>baterie umyvadlová, stojánková, páková, chromová, s automatickou zátkou 5/4", vč. nerez hadic</t>
  </si>
  <si>
    <t>725-R22</t>
  </si>
  <si>
    <t>725-R23</t>
  </si>
  <si>
    <t>umyvadlová zápachová uzávěrka -sifon chromový, lahvový</t>
  </si>
  <si>
    <t>725-R24</t>
  </si>
  <si>
    <t>umývátko malé, keramické, bílé, s otvorem pro baterii uprostřed</t>
  </si>
  <si>
    <t>725-R25</t>
  </si>
  <si>
    <t>725-R26</t>
  </si>
  <si>
    <t>725-R27</t>
  </si>
  <si>
    <t>725-R28</t>
  </si>
  <si>
    <t>elektrický ohřívač zásobníkový v provedení pod umyvadlo, objem 5 l, (2kW; 1/N/PE; 230V 50Hz).+bezpečnostní armatura v design.provedení-chrom</t>
  </si>
  <si>
    <t>998725202</t>
  </si>
  <si>
    <t>Přesun hmot pro zařizovací předměty stanovený procentní sazbou (%) z ceny vodorovná dopravní vzdálenost do 50 m v objektech výšky přes 6 do 12 m</t>
  </si>
  <si>
    <t>1597804950</t>
  </si>
  <si>
    <t>SO 01c -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</si>
  <si>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</si>
  <si>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</si>
  <si>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</si>
  <si>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</si>
  <si>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731</t>
  </si>
  <si>
    <t>Ústřední vytápění - kotelny</t>
  </si>
  <si>
    <t>731-R01</t>
  </si>
  <si>
    <t>731-R02</t>
  </si>
  <si>
    <t>731-R03</t>
  </si>
  <si>
    <t>731-R04</t>
  </si>
  <si>
    <t>731-R05</t>
  </si>
  <si>
    <t>uvedení do provozu celého zařízení</t>
  </si>
  <si>
    <t>731-R06</t>
  </si>
  <si>
    <t>zkoušky zařízení</t>
  </si>
  <si>
    <t>998731202</t>
  </si>
  <si>
    <t>Přesun hmot pro kotelny stanovený procentní sazbou (%) z ceny vodorovná dopravní vzdálenost do 50 m v objektech výšky přes 6 do 12 m</t>
  </si>
  <si>
    <t>-312914429</t>
  </si>
  <si>
    <t>733</t>
  </si>
  <si>
    <t>Ústřední vytápění - rozvodné potrubí</t>
  </si>
  <si>
    <t>733-R01</t>
  </si>
  <si>
    <t>měděné potrubí, spojované lisováním prům. 22/1, vč. tvarovek,  montáže a uložení potrubí</t>
  </si>
  <si>
    <t>733-R02</t>
  </si>
  <si>
    <t>měděné potrubí, spojované lisováním prům. 28/1, vč. tvarovek,  montáže a uložení potrubí</t>
  </si>
  <si>
    <t>733-R03</t>
  </si>
  <si>
    <t>733-R04</t>
  </si>
  <si>
    <t>733-R05</t>
  </si>
  <si>
    <t>733-R06</t>
  </si>
  <si>
    <t>l</t>
  </si>
  <si>
    <t>733-M01</t>
  </si>
  <si>
    <t>733-R07</t>
  </si>
  <si>
    <t>uchycení potrubí ke stavebním kcím</t>
  </si>
  <si>
    <t>733-R08</t>
  </si>
  <si>
    <t>propláchnutí a vyčištění stávající otopné soustavy</t>
  </si>
  <si>
    <t>733-R09</t>
  </si>
  <si>
    <t>tlaková zkouška potrubí</t>
  </si>
  <si>
    <t>998733202</t>
  </si>
  <si>
    <t>Přesun hmot pro rozvody potrubí stanovený procentní sazbou z ceny vodorovná dopravní vzdálenost do 50 m v objektech výšky přes 6 do 12 m</t>
  </si>
  <si>
    <t>1489534352</t>
  </si>
  <si>
    <t>734</t>
  </si>
  <si>
    <t>Ústřední vytápění - armatury</t>
  </si>
  <si>
    <t>734-R01</t>
  </si>
  <si>
    <t>734-R02</t>
  </si>
  <si>
    <t>Filtr DN25</t>
  </si>
  <si>
    <t>734-R03</t>
  </si>
  <si>
    <t>731-M01</t>
  </si>
  <si>
    <t>998734202</t>
  </si>
  <si>
    <t>Přesun hmot pro armatury stanovený procentní sazbou (%) z ceny vodorovná dopravní vzdálenost do 50 m v objektech výšky přes 6 do 12 m</t>
  </si>
  <si>
    <t>146718198</t>
  </si>
  <si>
    <t>735</t>
  </si>
  <si>
    <t>Ústřední vytápění - otopná tělesa</t>
  </si>
  <si>
    <t>735-R01</t>
  </si>
  <si>
    <t>735-R02</t>
  </si>
  <si>
    <t>735-R03</t>
  </si>
  <si>
    <t>735-R04</t>
  </si>
  <si>
    <t>735-R05</t>
  </si>
  <si>
    <t>735-R06</t>
  </si>
  <si>
    <t>998735202</t>
  </si>
  <si>
    <t>Přesun hmot pro otopná tělesa stanovený procentní sazbou (%) z ceny vodorovná dopravní vzdálenost do 50 m v objektech výšky přes 6 do 12 m</t>
  </si>
  <si>
    <t>-987869529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</si>
  <si>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</si>
  <si>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</si>
  <si>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</si>
  <si>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</si>
  <si>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</si>
  <si>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</si>
  <si>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</si>
  <si>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</si>
  <si>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</si>
  <si>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</si>
  <si>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</si>
  <si>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</si>
  <si>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</si>
  <si>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</si>
  <si>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</si>
  <si>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</si>
  <si>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</si>
  <si>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</si>
  <si>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</si>
  <si>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</si>
  <si>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</si>
  <si>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</si>
  <si>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</si>
  <si>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</si>
  <si>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</si>
  <si>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</si>
  <si>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</si>
  <si>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</si>
  <si>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</si>
  <si>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</si>
  <si>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</si>
  <si>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</si>
  <si>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</si>
  <si>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</si>
  <si>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</si>
  <si>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</si>
  <si>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</si>
  <si>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</si>
  <si>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</si>
  <si>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</si>
  <si>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</si>
  <si>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</si>
  <si>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</si>
  <si>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</si>
  <si>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</si>
  <si>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</si>
  <si>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</si>
  <si>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</si>
  <si>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</si>
  <si>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</si>
  <si>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</si>
  <si>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</si>
  <si>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</si>
  <si>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</si>
  <si>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</si>
  <si>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</si>
  <si>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</si>
  <si>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</si>
  <si>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</si>
  <si>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</si>
  <si>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</si>
  <si>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</si>
  <si>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</si>
  <si>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</si>
  <si>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</si>
  <si>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</si>
  <si>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</si>
  <si>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</si>
  <si>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</si>
  <si>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</si>
  <si>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</si>
  <si>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</si>
  <si>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</si>
  <si>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</si>
  <si>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</si>
  <si>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</si>
  <si>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</si>
  <si>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</si>
  <si>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</si>
  <si>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</si>
  <si>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</si>
  <si>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</si>
  <si>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</si>
  <si>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</si>
  <si>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</si>
  <si>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</si>
  <si>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</si>
  <si>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</si>
  <si>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</si>
  <si>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</si>
  <si>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</si>
  <si>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</si>
  <si>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</si>
  <si>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</si>
  <si>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</si>
  <si>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</si>
  <si>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</si>
  <si>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</si>
  <si>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</si>
  <si>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</si>
  <si>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</si>
  <si>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</si>
  <si>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</si>
  <si>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</si>
  <si>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</si>
  <si>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</si>
  <si>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</si>
  <si>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</si>
  <si>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</si>
  <si>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</si>
  <si>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</si>
  <si>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</si>
  <si>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</si>
  <si>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</si>
  <si>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</si>
  <si>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</si>
  <si>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</si>
  <si>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</si>
  <si>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</si>
  <si>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</si>
  <si>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</si>
  <si>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</si>
  <si>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</si>
  <si>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</si>
  <si>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</si>
  <si>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</si>
  <si>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</si>
  <si>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</si>
  <si>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</si>
  <si>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</si>
  <si>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</si>
  <si>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</si>
  <si>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</si>
  <si>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</si>
  <si>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</si>
  <si>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</si>
  <si>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</si>
  <si>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</si>
  <si>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</si>
  <si>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</si>
  <si>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</si>
  <si>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</si>
  <si>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</si>
  <si>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</si>
  <si>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</si>
  <si>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</si>
  <si>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</si>
  <si>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</si>
  <si>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</si>
  <si>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</si>
  <si>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</si>
  <si>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</si>
  <si>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</si>
  <si>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</si>
  <si>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</si>
  <si>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</si>
  <si>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</si>
  <si>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</si>
  <si>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</si>
  <si>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</si>
  <si>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</si>
  <si>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</si>
  <si>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</si>
  <si>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</si>
  <si>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</si>
  <si>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</si>
  <si>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</si>
  <si>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</si>
  <si>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</si>
  <si>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</si>
  <si>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</si>
  <si>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</si>
  <si>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</si>
  <si>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</si>
  <si>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</si>
  <si>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</si>
  <si>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</si>
  <si>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</si>
  <si>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</si>
  <si>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</si>
  <si>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</si>
  <si>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</si>
  <si>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</si>
  <si>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Poznámka k položce:
plošná hmotnost: 300 g/m2, Pevnost v tahu (podélně/příčně): 3,0/2,5 kN/m, Statické protržení (CBR): 400 N, Funkce: F, F+S  Šířka: 2 m, Délka nábalu: 50 m</t>
  </si>
  <si>
    <t>Poznámka k položce:
Štěrk z pěnového skla, zrnitost 0-63mm, hutněný, stoprocentně recyklovatelné sklo, vysoce únosné, nenasákové, nehořlavé,
sypná hmotnost 150- 180kg/m3</t>
  </si>
  <si>
    <t>Stěny z přesných pórobetonových tvárnic (autoklávovaný pórobeton) na pero a drážku s kapsou na tenké maltové lože, tloušťka stěny 250 mm, velikost tvárnic 599/249/250mm objemová hmotnost 450 kg/m3, vzduchová neprůzvučnost Rw = 45dB, součinitel prostupu tepla Uu = 0,429W/m2K</t>
  </si>
  <si>
    <t>Přizdívky izolační a ochranné z pórobetonových tvárnic (autoklávovaný pórobeton) o objemové hmotnosti 500 kg/m3, velikost tvárnic 599/249/150mm, na tenké maltové lože, tloušťky přizdívky 150 mm</t>
  </si>
  <si>
    <t>Poznámka k položce:
sendvičové panely s výplní z minerální izolace, s úpravou mikro, barevnost RAL 9006 z exteriéru, barevnost RAL 9010 z interiéru, index vzduchové neprůzvučnosti Rw = 31dB</t>
  </si>
  <si>
    <t>Stěny admin.části</t>
  </si>
  <si>
    <t xml:space="preserve">panel sendvičový stěnový vnější, izolace minerální vlna, skryté kotvení, U= 0,52 W/m2K, modulová/celková šířka 1000/1054 mm, tl. 80 mm, plechy panelů ze žárově pozinkované oceli Z275, tloušťka vnějšího plechu 0,60mm, tloušťka vnitřního plechu 0,50mm, povrchová úprava mikro, PES 25 </t>
  </si>
  <si>
    <t>panel sendvičový stěnový vnější, izolace jádro z IPN, skryté kotvení, U= 0,185 W/m2K, modulová/celková šířka 1000/1054 mm, tl. 120 mm, plechy panelů ze žárově pozinkované oceli Z275, tloušťka vnějšího plechu 0,60mm, tloušťka vnitřního plechu 0,40mm, panely s úpravou mikro, povrchová úprava PES 25, RAL 9006 z exteriéru, RAL 9010 z interiéru, index vzduchové neprůzvučnosti Rw = 27dB</t>
  </si>
  <si>
    <t xml:space="preserve">panel sendvičový střešní, izolace jádro z IPN, viditelné kotvení, U= 0,148 W/m2K, modulová/celková šířka 1000/1083 mm, tl. 140mm, </t>
  </si>
  <si>
    <t>Poznámka k položce:
sendvičové panely s výplní z IPN, barevnost RAL 9006 z exteriéru, barevnost RAL 9010 z interiéru, trapzová profilace horního plechu, plechy panelů ze žárově pozinkované oceli Z275, tloušťka vnějšího plechu 0,50mmm, tloušťka vnitřního plechu 0,40mm, finální povrchová úprava PES25, index vzduchové neprůzvučnosti Rw = 25dB</t>
  </si>
  <si>
    <t>Poznámka k položce:
sendvičové panely s výplní z minerální izolace, trapézová profilace horního plechu, plechu panelů ze žárově pozinkované oceli Z275, tloušťka vnějšího plechu 0,60mm, tloušťka vnitřního plechu 0,50mm, finální povrchová úprava PES25, barva z exteriéru RAL 9006, barva z interiéru RAL 9010, součinitel prostupu tepla min. U = 0,299 W/m2K, index vzduchové neprůzvučnosti min. Rw = 33dB</t>
  </si>
  <si>
    <t>deska z extrudovaného polystyrenu zpevněná, hrana polodrážková lambda 0,033 [W/mK] 1250 x 600 mm</t>
  </si>
  <si>
    <t>Poznámka k položce:
lambda 0,033 [W / m K]</t>
  </si>
  <si>
    <t>Poznámka k položce:
asfaltová emulze bez obsahu rozpouštědel, obsah asfaltu &gt; 48% hmotnosti, obsah vody a emulgátoru &lt; 52% hmotnosti, bod měknutí pevné části +50°C, doba tvrdnutí &lt; 2 hod
Spotřeba 0,1-0,4 l/m2 dle podkladu</t>
  </si>
  <si>
    <t xml:space="preserve">Hydroizolační asfaltový pás - pás z SBS modifikovaného asfaltu s nosnou vložkou z polyesterové rohože, pás na horním povrchu opatřený jemným separačním posypema na spodním separační PE folii, tl. 4mm, faktor difúzního odporu 20 000, s ochranou proti radonu, plošná hmotnost 4,54kg/m2 </t>
  </si>
  <si>
    <t>Průmyslové LED svítidlo pro osvětlení výrobních hal a těžkých provozů, příkon 139W, světelný tok 20748lm, teplota chromatičnosti 5000, CRI 80, IP 66, optika B30-C, kompletní provedení</t>
  </si>
  <si>
    <t>Venkovní LED svítidlo, příkon 27W, světelný tok 3453lm, teplota chromatičnosti 4000, CRI 70, IP 66, IK 09, kompletní provedení</t>
  </si>
  <si>
    <t>Poznámka k položce:
barevnost RAL 9006 z exteriéru, RAL 9010 z interiéru, zaskleno izolačním dvojsklem, U = 1,0W/m2K, Rw = min. 33dB</t>
  </si>
  <si>
    <t xml:space="preserve">Poznámka k položce:
barevnost RAL 9006, kromě požárního zasklení bude sestava zasklena izolačním dvojsklem s hodnotami U = 1,0W/m2K a R = min. 33dB, dveře opatřeny nerez madlem </t>
  </si>
  <si>
    <t>Sanitární příčky vhodné do mokrého prostředí dělící z HPL tl. 12 mm</t>
  </si>
  <si>
    <t>Sanitární příčky vhodné do mokrého prostředí dveře vnitřní do sanitárních příček šířky do 800 mm, výšky do 2 000 mm z HPL včetně nerezového kování tl. 12 mm</t>
  </si>
  <si>
    <t>plynový kondenzační kotel, tepelný příkon 30,2 kW s modulačním výkonem cca 4,9-29,6kW, max. výkon pro ohřev TV 34,4kW, jmenovitý výkon při 80/60°C 29,6kW</t>
  </si>
  <si>
    <t>Regulace ekvitermní s venkovním čidlem, bude dodávkou zvoleného výrobce kotle</t>
  </si>
  <si>
    <t>Oplechování střešních prvků z ocelového lakovaného plechu v RAL 9006 hřebene nevětraného s použitím hřebenového plechu rš 500 mm</t>
  </si>
  <si>
    <t>Oplechování střešních prvků z ocelového lakovaného plechu v RAL 9006 štítu závětrnou lištou rš 400 mm</t>
  </si>
  <si>
    <t>Oplechování parapetů z ocelového lakovaného plechu v RAL 9006 rovných mechanicky kotvené, bez rohů rš 330 mm</t>
  </si>
  <si>
    <t>Lemování prostupů z ocelového lakovaného plechu v RAL 9006 bez lišty, střech s krytinou skládanou nebo z plechu</t>
  </si>
  <si>
    <t>Žlab podokapní z ocelového lakovaného plechu v RAL 9006 včetně háků a čel hranatý rš 330 mm</t>
  </si>
  <si>
    <t>Svod z ocelového lakovaného plechu v RAL 9006 včetně objímek, kolen a odskoků hranatý, o straně 120 mm</t>
  </si>
  <si>
    <t>Štítové lemování z ocelového lakovaného plechu v RAL 9006  - kompletní provedení</t>
  </si>
  <si>
    <t>Srážecí lišta z ocelového lakovaného plechu v RAL 9006  - kompletní provedení</t>
  </si>
  <si>
    <t>Okapnice z ocelového lakovaného plechu v RAL 9006 - kompletní provedení</t>
  </si>
  <si>
    <t>Sokl externí strana z ocelového lakovaného plechu v RAL 9006 - kompletní provedení</t>
  </si>
  <si>
    <t>Nároží a vnitřní roh stěn z ocelového lakovaného plechu v RAL 9006 - kompletní provedení</t>
  </si>
  <si>
    <t>Nadpraží okna, dveře, vrata, externí strana, z ocelového lakovaného plechu v RAL 9006 - kompletní provedení</t>
  </si>
  <si>
    <t>Nadpraží okna, dveře, vnitřní strana, z ocelového lakovaného plechu v RAL 9006 - kompletní provedení</t>
  </si>
  <si>
    <t>Ostění okna, dveře, vrata, externí strana, z ocelového lakovaného plechu v RAL 9006 - kompletní provedení</t>
  </si>
  <si>
    <t>Ostění okna, dveře, vnitřní strana, z ocelového lakovaného plechu v RAL 9006 - kompletní provedení</t>
  </si>
  <si>
    <t>Spojení fasáda / střecha, vnitřní strana z ocelového lakovaného plechu v RAL 9006 - kompletní provedení</t>
  </si>
  <si>
    <t>dveře ocelové protipožární EW 15, 30, 45 D1 speciální zárubeň jednokřídlé 90 x 197 cm, plné, jednokřídlé, kování bude voleno dle dodavatele dveří, RAL bude určena v rámci AD</t>
  </si>
  <si>
    <t>Obloukový světlík 4000 x 2000 mm s úpravou proti přehřívání interiéru</t>
  </si>
  <si>
    <t>Obloukový světlík otevíravý 4000 x 2000 mm s úpravou proti přehřívání interiéru - dodávka včetně elektromotoru</t>
  </si>
  <si>
    <t>dveře ocelové exteriérové zateplené jednokřídlé 80 x 200 cm, plné</t>
  </si>
  <si>
    <t xml:space="preserve">vrata do výrobních hal sekční zateplená, prosklená, rozměr 4500 x 4500 </t>
  </si>
  <si>
    <t xml:space="preserve">Poznámka k položce:
barevnost RAL 9006, výška ocelových lamel vrat 450mm (6 řad lamel), 2.a 3.lamela v proskleném čirém provedení - dvojitá tabule plastového prosklení v tl. 26mm v hliníkovém izolačním zasklívacím rámu tl. 52mm, lamely hloubky 42mm vyplněné polyuretanovou pěnou, vrata s požadavkem na počet ovládacích cyklů 25 000 </t>
  </si>
  <si>
    <t>vrata ocelová otočná dělená v poměru 1/3 a 2/3, vrata s ocel. bočními zárubněmi (bez horního propojujícího dílu), 2900 x 4700 mm, oboustranně opláštěná cementotřískovými deskami s hladkým povrchem tl.min. 16mm</t>
  </si>
  <si>
    <t>Poznámka k položce:
Barevnost ocel. konstrukce a desek bude určena v rámci AD</t>
  </si>
  <si>
    <t>Reklamní logo investora - logo z jednotlivých vyřezávaných 3D písmen, nasvětlení z jejich vnitřní strany, osvětlení na časový spínač, barevnost loga dle grafického manuálu stavebníka - firmy HANES s.r.o., materiál plexi, výška písmen 1,2m, délka loga 9,24m. Vpravo od jednotlivých vjezdových vrat instalováno označení vjezdů (čísly 1 až 4), označení z 3D písmen, nepodsvětlených, výška číslic 500mm, plexi, odstín antracit - kompletní provedení</t>
  </si>
  <si>
    <t>Vstupní portál z ocelové pozinkované jäcklové konstrukce, kapotované vláknocementovými fasádními deskami, desky s aplikovanou neprůhlednou vrstvou akrylového nátěru na vodní bázi v zeleném odstínu, odstín shodný s grafickým manuálem loga stavebníka - firmy HANES s.r.o. - kompletní provedení</t>
  </si>
  <si>
    <t>fasádní koaxiální komínová sada DN125/80, vč.prodlužovacího potrubí</t>
  </si>
  <si>
    <t>Vtok (nálevka) DN32 se zápachovou uzávěrkou a kuličkou pro suchý stav</t>
  </si>
  <si>
    <t>Odváděcí trychtýř vody pro pojišťovací ventily</t>
  </si>
  <si>
    <t>odhlučněné potrubí z polypropylenu vyztuženého minerálním plnivem s třívrstvou konstrukcí potrubí D75 vč.tvarovek a originálního uchycení potrubí</t>
  </si>
  <si>
    <t>odhlučněné potrubí z polypropylenu vyztuženého minerálním plnivem s třívrstvou konstrukcí potrubí D110 vč.tvarovek a originálního uchycení potrubí</t>
  </si>
  <si>
    <t>odhlučněné potrubí z polypropylenu vyztuženého minerálním plnivem s třívrstvou konstrukcí potrubí D50 vč.tvarovek a originálního uchycení potrubí</t>
  </si>
  <si>
    <t>odhlučněné potrubí z polypropylenu vyztuženého minerálním plnivem s třívrstvou konstrukcí potrubí D40 vč.tvarovek a originálního uchycení potrubí, nebo odp.</t>
  </si>
  <si>
    <t>tep.a zvuková izolace z pěnového polyetylenu (PE pěna), pro potrubí D110</t>
  </si>
  <si>
    <t>Odpadní potrubí z PVC hladkého potrubí DN110 vč.tvarovek, uložení (zemní práce, zásyp,)</t>
  </si>
  <si>
    <t>Příslušenství potrubního a spojovacího materiálu</t>
  </si>
  <si>
    <t>vypouštěcí kulový kohout DN15 (napojeno do T-kusu s vnitřním závitem)</t>
  </si>
  <si>
    <t>Potrubní oddělovač DN32 RV280</t>
  </si>
  <si>
    <t>Potrubní oddělovač DN20 RV280</t>
  </si>
  <si>
    <t>Plastová trubka z PP-RCT D20, tlaková třída PN 28, tloušťka stěny 2,8mm, vícevrstvé trubky vč.tvarovek, uložení,</t>
  </si>
  <si>
    <t>Plastová trubka z PP-RCT D25, tlaková třída PN 28, tloušťka stěny 2,8mm, vícevrstvé trubky vč.tvarovek, uložení</t>
  </si>
  <si>
    <t>Plastová trubka z PP-RCT D32, tlaková třída PN 28, tloušťka stěny 2,8mm, vícevrstvé trubky, vč.tvarovek, uložení</t>
  </si>
  <si>
    <t>Trubice z pěnového polyetylenu laminované povrchovou ochrannou hliníkovou fólií zesílenou sklorohoží, vnitřní průměr 20mm, tl.13mm</t>
  </si>
  <si>
    <t>Trubice z pěnového polyetylenu laminované povrchovou ochrannou hliníkovou fólií zesílenou sklorohoží, vnitřní průměr 25mm, tl.13mm</t>
  </si>
  <si>
    <t>Trubice z pěnového polyetylenu laminované povrchovou ochrannou hliníkovou fólií zesílenou sklorohoží, vnitřní průměr 32mm, tl.20mm</t>
  </si>
  <si>
    <t>měděné potrubí, vč.tvarovek a uložení potrubí; průměr potrubí 22/1</t>
  </si>
  <si>
    <t>měděné potrubí, vč.tvarovek a uložení potrubí; průměr potrubí 28/1</t>
  </si>
  <si>
    <t>měděné potrubí, vč.tvarovek a uložení potrubí; průměr potrubí 35/1</t>
  </si>
  <si>
    <t>Odhalení stávajícího potrubí v zemi a napojení nového potrubí na stávající</t>
  </si>
  <si>
    <t>výlevka nerezová velká, s odpadem D50. vč, sifonu a soupravy na upevnění výlevky</t>
  </si>
  <si>
    <t>sada roháčku 1/2" a připojovací hadice</t>
  </si>
  <si>
    <t>sada roháčků 1/2" SV, TV pro připojení umyvadla</t>
  </si>
  <si>
    <t>roháček 1/2" SV pro připojení umyvadla</t>
  </si>
  <si>
    <t>příslušenství spojovacího materiálu</t>
  </si>
  <si>
    <t>ochranné trubice z PE pěny, vnitřní průměr 20mm, tl.13mm</t>
  </si>
  <si>
    <t>ochranné trubice z PE pěny, vnitřní průměr 28mm, tl.25mm</t>
  </si>
  <si>
    <t>Plynové sálavé topidlo, nízkoteplotní tmavý zářič, výkon jednoho zářiče 32kW, zářiče s hořákovou technologií, která zajišťuje zcela homogenní směšování vzduchu a plynu, požadavek na stupeň sálavé účinnosti až 72%, zářič s vnějším uzavřeným obalem, zcela izolovaný systém.</t>
  </si>
  <si>
    <t>Materiál pro odvod spalin střechou v provedení C - sada (provedení typ C, všechny potřebné tvarovky DN 100, průchodka střechou koaxialni DN 200, prostup střechou provede a izoluje stavba, průměr prostupu střechou je 275 mm (otvor ve, střeše)</t>
  </si>
  <si>
    <t>Rozvadeč pro MaR, termostat, s jištěním a dálkovým odblokováním, vč.kabeláže, uchycení a přísl. - dle zvoleného dodavatele</t>
  </si>
  <si>
    <t>kulový kohout DN20 plnoprůtokový, s ovládací páčkou, niklovaný</t>
  </si>
  <si>
    <t>vypoutěcí kohout DN15, kulový, vnější x vnitřní závit, se zátkou, ovládání vrtulkou</t>
  </si>
  <si>
    <t>kulový uzávěr DN40 plnoprůtokový, s ovládací páčkou, těžká řada, niklovaný</t>
  </si>
  <si>
    <t>kulový uzávěr DN32 plnoprůtokový,  s ovládací páčkou, těžká řada, niklovaný</t>
  </si>
  <si>
    <t>kulový uzávěr DN25 plnoprůtokový,  s ovládací páčkou, těžká řada, niklovaný</t>
  </si>
  <si>
    <t>Potrubí PE100RC SDR11 RC1 D40 s ochranným pláštěm vč.tvarovek, výstr.fólie a sig.vodiče a uložení potrubí v zemní rýze, nebo odp.</t>
  </si>
  <si>
    <t>směs do otopného systému - inhibitor koroze</t>
  </si>
  <si>
    <t>Odpadní potrubí z PVC hladkého potrubí DN125 vč.tvarovek, uložení (zemní práce, zásyp,)</t>
  </si>
  <si>
    <t>kulový uzávěr DN32 plnoprůtokový, chromovaný, zelená páčka, speciální provedení pro rozvody sanity dle normy DIN3433 (PN10, 120°C)</t>
  </si>
  <si>
    <t>kulový uzávěr DN25 plnoprůtokový, chromovaný, zelená páčka, speciální provedení pro rozvody sanity dle normy DIN3433 (PN10, 120°C)</t>
  </si>
  <si>
    <t>kulový uzávěr DN20 plnoprůtokový, chromovaný, zelená páčka, speciální provedení pro rozvody sanity dle normy DIN3433 (PN10, 120°C)</t>
  </si>
  <si>
    <t>kulový uzávěr DN15 plnoprůtokový, chromovaný, zelená páčka, speciální provedení pro rozvody sanity dle normy DIN3433 (PN10, 120°C)</t>
  </si>
  <si>
    <t>tepelné izolace - izolační pouzdro z kamenné vlny s povrchovou úpravou z hliníkové fólie  vnitřní průměr 22mm, tl.25mm s ochranou fólií, vč.montáže, uložení potrubí a pásky</t>
  </si>
  <si>
    <t>tepelné izolace - izolační pouzdro z kamenné vlny s povrchovou úpravou z hliníkové fólie  vnitřní průměr 35mm, tl.25mm s ochranou fólií, vč.montáže, uložení potrubí a pásky</t>
  </si>
  <si>
    <t>tepelné izolace - izolační pouzdro z kamenné vlny s povrchovou úpravou z hliníkové fólie vnitřní průměr 28mm, tl.25mm s ochranou fólií, vč.montáže, uložení potrubí a pásky</t>
  </si>
  <si>
    <t xml:space="preserve">Úprava stávajícího přístavku s HUP na hranici pozemku. - demontáže stávajícího vystrojení dle návrhu. </t>
  </si>
  <si>
    <t>Nový přístavek u fasády objektu s regulátorem a plynoměrem.</t>
  </si>
  <si>
    <t>Flexibilní nerezová trubka pro vedení plynů o jmenovitém tlaku 5bar, vyrobena z nerezového vlnovce, opatřena navařenými koncovkami, DN32</t>
  </si>
  <si>
    <t>Zdivo nosné jednovrstvé z broušených cihelných bloků (cihly děrované), spojené na pero a drážku na maltu MVC, pevnost cihel P15, tl. zdiva 300 mm, velikost cihelných bloků 247/300/249mm, třída objemové hmostnosti 800-850kg/m3, vážená laboratorní neprůzvučnost Rw = 48dB, součinitel prostupu tepla bez omítek U = 0,50W/m2K</t>
  </si>
  <si>
    <t>dveře vnitřní částečně prosklené 1křídlové 90x197 cm, CPL lamino, prosklení ze 2/3 čiré, dveře bez prahu a bez zámku, RAL bude určena v rámci AD, kování dle dodavatele dveří, ocelová zárubeň do zděné stěně tl. 150mm, s RAL shodnou jako bude RAL dveří</t>
  </si>
  <si>
    <t>Poznámka k položce:
mezi m.č. 1.08 a 1.09, a dveře v m.č. 2.06</t>
  </si>
  <si>
    <t>dveře vnitřn plné 1křídlové 70x197 cm, CPL lamino, RAL bude určena v AD, kování dle dodavatele dveří, ocelová zárubeň do zděné stěny tl. 150mm mezi m.č. 1.08 a 1.09 a do zděné stěny tl. 100mm v m.č. 2.06, s RAL shodnou jako bude RAL dveří</t>
  </si>
  <si>
    <t>Montáž dveřních křídel dřevěných nebo plastových ostatní práce větrací mřížky s vyříznutím otvoru do dveří v m.č. 2.06</t>
  </si>
  <si>
    <t>Poznámka k položce:
mezi m.č. 1.08 a 1.09 a dveře v m.č. 2.06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</si>
</sst>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20" applyFont="1" applyFill="1" applyAlignment="1">
      <alignment vertical="center"/>
    </xf>
    <xf numFmtId="0" fontId="40" fillId="2" borderId="0" xfId="20" applyFill="1"/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7" fillId="0" borderId="0" xfId="0" applyFont="1" applyAlignment="1">
      <alignment horizontal="left" vertical="center"/>
    </xf>
    <xf numFmtId="0" fontId="0" fillId="0" borderId="5" xfId="0" applyBorder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9" xfId="0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>
      <alignment vertical="center"/>
    </xf>
    <xf numFmtId="4" fontId="31" fillId="0" borderId="23" xfId="0" applyNumberFormat="1" applyFont="1" applyBorder="1" applyAlignment="1">
      <alignment vertical="center"/>
    </xf>
    <xf numFmtId="166" fontId="31" fillId="0" borderId="23" xfId="0" applyNumberFormat="1" applyFont="1" applyBorder="1" applyAlignment="1">
      <alignment vertical="center"/>
    </xf>
    <xf numFmtId="4" fontId="31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13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5" borderId="0" xfId="0" applyFont="1" applyFill="1" applyAlignment="1">
      <alignment horizontal="left" vertical="center"/>
    </xf>
    <xf numFmtId="0" fontId="0" fillId="5" borderId="0" xfId="0" applyFill="1" applyAlignment="1" applyProtection="1">
      <alignment vertical="center"/>
      <protection locked="0"/>
    </xf>
    <xf numFmtId="0" fontId="3" fillId="5" borderId="0" xfId="0" applyFont="1" applyFill="1" applyAlignment="1">
      <alignment horizontal="right" vertical="center"/>
    </xf>
    <xf numFmtId="0" fontId="0" fillId="5" borderId="5" xfId="0" applyFill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5" fillId="0" borderId="13" xfId="0" applyNumberFormat="1" applyFont="1" applyBorder="1"/>
    <xf numFmtId="166" fontId="35" fillId="0" borderId="14" xfId="0" applyNumberFormat="1" applyFont="1" applyBorder="1"/>
    <xf numFmtId="4" fontId="36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21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27" xfId="0" applyBorder="1" applyAlignment="1">
      <alignment horizontal="center" vertical="center"/>
    </xf>
    <xf numFmtId="49" fontId="0" fillId="0" borderId="27" xfId="0" applyNumberForma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167" fontId="0" fillId="0" borderId="27" xfId="0" applyNumberFormat="1" applyBorder="1" applyAlignment="1">
      <alignment vertical="center"/>
    </xf>
    <xf numFmtId="4" fontId="0" fillId="3" borderId="27" xfId="0" applyNumberFormat="1" applyFill="1" applyBorder="1" applyAlignment="1" applyProtection="1">
      <alignment vertical="center"/>
      <protection locked="0"/>
    </xf>
    <xf numFmtId="4" fontId="0" fillId="0" borderId="27" xfId="0" applyNumberFormat="1" applyBorder="1" applyAlignment="1">
      <alignment vertical="center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9" fillId="0" borderId="4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8" fillId="0" borderId="27" xfId="0" applyFont="1" applyBorder="1" applyAlignment="1">
      <alignment horizontal="center" vertical="center"/>
    </xf>
    <xf numFmtId="49" fontId="38" fillId="0" borderId="27" xfId="0" applyNumberFormat="1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center" vertical="center" wrapText="1"/>
    </xf>
    <xf numFmtId="167" fontId="38" fillId="0" borderId="27" xfId="0" applyNumberFormat="1" applyFont="1" applyBorder="1" applyAlignment="1">
      <alignment vertical="center"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>
      <alignment vertical="center"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21" xfId="0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7" fontId="0" fillId="3" borderId="27" xfId="0" applyNumberFormat="1" applyFill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Protection="1"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9" fillId="0" borderId="0" xfId="0" applyFont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22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2" fillId="2" borderId="0" xfId="20" applyFont="1" applyFill="1" applyAlignment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16" t="s">
        <v>4</v>
      </c>
      <c r="BB1" s="16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2" t="s">
        <v>6</v>
      </c>
      <c r="BU1" s="22" t="s">
        <v>6</v>
      </c>
      <c r="BV1" s="22" t="s">
        <v>7</v>
      </c>
    </row>
    <row r="2" spans="3:72" ht="36.9" customHeight="1"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S2" s="23" t="s">
        <v>8</v>
      </c>
      <c r="BT2" s="23" t="s">
        <v>9</v>
      </c>
    </row>
    <row r="3" spans="2:72" ht="6.9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" customHeight="1">
      <c r="B4" s="27"/>
      <c r="D4" s="28" t="s">
        <v>11</v>
      </c>
      <c r="AQ4" s="29"/>
      <c r="AS4" s="30" t="s">
        <v>12</v>
      </c>
      <c r="BE4" s="31" t="s">
        <v>13</v>
      </c>
      <c r="BS4" s="23" t="s">
        <v>14</v>
      </c>
    </row>
    <row r="5" spans="2:71" ht="14.4" customHeight="1">
      <c r="B5" s="27"/>
      <c r="D5" s="32" t="s">
        <v>15</v>
      </c>
      <c r="K5" s="300" t="s">
        <v>16</v>
      </c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Q5" s="29"/>
      <c r="BE5" s="298" t="s">
        <v>17</v>
      </c>
      <c r="BS5" s="23" t="s">
        <v>8</v>
      </c>
    </row>
    <row r="6" spans="2:71" ht="36.9" customHeight="1">
      <c r="B6" s="27"/>
      <c r="D6" s="34" t="s">
        <v>18</v>
      </c>
      <c r="K6" s="302" t="s">
        <v>19</v>
      </c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Q6" s="29"/>
      <c r="BE6" s="299"/>
      <c r="BS6" s="23" t="s">
        <v>8</v>
      </c>
    </row>
    <row r="7" spans="2:71" ht="14.4" customHeight="1">
      <c r="B7" s="27"/>
      <c r="D7" s="35" t="s">
        <v>20</v>
      </c>
      <c r="K7" s="33" t="s">
        <v>21</v>
      </c>
      <c r="AK7" s="35" t="s">
        <v>22</v>
      </c>
      <c r="AN7" s="33" t="s">
        <v>21</v>
      </c>
      <c r="AQ7" s="29"/>
      <c r="BE7" s="299"/>
      <c r="BS7" s="23" t="s">
        <v>8</v>
      </c>
    </row>
    <row r="8" spans="2:71" ht="14.4" customHeight="1">
      <c r="B8" s="27"/>
      <c r="D8" s="35" t="s">
        <v>23</v>
      </c>
      <c r="K8" s="33" t="s">
        <v>24</v>
      </c>
      <c r="AK8" s="35" t="s">
        <v>25</v>
      </c>
      <c r="AN8" s="36" t="s">
        <v>26</v>
      </c>
      <c r="AQ8" s="29"/>
      <c r="BE8" s="299"/>
      <c r="BS8" s="23" t="s">
        <v>8</v>
      </c>
    </row>
    <row r="9" spans="2:71" ht="14.4" customHeight="1">
      <c r="B9" s="27"/>
      <c r="AQ9" s="29"/>
      <c r="BE9" s="299"/>
      <c r="BS9" s="23" t="s">
        <v>8</v>
      </c>
    </row>
    <row r="10" spans="2:71" ht="14.4" customHeight="1">
      <c r="B10" s="27"/>
      <c r="D10" s="35" t="s">
        <v>27</v>
      </c>
      <c r="AK10" s="35" t="s">
        <v>28</v>
      </c>
      <c r="AN10" s="33" t="s">
        <v>29</v>
      </c>
      <c r="AQ10" s="29"/>
      <c r="BE10" s="299"/>
      <c r="BS10" s="23" t="s">
        <v>8</v>
      </c>
    </row>
    <row r="11" spans="2:71" ht="18.45" customHeight="1">
      <c r="B11" s="27"/>
      <c r="E11" s="33" t="s">
        <v>30</v>
      </c>
      <c r="AK11" s="35" t="s">
        <v>31</v>
      </c>
      <c r="AN11" s="33" t="s">
        <v>32</v>
      </c>
      <c r="AQ11" s="29"/>
      <c r="BE11" s="299"/>
      <c r="BS11" s="23" t="s">
        <v>8</v>
      </c>
    </row>
    <row r="12" spans="2:71" ht="6.9" customHeight="1">
      <c r="B12" s="27"/>
      <c r="AQ12" s="29"/>
      <c r="BE12" s="299"/>
      <c r="BS12" s="23" t="s">
        <v>8</v>
      </c>
    </row>
    <row r="13" spans="2:71" ht="14.4" customHeight="1">
      <c r="B13" s="27"/>
      <c r="D13" s="35" t="s">
        <v>33</v>
      </c>
      <c r="AK13" s="35" t="s">
        <v>28</v>
      </c>
      <c r="AN13" s="37" t="s">
        <v>34</v>
      </c>
      <c r="AQ13" s="29"/>
      <c r="BE13" s="299"/>
      <c r="BS13" s="23" t="s">
        <v>8</v>
      </c>
    </row>
    <row r="14" spans="2:71" ht="13.2">
      <c r="B14" s="27"/>
      <c r="E14" s="303" t="s">
        <v>34</v>
      </c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5" t="s">
        <v>31</v>
      </c>
      <c r="AN14" s="37" t="s">
        <v>34</v>
      </c>
      <c r="AQ14" s="29"/>
      <c r="BE14" s="299"/>
      <c r="BS14" s="23" t="s">
        <v>8</v>
      </c>
    </row>
    <row r="15" spans="2:71" ht="6.9" customHeight="1">
      <c r="B15" s="27"/>
      <c r="AQ15" s="29"/>
      <c r="BE15" s="299"/>
      <c r="BS15" s="23" t="s">
        <v>6</v>
      </c>
    </row>
    <row r="16" spans="2:71" ht="14.4" customHeight="1">
      <c r="B16" s="27"/>
      <c r="D16" s="35" t="s">
        <v>35</v>
      </c>
      <c r="AK16" s="35" t="s">
        <v>28</v>
      </c>
      <c r="AN16" s="33" t="s">
        <v>21</v>
      </c>
      <c r="AQ16" s="29"/>
      <c r="BE16" s="299"/>
      <c r="BS16" s="23" t="s">
        <v>6</v>
      </c>
    </row>
    <row r="17" spans="2:71" ht="18.45" customHeight="1">
      <c r="B17" s="27"/>
      <c r="E17" s="33" t="s">
        <v>36</v>
      </c>
      <c r="AK17" s="35" t="s">
        <v>31</v>
      </c>
      <c r="AN17" s="33" t="s">
        <v>21</v>
      </c>
      <c r="AQ17" s="29"/>
      <c r="BE17" s="299"/>
      <c r="BS17" s="23" t="s">
        <v>37</v>
      </c>
    </row>
    <row r="18" spans="2:71" ht="6.9" customHeight="1">
      <c r="B18" s="27"/>
      <c r="AQ18" s="29"/>
      <c r="BE18" s="299"/>
      <c r="BS18" s="23" t="s">
        <v>8</v>
      </c>
    </row>
    <row r="19" spans="2:71" ht="14.4" customHeight="1">
      <c r="B19" s="27"/>
      <c r="D19" s="35" t="s">
        <v>38</v>
      </c>
      <c r="AQ19" s="29"/>
      <c r="BE19" s="299"/>
      <c r="BS19" s="23" t="s">
        <v>8</v>
      </c>
    </row>
    <row r="20" spans="2:71" ht="22.5" customHeight="1">
      <c r="B20" s="27"/>
      <c r="E20" s="305" t="s">
        <v>21</v>
      </c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Q20" s="29"/>
      <c r="BE20" s="299"/>
      <c r="BS20" s="23" t="s">
        <v>6</v>
      </c>
    </row>
    <row r="21" spans="2:57" ht="6.9" customHeight="1">
      <c r="B21" s="27"/>
      <c r="AQ21" s="29"/>
      <c r="BE21" s="299"/>
    </row>
    <row r="22" spans="2:57" ht="6.9" customHeight="1">
      <c r="B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Q22" s="29"/>
      <c r="BE22" s="299"/>
    </row>
    <row r="23" spans="2:57" s="1" customFormat="1" ht="25.95" customHeight="1">
      <c r="B23" s="39"/>
      <c r="D23" s="40" t="s">
        <v>39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06">
        <f>ROUND(AG51,2)</f>
        <v>0</v>
      </c>
      <c r="AL23" s="307"/>
      <c r="AM23" s="307"/>
      <c r="AN23" s="307"/>
      <c r="AO23" s="307"/>
      <c r="AQ23" s="42"/>
      <c r="BE23" s="299"/>
    </row>
    <row r="24" spans="2:57" s="1" customFormat="1" ht="6.9" customHeight="1">
      <c r="B24" s="39"/>
      <c r="AQ24" s="42"/>
      <c r="BE24" s="299"/>
    </row>
    <row r="25" spans="2:57" s="1" customFormat="1" ht="13.5">
      <c r="B25" s="39"/>
      <c r="L25" s="308" t="s">
        <v>40</v>
      </c>
      <c r="M25" s="308"/>
      <c r="N25" s="308"/>
      <c r="O25" s="308"/>
      <c r="W25" s="308" t="s">
        <v>41</v>
      </c>
      <c r="X25" s="308"/>
      <c r="Y25" s="308"/>
      <c r="Z25" s="308"/>
      <c r="AA25" s="308"/>
      <c r="AB25" s="308"/>
      <c r="AC25" s="308"/>
      <c r="AD25" s="308"/>
      <c r="AE25" s="308"/>
      <c r="AK25" s="308" t="s">
        <v>42</v>
      </c>
      <c r="AL25" s="308"/>
      <c r="AM25" s="308"/>
      <c r="AN25" s="308"/>
      <c r="AO25" s="308"/>
      <c r="AQ25" s="42"/>
      <c r="BE25" s="299"/>
    </row>
    <row r="26" spans="2:57" s="2" customFormat="1" ht="14.4" customHeight="1">
      <c r="B26" s="44"/>
      <c r="D26" s="45" t="s">
        <v>43</v>
      </c>
      <c r="F26" s="45" t="s">
        <v>44</v>
      </c>
      <c r="L26" s="309">
        <v>0.21</v>
      </c>
      <c r="M26" s="310"/>
      <c r="N26" s="310"/>
      <c r="O26" s="310"/>
      <c r="W26" s="311">
        <f>ROUND(AZ51,2)</f>
        <v>0</v>
      </c>
      <c r="X26" s="310"/>
      <c r="Y26" s="310"/>
      <c r="Z26" s="310"/>
      <c r="AA26" s="310"/>
      <c r="AB26" s="310"/>
      <c r="AC26" s="310"/>
      <c r="AD26" s="310"/>
      <c r="AE26" s="310"/>
      <c r="AK26" s="311">
        <f>ROUND(AV51,2)</f>
        <v>0</v>
      </c>
      <c r="AL26" s="310"/>
      <c r="AM26" s="310"/>
      <c r="AN26" s="310"/>
      <c r="AO26" s="310"/>
      <c r="AQ26" s="46"/>
      <c r="BE26" s="299"/>
    </row>
    <row r="27" spans="2:57" s="2" customFormat="1" ht="14.4" customHeight="1">
      <c r="B27" s="44"/>
      <c r="F27" s="45" t="s">
        <v>45</v>
      </c>
      <c r="L27" s="309">
        <v>0.15</v>
      </c>
      <c r="M27" s="310"/>
      <c r="N27" s="310"/>
      <c r="O27" s="310"/>
      <c r="W27" s="311">
        <f>ROUND(BA51,2)</f>
        <v>0</v>
      </c>
      <c r="X27" s="310"/>
      <c r="Y27" s="310"/>
      <c r="Z27" s="310"/>
      <c r="AA27" s="310"/>
      <c r="AB27" s="310"/>
      <c r="AC27" s="310"/>
      <c r="AD27" s="310"/>
      <c r="AE27" s="310"/>
      <c r="AK27" s="311">
        <f>ROUND(AW51,2)</f>
        <v>0</v>
      </c>
      <c r="AL27" s="310"/>
      <c r="AM27" s="310"/>
      <c r="AN27" s="310"/>
      <c r="AO27" s="310"/>
      <c r="AQ27" s="46"/>
      <c r="BE27" s="299"/>
    </row>
    <row r="28" spans="2:57" s="2" customFormat="1" ht="14.4" customHeight="1" hidden="1">
      <c r="B28" s="44"/>
      <c r="F28" s="45" t="s">
        <v>46</v>
      </c>
      <c r="L28" s="309">
        <v>0.21</v>
      </c>
      <c r="M28" s="310"/>
      <c r="N28" s="310"/>
      <c r="O28" s="310"/>
      <c r="W28" s="311">
        <f>ROUND(BB51,2)</f>
        <v>0</v>
      </c>
      <c r="X28" s="310"/>
      <c r="Y28" s="310"/>
      <c r="Z28" s="310"/>
      <c r="AA28" s="310"/>
      <c r="AB28" s="310"/>
      <c r="AC28" s="310"/>
      <c r="AD28" s="310"/>
      <c r="AE28" s="310"/>
      <c r="AK28" s="311">
        <v>0</v>
      </c>
      <c r="AL28" s="310"/>
      <c r="AM28" s="310"/>
      <c r="AN28" s="310"/>
      <c r="AO28" s="310"/>
      <c r="AQ28" s="46"/>
      <c r="BE28" s="299"/>
    </row>
    <row r="29" spans="2:57" s="2" customFormat="1" ht="14.4" customHeight="1" hidden="1">
      <c r="B29" s="44"/>
      <c r="F29" s="45" t="s">
        <v>47</v>
      </c>
      <c r="L29" s="309">
        <v>0.15</v>
      </c>
      <c r="M29" s="310"/>
      <c r="N29" s="310"/>
      <c r="O29" s="310"/>
      <c r="W29" s="311">
        <f>ROUND(BC51,2)</f>
        <v>0</v>
      </c>
      <c r="X29" s="310"/>
      <c r="Y29" s="310"/>
      <c r="Z29" s="310"/>
      <c r="AA29" s="310"/>
      <c r="AB29" s="310"/>
      <c r="AC29" s="310"/>
      <c r="AD29" s="310"/>
      <c r="AE29" s="310"/>
      <c r="AK29" s="311">
        <v>0</v>
      </c>
      <c r="AL29" s="310"/>
      <c r="AM29" s="310"/>
      <c r="AN29" s="310"/>
      <c r="AO29" s="310"/>
      <c r="AQ29" s="46"/>
      <c r="BE29" s="299"/>
    </row>
    <row r="30" spans="2:57" s="2" customFormat="1" ht="14.4" customHeight="1" hidden="1">
      <c r="B30" s="44"/>
      <c r="F30" s="45" t="s">
        <v>48</v>
      </c>
      <c r="L30" s="309">
        <v>0</v>
      </c>
      <c r="M30" s="310"/>
      <c r="N30" s="310"/>
      <c r="O30" s="310"/>
      <c r="W30" s="311">
        <f>ROUND(BD51,2)</f>
        <v>0</v>
      </c>
      <c r="X30" s="310"/>
      <c r="Y30" s="310"/>
      <c r="Z30" s="310"/>
      <c r="AA30" s="310"/>
      <c r="AB30" s="310"/>
      <c r="AC30" s="310"/>
      <c r="AD30" s="310"/>
      <c r="AE30" s="310"/>
      <c r="AK30" s="311">
        <v>0</v>
      </c>
      <c r="AL30" s="310"/>
      <c r="AM30" s="310"/>
      <c r="AN30" s="310"/>
      <c r="AO30" s="310"/>
      <c r="AQ30" s="46"/>
      <c r="BE30" s="299"/>
    </row>
    <row r="31" spans="2:57" s="1" customFormat="1" ht="6.9" customHeight="1">
      <c r="B31" s="39"/>
      <c r="AQ31" s="42"/>
      <c r="BE31" s="299"/>
    </row>
    <row r="32" spans="2:57" s="1" customFormat="1" ht="25.95" customHeight="1">
      <c r="B32" s="39"/>
      <c r="C32" s="47"/>
      <c r="D32" s="48" t="s">
        <v>49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50</v>
      </c>
      <c r="U32" s="49"/>
      <c r="V32" s="49"/>
      <c r="W32" s="49"/>
      <c r="X32" s="312" t="s">
        <v>51</v>
      </c>
      <c r="Y32" s="313"/>
      <c r="Z32" s="313"/>
      <c r="AA32" s="313"/>
      <c r="AB32" s="313"/>
      <c r="AC32" s="49"/>
      <c r="AD32" s="49"/>
      <c r="AE32" s="49"/>
      <c r="AF32" s="49"/>
      <c r="AG32" s="49"/>
      <c r="AH32" s="49"/>
      <c r="AI32" s="49"/>
      <c r="AJ32" s="49"/>
      <c r="AK32" s="314">
        <f>SUM(AK23:AK30)</f>
        <v>0</v>
      </c>
      <c r="AL32" s="313"/>
      <c r="AM32" s="313"/>
      <c r="AN32" s="313"/>
      <c r="AO32" s="315"/>
      <c r="AP32" s="47"/>
      <c r="AQ32" s="51"/>
      <c r="BE32" s="299"/>
    </row>
    <row r="33" spans="2:43" s="1" customFormat="1" ht="6.9" customHeight="1">
      <c r="B33" s="39"/>
      <c r="AQ33" s="42"/>
    </row>
    <row r="34" spans="2:43" s="1" customFormat="1" ht="6.9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9"/>
    </row>
    <row r="39" spans="2:44" s="1" customFormat="1" ht="36.9" customHeight="1">
      <c r="B39" s="39"/>
      <c r="C39" s="28" t="s">
        <v>52</v>
      </c>
      <c r="AR39" s="39"/>
    </row>
    <row r="40" spans="2:44" s="1" customFormat="1" ht="6.9" customHeight="1">
      <c r="B40" s="39"/>
      <c r="AR40" s="39"/>
    </row>
    <row r="41" spans="2:44" s="3" customFormat="1" ht="14.4" customHeight="1">
      <c r="B41" s="57"/>
      <c r="C41" s="35" t="s">
        <v>15</v>
      </c>
      <c r="L41" s="3" t="str">
        <f>K5</f>
        <v>2019-06</v>
      </c>
      <c r="AR41" s="57"/>
    </row>
    <row r="42" spans="2:44" s="4" customFormat="1" ht="36.9" customHeight="1">
      <c r="B42" s="58"/>
      <c r="C42" s="59" t="s">
        <v>18</v>
      </c>
      <c r="L42" s="331" t="str">
        <f>K6</f>
        <v>Úpravy ocelové haly a zděného přístavku za účelem snížení energetické náročnosti a změny užívání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R42" s="58"/>
    </row>
    <row r="43" spans="2:44" s="1" customFormat="1" ht="6.9" customHeight="1">
      <c r="B43" s="39"/>
      <c r="AR43" s="39"/>
    </row>
    <row r="44" spans="2:44" s="1" customFormat="1" ht="13.2">
      <c r="B44" s="39"/>
      <c r="C44" s="35" t="s">
        <v>23</v>
      </c>
      <c r="L44" s="60" t="str">
        <f>IF(K8="","",K8)</f>
        <v>pozemky parc.č. 1706 a 1707</v>
      </c>
      <c r="AI44" s="35" t="s">
        <v>25</v>
      </c>
      <c r="AM44" s="316" t="str">
        <f>IF(AN8="","",AN8)</f>
        <v>29. 3. 2019</v>
      </c>
      <c r="AN44" s="316"/>
      <c r="AR44" s="39"/>
    </row>
    <row r="45" spans="2:44" s="1" customFormat="1" ht="6.9" customHeight="1">
      <c r="B45" s="39"/>
      <c r="AR45" s="39"/>
    </row>
    <row r="46" spans="2:56" s="1" customFormat="1" ht="13.2">
      <c r="B46" s="39"/>
      <c r="C46" s="35" t="s">
        <v>27</v>
      </c>
      <c r="L46" s="3" t="str">
        <f>IF(E11="","",E11)</f>
        <v>HANES s.r.o., U Albrechtova vrchu 1157/7, Praha 5</v>
      </c>
      <c r="AI46" s="35" t="s">
        <v>35</v>
      </c>
      <c r="AM46" s="317" t="str">
        <f>IF(E17="","",E17)</f>
        <v>Ing. arch. Jaroslav Daďa</v>
      </c>
      <c r="AN46" s="317"/>
      <c r="AO46" s="317"/>
      <c r="AP46" s="317"/>
      <c r="AR46" s="39"/>
      <c r="AS46" s="318" t="s">
        <v>53</v>
      </c>
      <c r="AT46" s="319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3.2">
      <c r="B47" s="39"/>
      <c r="C47" s="35" t="s">
        <v>33</v>
      </c>
      <c r="L47" s="3" t="str">
        <f>IF(E14="Vyplň údaj","",E14)</f>
        <v/>
      </c>
      <c r="AR47" s="39"/>
      <c r="AS47" s="320"/>
      <c r="AT47" s="321"/>
      <c r="BD47" s="64"/>
    </row>
    <row r="48" spans="2:56" s="1" customFormat="1" ht="10.8" customHeight="1">
      <c r="B48" s="39"/>
      <c r="AR48" s="39"/>
      <c r="AS48" s="320"/>
      <c r="AT48" s="321"/>
      <c r="BD48" s="64"/>
    </row>
    <row r="49" spans="2:56" s="1" customFormat="1" ht="29.25" customHeight="1">
      <c r="B49" s="39"/>
      <c r="C49" s="322" t="s">
        <v>54</v>
      </c>
      <c r="D49" s="323"/>
      <c r="E49" s="323"/>
      <c r="F49" s="323"/>
      <c r="G49" s="323"/>
      <c r="H49" s="65"/>
      <c r="I49" s="324" t="s">
        <v>55</v>
      </c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5" t="s">
        <v>56</v>
      </c>
      <c r="AH49" s="323"/>
      <c r="AI49" s="323"/>
      <c r="AJ49" s="323"/>
      <c r="AK49" s="323"/>
      <c r="AL49" s="323"/>
      <c r="AM49" s="323"/>
      <c r="AN49" s="324" t="s">
        <v>57</v>
      </c>
      <c r="AO49" s="323"/>
      <c r="AP49" s="323"/>
      <c r="AQ49" s="66" t="s">
        <v>58</v>
      </c>
      <c r="AR49" s="39"/>
      <c r="AS49" s="67" t="s">
        <v>59</v>
      </c>
      <c r="AT49" s="68" t="s">
        <v>60</v>
      </c>
      <c r="AU49" s="68" t="s">
        <v>61</v>
      </c>
      <c r="AV49" s="68" t="s">
        <v>62</v>
      </c>
      <c r="AW49" s="68" t="s">
        <v>63</v>
      </c>
      <c r="AX49" s="68" t="s">
        <v>64</v>
      </c>
      <c r="AY49" s="68" t="s">
        <v>65</v>
      </c>
      <c r="AZ49" s="68" t="s">
        <v>66</v>
      </c>
      <c r="BA49" s="68" t="s">
        <v>67</v>
      </c>
      <c r="BB49" s="68" t="s">
        <v>68</v>
      </c>
      <c r="BC49" s="68" t="s">
        <v>69</v>
      </c>
      <c r="BD49" s="69" t="s">
        <v>70</v>
      </c>
    </row>
    <row r="50" spans="2:56" s="1" customFormat="1" ht="10.8" customHeight="1">
      <c r="B50" s="39"/>
      <c r="AR50" s="39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4" customHeight="1">
      <c r="B51" s="58"/>
      <c r="C51" s="71" t="s">
        <v>71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329">
        <f>ROUND(SUM(AG52:AG54),2)</f>
        <v>0</v>
      </c>
      <c r="AH51" s="329"/>
      <c r="AI51" s="329"/>
      <c r="AJ51" s="329"/>
      <c r="AK51" s="329"/>
      <c r="AL51" s="329"/>
      <c r="AM51" s="329"/>
      <c r="AN51" s="330">
        <f>SUM(AG51,AT51)</f>
        <v>0</v>
      </c>
      <c r="AO51" s="330"/>
      <c r="AP51" s="330"/>
      <c r="AQ51" s="74" t="s">
        <v>21</v>
      </c>
      <c r="AR51" s="58"/>
      <c r="AS51" s="75">
        <f>ROUND(SUM(AS52:AS54),2)</f>
        <v>0</v>
      </c>
      <c r="AT51" s="76">
        <f>ROUND(SUM(AV51:AW51),2)</f>
        <v>0</v>
      </c>
      <c r="AU51" s="77">
        <f>ROUND(SUM(AU52:AU54),5)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ROUND(SUM(AZ52:AZ54),2)</f>
        <v>0</v>
      </c>
      <c r="BA51" s="76">
        <f>ROUND(SUM(BA52:BA54),2)</f>
        <v>0</v>
      </c>
      <c r="BB51" s="76">
        <f>ROUND(SUM(BB52:BB54),2)</f>
        <v>0</v>
      </c>
      <c r="BC51" s="76">
        <f>ROUND(SUM(BC52:BC54),2)</f>
        <v>0</v>
      </c>
      <c r="BD51" s="78">
        <f>ROUND(SUM(BD52:BD54),2)</f>
        <v>0</v>
      </c>
      <c r="BS51" s="59" t="s">
        <v>72</v>
      </c>
      <c r="BT51" s="59" t="s">
        <v>73</v>
      </c>
      <c r="BU51" s="79" t="s">
        <v>74</v>
      </c>
      <c r="BV51" s="59" t="s">
        <v>75</v>
      </c>
      <c r="BW51" s="59" t="s">
        <v>7</v>
      </c>
      <c r="BX51" s="59" t="s">
        <v>76</v>
      </c>
      <c r="CL51" s="59" t="s">
        <v>21</v>
      </c>
    </row>
    <row r="52" spans="1:91" s="5" customFormat="1" ht="22.5" customHeight="1">
      <c r="A52" s="80" t="s">
        <v>77</v>
      </c>
      <c r="B52" s="81"/>
      <c r="C52" s="82"/>
      <c r="D52" s="328" t="s">
        <v>78</v>
      </c>
      <c r="E52" s="328"/>
      <c r="F52" s="328"/>
      <c r="G52" s="328"/>
      <c r="H52" s="328"/>
      <c r="I52" s="83"/>
      <c r="J52" s="328" t="s">
        <v>79</v>
      </c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6">
        <f>'SO 01a - Stavební práce'!J27</f>
        <v>0</v>
      </c>
      <c r="AH52" s="327"/>
      <c r="AI52" s="327"/>
      <c r="AJ52" s="327"/>
      <c r="AK52" s="327"/>
      <c r="AL52" s="327"/>
      <c r="AM52" s="327"/>
      <c r="AN52" s="326">
        <f>SUM(AG52,AT52)</f>
        <v>0</v>
      </c>
      <c r="AO52" s="327"/>
      <c r="AP52" s="327"/>
      <c r="AQ52" s="84" t="s">
        <v>80</v>
      </c>
      <c r="AR52" s="81"/>
      <c r="AS52" s="85">
        <v>0</v>
      </c>
      <c r="AT52" s="86">
        <f>ROUND(SUM(AV52:AW52),2)</f>
        <v>0</v>
      </c>
      <c r="AU52" s="87">
        <f>'SO 01a - Stavební práce'!P111</f>
        <v>0</v>
      </c>
      <c r="AV52" s="86">
        <f>'SO 01a - Stavební práce'!J30</f>
        <v>0</v>
      </c>
      <c r="AW52" s="86">
        <f>'SO 01a - Stavební práce'!J31</f>
        <v>0</v>
      </c>
      <c r="AX52" s="86">
        <f>'SO 01a - Stavební práce'!J32</f>
        <v>0</v>
      </c>
      <c r="AY52" s="86">
        <f>'SO 01a - Stavební práce'!J33</f>
        <v>0</v>
      </c>
      <c r="AZ52" s="86">
        <f>'SO 01a - Stavební práce'!F30</f>
        <v>0</v>
      </c>
      <c r="BA52" s="86">
        <f>'SO 01a - Stavební práce'!F31</f>
        <v>0</v>
      </c>
      <c r="BB52" s="86">
        <f>'SO 01a - Stavební práce'!F32</f>
        <v>0</v>
      </c>
      <c r="BC52" s="86">
        <f>'SO 01a - Stavební práce'!F33</f>
        <v>0</v>
      </c>
      <c r="BD52" s="88">
        <f>'SO 01a - Stavební práce'!F34</f>
        <v>0</v>
      </c>
      <c r="BT52" s="89" t="s">
        <v>81</v>
      </c>
      <c r="BV52" s="89" t="s">
        <v>75</v>
      </c>
      <c r="BW52" s="89" t="s">
        <v>82</v>
      </c>
      <c r="BX52" s="89" t="s">
        <v>7</v>
      </c>
      <c r="CL52" s="89" t="s">
        <v>21</v>
      </c>
      <c r="CM52" s="89" t="s">
        <v>83</v>
      </c>
    </row>
    <row r="53" spans="1:91" s="5" customFormat="1" ht="22.5" customHeight="1">
      <c r="A53" s="80" t="s">
        <v>77</v>
      </c>
      <c r="B53" s="81"/>
      <c r="C53" s="82"/>
      <c r="D53" s="328" t="s">
        <v>84</v>
      </c>
      <c r="E53" s="328"/>
      <c r="F53" s="328"/>
      <c r="G53" s="328"/>
      <c r="H53" s="328"/>
      <c r="I53" s="83"/>
      <c r="J53" s="328" t="s">
        <v>85</v>
      </c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6">
        <f>'SO 01b - Zdravotnětechnic...'!J27</f>
        <v>0</v>
      </c>
      <c r="AH53" s="327"/>
      <c r="AI53" s="327"/>
      <c r="AJ53" s="327"/>
      <c r="AK53" s="327"/>
      <c r="AL53" s="327"/>
      <c r="AM53" s="327"/>
      <c r="AN53" s="326">
        <f>SUM(AG53,AT53)</f>
        <v>0</v>
      </c>
      <c r="AO53" s="327"/>
      <c r="AP53" s="327"/>
      <c r="AQ53" s="84" t="s">
        <v>80</v>
      </c>
      <c r="AR53" s="81"/>
      <c r="AS53" s="85">
        <v>0</v>
      </c>
      <c r="AT53" s="86">
        <f>ROUND(SUM(AV53:AW53),2)</f>
        <v>0</v>
      </c>
      <c r="AU53" s="87">
        <f>'SO 01b - Zdravotnětechnic...'!P81</f>
        <v>0</v>
      </c>
      <c r="AV53" s="86">
        <f>'SO 01b - Zdravotnětechnic...'!J30</f>
        <v>0</v>
      </c>
      <c r="AW53" s="86">
        <f>'SO 01b - Zdravotnětechnic...'!J31</f>
        <v>0</v>
      </c>
      <c r="AX53" s="86">
        <f>'SO 01b - Zdravotnětechnic...'!J32</f>
        <v>0</v>
      </c>
      <c r="AY53" s="86">
        <f>'SO 01b - Zdravotnětechnic...'!J33</f>
        <v>0</v>
      </c>
      <c r="AZ53" s="86">
        <f>'SO 01b - Zdravotnětechnic...'!F30</f>
        <v>0</v>
      </c>
      <c r="BA53" s="86">
        <f>'SO 01b - Zdravotnětechnic...'!F31</f>
        <v>0</v>
      </c>
      <c r="BB53" s="86">
        <f>'SO 01b - Zdravotnětechnic...'!F32</f>
        <v>0</v>
      </c>
      <c r="BC53" s="86">
        <f>'SO 01b - Zdravotnětechnic...'!F33</f>
        <v>0</v>
      </c>
      <c r="BD53" s="88">
        <f>'SO 01b - Zdravotnětechnic...'!F34</f>
        <v>0</v>
      </c>
      <c r="BT53" s="89" t="s">
        <v>81</v>
      </c>
      <c r="BV53" s="89" t="s">
        <v>75</v>
      </c>
      <c r="BW53" s="89" t="s">
        <v>86</v>
      </c>
      <c r="BX53" s="89" t="s">
        <v>7</v>
      </c>
      <c r="CL53" s="89" t="s">
        <v>21</v>
      </c>
      <c r="CM53" s="89" t="s">
        <v>83</v>
      </c>
    </row>
    <row r="54" spans="1:91" s="5" customFormat="1" ht="22.5" customHeight="1">
      <c r="A54" s="80" t="s">
        <v>77</v>
      </c>
      <c r="B54" s="81"/>
      <c r="C54" s="82"/>
      <c r="D54" s="328" t="s">
        <v>87</v>
      </c>
      <c r="E54" s="328"/>
      <c r="F54" s="328"/>
      <c r="G54" s="328"/>
      <c r="H54" s="328"/>
      <c r="I54" s="83"/>
      <c r="J54" s="328" t="s">
        <v>88</v>
      </c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6">
        <f>'SO 01c - Vytápění'!J27</f>
        <v>0</v>
      </c>
      <c r="AH54" s="327"/>
      <c r="AI54" s="327"/>
      <c r="AJ54" s="327"/>
      <c r="AK54" s="327"/>
      <c r="AL54" s="327"/>
      <c r="AM54" s="327"/>
      <c r="AN54" s="326">
        <f>SUM(AG54,AT54)</f>
        <v>0</v>
      </c>
      <c r="AO54" s="327"/>
      <c r="AP54" s="327"/>
      <c r="AQ54" s="84" t="s">
        <v>80</v>
      </c>
      <c r="AR54" s="81"/>
      <c r="AS54" s="90">
        <v>0</v>
      </c>
      <c r="AT54" s="91">
        <f>ROUND(SUM(AV54:AW54),2)</f>
        <v>0</v>
      </c>
      <c r="AU54" s="92">
        <f>'SO 01c - Vytápění'!P81</f>
        <v>0</v>
      </c>
      <c r="AV54" s="91">
        <f>'SO 01c - Vytápění'!J30</f>
        <v>0</v>
      </c>
      <c r="AW54" s="91">
        <f>'SO 01c - Vytápění'!J31</f>
        <v>0</v>
      </c>
      <c r="AX54" s="91">
        <f>'SO 01c - Vytápění'!J32</f>
        <v>0</v>
      </c>
      <c r="AY54" s="91">
        <f>'SO 01c - Vytápění'!J33</f>
        <v>0</v>
      </c>
      <c r="AZ54" s="91">
        <f>'SO 01c - Vytápění'!F30</f>
        <v>0</v>
      </c>
      <c r="BA54" s="91">
        <f>'SO 01c - Vytápění'!F31</f>
        <v>0</v>
      </c>
      <c r="BB54" s="91">
        <f>'SO 01c - Vytápění'!F32</f>
        <v>0</v>
      </c>
      <c r="BC54" s="91">
        <f>'SO 01c - Vytápění'!F33</f>
        <v>0</v>
      </c>
      <c r="BD54" s="93">
        <f>'SO 01c - Vytápění'!F34</f>
        <v>0</v>
      </c>
      <c r="BT54" s="89" t="s">
        <v>81</v>
      </c>
      <c r="BV54" s="89" t="s">
        <v>75</v>
      </c>
      <c r="BW54" s="89" t="s">
        <v>89</v>
      </c>
      <c r="BX54" s="89" t="s">
        <v>7</v>
      </c>
      <c r="CL54" s="89" t="s">
        <v>21</v>
      </c>
      <c r="CM54" s="89" t="s">
        <v>83</v>
      </c>
    </row>
    <row r="55" spans="2:44" s="1" customFormat="1" ht="30" customHeight="1">
      <c r="B55" s="39"/>
      <c r="AR55" s="39"/>
    </row>
    <row r="56" spans="2:44" s="1" customFormat="1" ht="6.9" customHeight="1"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39"/>
    </row>
  </sheetData>
  <sheetProtection sheet="1" objects="1" scenarios="1" formatCells="0" formatColumns="0" formatRows="0" sort="0" autoFilter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01a - Stavební práce'!C2" display="/"/>
    <hyperlink ref="A53" location="'SO 01b - Zdravotnětechnic...'!C2" display="/"/>
    <hyperlink ref="A54" location="'SO 01c - Vytápění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34"/>
  <sheetViews>
    <sheetView showGridLines="0" workbookViewId="0" topLeftCell="A1">
      <pane ySplit="1" topLeftCell="A26" activePane="bottomLeft" state="frozen"/>
      <selection pane="bottomLeft" activeCell="F658" sqref="F65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7"/>
      <c r="C1" s="17"/>
      <c r="D1" s="18" t="s">
        <v>1</v>
      </c>
      <c r="E1" s="17"/>
      <c r="F1" s="95" t="s">
        <v>90</v>
      </c>
      <c r="G1" s="336" t="s">
        <v>91</v>
      </c>
      <c r="H1" s="336"/>
      <c r="I1" s="96"/>
      <c r="J1" s="95" t="s">
        <v>92</v>
      </c>
      <c r="K1" s="18" t="s">
        <v>93</v>
      </c>
      <c r="L1" s="95" t="s">
        <v>94</v>
      </c>
      <c r="M1" s="95"/>
      <c r="N1" s="95"/>
      <c r="O1" s="95"/>
      <c r="P1" s="95"/>
      <c r="Q1" s="95"/>
      <c r="R1" s="95"/>
      <c r="S1" s="95"/>
      <c r="T1" s="9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23" t="s">
        <v>82</v>
      </c>
    </row>
    <row r="3" spans="2:46" ht="6.9" customHeight="1">
      <c r="B3" s="24"/>
      <c r="C3" s="25"/>
      <c r="D3" s="25"/>
      <c r="E3" s="25"/>
      <c r="F3" s="25"/>
      <c r="G3" s="25"/>
      <c r="H3" s="25"/>
      <c r="I3" s="97"/>
      <c r="J3" s="25"/>
      <c r="K3" s="26"/>
      <c r="AT3" s="23" t="s">
        <v>83</v>
      </c>
    </row>
    <row r="4" spans="2:46" ht="36.9" customHeight="1">
      <c r="B4" s="27"/>
      <c r="D4" s="28" t="s">
        <v>95</v>
      </c>
      <c r="K4" s="29"/>
      <c r="M4" s="30" t="s">
        <v>12</v>
      </c>
      <c r="AT4" s="23" t="s">
        <v>6</v>
      </c>
    </row>
    <row r="5" spans="2:11" ht="6.9" customHeight="1">
      <c r="B5" s="27"/>
      <c r="K5" s="29"/>
    </row>
    <row r="6" spans="2:11" ht="13.2">
      <c r="B6" s="27"/>
      <c r="D6" s="35" t="s">
        <v>18</v>
      </c>
      <c r="K6" s="29"/>
    </row>
    <row r="7" spans="2:11" ht="22.5" customHeight="1">
      <c r="B7" s="27"/>
      <c r="E7" s="333" t="str">
        <f>'Rekapitulace stavby'!K6</f>
        <v>Úpravy ocelové haly a zděného přístavku za účelem snížení energetické náročnosti a změny užívání</v>
      </c>
      <c r="F7" s="334"/>
      <c r="G7" s="334"/>
      <c r="H7" s="334"/>
      <c r="K7" s="29"/>
    </row>
    <row r="8" spans="2:11" s="1" customFormat="1" ht="13.2">
      <c r="B8" s="39"/>
      <c r="D8" s="35" t="s">
        <v>96</v>
      </c>
      <c r="I8" s="98"/>
      <c r="K8" s="42"/>
    </row>
    <row r="9" spans="2:11" s="1" customFormat="1" ht="36.9" customHeight="1">
      <c r="B9" s="39"/>
      <c r="E9" s="331" t="s">
        <v>97</v>
      </c>
      <c r="F9" s="335"/>
      <c r="G9" s="335"/>
      <c r="H9" s="335"/>
      <c r="I9" s="98"/>
      <c r="K9" s="42"/>
    </row>
    <row r="10" spans="2:11" s="1" customFormat="1" ht="13.5">
      <c r="B10" s="39"/>
      <c r="I10" s="98"/>
      <c r="K10" s="42"/>
    </row>
    <row r="11" spans="2:11" s="1" customFormat="1" ht="14.4" customHeight="1">
      <c r="B11" s="39"/>
      <c r="D11" s="35" t="s">
        <v>20</v>
      </c>
      <c r="F11" s="33" t="s">
        <v>21</v>
      </c>
      <c r="I11" s="99" t="s">
        <v>22</v>
      </c>
      <c r="J11" s="33" t="s">
        <v>21</v>
      </c>
      <c r="K11" s="42"/>
    </row>
    <row r="12" spans="2:11" s="1" customFormat="1" ht="14.4" customHeight="1">
      <c r="B12" s="39"/>
      <c r="D12" s="35" t="s">
        <v>23</v>
      </c>
      <c r="F12" s="33" t="s">
        <v>98</v>
      </c>
      <c r="I12" s="99" t="s">
        <v>25</v>
      </c>
      <c r="J12" s="61" t="str">
        <f>'Rekapitulace stavby'!AN8</f>
        <v>29. 3. 2019</v>
      </c>
      <c r="K12" s="42"/>
    </row>
    <row r="13" spans="2:11" s="1" customFormat="1" ht="10.8" customHeight="1">
      <c r="B13" s="39"/>
      <c r="I13" s="98"/>
      <c r="K13" s="42"/>
    </row>
    <row r="14" spans="2:11" s="1" customFormat="1" ht="14.4" customHeight="1">
      <c r="B14" s="39"/>
      <c r="D14" s="35" t="s">
        <v>27</v>
      </c>
      <c r="I14" s="99" t="s">
        <v>28</v>
      </c>
      <c r="J14" s="33" t="str">
        <f>IF('Rekapitulace stavby'!AN10="","",'Rekapitulace stavby'!AN10)</f>
        <v>26131919</v>
      </c>
      <c r="K14" s="42"/>
    </row>
    <row r="15" spans="2:11" s="1" customFormat="1" ht="18" customHeight="1">
      <c r="B15" s="39"/>
      <c r="E15" s="33" t="str">
        <f>IF('Rekapitulace stavby'!E11="","",'Rekapitulace stavby'!E11)</f>
        <v>HANES s.r.o., U Albrechtova vrchu 1157/7, Praha 5</v>
      </c>
      <c r="I15" s="99" t="s">
        <v>31</v>
      </c>
      <c r="J15" s="33" t="str">
        <f>IF('Rekapitulace stavby'!AN11="","",'Rekapitulace stavby'!AN11)</f>
        <v>CZ26131919</v>
      </c>
      <c r="K15" s="42"/>
    </row>
    <row r="16" spans="2:11" s="1" customFormat="1" ht="6.9" customHeight="1">
      <c r="B16" s="39"/>
      <c r="I16" s="98"/>
      <c r="K16" s="42"/>
    </row>
    <row r="17" spans="2:11" s="1" customFormat="1" ht="14.4" customHeight="1">
      <c r="B17" s="39"/>
      <c r="D17" s="35" t="s">
        <v>33</v>
      </c>
      <c r="I17" s="99" t="s">
        <v>28</v>
      </c>
      <c r="J17" s="33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9"/>
      <c r="E18" s="33" t="str">
        <f>IF('Rekapitulace stavby'!E14="Vyplň údaj","",IF('Rekapitulace stavby'!E14="","",'Rekapitulace stavby'!E14))</f>
        <v/>
      </c>
      <c r="I18" s="99" t="s">
        <v>31</v>
      </c>
      <c r="J18" s="33" t="str">
        <f>IF('Rekapitulace stavby'!AN14="Vyplň údaj","",IF('Rekapitulace stavby'!AN14="","",'Rekapitulace stavby'!AN14))</f>
        <v/>
      </c>
      <c r="K18" s="42"/>
    </row>
    <row r="19" spans="2:11" s="1" customFormat="1" ht="6.9" customHeight="1">
      <c r="B19" s="39"/>
      <c r="I19" s="98"/>
      <c r="K19" s="42"/>
    </row>
    <row r="20" spans="2:11" s="1" customFormat="1" ht="14.4" customHeight="1">
      <c r="B20" s="39"/>
      <c r="D20" s="35" t="s">
        <v>35</v>
      </c>
      <c r="I20" s="99" t="s">
        <v>28</v>
      </c>
      <c r="J20" s="33" t="str">
        <f>IF('Rekapitulace stavby'!AN16="","",'Rekapitulace stavby'!AN16)</f>
        <v/>
      </c>
      <c r="K20" s="42"/>
    </row>
    <row r="21" spans="2:11" s="1" customFormat="1" ht="18" customHeight="1">
      <c r="B21" s="39"/>
      <c r="E21" s="33" t="str">
        <f>IF('Rekapitulace stavby'!E17="","",'Rekapitulace stavby'!E17)</f>
        <v>Ing. arch. Jaroslav Daďa</v>
      </c>
      <c r="I21" s="99" t="s">
        <v>31</v>
      </c>
      <c r="J21" s="33" t="str">
        <f>IF('Rekapitulace stavby'!AN17="","",'Rekapitulace stavby'!AN17)</f>
        <v/>
      </c>
      <c r="K21" s="42"/>
    </row>
    <row r="22" spans="2:11" s="1" customFormat="1" ht="6.9" customHeight="1">
      <c r="B22" s="39"/>
      <c r="I22" s="98"/>
      <c r="K22" s="42"/>
    </row>
    <row r="23" spans="2:11" s="1" customFormat="1" ht="14.4" customHeight="1">
      <c r="B23" s="39"/>
      <c r="D23" s="35" t="s">
        <v>38</v>
      </c>
      <c r="I23" s="98"/>
      <c r="K23" s="42"/>
    </row>
    <row r="24" spans="2:11" s="6" customFormat="1" ht="22.5" customHeight="1">
      <c r="B24" s="100"/>
      <c r="E24" s="305" t="s">
        <v>21</v>
      </c>
      <c r="F24" s="305"/>
      <c r="G24" s="305"/>
      <c r="H24" s="305"/>
      <c r="I24" s="101"/>
      <c r="K24" s="102"/>
    </row>
    <row r="25" spans="2:11" s="1" customFormat="1" ht="6.9" customHeight="1">
      <c r="B25" s="39"/>
      <c r="I25" s="98"/>
      <c r="K25" s="42"/>
    </row>
    <row r="26" spans="2:11" s="1" customFormat="1" ht="6.9" customHeight="1">
      <c r="B26" s="39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5.35" customHeight="1">
      <c r="B27" s="39"/>
      <c r="D27" s="105" t="s">
        <v>39</v>
      </c>
      <c r="I27" s="98"/>
      <c r="J27" s="73">
        <f>ROUND(J111,2)</f>
        <v>0</v>
      </c>
      <c r="K27" s="42"/>
    </row>
    <row r="28" spans="2:11" s="1" customFormat="1" ht="6.9" customHeight="1">
      <c r="B28" s="39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4" customHeight="1">
      <c r="B29" s="39"/>
      <c r="F29" s="43" t="s">
        <v>41</v>
      </c>
      <c r="I29" s="106" t="s">
        <v>40</v>
      </c>
      <c r="J29" s="43" t="s">
        <v>42</v>
      </c>
      <c r="K29" s="42"/>
    </row>
    <row r="30" spans="2:11" s="1" customFormat="1" ht="14.4" customHeight="1">
      <c r="B30" s="39"/>
      <c r="D30" s="45" t="s">
        <v>43</v>
      </c>
      <c r="E30" s="45" t="s">
        <v>44</v>
      </c>
      <c r="F30" s="107">
        <f>ROUND(SUM(BE111:BE833),2)</f>
        <v>0</v>
      </c>
      <c r="I30" s="108">
        <v>0.21</v>
      </c>
      <c r="J30" s="107">
        <f>ROUND(ROUND((SUM(BE111:BE833)),2)*I30,2)</f>
        <v>0</v>
      </c>
      <c r="K30" s="42"/>
    </row>
    <row r="31" spans="2:11" s="1" customFormat="1" ht="14.4" customHeight="1">
      <c r="B31" s="39"/>
      <c r="E31" s="45" t="s">
        <v>45</v>
      </c>
      <c r="F31" s="107">
        <f>ROUND(SUM(BF111:BF833),2)</f>
        <v>0</v>
      </c>
      <c r="I31" s="108">
        <v>0.15</v>
      </c>
      <c r="J31" s="107">
        <f>ROUND(ROUND((SUM(BF111:BF833)),2)*I31,2)</f>
        <v>0</v>
      </c>
      <c r="K31" s="42"/>
    </row>
    <row r="32" spans="2:11" s="1" customFormat="1" ht="14.4" customHeight="1" hidden="1">
      <c r="B32" s="39"/>
      <c r="E32" s="45" t="s">
        <v>46</v>
      </c>
      <c r="F32" s="107">
        <f>ROUND(SUM(BG111:BG833),2)</f>
        <v>0</v>
      </c>
      <c r="I32" s="108">
        <v>0.21</v>
      </c>
      <c r="J32" s="107">
        <v>0</v>
      </c>
      <c r="K32" s="42"/>
    </row>
    <row r="33" spans="2:11" s="1" customFormat="1" ht="14.4" customHeight="1" hidden="1">
      <c r="B33" s="39"/>
      <c r="E33" s="45" t="s">
        <v>47</v>
      </c>
      <c r="F33" s="107">
        <f>ROUND(SUM(BH111:BH833),2)</f>
        <v>0</v>
      </c>
      <c r="I33" s="108">
        <v>0.15</v>
      </c>
      <c r="J33" s="107">
        <v>0</v>
      </c>
      <c r="K33" s="42"/>
    </row>
    <row r="34" spans="2:11" s="1" customFormat="1" ht="14.4" customHeight="1" hidden="1">
      <c r="B34" s="39"/>
      <c r="E34" s="45" t="s">
        <v>48</v>
      </c>
      <c r="F34" s="107">
        <f>ROUND(SUM(BI111:BI833),2)</f>
        <v>0</v>
      </c>
      <c r="I34" s="108">
        <v>0</v>
      </c>
      <c r="J34" s="107">
        <v>0</v>
      </c>
      <c r="K34" s="42"/>
    </row>
    <row r="35" spans="2:11" s="1" customFormat="1" ht="6.9" customHeight="1">
      <c r="B35" s="39"/>
      <c r="I35" s="98"/>
      <c r="K35" s="42"/>
    </row>
    <row r="36" spans="2:11" s="1" customFormat="1" ht="25.35" customHeight="1">
      <c r="B36" s="39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4" customHeight="1">
      <c r="B37" s="52"/>
      <c r="C37" s="53"/>
      <c r="D37" s="53"/>
      <c r="E37" s="53"/>
      <c r="F37" s="53"/>
      <c r="G37" s="53"/>
      <c r="H37" s="53"/>
      <c r="I37" s="116"/>
      <c r="J37" s="53"/>
      <c r="K37" s="54"/>
    </row>
    <row r="41" spans="2:11" s="1" customFormat="1" ht="6.9" customHeight="1">
      <c r="B41" s="55"/>
      <c r="C41" s="56"/>
      <c r="D41" s="56"/>
      <c r="E41" s="56"/>
      <c r="F41" s="56"/>
      <c r="G41" s="56"/>
      <c r="H41" s="56"/>
      <c r="I41" s="117"/>
      <c r="J41" s="56"/>
      <c r="K41" s="118"/>
    </row>
    <row r="42" spans="2:11" s="1" customFormat="1" ht="36.9" customHeight="1">
      <c r="B42" s="39"/>
      <c r="C42" s="28" t="s">
        <v>99</v>
      </c>
      <c r="I42" s="98"/>
      <c r="K42" s="42"/>
    </row>
    <row r="43" spans="2:11" s="1" customFormat="1" ht="6.9" customHeight="1">
      <c r="B43" s="39"/>
      <c r="I43" s="98"/>
      <c r="K43" s="42"/>
    </row>
    <row r="44" spans="2:11" s="1" customFormat="1" ht="14.4" customHeight="1">
      <c r="B44" s="39"/>
      <c r="C44" s="35" t="s">
        <v>18</v>
      </c>
      <c r="I44" s="98"/>
      <c r="K44" s="42"/>
    </row>
    <row r="45" spans="2:11" s="1" customFormat="1" ht="22.5" customHeight="1">
      <c r="B45" s="39"/>
      <c r="E45" s="333" t="str">
        <f>E7</f>
        <v>Úpravy ocelové haly a zděného přístavku za účelem snížení energetické náročnosti a změny užívání</v>
      </c>
      <c r="F45" s="334"/>
      <c r="G45" s="334"/>
      <c r="H45" s="334"/>
      <c r="I45" s="98"/>
      <c r="K45" s="42"/>
    </row>
    <row r="46" spans="2:11" s="1" customFormat="1" ht="14.4" customHeight="1">
      <c r="B46" s="39"/>
      <c r="C46" s="35" t="s">
        <v>96</v>
      </c>
      <c r="I46" s="98"/>
      <c r="K46" s="42"/>
    </row>
    <row r="47" spans="2:11" s="1" customFormat="1" ht="23.25" customHeight="1">
      <c r="B47" s="39"/>
      <c r="E47" s="331" t="str">
        <f>E9</f>
        <v>SO 01a - Stavební práce</v>
      </c>
      <c r="F47" s="335"/>
      <c r="G47" s="335"/>
      <c r="H47" s="335"/>
      <c r="I47" s="98"/>
      <c r="K47" s="42"/>
    </row>
    <row r="48" spans="2:11" s="1" customFormat="1" ht="6.9" customHeight="1">
      <c r="B48" s="39"/>
      <c r="I48" s="98"/>
      <c r="K48" s="42"/>
    </row>
    <row r="49" spans="2:11" s="1" customFormat="1" ht="18" customHeight="1">
      <c r="B49" s="39"/>
      <c r="C49" s="35" t="s">
        <v>23</v>
      </c>
      <c r="F49" s="33" t="str">
        <f>F12</f>
        <v xml:space="preserve"> </v>
      </c>
      <c r="I49" s="99" t="s">
        <v>25</v>
      </c>
      <c r="J49" s="61" t="str">
        <f>IF(J12="","",J12)</f>
        <v>29. 3. 2019</v>
      </c>
      <c r="K49" s="42"/>
    </row>
    <row r="50" spans="2:11" s="1" customFormat="1" ht="6.9" customHeight="1">
      <c r="B50" s="39"/>
      <c r="I50" s="98"/>
      <c r="K50" s="42"/>
    </row>
    <row r="51" spans="2:11" s="1" customFormat="1" ht="13.2">
      <c r="B51" s="39"/>
      <c r="C51" s="35" t="s">
        <v>27</v>
      </c>
      <c r="F51" s="33" t="str">
        <f>E15</f>
        <v>HANES s.r.o., U Albrechtova vrchu 1157/7, Praha 5</v>
      </c>
      <c r="I51" s="99" t="s">
        <v>35</v>
      </c>
      <c r="J51" s="33" t="str">
        <f>E21</f>
        <v>Ing. arch. Jaroslav Daďa</v>
      </c>
      <c r="K51" s="42"/>
    </row>
    <row r="52" spans="2:11" s="1" customFormat="1" ht="14.4" customHeight="1">
      <c r="B52" s="39"/>
      <c r="C52" s="35" t="s">
        <v>33</v>
      </c>
      <c r="F52" s="33" t="str">
        <f>IF(E18="","",E18)</f>
        <v/>
      </c>
      <c r="I52" s="98"/>
      <c r="K52" s="42"/>
    </row>
    <row r="53" spans="2:11" s="1" customFormat="1" ht="10.35" customHeight="1">
      <c r="B53" s="39"/>
      <c r="I53" s="98"/>
      <c r="K53" s="42"/>
    </row>
    <row r="54" spans="2:11" s="1" customFormat="1" ht="29.25" customHeight="1">
      <c r="B54" s="39"/>
      <c r="C54" s="119" t="s">
        <v>100</v>
      </c>
      <c r="D54" s="109"/>
      <c r="E54" s="109"/>
      <c r="F54" s="109"/>
      <c r="G54" s="109"/>
      <c r="H54" s="109"/>
      <c r="I54" s="120"/>
      <c r="J54" s="121" t="s">
        <v>101</v>
      </c>
      <c r="K54" s="122"/>
    </row>
    <row r="55" spans="2:11" s="1" customFormat="1" ht="10.35" customHeight="1">
      <c r="B55" s="39"/>
      <c r="I55" s="98"/>
      <c r="K55" s="42"/>
    </row>
    <row r="56" spans="2:47" s="1" customFormat="1" ht="29.25" customHeight="1">
      <c r="B56" s="39"/>
      <c r="C56" s="123" t="s">
        <v>102</v>
      </c>
      <c r="I56" s="98"/>
      <c r="J56" s="73">
        <f>J111</f>
        <v>0</v>
      </c>
      <c r="K56" s="42"/>
      <c r="AU56" s="23" t="s">
        <v>103</v>
      </c>
    </row>
    <row r="57" spans="2:11" s="7" customFormat="1" ht="24.9" customHeight="1">
      <c r="B57" s="124"/>
      <c r="D57" s="125" t="s">
        <v>104</v>
      </c>
      <c r="E57" s="126"/>
      <c r="F57" s="126"/>
      <c r="G57" s="126"/>
      <c r="H57" s="126"/>
      <c r="I57" s="127"/>
      <c r="J57" s="128">
        <f>J112</f>
        <v>0</v>
      </c>
      <c r="K57" s="129"/>
    </row>
    <row r="58" spans="2:11" s="8" customFormat="1" ht="19.95" customHeight="1">
      <c r="B58" s="130"/>
      <c r="D58" s="131" t="s">
        <v>105</v>
      </c>
      <c r="E58" s="132"/>
      <c r="F58" s="132"/>
      <c r="G58" s="132"/>
      <c r="H58" s="132"/>
      <c r="I58" s="133"/>
      <c r="J58" s="134">
        <f>J113</f>
        <v>0</v>
      </c>
      <c r="K58" s="135"/>
    </row>
    <row r="59" spans="2:11" s="8" customFormat="1" ht="19.95" customHeight="1">
      <c r="B59" s="130"/>
      <c r="D59" s="131" t="s">
        <v>106</v>
      </c>
      <c r="E59" s="132"/>
      <c r="F59" s="132"/>
      <c r="G59" s="132"/>
      <c r="H59" s="132"/>
      <c r="I59" s="133"/>
      <c r="J59" s="134">
        <f>J146</f>
        <v>0</v>
      </c>
      <c r="K59" s="135"/>
    </row>
    <row r="60" spans="2:11" s="8" customFormat="1" ht="19.95" customHeight="1">
      <c r="B60" s="130"/>
      <c r="D60" s="131" t="s">
        <v>107</v>
      </c>
      <c r="E60" s="132"/>
      <c r="F60" s="132"/>
      <c r="G60" s="132"/>
      <c r="H60" s="132"/>
      <c r="I60" s="133"/>
      <c r="J60" s="134">
        <f>J160</f>
        <v>0</v>
      </c>
      <c r="K60" s="135"/>
    </row>
    <row r="61" spans="2:11" s="8" customFormat="1" ht="19.95" customHeight="1">
      <c r="B61" s="130"/>
      <c r="D61" s="131" t="s">
        <v>108</v>
      </c>
      <c r="E61" s="132"/>
      <c r="F61" s="132"/>
      <c r="G61" s="132"/>
      <c r="H61" s="132"/>
      <c r="I61" s="133"/>
      <c r="J61" s="134">
        <f>J174</f>
        <v>0</v>
      </c>
      <c r="K61" s="135"/>
    </row>
    <row r="62" spans="2:11" s="8" customFormat="1" ht="19.95" customHeight="1">
      <c r="B62" s="130"/>
      <c r="D62" s="131" t="s">
        <v>109</v>
      </c>
      <c r="E62" s="132"/>
      <c r="F62" s="132"/>
      <c r="G62" s="132"/>
      <c r="H62" s="132"/>
      <c r="I62" s="133"/>
      <c r="J62" s="134">
        <f>J232</f>
        <v>0</v>
      </c>
      <c r="K62" s="135"/>
    </row>
    <row r="63" spans="2:11" s="8" customFormat="1" ht="19.95" customHeight="1">
      <c r="B63" s="130"/>
      <c r="D63" s="131" t="s">
        <v>110</v>
      </c>
      <c r="E63" s="132"/>
      <c r="F63" s="132"/>
      <c r="G63" s="132"/>
      <c r="H63" s="132"/>
      <c r="I63" s="133"/>
      <c r="J63" s="134">
        <f>J258</f>
        <v>0</v>
      </c>
      <c r="K63" s="135"/>
    </row>
    <row r="64" spans="2:11" s="8" customFormat="1" ht="19.95" customHeight="1">
      <c r="B64" s="130"/>
      <c r="D64" s="131" t="s">
        <v>111</v>
      </c>
      <c r="E64" s="132"/>
      <c r="F64" s="132"/>
      <c r="G64" s="132"/>
      <c r="H64" s="132"/>
      <c r="I64" s="133"/>
      <c r="J64" s="134">
        <f>J280</f>
        <v>0</v>
      </c>
      <c r="K64" s="135"/>
    </row>
    <row r="65" spans="2:11" s="8" customFormat="1" ht="19.95" customHeight="1">
      <c r="B65" s="130"/>
      <c r="D65" s="131" t="s">
        <v>112</v>
      </c>
      <c r="E65" s="132"/>
      <c r="F65" s="132"/>
      <c r="G65" s="132"/>
      <c r="H65" s="132"/>
      <c r="I65" s="133"/>
      <c r="J65" s="134">
        <f>J288</f>
        <v>0</v>
      </c>
      <c r="K65" s="135"/>
    </row>
    <row r="66" spans="2:11" s="8" customFormat="1" ht="19.95" customHeight="1">
      <c r="B66" s="130"/>
      <c r="D66" s="131" t="s">
        <v>113</v>
      </c>
      <c r="E66" s="132"/>
      <c r="F66" s="132"/>
      <c r="G66" s="132"/>
      <c r="H66" s="132"/>
      <c r="I66" s="133"/>
      <c r="J66" s="134">
        <f>J302</f>
        <v>0</v>
      </c>
      <c r="K66" s="135"/>
    </row>
    <row r="67" spans="2:11" s="8" customFormat="1" ht="19.95" customHeight="1">
      <c r="B67" s="130"/>
      <c r="D67" s="131" t="s">
        <v>114</v>
      </c>
      <c r="E67" s="132"/>
      <c r="F67" s="132"/>
      <c r="G67" s="132"/>
      <c r="H67" s="132"/>
      <c r="I67" s="133"/>
      <c r="J67" s="134">
        <f>J313</f>
        <v>0</v>
      </c>
      <c r="K67" s="135"/>
    </row>
    <row r="68" spans="2:11" s="8" customFormat="1" ht="19.95" customHeight="1">
      <c r="B68" s="130"/>
      <c r="D68" s="131" t="s">
        <v>115</v>
      </c>
      <c r="E68" s="132"/>
      <c r="F68" s="132"/>
      <c r="G68" s="132"/>
      <c r="H68" s="132"/>
      <c r="I68" s="133"/>
      <c r="J68" s="134">
        <f>J330</f>
        <v>0</v>
      </c>
      <c r="K68" s="135"/>
    </row>
    <row r="69" spans="2:11" s="8" customFormat="1" ht="19.95" customHeight="1">
      <c r="B69" s="130"/>
      <c r="D69" s="131" t="s">
        <v>116</v>
      </c>
      <c r="E69" s="132"/>
      <c r="F69" s="132"/>
      <c r="G69" s="132"/>
      <c r="H69" s="132"/>
      <c r="I69" s="133"/>
      <c r="J69" s="134">
        <f>J338</f>
        <v>0</v>
      </c>
      <c r="K69" s="135"/>
    </row>
    <row r="70" spans="2:11" s="8" customFormat="1" ht="19.95" customHeight="1">
      <c r="B70" s="130"/>
      <c r="D70" s="131" t="s">
        <v>117</v>
      </c>
      <c r="E70" s="132"/>
      <c r="F70" s="132"/>
      <c r="G70" s="132"/>
      <c r="H70" s="132"/>
      <c r="I70" s="133"/>
      <c r="J70" s="134">
        <f>J365</f>
        <v>0</v>
      </c>
      <c r="K70" s="135"/>
    </row>
    <row r="71" spans="2:11" s="8" customFormat="1" ht="19.95" customHeight="1">
      <c r="B71" s="130"/>
      <c r="D71" s="131" t="s">
        <v>118</v>
      </c>
      <c r="E71" s="132"/>
      <c r="F71" s="132"/>
      <c r="G71" s="132"/>
      <c r="H71" s="132"/>
      <c r="I71" s="133"/>
      <c r="J71" s="134">
        <f>J481</f>
        <v>0</v>
      </c>
      <c r="K71" s="135"/>
    </row>
    <row r="72" spans="2:11" s="7" customFormat="1" ht="24.9" customHeight="1">
      <c r="B72" s="124"/>
      <c r="D72" s="125" t="s">
        <v>119</v>
      </c>
      <c r="E72" s="126"/>
      <c r="F72" s="126"/>
      <c r="G72" s="126"/>
      <c r="H72" s="126"/>
      <c r="I72" s="127"/>
      <c r="J72" s="128">
        <f>J483</f>
        <v>0</v>
      </c>
      <c r="K72" s="129"/>
    </row>
    <row r="73" spans="2:11" s="8" customFormat="1" ht="19.95" customHeight="1">
      <c r="B73" s="130"/>
      <c r="D73" s="131" t="s">
        <v>120</v>
      </c>
      <c r="E73" s="132"/>
      <c r="F73" s="132"/>
      <c r="G73" s="132"/>
      <c r="H73" s="132"/>
      <c r="I73" s="133"/>
      <c r="J73" s="134">
        <f>J484</f>
        <v>0</v>
      </c>
      <c r="K73" s="135"/>
    </row>
    <row r="74" spans="2:11" s="8" customFormat="1" ht="19.95" customHeight="1">
      <c r="B74" s="130"/>
      <c r="D74" s="131" t="s">
        <v>121</v>
      </c>
      <c r="E74" s="132"/>
      <c r="F74" s="132"/>
      <c r="G74" s="132"/>
      <c r="H74" s="132"/>
      <c r="I74" s="133"/>
      <c r="J74" s="134">
        <f>J501</f>
        <v>0</v>
      </c>
      <c r="K74" s="135"/>
    </row>
    <row r="75" spans="2:11" s="8" customFormat="1" ht="19.95" customHeight="1">
      <c r="B75" s="130"/>
      <c r="D75" s="131" t="s">
        <v>122</v>
      </c>
      <c r="E75" s="132"/>
      <c r="F75" s="132"/>
      <c r="G75" s="132"/>
      <c r="H75" s="132"/>
      <c r="I75" s="133"/>
      <c r="J75" s="134">
        <f>J535</f>
        <v>0</v>
      </c>
      <c r="K75" s="135"/>
    </row>
    <row r="76" spans="2:11" s="8" customFormat="1" ht="19.95" customHeight="1">
      <c r="B76" s="130"/>
      <c r="D76" s="131" t="s">
        <v>123</v>
      </c>
      <c r="E76" s="132"/>
      <c r="F76" s="132"/>
      <c r="G76" s="132"/>
      <c r="H76" s="132"/>
      <c r="I76" s="133"/>
      <c r="J76" s="134">
        <f>J563</f>
        <v>0</v>
      </c>
      <c r="K76" s="135"/>
    </row>
    <row r="77" spans="2:11" s="8" customFormat="1" ht="19.95" customHeight="1">
      <c r="B77" s="130"/>
      <c r="D77" s="131" t="s">
        <v>124</v>
      </c>
      <c r="E77" s="132"/>
      <c r="F77" s="132"/>
      <c r="G77" s="132"/>
      <c r="H77" s="132"/>
      <c r="I77" s="133"/>
      <c r="J77" s="134">
        <f>J572</f>
        <v>0</v>
      </c>
      <c r="K77" s="135"/>
    </row>
    <row r="78" spans="2:11" s="8" customFormat="1" ht="19.95" customHeight="1">
      <c r="B78" s="130"/>
      <c r="D78" s="131" t="s">
        <v>125</v>
      </c>
      <c r="E78" s="132"/>
      <c r="F78" s="132"/>
      <c r="G78" s="132"/>
      <c r="H78" s="132"/>
      <c r="I78" s="133"/>
      <c r="J78" s="134">
        <f>J611</f>
        <v>0</v>
      </c>
      <c r="K78" s="135"/>
    </row>
    <row r="79" spans="2:11" s="8" customFormat="1" ht="19.95" customHeight="1">
      <c r="B79" s="130"/>
      <c r="D79" s="131" t="s">
        <v>126</v>
      </c>
      <c r="E79" s="132"/>
      <c r="F79" s="132"/>
      <c r="G79" s="132"/>
      <c r="H79" s="132"/>
      <c r="I79" s="133"/>
      <c r="J79" s="134">
        <f>J617</f>
        <v>0</v>
      </c>
      <c r="K79" s="135"/>
    </row>
    <row r="80" spans="2:11" s="8" customFormat="1" ht="19.95" customHeight="1">
      <c r="B80" s="130"/>
      <c r="D80" s="131" t="s">
        <v>127</v>
      </c>
      <c r="E80" s="132"/>
      <c r="F80" s="132"/>
      <c r="G80" s="132"/>
      <c r="H80" s="132"/>
      <c r="I80" s="133"/>
      <c r="J80" s="134">
        <f>J653</f>
        <v>0</v>
      </c>
      <c r="K80" s="135"/>
    </row>
    <row r="81" spans="2:11" s="8" customFormat="1" ht="19.95" customHeight="1">
      <c r="B81" s="130"/>
      <c r="D81" s="131" t="s">
        <v>128</v>
      </c>
      <c r="E81" s="132"/>
      <c r="F81" s="132"/>
      <c r="G81" s="132"/>
      <c r="H81" s="132"/>
      <c r="I81" s="133"/>
      <c r="J81" s="134">
        <f>J679</f>
        <v>0</v>
      </c>
      <c r="K81" s="135"/>
    </row>
    <row r="82" spans="2:11" s="8" customFormat="1" ht="19.95" customHeight="1">
      <c r="B82" s="130"/>
      <c r="D82" s="131" t="s">
        <v>129</v>
      </c>
      <c r="E82" s="132"/>
      <c r="F82" s="132"/>
      <c r="G82" s="132"/>
      <c r="H82" s="132"/>
      <c r="I82" s="133"/>
      <c r="J82" s="134">
        <f>J711</f>
        <v>0</v>
      </c>
      <c r="K82" s="135"/>
    </row>
    <row r="83" spans="2:11" s="8" customFormat="1" ht="19.95" customHeight="1">
      <c r="B83" s="130"/>
      <c r="D83" s="131" t="s">
        <v>130</v>
      </c>
      <c r="E83" s="132"/>
      <c r="F83" s="132"/>
      <c r="G83" s="132"/>
      <c r="H83" s="132"/>
      <c r="I83" s="133"/>
      <c r="J83" s="134">
        <f>J721</f>
        <v>0</v>
      </c>
      <c r="K83" s="135"/>
    </row>
    <row r="84" spans="2:11" s="8" customFormat="1" ht="19.95" customHeight="1">
      <c r="B84" s="130"/>
      <c r="D84" s="131" t="s">
        <v>131</v>
      </c>
      <c r="E84" s="132"/>
      <c r="F84" s="132"/>
      <c r="G84" s="132"/>
      <c r="H84" s="132"/>
      <c r="I84" s="133"/>
      <c r="J84" s="134">
        <f>J750</f>
        <v>0</v>
      </c>
      <c r="K84" s="135"/>
    </row>
    <row r="85" spans="2:11" s="8" customFormat="1" ht="19.95" customHeight="1">
      <c r="B85" s="130"/>
      <c r="D85" s="131" t="s">
        <v>132</v>
      </c>
      <c r="E85" s="132"/>
      <c r="F85" s="132"/>
      <c r="G85" s="132"/>
      <c r="H85" s="132"/>
      <c r="I85" s="133"/>
      <c r="J85" s="134">
        <f>J775</f>
        <v>0</v>
      </c>
      <c r="K85" s="135"/>
    </row>
    <row r="86" spans="2:11" s="8" customFormat="1" ht="19.95" customHeight="1">
      <c r="B86" s="130"/>
      <c r="D86" s="131" t="s">
        <v>133</v>
      </c>
      <c r="E86" s="132"/>
      <c r="F86" s="132"/>
      <c r="G86" s="132"/>
      <c r="H86" s="132"/>
      <c r="I86" s="133"/>
      <c r="J86" s="134">
        <f>J779</f>
        <v>0</v>
      </c>
      <c r="K86" s="135"/>
    </row>
    <row r="87" spans="2:11" s="8" customFormat="1" ht="19.95" customHeight="1">
      <c r="B87" s="130"/>
      <c r="D87" s="131" t="s">
        <v>134</v>
      </c>
      <c r="E87" s="132"/>
      <c r="F87" s="132"/>
      <c r="G87" s="132"/>
      <c r="H87" s="132"/>
      <c r="I87" s="133"/>
      <c r="J87" s="134">
        <f>J813</f>
        <v>0</v>
      </c>
      <c r="K87" s="135"/>
    </row>
    <row r="88" spans="2:11" s="7" customFormat="1" ht="24.9" customHeight="1">
      <c r="B88" s="124"/>
      <c r="D88" s="125" t="s">
        <v>135</v>
      </c>
      <c r="E88" s="126"/>
      <c r="F88" s="126"/>
      <c r="G88" s="126"/>
      <c r="H88" s="126"/>
      <c r="I88" s="127"/>
      <c r="J88" s="128">
        <f>J825</f>
        <v>0</v>
      </c>
      <c r="K88" s="129"/>
    </row>
    <row r="89" spans="2:11" s="8" customFormat="1" ht="19.95" customHeight="1">
      <c r="B89" s="130"/>
      <c r="D89" s="131" t="s">
        <v>136</v>
      </c>
      <c r="E89" s="132"/>
      <c r="F89" s="132"/>
      <c r="G89" s="132"/>
      <c r="H89" s="132"/>
      <c r="I89" s="133"/>
      <c r="J89" s="134">
        <f>J826</f>
        <v>0</v>
      </c>
      <c r="K89" s="135"/>
    </row>
    <row r="90" spans="2:11" s="8" customFormat="1" ht="19.95" customHeight="1">
      <c r="B90" s="130"/>
      <c r="D90" s="131" t="s">
        <v>137</v>
      </c>
      <c r="E90" s="132"/>
      <c r="F90" s="132"/>
      <c r="G90" s="132"/>
      <c r="H90" s="132"/>
      <c r="I90" s="133"/>
      <c r="J90" s="134">
        <f>J828</f>
        <v>0</v>
      </c>
      <c r="K90" s="135"/>
    </row>
    <row r="91" spans="2:11" s="8" customFormat="1" ht="19.95" customHeight="1">
      <c r="B91" s="130"/>
      <c r="D91" s="131" t="s">
        <v>138</v>
      </c>
      <c r="E91" s="132"/>
      <c r="F91" s="132"/>
      <c r="G91" s="132"/>
      <c r="H91" s="132"/>
      <c r="I91" s="133"/>
      <c r="J91" s="134">
        <f>J832</f>
        <v>0</v>
      </c>
      <c r="K91" s="135"/>
    </row>
    <row r="92" spans="2:11" s="1" customFormat="1" ht="21.75" customHeight="1">
      <c r="B92" s="39"/>
      <c r="I92" s="98"/>
      <c r="K92" s="42"/>
    </row>
    <row r="93" spans="2:11" s="1" customFormat="1" ht="6.9" customHeight="1">
      <c r="B93" s="52"/>
      <c r="C93" s="53"/>
      <c r="D93" s="53"/>
      <c r="E93" s="53"/>
      <c r="F93" s="53"/>
      <c r="G93" s="53"/>
      <c r="H93" s="53"/>
      <c r="I93" s="116"/>
      <c r="J93" s="53"/>
      <c r="K93" s="54"/>
    </row>
    <row r="97" spans="2:12" s="1" customFormat="1" ht="6.9" customHeight="1">
      <c r="B97" s="55"/>
      <c r="C97" s="56"/>
      <c r="D97" s="56"/>
      <c r="E97" s="56"/>
      <c r="F97" s="56"/>
      <c r="G97" s="56"/>
      <c r="H97" s="56"/>
      <c r="I97" s="117"/>
      <c r="J97" s="56"/>
      <c r="K97" s="56"/>
      <c r="L97" s="39"/>
    </row>
    <row r="98" spans="2:12" s="1" customFormat="1" ht="36.9" customHeight="1">
      <c r="B98" s="39"/>
      <c r="C98" s="28" t="s">
        <v>139</v>
      </c>
      <c r="I98" s="98"/>
      <c r="L98" s="39"/>
    </row>
    <row r="99" spans="2:12" s="1" customFormat="1" ht="6.9" customHeight="1">
      <c r="B99" s="39"/>
      <c r="I99" s="98"/>
      <c r="L99" s="39"/>
    </row>
    <row r="100" spans="2:12" s="1" customFormat="1" ht="14.4" customHeight="1">
      <c r="B100" s="39"/>
      <c r="C100" s="35" t="s">
        <v>18</v>
      </c>
      <c r="I100" s="98"/>
      <c r="L100" s="39"/>
    </row>
    <row r="101" spans="2:12" s="1" customFormat="1" ht="22.5" customHeight="1">
      <c r="B101" s="39"/>
      <c r="E101" s="333" t="str">
        <f>E7</f>
        <v>Úpravy ocelové haly a zděného přístavku za účelem snížení energetické náročnosti a změny užívání</v>
      </c>
      <c r="F101" s="334"/>
      <c r="G101" s="334"/>
      <c r="H101" s="334"/>
      <c r="I101" s="98"/>
      <c r="L101" s="39"/>
    </row>
    <row r="102" spans="2:12" s="1" customFormat="1" ht="14.4" customHeight="1">
      <c r="B102" s="39"/>
      <c r="C102" s="35" t="s">
        <v>96</v>
      </c>
      <c r="I102" s="98"/>
      <c r="L102" s="39"/>
    </row>
    <row r="103" spans="2:12" s="1" customFormat="1" ht="23.25" customHeight="1">
      <c r="B103" s="39"/>
      <c r="E103" s="331" t="str">
        <f>E9</f>
        <v>SO 01a - Stavební práce</v>
      </c>
      <c r="F103" s="335"/>
      <c r="G103" s="335"/>
      <c r="H103" s="335"/>
      <c r="I103" s="98"/>
      <c r="L103" s="39"/>
    </row>
    <row r="104" spans="2:12" s="1" customFormat="1" ht="6.9" customHeight="1">
      <c r="B104" s="39"/>
      <c r="I104" s="98"/>
      <c r="L104" s="39"/>
    </row>
    <row r="105" spans="2:12" s="1" customFormat="1" ht="18" customHeight="1">
      <c r="B105" s="39"/>
      <c r="C105" s="35" t="s">
        <v>23</v>
      </c>
      <c r="F105" s="33" t="str">
        <f>F12</f>
        <v xml:space="preserve"> </v>
      </c>
      <c r="I105" s="99" t="s">
        <v>25</v>
      </c>
      <c r="J105" s="61" t="str">
        <f>IF(J12="","",J12)</f>
        <v>29. 3. 2019</v>
      </c>
      <c r="L105" s="39"/>
    </row>
    <row r="106" spans="2:12" s="1" customFormat="1" ht="6.9" customHeight="1">
      <c r="B106" s="39"/>
      <c r="I106" s="98"/>
      <c r="L106" s="39"/>
    </row>
    <row r="107" spans="2:12" s="1" customFormat="1" ht="13.2">
      <c r="B107" s="39"/>
      <c r="C107" s="35" t="s">
        <v>27</v>
      </c>
      <c r="F107" s="33" t="str">
        <f>E15</f>
        <v>HANES s.r.o., U Albrechtova vrchu 1157/7, Praha 5</v>
      </c>
      <c r="I107" s="99" t="s">
        <v>35</v>
      </c>
      <c r="J107" s="33" t="str">
        <f>E21</f>
        <v>Ing. arch. Jaroslav Daďa</v>
      </c>
      <c r="L107" s="39"/>
    </row>
    <row r="108" spans="2:12" s="1" customFormat="1" ht="14.4" customHeight="1">
      <c r="B108" s="39"/>
      <c r="C108" s="35" t="s">
        <v>33</v>
      </c>
      <c r="F108" s="33" t="str">
        <f>IF(E18="","",E18)</f>
        <v/>
      </c>
      <c r="I108" s="98"/>
      <c r="L108" s="39"/>
    </row>
    <row r="109" spans="2:12" s="1" customFormat="1" ht="10.35" customHeight="1">
      <c r="B109" s="39"/>
      <c r="I109" s="98"/>
      <c r="L109" s="39"/>
    </row>
    <row r="110" spans="2:20" s="9" customFormat="1" ht="29.25" customHeight="1">
      <c r="B110" s="136"/>
      <c r="C110" s="137" t="s">
        <v>140</v>
      </c>
      <c r="D110" s="138" t="s">
        <v>58</v>
      </c>
      <c r="E110" s="138" t="s">
        <v>54</v>
      </c>
      <c r="F110" s="138" t="s">
        <v>141</v>
      </c>
      <c r="G110" s="138" t="s">
        <v>142</v>
      </c>
      <c r="H110" s="138" t="s">
        <v>143</v>
      </c>
      <c r="I110" s="139" t="s">
        <v>144</v>
      </c>
      <c r="J110" s="138" t="s">
        <v>101</v>
      </c>
      <c r="K110" s="140" t="s">
        <v>145</v>
      </c>
      <c r="L110" s="136"/>
      <c r="M110" s="67" t="s">
        <v>146</v>
      </c>
      <c r="N110" s="68" t="s">
        <v>43</v>
      </c>
      <c r="O110" s="68" t="s">
        <v>147</v>
      </c>
      <c r="P110" s="68" t="s">
        <v>148</v>
      </c>
      <c r="Q110" s="68" t="s">
        <v>149</v>
      </c>
      <c r="R110" s="68" t="s">
        <v>150</v>
      </c>
      <c r="S110" s="68" t="s">
        <v>151</v>
      </c>
      <c r="T110" s="69" t="s">
        <v>152</v>
      </c>
    </row>
    <row r="111" spans="2:63" s="1" customFormat="1" ht="29.25" customHeight="1">
      <c r="B111" s="39"/>
      <c r="C111" s="71" t="s">
        <v>102</v>
      </c>
      <c r="I111" s="98"/>
      <c r="J111" s="141">
        <f>BK111</f>
        <v>0</v>
      </c>
      <c r="L111" s="39"/>
      <c r="M111" s="70"/>
      <c r="N111" s="62"/>
      <c r="O111" s="62"/>
      <c r="P111" s="142">
        <f>P112+P483+P825</f>
        <v>0</v>
      </c>
      <c r="Q111" s="62"/>
      <c r="R111" s="142">
        <f>R112+R483+R825</f>
        <v>1180.9047883099997</v>
      </c>
      <c r="S111" s="62"/>
      <c r="T111" s="143">
        <f>T112+T483+T825</f>
        <v>803.1339059000003</v>
      </c>
      <c r="AT111" s="23" t="s">
        <v>72</v>
      </c>
      <c r="AU111" s="23" t="s">
        <v>103</v>
      </c>
      <c r="BK111" s="144">
        <f>BK112+BK483+BK825</f>
        <v>0</v>
      </c>
    </row>
    <row r="112" spans="2:63" s="10" customFormat="1" ht="37.35" customHeight="1">
      <c r="B112" s="145"/>
      <c r="D112" s="146" t="s">
        <v>72</v>
      </c>
      <c r="E112" s="147" t="s">
        <v>153</v>
      </c>
      <c r="F112" s="147" t="s">
        <v>154</v>
      </c>
      <c r="I112" s="148"/>
      <c r="J112" s="149">
        <f>BK112</f>
        <v>0</v>
      </c>
      <c r="L112" s="145"/>
      <c r="M112" s="150"/>
      <c r="P112" s="151">
        <f>P113+P146+P160+P174+P232+P258+P280+P288+P302+P313+P330+P338+P365+P481</f>
        <v>0</v>
      </c>
      <c r="R112" s="151">
        <f>R113+R146+R160+R174+R232+R258+R280+R288+R302+R313+R330+R338+R365+R481</f>
        <v>1168.2124543699997</v>
      </c>
      <c r="T112" s="152">
        <f>T113+T146+T160+T174+T232+T258+T280+T288+T302+T313+T330+T338+T365+T481</f>
        <v>802.8884916000003</v>
      </c>
      <c r="AR112" s="146" t="s">
        <v>81</v>
      </c>
      <c r="AT112" s="153" t="s">
        <v>72</v>
      </c>
      <c r="AU112" s="153" t="s">
        <v>73</v>
      </c>
      <c r="AY112" s="146" t="s">
        <v>155</v>
      </c>
      <c r="BK112" s="154">
        <f>BK113+BK146+BK160+BK174+BK232+BK258+BK280+BK288+BK302+BK313+BK330+BK338+BK365+BK481</f>
        <v>0</v>
      </c>
    </row>
    <row r="113" spans="2:63" s="10" customFormat="1" ht="19.95" customHeight="1">
      <c r="B113" s="145"/>
      <c r="D113" s="146" t="s">
        <v>72</v>
      </c>
      <c r="E113" s="155" t="s">
        <v>81</v>
      </c>
      <c r="F113" s="155" t="s">
        <v>156</v>
      </c>
      <c r="I113" s="148"/>
      <c r="J113" s="156">
        <f>BK113</f>
        <v>0</v>
      </c>
      <c r="L113" s="145"/>
      <c r="M113" s="150"/>
      <c r="P113" s="151">
        <f>SUM(P114:P145)</f>
        <v>0</v>
      </c>
      <c r="R113" s="151">
        <f>SUM(R114:R145)</f>
        <v>0</v>
      </c>
      <c r="T113" s="152">
        <f>SUM(T114:T145)</f>
        <v>0</v>
      </c>
      <c r="AR113" s="146" t="s">
        <v>81</v>
      </c>
      <c r="AT113" s="153" t="s">
        <v>72</v>
      </c>
      <c r="AU113" s="153" t="s">
        <v>81</v>
      </c>
      <c r="AY113" s="146" t="s">
        <v>155</v>
      </c>
      <c r="BK113" s="154">
        <f>SUM(BK114:BK145)</f>
        <v>0</v>
      </c>
    </row>
    <row r="114" spans="2:65" s="1" customFormat="1" ht="31.5" customHeight="1">
      <c r="B114" s="39"/>
      <c r="C114" s="157" t="s">
        <v>81</v>
      </c>
      <c r="D114" s="157" t="s">
        <v>157</v>
      </c>
      <c r="E114" s="158" t="s">
        <v>158</v>
      </c>
      <c r="F114" s="159" t="s">
        <v>159</v>
      </c>
      <c r="G114" s="160" t="s">
        <v>160</v>
      </c>
      <c r="H114" s="161">
        <v>66.24</v>
      </c>
      <c r="I114" s="162"/>
      <c r="J114" s="163">
        <f>ROUND(I114*H114,2)</f>
        <v>0</v>
      </c>
      <c r="K114" s="159" t="s">
        <v>161</v>
      </c>
      <c r="L114" s="39"/>
      <c r="M114" s="164" t="s">
        <v>21</v>
      </c>
      <c r="N114" s="165" t="s">
        <v>44</v>
      </c>
      <c r="P114" s="166">
        <f>O114*H114</f>
        <v>0</v>
      </c>
      <c r="Q114" s="166">
        <v>0</v>
      </c>
      <c r="R114" s="166">
        <f>Q114*H114</f>
        <v>0</v>
      </c>
      <c r="S114" s="166">
        <v>0</v>
      </c>
      <c r="T114" s="167">
        <f>S114*H114</f>
        <v>0</v>
      </c>
      <c r="AR114" s="23" t="s">
        <v>162</v>
      </c>
      <c r="AT114" s="23" t="s">
        <v>157</v>
      </c>
      <c r="AU114" s="23" t="s">
        <v>83</v>
      </c>
      <c r="AY114" s="23" t="s">
        <v>155</v>
      </c>
      <c r="BE114" s="168">
        <f>IF(N114="základní",J114,0)</f>
        <v>0</v>
      </c>
      <c r="BF114" s="168">
        <f>IF(N114="snížená",J114,0)</f>
        <v>0</v>
      </c>
      <c r="BG114" s="168">
        <f>IF(N114="zákl. přenesená",J114,0)</f>
        <v>0</v>
      </c>
      <c r="BH114" s="168">
        <f>IF(N114="sníž. přenesená",J114,0)</f>
        <v>0</v>
      </c>
      <c r="BI114" s="168">
        <f>IF(N114="nulová",J114,0)</f>
        <v>0</v>
      </c>
      <c r="BJ114" s="23" t="s">
        <v>81</v>
      </c>
      <c r="BK114" s="168">
        <f>ROUND(I114*H114,2)</f>
        <v>0</v>
      </c>
      <c r="BL114" s="23" t="s">
        <v>162</v>
      </c>
      <c r="BM114" s="23" t="s">
        <v>163</v>
      </c>
    </row>
    <row r="115" spans="2:51" s="11" customFormat="1" ht="24">
      <c r="B115" s="169"/>
      <c r="D115" s="170" t="s">
        <v>164</v>
      </c>
      <c r="E115" s="171" t="s">
        <v>21</v>
      </c>
      <c r="F115" s="172" t="s">
        <v>165</v>
      </c>
      <c r="H115" s="173" t="s">
        <v>21</v>
      </c>
      <c r="I115" s="174"/>
      <c r="L115" s="169"/>
      <c r="M115" s="175"/>
      <c r="T115" s="176"/>
      <c r="AT115" s="173" t="s">
        <v>164</v>
      </c>
      <c r="AU115" s="173" t="s">
        <v>83</v>
      </c>
      <c r="AV115" s="11" t="s">
        <v>81</v>
      </c>
      <c r="AW115" s="11" t="s">
        <v>37</v>
      </c>
      <c r="AX115" s="11" t="s">
        <v>73</v>
      </c>
      <c r="AY115" s="173" t="s">
        <v>155</v>
      </c>
    </row>
    <row r="116" spans="2:51" s="12" customFormat="1" ht="13.5">
      <c r="B116" s="177"/>
      <c r="D116" s="170" t="s">
        <v>164</v>
      </c>
      <c r="E116" s="178" t="s">
        <v>21</v>
      </c>
      <c r="F116" s="179" t="s">
        <v>166</v>
      </c>
      <c r="H116" s="180">
        <v>66.24</v>
      </c>
      <c r="I116" s="181"/>
      <c r="L116" s="177"/>
      <c r="M116" s="182"/>
      <c r="T116" s="183"/>
      <c r="AT116" s="178" t="s">
        <v>164</v>
      </c>
      <c r="AU116" s="178" t="s">
        <v>83</v>
      </c>
      <c r="AV116" s="12" t="s">
        <v>83</v>
      </c>
      <c r="AW116" s="12" t="s">
        <v>37</v>
      </c>
      <c r="AX116" s="12" t="s">
        <v>81</v>
      </c>
      <c r="AY116" s="178" t="s">
        <v>155</v>
      </c>
    </row>
    <row r="117" spans="2:65" s="1" customFormat="1" ht="31.5" customHeight="1">
      <c r="B117" s="39"/>
      <c r="C117" s="157" t="s">
        <v>83</v>
      </c>
      <c r="D117" s="157" t="s">
        <v>157</v>
      </c>
      <c r="E117" s="158" t="s">
        <v>167</v>
      </c>
      <c r="F117" s="159" t="s">
        <v>168</v>
      </c>
      <c r="G117" s="160" t="s">
        <v>160</v>
      </c>
      <c r="H117" s="161">
        <v>84.539</v>
      </c>
      <c r="I117" s="162"/>
      <c r="J117" s="163">
        <f>ROUND(I117*H117,2)</f>
        <v>0</v>
      </c>
      <c r="K117" s="159" t="s">
        <v>161</v>
      </c>
      <c r="L117" s="39"/>
      <c r="M117" s="164" t="s">
        <v>21</v>
      </c>
      <c r="N117" s="165" t="s">
        <v>44</v>
      </c>
      <c r="P117" s="166">
        <f>O117*H117</f>
        <v>0</v>
      </c>
      <c r="Q117" s="166">
        <v>0</v>
      </c>
      <c r="R117" s="166">
        <f>Q117*H117</f>
        <v>0</v>
      </c>
      <c r="S117" s="166">
        <v>0</v>
      </c>
      <c r="T117" s="167">
        <f>S117*H117</f>
        <v>0</v>
      </c>
      <c r="AR117" s="23" t="s">
        <v>162</v>
      </c>
      <c r="AT117" s="23" t="s">
        <v>157</v>
      </c>
      <c r="AU117" s="23" t="s">
        <v>83</v>
      </c>
      <c r="AY117" s="23" t="s">
        <v>155</v>
      </c>
      <c r="BE117" s="168">
        <f>IF(N117="základní",J117,0)</f>
        <v>0</v>
      </c>
      <c r="BF117" s="168">
        <f>IF(N117="snížená",J117,0)</f>
        <v>0</v>
      </c>
      <c r="BG117" s="168">
        <f>IF(N117="zákl. přenesená",J117,0)</f>
        <v>0</v>
      </c>
      <c r="BH117" s="168">
        <f>IF(N117="sníž. přenesená",J117,0)</f>
        <v>0</v>
      </c>
      <c r="BI117" s="168">
        <f>IF(N117="nulová",J117,0)</f>
        <v>0</v>
      </c>
      <c r="BJ117" s="23" t="s">
        <v>81</v>
      </c>
      <c r="BK117" s="168">
        <f>ROUND(I117*H117,2)</f>
        <v>0</v>
      </c>
      <c r="BL117" s="23" t="s">
        <v>162</v>
      </c>
      <c r="BM117" s="23" t="s">
        <v>169</v>
      </c>
    </row>
    <row r="118" spans="2:51" s="11" customFormat="1" ht="13.5">
      <c r="B118" s="169"/>
      <c r="D118" s="170" t="s">
        <v>164</v>
      </c>
      <c r="E118" s="171" t="s">
        <v>21</v>
      </c>
      <c r="F118" s="172" t="s">
        <v>170</v>
      </c>
      <c r="H118" s="173" t="s">
        <v>21</v>
      </c>
      <c r="I118" s="174"/>
      <c r="L118" s="169"/>
      <c r="M118" s="175"/>
      <c r="T118" s="176"/>
      <c r="AT118" s="173" t="s">
        <v>164</v>
      </c>
      <c r="AU118" s="173" t="s">
        <v>83</v>
      </c>
      <c r="AV118" s="11" t="s">
        <v>81</v>
      </c>
      <c r="AW118" s="11" t="s">
        <v>37</v>
      </c>
      <c r="AX118" s="11" t="s">
        <v>73</v>
      </c>
      <c r="AY118" s="173" t="s">
        <v>155</v>
      </c>
    </row>
    <row r="119" spans="2:51" s="12" customFormat="1" ht="13.5">
      <c r="B119" s="177"/>
      <c r="D119" s="170" t="s">
        <v>164</v>
      </c>
      <c r="E119" s="178" t="s">
        <v>21</v>
      </c>
      <c r="F119" s="179" t="s">
        <v>171</v>
      </c>
      <c r="H119" s="180">
        <v>19.693</v>
      </c>
      <c r="I119" s="181"/>
      <c r="L119" s="177"/>
      <c r="M119" s="182"/>
      <c r="T119" s="183"/>
      <c r="AT119" s="178" t="s">
        <v>164</v>
      </c>
      <c r="AU119" s="178" t="s">
        <v>83</v>
      </c>
      <c r="AV119" s="12" t="s">
        <v>83</v>
      </c>
      <c r="AW119" s="12" t="s">
        <v>37</v>
      </c>
      <c r="AX119" s="12" t="s">
        <v>73</v>
      </c>
      <c r="AY119" s="178" t="s">
        <v>155</v>
      </c>
    </row>
    <row r="120" spans="2:51" s="11" customFormat="1" ht="13.5">
      <c r="B120" s="169"/>
      <c r="D120" s="170" t="s">
        <v>164</v>
      </c>
      <c r="E120" s="171" t="s">
        <v>21</v>
      </c>
      <c r="F120" s="172" t="s">
        <v>172</v>
      </c>
      <c r="H120" s="173" t="s">
        <v>21</v>
      </c>
      <c r="I120" s="174"/>
      <c r="L120" s="169"/>
      <c r="M120" s="175"/>
      <c r="T120" s="176"/>
      <c r="AT120" s="173" t="s">
        <v>164</v>
      </c>
      <c r="AU120" s="173" t="s">
        <v>83</v>
      </c>
      <c r="AV120" s="11" t="s">
        <v>81</v>
      </c>
      <c r="AW120" s="11" t="s">
        <v>37</v>
      </c>
      <c r="AX120" s="11" t="s">
        <v>73</v>
      </c>
      <c r="AY120" s="173" t="s">
        <v>155</v>
      </c>
    </row>
    <row r="121" spans="2:51" s="12" customFormat="1" ht="13.5">
      <c r="B121" s="177"/>
      <c r="D121" s="170" t="s">
        <v>164</v>
      </c>
      <c r="E121" s="178" t="s">
        <v>21</v>
      </c>
      <c r="F121" s="179" t="s">
        <v>173</v>
      </c>
      <c r="H121" s="180">
        <v>64.846</v>
      </c>
      <c r="I121" s="181"/>
      <c r="L121" s="177"/>
      <c r="M121" s="182"/>
      <c r="T121" s="183"/>
      <c r="AT121" s="178" t="s">
        <v>164</v>
      </c>
      <c r="AU121" s="178" t="s">
        <v>83</v>
      </c>
      <c r="AV121" s="12" t="s">
        <v>83</v>
      </c>
      <c r="AW121" s="12" t="s">
        <v>37</v>
      </c>
      <c r="AX121" s="12" t="s">
        <v>73</v>
      </c>
      <c r="AY121" s="178" t="s">
        <v>155</v>
      </c>
    </row>
    <row r="122" spans="2:51" s="13" customFormat="1" ht="13.5">
      <c r="B122" s="184"/>
      <c r="D122" s="170" t="s">
        <v>164</v>
      </c>
      <c r="E122" s="185" t="s">
        <v>21</v>
      </c>
      <c r="F122" s="186" t="s">
        <v>174</v>
      </c>
      <c r="H122" s="187">
        <v>84.539</v>
      </c>
      <c r="I122" s="188"/>
      <c r="L122" s="184"/>
      <c r="M122" s="189"/>
      <c r="T122" s="190"/>
      <c r="AT122" s="191" t="s">
        <v>164</v>
      </c>
      <c r="AU122" s="191" t="s">
        <v>83</v>
      </c>
      <c r="AV122" s="13" t="s">
        <v>162</v>
      </c>
      <c r="AW122" s="13" t="s">
        <v>37</v>
      </c>
      <c r="AX122" s="13" t="s">
        <v>81</v>
      </c>
      <c r="AY122" s="191" t="s">
        <v>155</v>
      </c>
    </row>
    <row r="123" spans="2:65" s="1" customFormat="1" ht="22.5" customHeight="1">
      <c r="B123" s="39"/>
      <c r="C123" s="157" t="s">
        <v>175</v>
      </c>
      <c r="D123" s="157" t="s">
        <v>157</v>
      </c>
      <c r="E123" s="158" t="s">
        <v>176</v>
      </c>
      <c r="F123" s="159" t="s">
        <v>177</v>
      </c>
      <c r="G123" s="160" t="s">
        <v>160</v>
      </c>
      <c r="H123" s="161">
        <v>129.645</v>
      </c>
      <c r="I123" s="162"/>
      <c r="J123" s="163">
        <f>ROUND(I123*H123,2)</f>
        <v>0</v>
      </c>
      <c r="K123" s="159" t="s">
        <v>21</v>
      </c>
      <c r="L123" s="39"/>
      <c r="M123" s="164" t="s">
        <v>21</v>
      </c>
      <c r="N123" s="165" t="s">
        <v>44</v>
      </c>
      <c r="P123" s="166">
        <f>O123*H123</f>
        <v>0</v>
      </c>
      <c r="Q123" s="166">
        <v>0</v>
      </c>
      <c r="R123" s="166">
        <f>Q123*H123</f>
        <v>0</v>
      </c>
      <c r="S123" s="166">
        <v>0</v>
      </c>
      <c r="T123" s="167">
        <f>S123*H123</f>
        <v>0</v>
      </c>
      <c r="AR123" s="23" t="s">
        <v>162</v>
      </c>
      <c r="AT123" s="23" t="s">
        <v>157</v>
      </c>
      <c r="AU123" s="23" t="s">
        <v>83</v>
      </c>
      <c r="AY123" s="23" t="s">
        <v>155</v>
      </c>
      <c r="BE123" s="168">
        <f>IF(N123="základní",J123,0)</f>
        <v>0</v>
      </c>
      <c r="BF123" s="168">
        <f>IF(N123="snížená",J123,0)</f>
        <v>0</v>
      </c>
      <c r="BG123" s="168">
        <f>IF(N123="zákl. přenesená",J123,0)</f>
        <v>0</v>
      </c>
      <c r="BH123" s="168">
        <f>IF(N123="sníž. přenesená",J123,0)</f>
        <v>0</v>
      </c>
      <c r="BI123" s="168">
        <f>IF(N123="nulová",J123,0)</f>
        <v>0</v>
      </c>
      <c r="BJ123" s="23" t="s">
        <v>81</v>
      </c>
      <c r="BK123" s="168">
        <f>ROUND(I123*H123,2)</f>
        <v>0</v>
      </c>
      <c r="BL123" s="23" t="s">
        <v>162</v>
      </c>
      <c r="BM123" s="23" t="s">
        <v>178</v>
      </c>
    </row>
    <row r="124" spans="2:51" s="11" customFormat="1" ht="13.5">
      <c r="B124" s="169"/>
      <c r="D124" s="170" t="s">
        <v>164</v>
      </c>
      <c r="E124" s="171" t="s">
        <v>21</v>
      </c>
      <c r="F124" s="172" t="s">
        <v>179</v>
      </c>
      <c r="H124" s="173" t="s">
        <v>21</v>
      </c>
      <c r="I124" s="174"/>
      <c r="L124" s="169"/>
      <c r="M124" s="175"/>
      <c r="T124" s="176"/>
      <c r="AT124" s="173" t="s">
        <v>164</v>
      </c>
      <c r="AU124" s="173" t="s">
        <v>83</v>
      </c>
      <c r="AV124" s="11" t="s">
        <v>81</v>
      </c>
      <c r="AW124" s="11" t="s">
        <v>37</v>
      </c>
      <c r="AX124" s="11" t="s">
        <v>73</v>
      </c>
      <c r="AY124" s="173" t="s">
        <v>155</v>
      </c>
    </row>
    <row r="125" spans="2:51" s="12" customFormat="1" ht="13.5">
      <c r="B125" s="177"/>
      <c r="D125" s="170" t="s">
        <v>164</v>
      </c>
      <c r="E125" s="178" t="s">
        <v>21</v>
      </c>
      <c r="F125" s="179" t="s">
        <v>180</v>
      </c>
      <c r="H125" s="180">
        <v>84.539</v>
      </c>
      <c r="I125" s="181"/>
      <c r="L125" s="177"/>
      <c r="M125" s="182"/>
      <c r="T125" s="183"/>
      <c r="AT125" s="178" t="s">
        <v>164</v>
      </c>
      <c r="AU125" s="178" t="s">
        <v>83</v>
      </c>
      <c r="AV125" s="12" t="s">
        <v>83</v>
      </c>
      <c r="AW125" s="12" t="s">
        <v>37</v>
      </c>
      <c r="AX125" s="12" t="s">
        <v>73</v>
      </c>
      <c r="AY125" s="178" t="s">
        <v>155</v>
      </c>
    </row>
    <row r="126" spans="2:51" s="11" customFormat="1" ht="13.5">
      <c r="B126" s="169"/>
      <c r="D126" s="170" t="s">
        <v>164</v>
      </c>
      <c r="E126" s="171" t="s">
        <v>21</v>
      </c>
      <c r="F126" s="172" t="s">
        <v>181</v>
      </c>
      <c r="H126" s="173" t="s">
        <v>21</v>
      </c>
      <c r="I126" s="174"/>
      <c r="L126" s="169"/>
      <c r="M126" s="175"/>
      <c r="T126" s="176"/>
      <c r="AT126" s="173" t="s">
        <v>164</v>
      </c>
      <c r="AU126" s="173" t="s">
        <v>83</v>
      </c>
      <c r="AV126" s="11" t="s">
        <v>81</v>
      </c>
      <c r="AW126" s="11" t="s">
        <v>37</v>
      </c>
      <c r="AX126" s="11" t="s">
        <v>73</v>
      </c>
      <c r="AY126" s="173" t="s">
        <v>155</v>
      </c>
    </row>
    <row r="127" spans="2:51" s="12" customFormat="1" ht="13.5">
      <c r="B127" s="177"/>
      <c r="D127" s="170" t="s">
        <v>164</v>
      </c>
      <c r="E127" s="178" t="s">
        <v>21</v>
      </c>
      <c r="F127" s="179" t="s">
        <v>182</v>
      </c>
      <c r="H127" s="180">
        <v>66.24</v>
      </c>
      <c r="I127" s="181"/>
      <c r="L127" s="177"/>
      <c r="M127" s="182"/>
      <c r="T127" s="183"/>
      <c r="AT127" s="178" t="s">
        <v>164</v>
      </c>
      <c r="AU127" s="178" t="s">
        <v>83</v>
      </c>
      <c r="AV127" s="12" t="s">
        <v>83</v>
      </c>
      <c r="AW127" s="12" t="s">
        <v>37</v>
      </c>
      <c r="AX127" s="12" t="s">
        <v>73</v>
      </c>
      <c r="AY127" s="178" t="s">
        <v>155</v>
      </c>
    </row>
    <row r="128" spans="2:51" s="11" customFormat="1" ht="13.5">
      <c r="B128" s="169"/>
      <c r="D128" s="170" t="s">
        <v>164</v>
      </c>
      <c r="E128" s="171" t="s">
        <v>21</v>
      </c>
      <c r="F128" s="172" t="s">
        <v>183</v>
      </c>
      <c r="H128" s="173" t="s">
        <v>21</v>
      </c>
      <c r="I128" s="174"/>
      <c r="L128" s="169"/>
      <c r="M128" s="175"/>
      <c r="T128" s="176"/>
      <c r="AT128" s="173" t="s">
        <v>164</v>
      </c>
      <c r="AU128" s="173" t="s">
        <v>83</v>
      </c>
      <c r="AV128" s="11" t="s">
        <v>81</v>
      </c>
      <c r="AW128" s="11" t="s">
        <v>37</v>
      </c>
      <c r="AX128" s="11" t="s">
        <v>73</v>
      </c>
      <c r="AY128" s="173" t="s">
        <v>155</v>
      </c>
    </row>
    <row r="129" spans="2:51" s="12" customFormat="1" ht="13.5">
      <c r="B129" s="177"/>
      <c r="D129" s="170" t="s">
        <v>164</v>
      </c>
      <c r="E129" s="178" t="s">
        <v>21</v>
      </c>
      <c r="F129" s="179" t="s">
        <v>184</v>
      </c>
      <c r="H129" s="180">
        <v>-21.134</v>
      </c>
      <c r="I129" s="181"/>
      <c r="L129" s="177"/>
      <c r="M129" s="182"/>
      <c r="T129" s="183"/>
      <c r="AT129" s="178" t="s">
        <v>164</v>
      </c>
      <c r="AU129" s="178" t="s">
        <v>83</v>
      </c>
      <c r="AV129" s="12" t="s">
        <v>83</v>
      </c>
      <c r="AW129" s="12" t="s">
        <v>37</v>
      </c>
      <c r="AX129" s="12" t="s">
        <v>73</v>
      </c>
      <c r="AY129" s="178" t="s">
        <v>155</v>
      </c>
    </row>
    <row r="130" spans="2:51" s="13" customFormat="1" ht="13.5">
      <c r="B130" s="184"/>
      <c r="D130" s="170" t="s">
        <v>164</v>
      </c>
      <c r="E130" s="185" t="s">
        <v>21</v>
      </c>
      <c r="F130" s="186" t="s">
        <v>174</v>
      </c>
      <c r="H130" s="187">
        <v>129.645</v>
      </c>
      <c r="I130" s="188"/>
      <c r="L130" s="184"/>
      <c r="M130" s="189"/>
      <c r="T130" s="190"/>
      <c r="AT130" s="191" t="s">
        <v>164</v>
      </c>
      <c r="AU130" s="191" t="s">
        <v>83</v>
      </c>
      <c r="AV130" s="13" t="s">
        <v>162</v>
      </c>
      <c r="AW130" s="13" t="s">
        <v>37</v>
      </c>
      <c r="AX130" s="13" t="s">
        <v>81</v>
      </c>
      <c r="AY130" s="191" t="s">
        <v>155</v>
      </c>
    </row>
    <row r="131" spans="2:65" s="1" customFormat="1" ht="31.5" customHeight="1">
      <c r="B131" s="39"/>
      <c r="C131" s="157" t="s">
        <v>162</v>
      </c>
      <c r="D131" s="157" t="s">
        <v>157</v>
      </c>
      <c r="E131" s="158" t="s">
        <v>185</v>
      </c>
      <c r="F131" s="159" t="s">
        <v>186</v>
      </c>
      <c r="G131" s="160" t="s">
        <v>160</v>
      </c>
      <c r="H131" s="161">
        <v>1296.45</v>
      </c>
      <c r="I131" s="162"/>
      <c r="J131" s="163">
        <f>ROUND(I131*H131,2)</f>
        <v>0</v>
      </c>
      <c r="K131" s="159" t="s">
        <v>21</v>
      </c>
      <c r="L131" s="39"/>
      <c r="M131" s="164" t="s">
        <v>21</v>
      </c>
      <c r="N131" s="165" t="s">
        <v>44</v>
      </c>
      <c r="P131" s="166">
        <f>O131*H131</f>
        <v>0</v>
      </c>
      <c r="Q131" s="166">
        <v>0</v>
      </c>
      <c r="R131" s="166">
        <f>Q131*H131</f>
        <v>0</v>
      </c>
      <c r="S131" s="166">
        <v>0</v>
      </c>
      <c r="T131" s="167">
        <f>S131*H131</f>
        <v>0</v>
      </c>
      <c r="AR131" s="23" t="s">
        <v>162</v>
      </c>
      <c r="AT131" s="23" t="s">
        <v>157</v>
      </c>
      <c r="AU131" s="23" t="s">
        <v>83</v>
      </c>
      <c r="AY131" s="23" t="s">
        <v>155</v>
      </c>
      <c r="BE131" s="168">
        <f>IF(N131="základní",J131,0)</f>
        <v>0</v>
      </c>
      <c r="BF131" s="168">
        <f>IF(N131="snížená",J131,0)</f>
        <v>0</v>
      </c>
      <c r="BG131" s="168">
        <f>IF(N131="zákl. přenesená",J131,0)</f>
        <v>0</v>
      </c>
      <c r="BH131" s="168">
        <f>IF(N131="sníž. přenesená",J131,0)</f>
        <v>0</v>
      </c>
      <c r="BI131" s="168">
        <f>IF(N131="nulová",J131,0)</f>
        <v>0</v>
      </c>
      <c r="BJ131" s="23" t="s">
        <v>81</v>
      </c>
      <c r="BK131" s="168">
        <f>ROUND(I131*H131,2)</f>
        <v>0</v>
      </c>
      <c r="BL131" s="23" t="s">
        <v>162</v>
      </c>
      <c r="BM131" s="23" t="s">
        <v>187</v>
      </c>
    </row>
    <row r="132" spans="2:51" s="11" customFormat="1" ht="13.5">
      <c r="B132" s="169"/>
      <c r="D132" s="170" t="s">
        <v>164</v>
      </c>
      <c r="E132" s="171" t="s">
        <v>21</v>
      </c>
      <c r="F132" s="172" t="s">
        <v>188</v>
      </c>
      <c r="H132" s="173" t="s">
        <v>21</v>
      </c>
      <c r="I132" s="174"/>
      <c r="L132" s="169"/>
      <c r="M132" s="175"/>
      <c r="T132" s="176"/>
      <c r="AT132" s="173" t="s">
        <v>164</v>
      </c>
      <c r="AU132" s="173" t="s">
        <v>83</v>
      </c>
      <c r="AV132" s="11" t="s">
        <v>81</v>
      </c>
      <c r="AW132" s="11" t="s">
        <v>37</v>
      </c>
      <c r="AX132" s="11" t="s">
        <v>73</v>
      </c>
      <c r="AY132" s="173" t="s">
        <v>155</v>
      </c>
    </row>
    <row r="133" spans="2:51" s="12" customFormat="1" ht="13.5">
      <c r="B133" s="177"/>
      <c r="D133" s="170" t="s">
        <v>164</v>
      </c>
      <c r="E133" s="178" t="s">
        <v>21</v>
      </c>
      <c r="F133" s="179" t="s">
        <v>189</v>
      </c>
      <c r="H133" s="180">
        <v>1296.45</v>
      </c>
      <c r="I133" s="181"/>
      <c r="L133" s="177"/>
      <c r="M133" s="182"/>
      <c r="T133" s="183"/>
      <c r="AT133" s="178" t="s">
        <v>164</v>
      </c>
      <c r="AU133" s="178" t="s">
        <v>83</v>
      </c>
      <c r="AV133" s="12" t="s">
        <v>83</v>
      </c>
      <c r="AW133" s="12" t="s">
        <v>37</v>
      </c>
      <c r="AX133" s="12" t="s">
        <v>73</v>
      </c>
      <c r="AY133" s="178" t="s">
        <v>155</v>
      </c>
    </row>
    <row r="134" spans="2:51" s="13" customFormat="1" ht="13.5">
      <c r="B134" s="184"/>
      <c r="D134" s="170" t="s">
        <v>164</v>
      </c>
      <c r="E134" s="185" t="s">
        <v>21</v>
      </c>
      <c r="F134" s="186" t="s">
        <v>174</v>
      </c>
      <c r="H134" s="187">
        <v>1296.45</v>
      </c>
      <c r="I134" s="188"/>
      <c r="L134" s="184"/>
      <c r="M134" s="189"/>
      <c r="T134" s="190"/>
      <c r="AT134" s="191" t="s">
        <v>164</v>
      </c>
      <c r="AU134" s="191" t="s">
        <v>83</v>
      </c>
      <c r="AV134" s="13" t="s">
        <v>162</v>
      </c>
      <c r="AW134" s="13" t="s">
        <v>37</v>
      </c>
      <c r="AX134" s="13" t="s">
        <v>81</v>
      </c>
      <c r="AY134" s="191" t="s">
        <v>155</v>
      </c>
    </row>
    <row r="135" spans="2:65" s="1" customFormat="1" ht="22.5" customHeight="1">
      <c r="B135" s="39"/>
      <c r="C135" s="157" t="s">
        <v>190</v>
      </c>
      <c r="D135" s="157" t="s">
        <v>157</v>
      </c>
      <c r="E135" s="158" t="s">
        <v>191</v>
      </c>
      <c r="F135" s="159" t="s">
        <v>192</v>
      </c>
      <c r="G135" s="160" t="s">
        <v>193</v>
      </c>
      <c r="H135" s="161">
        <v>207.432</v>
      </c>
      <c r="I135" s="162"/>
      <c r="J135" s="163">
        <f>ROUND(I135*H135,2)</f>
        <v>0</v>
      </c>
      <c r="K135" s="159" t="s">
        <v>21</v>
      </c>
      <c r="L135" s="39"/>
      <c r="M135" s="164" t="s">
        <v>21</v>
      </c>
      <c r="N135" s="165" t="s">
        <v>44</v>
      </c>
      <c r="P135" s="166">
        <f>O135*H135</f>
        <v>0</v>
      </c>
      <c r="Q135" s="166">
        <v>0</v>
      </c>
      <c r="R135" s="166">
        <f>Q135*H135</f>
        <v>0</v>
      </c>
      <c r="S135" s="166">
        <v>0</v>
      </c>
      <c r="T135" s="167">
        <f>S135*H135</f>
        <v>0</v>
      </c>
      <c r="AR135" s="23" t="s">
        <v>162</v>
      </c>
      <c r="AT135" s="23" t="s">
        <v>157</v>
      </c>
      <c r="AU135" s="23" t="s">
        <v>83</v>
      </c>
      <c r="AY135" s="23" t="s">
        <v>155</v>
      </c>
      <c r="BE135" s="168">
        <f>IF(N135="základní",J135,0)</f>
        <v>0</v>
      </c>
      <c r="BF135" s="168">
        <f>IF(N135="snížená",J135,0)</f>
        <v>0</v>
      </c>
      <c r="BG135" s="168">
        <f>IF(N135="zákl. přenesená",J135,0)</f>
        <v>0</v>
      </c>
      <c r="BH135" s="168">
        <f>IF(N135="sníž. přenesená",J135,0)</f>
        <v>0</v>
      </c>
      <c r="BI135" s="168">
        <f>IF(N135="nulová",J135,0)</f>
        <v>0</v>
      </c>
      <c r="BJ135" s="23" t="s">
        <v>81</v>
      </c>
      <c r="BK135" s="168">
        <f>ROUND(I135*H135,2)</f>
        <v>0</v>
      </c>
      <c r="BL135" s="23" t="s">
        <v>162</v>
      </c>
      <c r="BM135" s="23" t="s">
        <v>194</v>
      </c>
    </row>
    <row r="136" spans="2:51" s="12" customFormat="1" ht="13.5">
      <c r="B136" s="177"/>
      <c r="D136" s="170" t="s">
        <v>164</v>
      </c>
      <c r="E136" s="178" t="s">
        <v>21</v>
      </c>
      <c r="F136" s="179" t="s">
        <v>195</v>
      </c>
      <c r="H136" s="180">
        <v>207.432</v>
      </c>
      <c r="I136" s="181"/>
      <c r="L136" s="177"/>
      <c r="M136" s="182"/>
      <c r="T136" s="183"/>
      <c r="AT136" s="178" t="s">
        <v>164</v>
      </c>
      <c r="AU136" s="178" t="s">
        <v>83</v>
      </c>
      <c r="AV136" s="12" t="s">
        <v>83</v>
      </c>
      <c r="AW136" s="12" t="s">
        <v>37</v>
      </c>
      <c r="AX136" s="12" t="s">
        <v>81</v>
      </c>
      <c r="AY136" s="178" t="s">
        <v>155</v>
      </c>
    </row>
    <row r="137" spans="2:65" s="1" customFormat="1" ht="44.25" customHeight="1">
      <c r="B137" s="39"/>
      <c r="C137" s="157" t="s">
        <v>196</v>
      </c>
      <c r="D137" s="157" t="s">
        <v>157</v>
      </c>
      <c r="E137" s="158" t="s">
        <v>197</v>
      </c>
      <c r="F137" s="159" t="s">
        <v>198</v>
      </c>
      <c r="G137" s="160" t="s">
        <v>160</v>
      </c>
      <c r="H137" s="161">
        <v>21.134</v>
      </c>
      <c r="I137" s="162"/>
      <c r="J137" s="163">
        <f>ROUND(I137*H137,2)</f>
        <v>0</v>
      </c>
      <c r="K137" s="159" t="s">
        <v>161</v>
      </c>
      <c r="L137" s="39"/>
      <c r="M137" s="164" t="s">
        <v>21</v>
      </c>
      <c r="N137" s="165" t="s">
        <v>44</v>
      </c>
      <c r="P137" s="166">
        <f>O137*H137</f>
        <v>0</v>
      </c>
      <c r="Q137" s="166">
        <v>0</v>
      </c>
      <c r="R137" s="166">
        <f>Q137*H137</f>
        <v>0</v>
      </c>
      <c r="S137" s="166">
        <v>0</v>
      </c>
      <c r="T137" s="167">
        <f>S137*H137</f>
        <v>0</v>
      </c>
      <c r="AR137" s="23" t="s">
        <v>162</v>
      </c>
      <c r="AT137" s="23" t="s">
        <v>157</v>
      </c>
      <c r="AU137" s="23" t="s">
        <v>83</v>
      </c>
      <c r="AY137" s="23" t="s">
        <v>155</v>
      </c>
      <c r="BE137" s="168">
        <f>IF(N137="základní",J137,0)</f>
        <v>0</v>
      </c>
      <c r="BF137" s="168">
        <f>IF(N137="snížená",J137,0)</f>
        <v>0</v>
      </c>
      <c r="BG137" s="168">
        <f>IF(N137="zákl. přenesená",J137,0)</f>
        <v>0</v>
      </c>
      <c r="BH137" s="168">
        <f>IF(N137="sníž. přenesená",J137,0)</f>
        <v>0</v>
      </c>
      <c r="BI137" s="168">
        <f>IF(N137="nulová",J137,0)</f>
        <v>0</v>
      </c>
      <c r="BJ137" s="23" t="s">
        <v>81</v>
      </c>
      <c r="BK137" s="168">
        <f>ROUND(I137*H137,2)</f>
        <v>0</v>
      </c>
      <c r="BL137" s="23" t="s">
        <v>162</v>
      </c>
      <c r="BM137" s="23" t="s">
        <v>199</v>
      </c>
    </row>
    <row r="138" spans="2:51" s="11" customFormat="1" ht="13.5">
      <c r="B138" s="169"/>
      <c r="D138" s="170" t="s">
        <v>164</v>
      </c>
      <c r="E138" s="171" t="s">
        <v>21</v>
      </c>
      <c r="F138" s="172" t="s">
        <v>200</v>
      </c>
      <c r="H138" s="173" t="s">
        <v>21</v>
      </c>
      <c r="I138" s="174"/>
      <c r="L138" s="169"/>
      <c r="M138" s="175"/>
      <c r="T138" s="176"/>
      <c r="AT138" s="173" t="s">
        <v>164</v>
      </c>
      <c r="AU138" s="173" t="s">
        <v>83</v>
      </c>
      <c r="AV138" s="11" t="s">
        <v>81</v>
      </c>
      <c r="AW138" s="11" t="s">
        <v>37</v>
      </c>
      <c r="AX138" s="11" t="s">
        <v>73</v>
      </c>
      <c r="AY138" s="173" t="s">
        <v>155</v>
      </c>
    </row>
    <row r="139" spans="2:51" s="12" customFormat="1" ht="13.5">
      <c r="B139" s="177"/>
      <c r="D139" s="170" t="s">
        <v>164</v>
      </c>
      <c r="E139" s="178" t="s">
        <v>21</v>
      </c>
      <c r="F139" s="179" t="s">
        <v>201</v>
      </c>
      <c r="H139" s="180">
        <v>4.923</v>
      </c>
      <c r="I139" s="181"/>
      <c r="L139" s="177"/>
      <c r="M139" s="182"/>
      <c r="T139" s="183"/>
      <c r="AT139" s="178" t="s">
        <v>164</v>
      </c>
      <c r="AU139" s="178" t="s">
        <v>83</v>
      </c>
      <c r="AV139" s="12" t="s">
        <v>83</v>
      </c>
      <c r="AW139" s="12" t="s">
        <v>37</v>
      </c>
      <c r="AX139" s="12" t="s">
        <v>73</v>
      </c>
      <c r="AY139" s="178" t="s">
        <v>155</v>
      </c>
    </row>
    <row r="140" spans="2:51" s="11" customFormat="1" ht="13.5">
      <c r="B140" s="169"/>
      <c r="D140" s="170" t="s">
        <v>164</v>
      </c>
      <c r="E140" s="171" t="s">
        <v>21</v>
      </c>
      <c r="F140" s="172" t="s">
        <v>172</v>
      </c>
      <c r="H140" s="173" t="s">
        <v>21</v>
      </c>
      <c r="I140" s="174"/>
      <c r="L140" s="169"/>
      <c r="M140" s="175"/>
      <c r="T140" s="176"/>
      <c r="AT140" s="173" t="s">
        <v>164</v>
      </c>
      <c r="AU140" s="173" t="s">
        <v>83</v>
      </c>
      <c r="AV140" s="11" t="s">
        <v>81</v>
      </c>
      <c r="AW140" s="11" t="s">
        <v>37</v>
      </c>
      <c r="AX140" s="11" t="s">
        <v>73</v>
      </c>
      <c r="AY140" s="173" t="s">
        <v>155</v>
      </c>
    </row>
    <row r="141" spans="2:51" s="12" customFormat="1" ht="13.5">
      <c r="B141" s="177"/>
      <c r="D141" s="170" t="s">
        <v>164</v>
      </c>
      <c r="E141" s="178" t="s">
        <v>21</v>
      </c>
      <c r="F141" s="179" t="s">
        <v>202</v>
      </c>
      <c r="H141" s="180">
        <v>16.211</v>
      </c>
      <c r="I141" s="181"/>
      <c r="L141" s="177"/>
      <c r="M141" s="182"/>
      <c r="T141" s="183"/>
      <c r="AT141" s="178" t="s">
        <v>164</v>
      </c>
      <c r="AU141" s="178" t="s">
        <v>83</v>
      </c>
      <c r="AV141" s="12" t="s">
        <v>83</v>
      </c>
      <c r="AW141" s="12" t="s">
        <v>37</v>
      </c>
      <c r="AX141" s="12" t="s">
        <v>73</v>
      </c>
      <c r="AY141" s="178" t="s">
        <v>155</v>
      </c>
    </row>
    <row r="142" spans="2:51" s="13" customFormat="1" ht="13.5">
      <c r="B142" s="184"/>
      <c r="D142" s="170" t="s">
        <v>164</v>
      </c>
      <c r="E142" s="185" t="s">
        <v>21</v>
      </c>
      <c r="F142" s="186" t="s">
        <v>174</v>
      </c>
      <c r="H142" s="187">
        <v>21.134</v>
      </c>
      <c r="I142" s="188"/>
      <c r="L142" s="184"/>
      <c r="M142" s="189"/>
      <c r="T142" s="190"/>
      <c r="AT142" s="191" t="s">
        <v>164</v>
      </c>
      <c r="AU142" s="191" t="s">
        <v>83</v>
      </c>
      <c r="AV142" s="13" t="s">
        <v>162</v>
      </c>
      <c r="AW142" s="13" t="s">
        <v>37</v>
      </c>
      <c r="AX142" s="13" t="s">
        <v>81</v>
      </c>
      <c r="AY142" s="191" t="s">
        <v>155</v>
      </c>
    </row>
    <row r="143" spans="2:65" s="1" customFormat="1" ht="22.5" customHeight="1">
      <c r="B143" s="39"/>
      <c r="C143" s="157" t="s">
        <v>203</v>
      </c>
      <c r="D143" s="157" t="s">
        <v>157</v>
      </c>
      <c r="E143" s="158" t="s">
        <v>204</v>
      </c>
      <c r="F143" s="159" t="s">
        <v>205</v>
      </c>
      <c r="G143" s="160" t="s">
        <v>206</v>
      </c>
      <c r="H143" s="161">
        <v>911</v>
      </c>
      <c r="I143" s="162"/>
      <c r="J143" s="163">
        <f>ROUND(I143*H143,2)</f>
        <v>0</v>
      </c>
      <c r="K143" s="159" t="s">
        <v>161</v>
      </c>
      <c r="L143" s="39"/>
      <c r="M143" s="164" t="s">
        <v>21</v>
      </c>
      <c r="N143" s="165" t="s">
        <v>44</v>
      </c>
      <c r="P143" s="166">
        <f>O143*H143</f>
        <v>0</v>
      </c>
      <c r="Q143" s="166">
        <v>0</v>
      </c>
      <c r="R143" s="166">
        <f>Q143*H143</f>
        <v>0</v>
      </c>
      <c r="S143" s="166">
        <v>0</v>
      </c>
      <c r="T143" s="167">
        <f>S143*H143</f>
        <v>0</v>
      </c>
      <c r="AR143" s="23" t="s">
        <v>162</v>
      </c>
      <c r="AT143" s="23" t="s">
        <v>157</v>
      </c>
      <c r="AU143" s="23" t="s">
        <v>83</v>
      </c>
      <c r="AY143" s="23" t="s">
        <v>155</v>
      </c>
      <c r="BE143" s="168">
        <f>IF(N143="základní",J143,0)</f>
        <v>0</v>
      </c>
      <c r="BF143" s="168">
        <f>IF(N143="snížená",J143,0)</f>
        <v>0</v>
      </c>
      <c r="BG143" s="168">
        <f>IF(N143="zákl. přenesená",J143,0)</f>
        <v>0</v>
      </c>
      <c r="BH143" s="168">
        <f>IF(N143="sníž. přenesená",J143,0)</f>
        <v>0</v>
      </c>
      <c r="BI143" s="168">
        <f>IF(N143="nulová",J143,0)</f>
        <v>0</v>
      </c>
      <c r="BJ143" s="23" t="s">
        <v>81</v>
      </c>
      <c r="BK143" s="168">
        <f>ROUND(I143*H143,2)</f>
        <v>0</v>
      </c>
      <c r="BL143" s="23" t="s">
        <v>162</v>
      </c>
      <c r="BM143" s="23" t="s">
        <v>207</v>
      </c>
    </row>
    <row r="144" spans="2:51" s="11" customFormat="1" ht="13.5">
      <c r="B144" s="169"/>
      <c r="D144" s="170" t="s">
        <v>164</v>
      </c>
      <c r="E144" s="171" t="s">
        <v>21</v>
      </c>
      <c r="F144" s="172" t="s">
        <v>208</v>
      </c>
      <c r="H144" s="173" t="s">
        <v>21</v>
      </c>
      <c r="I144" s="174"/>
      <c r="L144" s="169"/>
      <c r="M144" s="175"/>
      <c r="T144" s="176"/>
      <c r="AT144" s="173" t="s">
        <v>164</v>
      </c>
      <c r="AU144" s="173" t="s">
        <v>83</v>
      </c>
      <c r="AV144" s="11" t="s">
        <v>81</v>
      </c>
      <c r="AW144" s="11" t="s">
        <v>37</v>
      </c>
      <c r="AX144" s="11" t="s">
        <v>73</v>
      </c>
      <c r="AY144" s="173" t="s">
        <v>155</v>
      </c>
    </row>
    <row r="145" spans="2:51" s="12" customFormat="1" ht="13.5">
      <c r="B145" s="177"/>
      <c r="D145" s="170" t="s">
        <v>164</v>
      </c>
      <c r="E145" s="178" t="s">
        <v>21</v>
      </c>
      <c r="F145" s="179" t="s">
        <v>209</v>
      </c>
      <c r="H145" s="180">
        <v>911</v>
      </c>
      <c r="I145" s="181"/>
      <c r="L145" s="177"/>
      <c r="M145" s="182"/>
      <c r="T145" s="183"/>
      <c r="AT145" s="178" t="s">
        <v>164</v>
      </c>
      <c r="AU145" s="178" t="s">
        <v>83</v>
      </c>
      <c r="AV145" s="12" t="s">
        <v>83</v>
      </c>
      <c r="AW145" s="12" t="s">
        <v>37</v>
      </c>
      <c r="AX145" s="12" t="s">
        <v>81</v>
      </c>
      <c r="AY145" s="178" t="s">
        <v>155</v>
      </c>
    </row>
    <row r="146" spans="2:63" s="10" customFormat="1" ht="29.85" customHeight="1">
      <c r="B146" s="145"/>
      <c r="D146" s="146" t="s">
        <v>72</v>
      </c>
      <c r="E146" s="155" t="s">
        <v>9</v>
      </c>
      <c r="F146" s="155" t="s">
        <v>210</v>
      </c>
      <c r="I146" s="148"/>
      <c r="J146" s="156">
        <f>BK146</f>
        <v>0</v>
      </c>
      <c r="L146" s="145"/>
      <c r="M146" s="150"/>
      <c r="P146" s="151">
        <f>SUM(P147:P159)</f>
        <v>0</v>
      </c>
      <c r="R146" s="151">
        <f>SUM(R147:R159)</f>
        <v>235.48439000000002</v>
      </c>
      <c r="T146" s="152">
        <f>SUM(T147:T159)</f>
        <v>0</v>
      </c>
      <c r="AR146" s="146" t="s">
        <v>81</v>
      </c>
      <c r="AT146" s="153" t="s">
        <v>72</v>
      </c>
      <c r="AU146" s="153" t="s">
        <v>81</v>
      </c>
      <c r="AY146" s="146" t="s">
        <v>155</v>
      </c>
      <c r="BK146" s="154">
        <f>SUM(BK147:BK159)</f>
        <v>0</v>
      </c>
    </row>
    <row r="147" spans="2:65" s="1" customFormat="1" ht="31.5" customHeight="1">
      <c r="B147" s="39"/>
      <c r="C147" s="157" t="s">
        <v>211</v>
      </c>
      <c r="D147" s="157" t="s">
        <v>157</v>
      </c>
      <c r="E147" s="158" t="s">
        <v>212</v>
      </c>
      <c r="F147" s="159" t="s">
        <v>213</v>
      </c>
      <c r="G147" s="160" t="s">
        <v>206</v>
      </c>
      <c r="H147" s="161">
        <v>1822</v>
      </c>
      <c r="I147" s="162"/>
      <c r="J147" s="163">
        <f>ROUND(I147*H147,2)</f>
        <v>0</v>
      </c>
      <c r="K147" s="159" t="s">
        <v>161</v>
      </c>
      <c r="L147" s="39"/>
      <c r="M147" s="164" t="s">
        <v>21</v>
      </c>
      <c r="N147" s="165" t="s">
        <v>44</v>
      </c>
      <c r="P147" s="166">
        <f>O147*H147</f>
        <v>0</v>
      </c>
      <c r="Q147" s="166">
        <v>0.0001</v>
      </c>
      <c r="R147" s="166">
        <f>Q147*H147</f>
        <v>0.1822</v>
      </c>
      <c r="S147" s="166">
        <v>0</v>
      </c>
      <c r="T147" s="167">
        <f>S147*H147</f>
        <v>0</v>
      </c>
      <c r="AR147" s="23" t="s">
        <v>162</v>
      </c>
      <c r="AT147" s="23" t="s">
        <v>157</v>
      </c>
      <c r="AU147" s="23" t="s">
        <v>83</v>
      </c>
      <c r="AY147" s="23" t="s">
        <v>155</v>
      </c>
      <c r="BE147" s="168">
        <f>IF(N147="základní",J147,0)</f>
        <v>0</v>
      </c>
      <c r="BF147" s="168">
        <f>IF(N147="snížená",J147,0)</f>
        <v>0</v>
      </c>
      <c r="BG147" s="168">
        <f>IF(N147="zákl. přenesená",J147,0)</f>
        <v>0</v>
      </c>
      <c r="BH147" s="168">
        <f>IF(N147="sníž. přenesená",J147,0)</f>
        <v>0</v>
      </c>
      <c r="BI147" s="168">
        <f>IF(N147="nulová",J147,0)</f>
        <v>0</v>
      </c>
      <c r="BJ147" s="23" t="s">
        <v>81</v>
      </c>
      <c r="BK147" s="168">
        <f>ROUND(I147*H147,2)</f>
        <v>0</v>
      </c>
      <c r="BL147" s="23" t="s">
        <v>162</v>
      </c>
      <c r="BM147" s="23" t="s">
        <v>214</v>
      </c>
    </row>
    <row r="148" spans="2:51" s="11" customFormat="1" ht="13.5">
      <c r="B148" s="169"/>
      <c r="D148" s="170" t="s">
        <v>164</v>
      </c>
      <c r="E148" s="171" t="s">
        <v>21</v>
      </c>
      <c r="F148" s="172" t="s">
        <v>215</v>
      </c>
      <c r="H148" s="173" t="s">
        <v>21</v>
      </c>
      <c r="I148" s="174"/>
      <c r="L148" s="169"/>
      <c r="M148" s="175"/>
      <c r="T148" s="176"/>
      <c r="AT148" s="173" t="s">
        <v>164</v>
      </c>
      <c r="AU148" s="173" t="s">
        <v>83</v>
      </c>
      <c r="AV148" s="11" t="s">
        <v>81</v>
      </c>
      <c r="AW148" s="11" t="s">
        <v>37</v>
      </c>
      <c r="AX148" s="11" t="s">
        <v>73</v>
      </c>
      <c r="AY148" s="173" t="s">
        <v>155</v>
      </c>
    </row>
    <row r="149" spans="2:51" s="12" customFormat="1" ht="13.5">
      <c r="B149" s="177"/>
      <c r="D149" s="170" t="s">
        <v>164</v>
      </c>
      <c r="E149" s="178" t="s">
        <v>21</v>
      </c>
      <c r="F149" s="179" t="s">
        <v>216</v>
      </c>
      <c r="H149" s="180">
        <v>1822</v>
      </c>
      <c r="I149" s="181"/>
      <c r="L149" s="177"/>
      <c r="M149" s="182"/>
      <c r="T149" s="183"/>
      <c r="AT149" s="178" t="s">
        <v>164</v>
      </c>
      <c r="AU149" s="178" t="s">
        <v>83</v>
      </c>
      <c r="AV149" s="12" t="s">
        <v>83</v>
      </c>
      <c r="AW149" s="12" t="s">
        <v>37</v>
      </c>
      <c r="AX149" s="12" t="s">
        <v>81</v>
      </c>
      <c r="AY149" s="178" t="s">
        <v>155</v>
      </c>
    </row>
    <row r="150" spans="2:65" s="1" customFormat="1" ht="22.5" customHeight="1">
      <c r="B150" s="39"/>
      <c r="C150" s="192" t="s">
        <v>217</v>
      </c>
      <c r="D150" s="192" t="s">
        <v>218</v>
      </c>
      <c r="E150" s="193" t="s">
        <v>219</v>
      </c>
      <c r="F150" s="194" t="s">
        <v>220</v>
      </c>
      <c r="G150" s="195" t="s">
        <v>206</v>
      </c>
      <c r="H150" s="196">
        <v>2095.3</v>
      </c>
      <c r="I150" s="197"/>
      <c r="J150" s="198">
        <f>ROUND(I150*H150,2)</f>
        <v>0</v>
      </c>
      <c r="K150" s="194" t="s">
        <v>161</v>
      </c>
      <c r="L150" s="199"/>
      <c r="M150" s="200" t="s">
        <v>21</v>
      </c>
      <c r="N150" s="201" t="s">
        <v>44</v>
      </c>
      <c r="P150" s="166">
        <f>O150*H150</f>
        <v>0</v>
      </c>
      <c r="Q150" s="166">
        <v>0.0003</v>
      </c>
      <c r="R150" s="166">
        <f>Q150*H150</f>
        <v>0.62859</v>
      </c>
      <c r="S150" s="166">
        <v>0</v>
      </c>
      <c r="T150" s="167">
        <f>S150*H150</f>
        <v>0</v>
      </c>
      <c r="AR150" s="23" t="s">
        <v>211</v>
      </c>
      <c r="AT150" s="23" t="s">
        <v>218</v>
      </c>
      <c r="AU150" s="23" t="s">
        <v>83</v>
      </c>
      <c r="AY150" s="23" t="s">
        <v>155</v>
      </c>
      <c r="BE150" s="168">
        <f>IF(N150="základní",J150,0)</f>
        <v>0</v>
      </c>
      <c r="BF150" s="168">
        <f>IF(N150="snížená",J150,0)</f>
        <v>0</v>
      </c>
      <c r="BG150" s="168">
        <f>IF(N150="zákl. přenesená",J150,0)</f>
        <v>0</v>
      </c>
      <c r="BH150" s="168">
        <f>IF(N150="sníž. přenesená",J150,0)</f>
        <v>0</v>
      </c>
      <c r="BI150" s="168">
        <f>IF(N150="nulová",J150,0)</f>
        <v>0</v>
      </c>
      <c r="BJ150" s="23" t="s">
        <v>81</v>
      </c>
      <c r="BK150" s="168">
        <f>ROUND(I150*H150,2)</f>
        <v>0</v>
      </c>
      <c r="BL150" s="23" t="s">
        <v>162</v>
      </c>
      <c r="BM150" s="23" t="s">
        <v>221</v>
      </c>
    </row>
    <row r="151" spans="2:47" s="1" customFormat="1" ht="36">
      <c r="B151" s="39"/>
      <c r="D151" s="170" t="s">
        <v>222</v>
      </c>
      <c r="F151" s="202" t="s">
        <v>1900</v>
      </c>
      <c r="I151" s="98"/>
      <c r="L151" s="39"/>
      <c r="M151" s="203"/>
      <c r="T151" s="64"/>
      <c r="AT151" s="23" t="s">
        <v>222</v>
      </c>
      <c r="AU151" s="23" t="s">
        <v>83</v>
      </c>
    </row>
    <row r="152" spans="2:51" s="12" customFormat="1" ht="13.5">
      <c r="B152" s="177"/>
      <c r="D152" s="170" t="s">
        <v>164</v>
      </c>
      <c r="F152" s="179" t="s">
        <v>223</v>
      </c>
      <c r="H152" s="180">
        <v>2095.3</v>
      </c>
      <c r="I152" s="181"/>
      <c r="L152" s="177"/>
      <c r="M152" s="182"/>
      <c r="T152" s="183"/>
      <c r="AT152" s="178" t="s">
        <v>164</v>
      </c>
      <c r="AU152" s="178" t="s">
        <v>83</v>
      </c>
      <c r="AV152" s="12" t="s">
        <v>83</v>
      </c>
      <c r="AW152" s="12" t="s">
        <v>6</v>
      </c>
      <c r="AX152" s="12" t="s">
        <v>81</v>
      </c>
      <c r="AY152" s="178" t="s">
        <v>155</v>
      </c>
    </row>
    <row r="153" spans="2:65" s="1" customFormat="1" ht="22.5" customHeight="1">
      <c r="B153" s="39"/>
      <c r="C153" s="157" t="s">
        <v>224</v>
      </c>
      <c r="D153" s="157" t="s">
        <v>157</v>
      </c>
      <c r="E153" s="158" t="s">
        <v>225</v>
      </c>
      <c r="F153" s="159" t="s">
        <v>226</v>
      </c>
      <c r="G153" s="160" t="s">
        <v>160</v>
      </c>
      <c r="H153" s="161">
        <v>91.1</v>
      </c>
      <c r="I153" s="162"/>
      <c r="J153" s="163">
        <f>ROUND(I153*H153,2)</f>
        <v>0</v>
      </c>
      <c r="K153" s="159" t="s">
        <v>161</v>
      </c>
      <c r="L153" s="39"/>
      <c r="M153" s="164" t="s">
        <v>21</v>
      </c>
      <c r="N153" s="165" t="s">
        <v>44</v>
      </c>
      <c r="P153" s="166">
        <f>O153*H153</f>
        <v>0</v>
      </c>
      <c r="Q153" s="166">
        <v>2.16</v>
      </c>
      <c r="R153" s="166">
        <f>Q153*H153</f>
        <v>196.776</v>
      </c>
      <c r="S153" s="166">
        <v>0</v>
      </c>
      <c r="T153" s="167">
        <f>S153*H153</f>
        <v>0</v>
      </c>
      <c r="AR153" s="23" t="s">
        <v>162</v>
      </c>
      <c r="AT153" s="23" t="s">
        <v>157</v>
      </c>
      <c r="AU153" s="23" t="s">
        <v>83</v>
      </c>
      <c r="AY153" s="23" t="s">
        <v>155</v>
      </c>
      <c r="BE153" s="168">
        <f>IF(N153="základní",J153,0)</f>
        <v>0</v>
      </c>
      <c r="BF153" s="168">
        <f>IF(N153="snížená",J153,0)</f>
        <v>0</v>
      </c>
      <c r="BG153" s="168">
        <f>IF(N153="zákl. přenesená",J153,0)</f>
        <v>0</v>
      </c>
      <c r="BH153" s="168">
        <f>IF(N153="sníž. přenesená",J153,0)</f>
        <v>0</v>
      </c>
      <c r="BI153" s="168">
        <f>IF(N153="nulová",J153,0)</f>
        <v>0</v>
      </c>
      <c r="BJ153" s="23" t="s">
        <v>81</v>
      </c>
      <c r="BK153" s="168">
        <f>ROUND(I153*H153,2)</f>
        <v>0</v>
      </c>
      <c r="BL153" s="23" t="s">
        <v>162</v>
      </c>
      <c r="BM153" s="23" t="s">
        <v>227</v>
      </c>
    </row>
    <row r="154" spans="2:51" s="11" customFormat="1" ht="13.5">
      <c r="B154" s="169"/>
      <c r="D154" s="170" t="s">
        <v>164</v>
      </c>
      <c r="E154" s="171" t="s">
        <v>21</v>
      </c>
      <c r="F154" s="172" t="s">
        <v>228</v>
      </c>
      <c r="H154" s="173" t="s">
        <v>21</v>
      </c>
      <c r="I154" s="174"/>
      <c r="L154" s="169"/>
      <c r="M154" s="175"/>
      <c r="T154" s="176"/>
      <c r="AT154" s="173" t="s">
        <v>164</v>
      </c>
      <c r="AU154" s="173" t="s">
        <v>83</v>
      </c>
      <c r="AV154" s="11" t="s">
        <v>81</v>
      </c>
      <c r="AW154" s="11" t="s">
        <v>37</v>
      </c>
      <c r="AX154" s="11" t="s">
        <v>73</v>
      </c>
      <c r="AY154" s="173" t="s">
        <v>155</v>
      </c>
    </row>
    <row r="155" spans="2:51" s="12" customFormat="1" ht="13.5">
      <c r="B155" s="177"/>
      <c r="D155" s="170" t="s">
        <v>164</v>
      </c>
      <c r="E155" s="178" t="s">
        <v>21</v>
      </c>
      <c r="F155" s="179" t="s">
        <v>229</v>
      </c>
      <c r="H155" s="180">
        <v>91.1</v>
      </c>
      <c r="I155" s="181"/>
      <c r="L155" s="177"/>
      <c r="M155" s="182"/>
      <c r="T155" s="183"/>
      <c r="AT155" s="178" t="s">
        <v>164</v>
      </c>
      <c r="AU155" s="178" t="s">
        <v>83</v>
      </c>
      <c r="AV155" s="12" t="s">
        <v>83</v>
      </c>
      <c r="AW155" s="12" t="s">
        <v>37</v>
      </c>
      <c r="AX155" s="12" t="s">
        <v>81</v>
      </c>
      <c r="AY155" s="178" t="s">
        <v>155</v>
      </c>
    </row>
    <row r="156" spans="2:65" s="1" customFormat="1" ht="31.5" customHeight="1">
      <c r="B156" s="39"/>
      <c r="C156" s="157" t="s">
        <v>230</v>
      </c>
      <c r="D156" s="157" t="s">
        <v>157</v>
      </c>
      <c r="E156" s="158" t="s">
        <v>231</v>
      </c>
      <c r="F156" s="159" t="s">
        <v>232</v>
      </c>
      <c r="G156" s="160" t="s">
        <v>206</v>
      </c>
      <c r="H156" s="161">
        <v>911</v>
      </c>
      <c r="I156" s="162"/>
      <c r="J156" s="163">
        <f>ROUND(I156*H156,2)</f>
        <v>0</v>
      </c>
      <c r="K156" s="159" t="s">
        <v>21</v>
      </c>
      <c r="L156" s="39"/>
      <c r="M156" s="164" t="s">
        <v>21</v>
      </c>
      <c r="N156" s="165" t="s">
        <v>44</v>
      </c>
      <c r="P156" s="166">
        <f>O156*H156</f>
        <v>0</v>
      </c>
      <c r="Q156" s="166">
        <v>0.0416</v>
      </c>
      <c r="R156" s="166">
        <f>Q156*H156</f>
        <v>37.8976</v>
      </c>
      <c r="S156" s="166">
        <v>0</v>
      </c>
      <c r="T156" s="167">
        <f>S156*H156</f>
        <v>0</v>
      </c>
      <c r="AR156" s="23" t="s">
        <v>162</v>
      </c>
      <c r="AT156" s="23" t="s">
        <v>157</v>
      </c>
      <c r="AU156" s="23" t="s">
        <v>83</v>
      </c>
      <c r="AY156" s="23" t="s">
        <v>155</v>
      </c>
      <c r="BE156" s="168">
        <f>IF(N156="základní",J156,0)</f>
        <v>0</v>
      </c>
      <c r="BF156" s="168">
        <f>IF(N156="snížená",J156,0)</f>
        <v>0</v>
      </c>
      <c r="BG156" s="168">
        <f>IF(N156="zákl. přenesená",J156,0)</f>
        <v>0</v>
      </c>
      <c r="BH156" s="168">
        <f>IF(N156="sníž. přenesená",J156,0)</f>
        <v>0</v>
      </c>
      <c r="BI156" s="168">
        <f>IF(N156="nulová",J156,0)</f>
        <v>0</v>
      </c>
      <c r="BJ156" s="23" t="s">
        <v>81</v>
      </c>
      <c r="BK156" s="168">
        <f>ROUND(I156*H156,2)</f>
        <v>0</v>
      </c>
      <c r="BL156" s="23" t="s">
        <v>162</v>
      </c>
      <c r="BM156" s="23" t="s">
        <v>233</v>
      </c>
    </row>
    <row r="157" spans="2:47" s="1" customFormat="1" ht="48">
      <c r="B157" s="39"/>
      <c r="D157" s="170" t="s">
        <v>222</v>
      </c>
      <c r="F157" s="202" t="s">
        <v>1901</v>
      </c>
      <c r="I157" s="98"/>
      <c r="L157" s="39"/>
      <c r="M157" s="203"/>
      <c r="T157" s="64"/>
      <c r="AT157" s="23" t="s">
        <v>222</v>
      </c>
      <c r="AU157" s="23" t="s">
        <v>83</v>
      </c>
    </row>
    <row r="158" spans="2:51" s="11" customFormat="1" ht="13.5">
      <c r="B158" s="169"/>
      <c r="D158" s="170" t="s">
        <v>164</v>
      </c>
      <c r="E158" s="171" t="s">
        <v>21</v>
      </c>
      <c r="F158" s="172" t="s">
        <v>228</v>
      </c>
      <c r="H158" s="173" t="s">
        <v>21</v>
      </c>
      <c r="I158" s="174"/>
      <c r="L158" s="169"/>
      <c r="M158" s="175"/>
      <c r="T158" s="176"/>
      <c r="AT158" s="173" t="s">
        <v>164</v>
      </c>
      <c r="AU158" s="173" t="s">
        <v>83</v>
      </c>
      <c r="AV158" s="11" t="s">
        <v>81</v>
      </c>
      <c r="AW158" s="11" t="s">
        <v>37</v>
      </c>
      <c r="AX158" s="11" t="s">
        <v>73</v>
      </c>
      <c r="AY158" s="173" t="s">
        <v>155</v>
      </c>
    </row>
    <row r="159" spans="2:51" s="12" customFormat="1" ht="13.5">
      <c r="B159" s="177"/>
      <c r="D159" s="170" t="s">
        <v>164</v>
      </c>
      <c r="E159" s="178" t="s">
        <v>21</v>
      </c>
      <c r="F159" s="179" t="s">
        <v>209</v>
      </c>
      <c r="H159" s="180">
        <v>911</v>
      </c>
      <c r="I159" s="181"/>
      <c r="L159" s="177"/>
      <c r="M159" s="182"/>
      <c r="T159" s="183"/>
      <c r="AT159" s="178" t="s">
        <v>164</v>
      </c>
      <c r="AU159" s="178" t="s">
        <v>83</v>
      </c>
      <c r="AV159" s="12" t="s">
        <v>83</v>
      </c>
      <c r="AW159" s="12" t="s">
        <v>37</v>
      </c>
      <c r="AX159" s="12" t="s">
        <v>81</v>
      </c>
      <c r="AY159" s="178" t="s">
        <v>155</v>
      </c>
    </row>
    <row r="160" spans="2:63" s="10" customFormat="1" ht="29.85" customHeight="1">
      <c r="B160" s="145"/>
      <c r="D160" s="146" t="s">
        <v>72</v>
      </c>
      <c r="E160" s="155" t="s">
        <v>234</v>
      </c>
      <c r="F160" s="155" t="s">
        <v>235</v>
      </c>
      <c r="I160" s="148"/>
      <c r="J160" s="156">
        <f>BK160</f>
        <v>0</v>
      </c>
      <c r="L160" s="145"/>
      <c r="M160" s="150"/>
      <c r="P160" s="151">
        <f>SUM(P161:P173)</f>
        <v>0</v>
      </c>
      <c r="R160" s="151">
        <f>SUM(R161:R173)</f>
        <v>148.85953568</v>
      </c>
      <c r="T160" s="152">
        <f>SUM(T161:T173)</f>
        <v>0</v>
      </c>
      <c r="AR160" s="146" t="s">
        <v>81</v>
      </c>
      <c r="AT160" s="153" t="s">
        <v>72</v>
      </c>
      <c r="AU160" s="153" t="s">
        <v>81</v>
      </c>
      <c r="AY160" s="146" t="s">
        <v>155</v>
      </c>
      <c r="BK160" s="154">
        <f>SUM(BK161:BK173)</f>
        <v>0</v>
      </c>
    </row>
    <row r="161" spans="2:65" s="1" customFormat="1" ht="22.5" customHeight="1">
      <c r="B161" s="39"/>
      <c r="C161" s="157" t="s">
        <v>236</v>
      </c>
      <c r="D161" s="157" t="s">
        <v>157</v>
      </c>
      <c r="E161" s="158" t="s">
        <v>237</v>
      </c>
      <c r="F161" s="159" t="s">
        <v>238</v>
      </c>
      <c r="G161" s="160" t="s">
        <v>160</v>
      </c>
      <c r="H161" s="161">
        <v>60.594</v>
      </c>
      <c r="I161" s="162"/>
      <c r="J161" s="163">
        <f>ROUND(I161*H161,2)</f>
        <v>0</v>
      </c>
      <c r="K161" s="159" t="s">
        <v>161</v>
      </c>
      <c r="L161" s="39"/>
      <c r="M161" s="164" t="s">
        <v>21</v>
      </c>
      <c r="N161" s="165" t="s">
        <v>44</v>
      </c>
      <c r="P161" s="166">
        <f>O161*H161</f>
        <v>0</v>
      </c>
      <c r="Q161" s="166">
        <v>2.45329</v>
      </c>
      <c r="R161" s="166">
        <f>Q161*H161</f>
        <v>148.65465426</v>
      </c>
      <c r="S161" s="166">
        <v>0</v>
      </c>
      <c r="T161" s="167">
        <f>S161*H161</f>
        <v>0</v>
      </c>
      <c r="AR161" s="23" t="s">
        <v>162</v>
      </c>
      <c r="AT161" s="23" t="s">
        <v>157</v>
      </c>
      <c r="AU161" s="23" t="s">
        <v>83</v>
      </c>
      <c r="AY161" s="23" t="s">
        <v>155</v>
      </c>
      <c r="BE161" s="168">
        <f>IF(N161="základní",J161,0)</f>
        <v>0</v>
      </c>
      <c r="BF161" s="168">
        <f>IF(N161="snížená",J161,0)</f>
        <v>0</v>
      </c>
      <c r="BG161" s="168">
        <f>IF(N161="zákl. přenesená",J161,0)</f>
        <v>0</v>
      </c>
      <c r="BH161" s="168">
        <f>IF(N161="sníž. přenesená",J161,0)</f>
        <v>0</v>
      </c>
      <c r="BI161" s="168">
        <f>IF(N161="nulová",J161,0)</f>
        <v>0</v>
      </c>
      <c r="BJ161" s="23" t="s">
        <v>81</v>
      </c>
      <c r="BK161" s="168">
        <f>ROUND(I161*H161,2)</f>
        <v>0</v>
      </c>
      <c r="BL161" s="23" t="s">
        <v>162</v>
      </c>
      <c r="BM161" s="23" t="s">
        <v>239</v>
      </c>
    </row>
    <row r="162" spans="2:51" s="11" customFormat="1" ht="13.5">
      <c r="B162" s="169"/>
      <c r="D162" s="170" t="s">
        <v>164</v>
      </c>
      <c r="E162" s="171" t="s">
        <v>21</v>
      </c>
      <c r="F162" s="172" t="s">
        <v>240</v>
      </c>
      <c r="H162" s="173" t="s">
        <v>21</v>
      </c>
      <c r="I162" s="174"/>
      <c r="L162" s="169"/>
      <c r="M162" s="175"/>
      <c r="T162" s="176"/>
      <c r="AT162" s="173" t="s">
        <v>164</v>
      </c>
      <c r="AU162" s="173" t="s">
        <v>83</v>
      </c>
      <c r="AV162" s="11" t="s">
        <v>81</v>
      </c>
      <c r="AW162" s="11" t="s">
        <v>37</v>
      </c>
      <c r="AX162" s="11" t="s">
        <v>73</v>
      </c>
      <c r="AY162" s="173" t="s">
        <v>155</v>
      </c>
    </row>
    <row r="163" spans="2:51" s="12" customFormat="1" ht="13.5">
      <c r="B163" s="177"/>
      <c r="D163" s="170" t="s">
        <v>164</v>
      </c>
      <c r="E163" s="178" t="s">
        <v>21</v>
      </c>
      <c r="F163" s="179" t="s">
        <v>241</v>
      </c>
      <c r="H163" s="180">
        <v>11.96</v>
      </c>
      <c r="I163" s="181"/>
      <c r="L163" s="177"/>
      <c r="M163" s="182"/>
      <c r="T163" s="183"/>
      <c r="AT163" s="178" t="s">
        <v>164</v>
      </c>
      <c r="AU163" s="178" t="s">
        <v>83</v>
      </c>
      <c r="AV163" s="12" t="s">
        <v>83</v>
      </c>
      <c r="AW163" s="12" t="s">
        <v>37</v>
      </c>
      <c r="AX163" s="12" t="s">
        <v>73</v>
      </c>
      <c r="AY163" s="178" t="s">
        <v>155</v>
      </c>
    </row>
    <row r="164" spans="2:51" s="11" customFormat="1" ht="13.5">
      <c r="B164" s="169"/>
      <c r="D164" s="170" t="s">
        <v>164</v>
      </c>
      <c r="E164" s="171" t="s">
        <v>21</v>
      </c>
      <c r="F164" s="172" t="s">
        <v>242</v>
      </c>
      <c r="H164" s="173" t="s">
        <v>21</v>
      </c>
      <c r="I164" s="174"/>
      <c r="L164" s="169"/>
      <c r="M164" s="175"/>
      <c r="T164" s="176"/>
      <c r="AT164" s="173" t="s">
        <v>164</v>
      </c>
      <c r="AU164" s="173" t="s">
        <v>83</v>
      </c>
      <c r="AV164" s="11" t="s">
        <v>81</v>
      </c>
      <c r="AW164" s="11" t="s">
        <v>37</v>
      </c>
      <c r="AX164" s="11" t="s">
        <v>73</v>
      </c>
      <c r="AY164" s="173" t="s">
        <v>155</v>
      </c>
    </row>
    <row r="165" spans="2:51" s="12" customFormat="1" ht="13.5">
      <c r="B165" s="177"/>
      <c r="D165" s="170" t="s">
        <v>164</v>
      </c>
      <c r="E165" s="178" t="s">
        <v>21</v>
      </c>
      <c r="F165" s="179" t="s">
        <v>243</v>
      </c>
      <c r="H165" s="180">
        <v>48.634</v>
      </c>
      <c r="I165" s="181"/>
      <c r="L165" s="177"/>
      <c r="M165" s="182"/>
      <c r="T165" s="183"/>
      <c r="AT165" s="178" t="s">
        <v>164</v>
      </c>
      <c r="AU165" s="178" t="s">
        <v>83</v>
      </c>
      <c r="AV165" s="12" t="s">
        <v>83</v>
      </c>
      <c r="AW165" s="12" t="s">
        <v>37</v>
      </c>
      <c r="AX165" s="12" t="s">
        <v>73</v>
      </c>
      <c r="AY165" s="178" t="s">
        <v>155</v>
      </c>
    </row>
    <row r="166" spans="2:51" s="13" customFormat="1" ht="13.5">
      <c r="B166" s="184"/>
      <c r="D166" s="170" t="s">
        <v>164</v>
      </c>
      <c r="E166" s="185" t="s">
        <v>21</v>
      </c>
      <c r="F166" s="186" t="s">
        <v>174</v>
      </c>
      <c r="H166" s="187">
        <v>60.594</v>
      </c>
      <c r="I166" s="188"/>
      <c r="L166" s="184"/>
      <c r="M166" s="189"/>
      <c r="T166" s="190"/>
      <c r="AT166" s="191" t="s">
        <v>164</v>
      </c>
      <c r="AU166" s="191" t="s">
        <v>83</v>
      </c>
      <c r="AV166" s="13" t="s">
        <v>162</v>
      </c>
      <c r="AW166" s="13" t="s">
        <v>37</v>
      </c>
      <c r="AX166" s="13" t="s">
        <v>81</v>
      </c>
      <c r="AY166" s="191" t="s">
        <v>155</v>
      </c>
    </row>
    <row r="167" spans="2:65" s="1" customFormat="1" ht="44.25" customHeight="1">
      <c r="B167" s="39"/>
      <c r="C167" s="157" t="s">
        <v>244</v>
      </c>
      <c r="D167" s="157" t="s">
        <v>157</v>
      </c>
      <c r="E167" s="158" t="s">
        <v>245</v>
      </c>
      <c r="F167" s="159" t="s">
        <v>246</v>
      </c>
      <c r="G167" s="160" t="s">
        <v>206</v>
      </c>
      <c r="H167" s="161">
        <v>198.914</v>
      </c>
      <c r="I167" s="162"/>
      <c r="J167" s="163">
        <f>ROUND(I167*H167,2)</f>
        <v>0</v>
      </c>
      <c r="K167" s="159" t="s">
        <v>161</v>
      </c>
      <c r="L167" s="39"/>
      <c r="M167" s="164" t="s">
        <v>21</v>
      </c>
      <c r="N167" s="165" t="s">
        <v>44</v>
      </c>
      <c r="P167" s="166">
        <f>O167*H167</f>
        <v>0</v>
      </c>
      <c r="Q167" s="166">
        <v>0.00103</v>
      </c>
      <c r="R167" s="166">
        <f>Q167*H167</f>
        <v>0.20488142</v>
      </c>
      <c r="S167" s="166">
        <v>0</v>
      </c>
      <c r="T167" s="167">
        <f>S167*H167</f>
        <v>0</v>
      </c>
      <c r="AR167" s="23" t="s">
        <v>162</v>
      </c>
      <c r="AT167" s="23" t="s">
        <v>157</v>
      </c>
      <c r="AU167" s="23" t="s">
        <v>83</v>
      </c>
      <c r="AY167" s="23" t="s">
        <v>155</v>
      </c>
      <c r="BE167" s="168">
        <f>IF(N167="základní",J167,0)</f>
        <v>0</v>
      </c>
      <c r="BF167" s="168">
        <f>IF(N167="snížená",J167,0)</f>
        <v>0</v>
      </c>
      <c r="BG167" s="168">
        <f>IF(N167="zákl. přenesená",J167,0)</f>
        <v>0</v>
      </c>
      <c r="BH167" s="168">
        <f>IF(N167="sníž. přenesená",J167,0)</f>
        <v>0</v>
      </c>
      <c r="BI167" s="168">
        <f>IF(N167="nulová",J167,0)</f>
        <v>0</v>
      </c>
      <c r="BJ167" s="23" t="s">
        <v>81</v>
      </c>
      <c r="BK167" s="168">
        <f>ROUND(I167*H167,2)</f>
        <v>0</v>
      </c>
      <c r="BL167" s="23" t="s">
        <v>162</v>
      </c>
      <c r="BM167" s="23" t="s">
        <v>247</v>
      </c>
    </row>
    <row r="168" spans="2:51" s="11" customFormat="1" ht="13.5">
      <c r="B168" s="169"/>
      <c r="D168" s="170" t="s">
        <v>164</v>
      </c>
      <c r="E168" s="171" t="s">
        <v>21</v>
      </c>
      <c r="F168" s="172" t="s">
        <v>240</v>
      </c>
      <c r="H168" s="173" t="s">
        <v>21</v>
      </c>
      <c r="I168" s="174"/>
      <c r="L168" s="169"/>
      <c r="M168" s="175"/>
      <c r="T168" s="176"/>
      <c r="AT168" s="173" t="s">
        <v>164</v>
      </c>
      <c r="AU168" s="173" t="s">
        <v>83</v>
      </c>
      <c r="AV168" s="11" t="s">
        <v>81</v>
      </c>
      <c r="AW168" s="11" t="s">
        <v>37</v>
      </c>
      <c r="AX168" s="11" t="s">
        <v>73</v>
      </c>
      <c r="AY168" s="173" t="s">
        <v>155</v>
      </c>
    </row>
    <row r="169" spans="2:51" s="12" customFormat="1" ht="13.5">
      <c r="B169" s="177"/>
      <c r="D169" s="170" t="s">
        <v>164</v>
      </c>
      <c r="E169" s="178" t="s">
        <v>21</v>
      </c>
      <c r="F169" s="179" t="s">
        <v>248</v>
      </c>
      <c r="H169" s="180">
        <v>36.8</v>
      </c>
      <c r="I169" s="181"/>
      <c r="L169" s="177"/>
      <c r="M169" s="182"/>
      <c r="T169" s="183"/>
      <c r="AT169" s="178" t="s">
        <v>164</v>
      </c>
      <c r="AU169" s="178" t="s">
        <v>83</v>
      </c>
      <c r="AV169" s="12" t="s">
        <v>83</v>
      </c>
      <c r="AW169" s="12" t="s">
        <v>37</v>
      </c>
      <c r="AX169" s="12" t="s">
        <v>73</v>
      </c>
      <c r="AY169" s="178" t="s">
        <v>155</v>
      </c>
    </row>
    <row r="170" spans="2:51" s="11" customFormat="1" ht="13.5">
      <c r="B170" s="169"/>
      <c r="D170" s="170" t="s">
        <v>164</v>
      </c>
      <c r="E170" s="171" t="s">
        <v>21</v>
      </c>
      <c r="F170" s="172" t="s">
        <v>242</v>
      </c>
      <c r="H170" s="173" t="s">
        <v>21</v>
      </c>
      <c r="I170" s="174"/>
      <c r="L170" s="169"/>
      <c r="M170" s="175"/>
      <c r="T170" s="176"/>
      <c r="AT170" s="173" t="s">
        <v>164</v>
      </c>
      <c r="AU170" s="173" t="s">
        <v>83</v>
      </c>
      <c r="AV170" s="11" t="s">
        <v>81</v>
      </c>
      <c r="AW170" s="11" t="s">
        <v>37</v>
      </c>
      <c r="AX170" s="11" t="s">
        <v>73</v>
      </c>
      <c r="AY170" s="173" t="s">
        <v>155</v>
      </c>
    </row>
    <row r="171" spans="2:51" s="12" customFormat="1" ht="13.5">
      <c r="B171" s="177"/>
      <c r="D171" s="170" t="s">
        <v>164</v>
      </c>
      <c r="E171" s="178" t="s">
        <v>21</v>
      </c>
      <c r="F171" s="179" t="s">
        <v>249</v>
      </c>
      <c r="H171" s="180">
        <v>162.114</v>
      </c>
      <c r="I171" s="181"/>
      <c r="L171" s="177"/>
      <c r="M171" s="182"/>
      <c r="T171" s="183"/>
      <c r="AT171" s="178" t="s">
        <v>164</v>
      </c>
      <c r="AU171" s="178" t="s">
        <v>83</v>
      </c>
      <c r="AV171" s="12" t="s">
        <v>83</v>
      </c>
      <c r="AW171" s="12" t="s">
        <v>37</v>
      </c>
      <c r="AX171" s="12" t="s">
        <v>73</v>
      </c>
      <c r="AY171" s="178" t="s">
        <v>155</v>
      </c>
    </row>
    <row r="172" spans="2:51" s="13" customFormat="1" ht="13.5">
      <c r="B172" s="184"/>
      <c r="D172" s="170" t="s">
        <v>164</v>
      </c>
      <c r="E172" s="185" t="s">
        <v>21</v>
      </c>
      <c r="F172" s="186" t="s">
        <v>174</v>
      </c>
      <c r="H172" s="187">
        <v>198.914</v>
      </c>
      <c r="I172" s="188"/>
      <c r="L172" s="184"/>
      <c r="M172" s="189"/>
      <c r="T172" s="190"/>
      <c r="AT172" s="191" t="s">
        <v>164</v>
      </c>
      <c r="AU172" s="191" t="s">
        <v>83</v>
      </c>
      <c r="AV172" s="13" t="s">
        <v>162</v>
      </c>
      <c r="AW172" s="13" t="s">
        <v>37</v>
      </c>
      <c r="AX172" s="13" t="s">
        <v>81</v>
      </c>
      <c r="AY172" s="191" t="s">
        <v>155</v>
      </c>
    </row>
    <row r="173" spans="2:65" s="1" customFormat="1" ht="44.25" customHeight="1">
      <c r="B173" s="39"/>
      <c r="C173" s="157" t="s">
        <v>250</v>
      </c>
      <c r="D173" s="157" t="s">
        <v>157</v>
      </c>
      <c r="E173" s="158" t="s">
        <v>251</v>
      </c>
      <c r="F173" s="159" t="s">
        <v>252</v>
      </c>
      <c r="G173" s="160" t="s">
        <v>206</v>
      </c>
      <c r="H173" s="161">
        <v>198.914</v>
      </c>
      <c r="I173" s="162"/>
      <c r="J173" s="163">
        <f>ROUND(I173*H173,2)</f>
        <v>0</v>
      </c>
      <c r="K173" s="159" t="s">
        <v>161</v>
      </c>
      <c r="L173" s="39"/>
      <c r="M173" s="164" t="s">
        <v>21</v>
      </c>
      <c r="N173" s="165" t="s">
        <v>44</v>
      </c>
      <c r="P173" s="166">
        <f>O173*H173</f>
        <v>0</v>
      </c>
      <c r="Q173" s="166">
        <v>0</v>
      </c>
      <c r="R173" s="166">
        <f>Q173*H173</f>
        <v>0</v>
      </c>
      <c r="S173" s="166">
        <v>0</v>
      </c>
      <c r="T173" s="167">
        <f>S173*H173</f>
        <v>0</v>
      </c>
      <c r="AR173" s="23" t="s">
        <v>162</v>
      </c>
      <c r="AT173" s="23" t="s">
        <v>157</v>
      </c>
      <c r="AU173" s="23" t="s">
        <v>83</v>
      </c>
      <c r="AY173" s="23" t="s">
        <v>155</v>
      </c>
      <c r="BE173" s="168">
        <f>IF(N173="základní",J173,0)</f>
        <v>0</v>
      </c>
      <c r="BF173" s="168">
        <f>IF(N173="snížená",J173,0)</f>
        <v>0</v>
      </c>
      <c r="BG173" s="168">
        <f>IF(N173="zákl. přenesená",J173,0)</f>
        <v>0</v>
      </c>
      <c r="BH173" s="168">
        <f>IF(N173="sníž. přenesená",J173,0)</f>
        <v>0</v>
      </c>
      <c r="BI173" s="168">
        <f>IF(N173="nulová",J173,0)</f>
        <v>0</v>
      </c>
      <c r="BJ173" s="23" t="s">
        <v>81</v>
      </c>
      <c r="BK173" s="168">
        <f>ROUND(I173*H173,2)</f>
        <v>0</v>
      </c>
      <c r="BL173" s="23" t="s">
        <v>162</v>
      </c>
      <c r="BM173" s="23" t="s">
        <v>253</v>
      </c>
    </row>
    <row r="174" spans="2:63" s="10" customFormat="1" ht="29.85" customHeight="1">
      <c r="B174" s="145"/>
      <c r="D174" s="146" t="s">
        <v>72</v>
      </c>
      <c r="E174" s="155" t="s">
        <v>254</v>
      </c>
      <c r="F174" s="155" t="s">
        <v>255</v>
      </c>
      <c r="I174" s="148"/>
      <c r="J174" s="156">
        <f>BK174</f>
        <v>0</v>
      </c>
      <c r="L174" s="145"/>
      <c r="M174" s="150"/>
      <c r="P174" s="151">
        <f>SUM(P175:P231)</f>
        <v>0</v>
      </c>
      <c r="R174" s="151">
        <f>SUM(R175:R231)</f>
        <v>119.29494967</v>
      </c>
      <c r="T174" s="152">
        <f>SUM(T175:T231)</f>
        <v>0</v>
      </c>
      <c r="AR174" s="146" t="s">
        <v>81</v>
      </c>
      <c r="AT174" s="153" t="s">
        <v>72</v>
      </c>
      <c r="AU174" s="153" t="s">
        <v>81</v>
      </c>
      <c r="AY174" s="146" t="s">
        <v>155</v>
      </c>
      <c r="BK174" s="154">
        <f>SUM(BK175:BK231)</f>
        <v>0</v>
      </c>
    </row>
    <row r="175" spans="2:65" s="1" customFormat="1" ht="31.5" customHeight="1">
      <c r="B175" s="39"/>
      <c r="C175" s="157" t="s">
        <v>10</v>
      </c>
      <c r="D175" s="157" t="s">
        <v>157</v>
      </c>
      <c r="E175" s="158" t="s">
        <v>256</v>
      </c>
      <c r="F175" s="159" t="s">
        <v>257</v>
      </c>
      <c r="G175" s="160" t="s">
        <v>160</v>
      </c>
      <c r="H175" s="161">
        <v>2.7</v>
      </c>
      <c r="I175" s="162"/>
      <c r="J175" s="163">
        <f>ROUND(I175*H175,2)</f>
        <v>0</v>
      </c>
      <c r="K175" s="159" t="s">
        <v>161</v>
      </c>
      <c r="L175" s="39"/>
      <c r="M175" s="164" t="s">
        <v>21</v>
      </c>
      <c r="N175" s="165" t="s">
        <v>44</v>
      </c>
      <c r="P175" s="166">
        <f>O175*H175</f>
        <v>0</v>
      </c>
      <c r="Q175" s="166">
        <v>1.8775</v>
      </c>
      <c r="R175" s="166">
        <f>Q175*H175</f>
        <v>5.06925</v>
      </c>
      <c r="S175" s="166">
        <v>0</v>
      </c>
      <c r="T175" s="167">
        <f>S175*H175</f>
        <v>0</v>
      </c>
      <c r="AR175" s="23" t="s">
        <v>162</v>
      </c>
      <c r="AT175" s="23" t="s">
        <v>157</v>
      </c>
      <c r="AU175" s="23" t="s">
        <v>83</v>
      </c>
      <c r="AY175" s="23" t="s">
        <v>155</v>
      </c>
      <c r="BE175" s="168">
        <f>IF(N175="základní",J175,0)</f>
        <v>0</v>
      </c>
      <c r="BF175" s="168">
        <f>IF(N175="snížená",J175,0)</f>
        <v>0</v>
      </c>
      <c r="BG175" s="168">
        <f>IF(N175="zákl. přenesená",J175,0)</f>
        <v>0</v>
      </c>
      <c r="BH175" s="168">
        <f>IF(N175="sníž. přenesená",J175,0)</f>
        <v>0</v>
      </c>
      <c r="BI175" s="168">
        <f>IF(N175="nulová",J175,0)</f>
        <v>0</v>
      </c>
      <c r="BJ175" s="23" t="s">
        <v>81</v>
      </c>
      <c r="BK175" s="168">
        <f>ROUND(I175*H175,2)</f>
        <v>0</v>
      </c>
      <c r="BL175" s="23" t="s">
        <v>162</v>
      </c>
      <c r="BM175" s="23" t="s">
        <v>258</v>
      </c>
    </row>
    <row r="176" spans="2:51" s="12" customFormat="1" ht="13.5">
      <c r="B176" s="177"/>
      <c r="D176" s="170" t="s">
        <v>164</v>
      </c>
      <c r="E176" s="178" t="s">
        <v>21</v>
      </c>
      <c r="F176" s="179" t="s">
        <v>259</v>
      </c>
      <c r="H176" s="180">
        <v>2.7</v>
      </c>
      <c r="I176" s="181"/>
      <c r="L176" s="177"/>
      <c r="M176" s="182"/>
      <c r="T176" s="183"/>
      <c r="AT176" s="178" t="s">
        <v>164</v>
      </c>
      <c r="AU176" s="178" t="s">
        <v>83</v>
      </c>
      <c r="AV176" s="12" t="s">
        <v>83</v>
      </c>
      <c r="AW176" s="12" t="s">
        <v>37</v>
      </c>
      <c r="AX176" s="12" t="s">
        <v>81</v>
      </c>
      <c r="AY176" s="178" t="s">
        <v>155</v>
      </c>
    </row>
    <row r="177" spans="2:65" s="1" customFormat="1" ht="31.5" customHeight="1">
      <c r="B177" s="39"/>
      <c r="C177" s="157" t="s">
        <v>260</v>
      </c>
      <c r="D177" s="157" t="s">
        <v>157</v>
      </c>
      <c r="E177" s="158" t="s">
        <v>261</v>
      </c>
      <c r="F177" s="159" t="s">
        <v>262</v>
      </c>
      <c r="G177" s="160" t="s">
        <v>160</v>
      </c>
      <c r="H177" s="161">
        <v>8.393</v>
      </c>
      <c r="I177" s="162"/>
      <c r="J177" s="163">
        <f>ROUND(I177*H177,2)</f>
        <v>0</v>
      </c>
      <c r="K177" s="159" t="s">
        <v>161</v>
      </c>
      <c r="L177" s="39"/>
      <c r="M177" s="164" t="s">
        <v>21</v>
      </c>
      <c r="N177" s="165" t="s">
        <v>44</v>
      </c>
      <c r="P177" s="166">
        <f>O177*H177</f>
        <v>0</v>
      </c>
      <c r="Q177" s="166">
        <v>1.8775</v>
      </c>
      <c r="R177" s="166">
        <f>Q177*H177</f>
        <v>15.7578575</v>
      </c>
      <c r="S177" s="166">
        <v>0</v>
      </c>
      <c r="T177" s="167">
        <f>S177*H177</f>
        <v>0</v>
      </c>
      <c r="AR177" s="23" t="s">
        <v>162</v>
      </c>
      <c r="AT177" s="23" t="s">
        <v>157</v>
      </c>
      <c r="AU177" s="23" t="s">
        <v>83</v>
      </c>
      <c r="AY177" s="23" t="s">
        <v>155</v>
      </c>
      <c r="BE177" s="168">
        <f>IF(N177="základní",J177,0)</f>
        <v>0</v>
      </c>
      <c r="BF177" s="168">
        <f>IF(N177="snížená",J177,0)</f>
        <v>0</v>
      </c>
      <c r="BG177" s="168">
        <f>IF(N177="zákl. přenesená",J177,0)</f>
        <v>0</v>
      </c>
      <c r="BH177" s="168">
        <f>IF(N177="sníž. přenesená",J177,0)</f>
        <v>0</v>
      </c>
      <c r="BI177" s="168">
        <f>IF(N177="nulová",J177,0)</f>
        <v>0</v>
      </c>
      <c r="BJ177" s="23" t="s">
        <v>81</v>
      </c>
      <c r="BK177" s="168">
        <f>ROUND(I177*H177,2)</f>
        <v>0</v>
      </c>
      <c r="BL177" s="23" t="s">
        <v>162</v>
      </c>
      <c r="BM177" s="23" t="s">
        <v>263</v>
      </c>
    </row>
    <row r="178" spans="2:51" s="12" customFormat="1" ht="13.5">
      <c r="B178" s="177"/>
      <c r="D178" s="170" t="s">
        <v>164</v>
      </c>
      <c r="E178" s="178" t="s">
        <v>21</v>
      </c>
      <c r="F178" s="179" t="s">
        <v>264</v>
      </c>
      <c r="H178" s="180">
        <v>6.75</v>
      </c>
      <c r="I178" s="181"/>
      <c r="L178" s="177"/>
      <c r="M178" s="182"/>
      <c r="T178" s="183"/>
      <c r="AT178" s="178" t="s">
        <v>164</v>
      </c>
      <c r="AU178" s="178" t="s">
        <v>83</v>
      </c>
      <c r="AV178" s="12" t="s">
        <v>83</v>
      </c>
      <c r="AW178" s="12" t="s">
        <v>37</v>
      </c>
      <c r="AX178" s="12" t="s">
        <v>73</v>
      </c>
      <c r="AY178" s="178" t="s">
        <v>155</v>
      </c>
    </row>
    <row r="179" spans="2:51" s="12" customFormat="1" ht="13.5">
      <c r="B179" s="177"/>
      <c r="D179" s="170" t="s">
        <v>164</v>
      </c>
      <c r="E179" s="178" t="s">
        <v>21</v>
      </c>
      <c r="F179" s="179" t="s">
        <v>265</v>
      </c>
      <c r="H179" s="180">
        <v>1.643</v>
      </c>
      <c r="I179" s="181"/>
      <c r="L179" s="177"/>
      <c r="M179" s="182"/>
      <c r="T179" s="183"/>
      <c r="AT179" s="178" t="s">
        <v>164</v>
      </c>
      <c r="AU179" s="178" t="s">
        <v>83</v>
      </c>
      <c r="AV179" s="12" t="s">
        <v>83</v>
      </c>
      <c r="AW179" s="12" t="s">
        <v>37</v>
      </c>
      <c r="AX179" s="12" t="s">
        <v>73</v>
      </c>
      <c r="AY179" s="178" t="s">
        <v>155</v>
      </c>
    </row>
    <row r="180" spans="2:51" s="13" customFormat="1" ht="13.5">
      <c r="B180" s="184"/>
      <c r="D180" s="170" t="s">
        <v>164</v>
      </c>
      <c r="E180" s="185" t="s">
        <v>21</v>
      </c>
      <c r="F180" s="186" t="s">
        <v>174</v>
      </c>
      <c r="H180" s="187">
        <v>8.393</v>
      </c>
      <c r="I180" s="188"/>
      <c r="L180" s="184"/>
      <c r="M180" s="189"/>
      <c r="T180" s="190"/>
      <c r="AT180" s="191" t="s">
        <v>164</v>
      </c>
      <c r="AU180" s="191" t="s">
        <v>83</v>
      </c>
      <c r="AV180" s="13" t="s">
        <v>162</v>
      </c>
      <c r="AW180" s="13" t="s">
        <v>37</v>
      </c>
      <c r="AX180" s="13" t="s">
        <v>81</v>
      </c>
      <c r="AY180" s="191" t="s">
        <v>155</v>
      </c>
    </row>
    <row r="181" spans="2:65" s="1" customFormat="1" ht="31.5" customHeight="1">
      <c r="B181" s="39"/>
      <c r="C181" s="157" t="s">
        <v>266</v>
      </c>
      <c r="D181" s="157" t="s">
        <v>157</v>
      </c>
      <c r="E181" s="158" t="s">
        <v>267</v>
      </c>
      <c r="F181" s="159" t="s">
        <v>268</v>
      </c>
      <c r="G181" s="160" t="s">
        <v>206</v>
      </c>
      <c r="H181" s="161">
        <v>121.586</v>
      </c>
      <c r="I181" s="162"/>
      <c r="J181" s="163">
        <f>ROUND(I181*H181,2)</f>
        <v>0</v>
      </c>
      <c r="K181" s="159" t="s">
        <v>161</v>
      </c>
      <c r="L181" s="39"/>
      <c r="M181" s="164" t="s">
        <v>21</v>
      </c>
      <c r="N181" s="165" t="s">
        <v>44</v>
      </c>
      <c r="P181" s="166">
        <f>O181*H181</f>
        <v>0</v>
      </c>
      <c r="Q181" s="166">
        <v>0.42832</v>
      </c>
      <c r="R181" s="166">
        <f>Q181*H181</f>
        <v>52.07771552</v>
      </c>
      <c r="S181" s="166">
        <v>0</v>
      </c>
      <c r="T181" s="167">
        <f>S181*H181</f>
        <v>0</v>
      </c>
      <c r="AR181" s="23" t="s">
        <v>162</v>
      </c>
      <c r="AT181" s="23" t="s">
        <v>157</v>
      </c>
      <c r="AU181" s="23" t="s">
        <v>83</v>
      </c>
      <c r="AY181" s="23" t="s">
        <v>155</v>
      </c>
      <c r="BE181" s="168">
        <f>IF(N181="základní",J181,0)</f>
        <v>0</v>
      </c>
      <c r="BF181" s="168">
        <f>IF(N181="snížená",J181,0)</f>
        <v>0</v>
      </c>
      <c r="BG181" s="168">
        <f>IF(N181="zákl. přenesená",J181,0)</f>
        <v>0</v>
      </c>
      <c r="BH181" s="168">
        <f>IF(N181="sníž. přenesená",J181,0)</f>
        <v>0</v>
      </c>
      <c r="BI181" s="168">
        <f>IF(N181="nulová",J181,0)</f>
        <v>0</v>
      </c>
      <c r="BJ181" s="23" t="s">
        <v>81</v>
      </c>
      <c r="BK181" s="168">
        <f>ROUND(I181*H181,2)</f>
        <v>0</v>
      </c>
      <c r="BL181" s="23" t="s">
        <v>162</v>
      </c>
      <c r="BM181" s="23" t="s">
        <v>269</v>
      </c>
    </row>
    <row r="182" spans="2:51" s="11" customFormat="1" ht="13.5">
      <c r="B182" s="169"/>
      <c r="D182" s="170" t="s">
        <v>164</v>
      </c>
      <c r="E182" s="171" t="s">
        <v>21</v>
      </c>
      <c r="F182" s="172" t="s">
        <v>270</v>
      </c>
      <c r="H182" s="173" t="s">
        <v>21</v>
      </c>
      <c r="I182" s="174"/>
      <c r="L182" s="169"/>
      <c r="M182" s="175"/>
      <c r="T182" s="176"/>
      <c r="AT182" s="173" t="s">
        <v>164</v>
      </c>
      <c r="AU182" s="173" t="s">
        <v>83</v>
      </c>
      <c r="AV182" s="11" t="s">
        <v>81</v>
      </c>
      <c r="AW182" s="11" t="s">
        <v>37</v>
      </c>
      <c r="AX182" s="11" t="s">
        <v>73</v>
      </c>
      <c r="AY182" s="173" t="s">
        <v>155</v>
      </c>
    </row>
    <row r="183" spans="2:51" s="12" customFormat="1" ht="13.5">
      <c r="B183" s="177"/>
      <c r="D183" s="170" t="s">
        <v>164</v>
      </c>
      <c r="E183" s="178" t="s">
        <v>21</v>
      </c>
      <c r="F183" s="179" t="s">
        <v>271</v>
      </c>
      <c r="H183" s="180">
        <v>121.586</v>
      </c>
      <c r="I183" s="181"/>
      <c r="L183" s="177"/>
      <c r="M183" s="182"/>
      <c r="T183" s="183"/>
      <c r="AT183" s="178" t="s">
        <v>164</v>
      </c>
      <c r="AU183" s="178" t="s">
        <v>83</v>
      </c>
      <c r="AV183" s="12" t="s">
        <v>83</v>
      </c>
      <c r="AW183" s="12" t="s">
        <v>37</v>
      </c>
      <c r="AX183" s="12" t="s">
        <v>81</v>
      </c>
      <c r="AY183" s="178" t="s">
        <v>155</v>
      </c>
    </row>
    <row r="184" spans="2:65" s="1" customFormat="1" ht="31.5" customHeight="1">
      <c r="B184" s="39"/>
      <c r="C184" s="157" t="s">
        <v>272</v>
      </c>
      <c r="D184" s="157" t="s">
        <v>157</v>
      </c>
      <c r="E184" s="158" t="s">
        <v>273</v>
      </c>
      <c r="F184" s="159" t="s">
        <v>274</v>
      </c>
      <c r="G184" s="160" t="s">
        <v>206</v>
      </c>
      <c r="H184" s="161">
        <v>19.6</v>
      </c>
      <c r="I184" s="162"/>
      <c r="J184" s="163">
        <f>ROUND(I184*H184,2)</f>
        <v>0</v>
      </c>
      <c r="K184" s="159" t="s">
        <v>161</v>
      </c>
      <c r="L184" s="39"/>
      <c r="M184" s="164" t="s">
        <v>21</v>
      </c>
      <c r="N184" s="165" t="s">
        <v>44</v>
      </c>
      <c r="P184" s="166">
        <f>O184*H184</f>
        <v>0</v>
      </c>
      <c r="Q184" s="166">
        <v>0.55291</v>
      </c>
      <c r="R184" s="166">
        <f>Q184*H184</f>
        <v>10.837036000000001</v>
      </c>
      <c r="S184" s="166">
        <v>0</v>
      </c>
      <c r="T184" s="167">
        <f>S184*H184</f>
        <v>0</v>
      </c>
      <c r="AR184" s="23" t="s">
        <v>162</v>
      </c>
      <c r="AT184" s="23" t="s">
        <v>157</v>
      </c>
      <c r="AU184" s="23" t="s">
        <v>83</v>
      </c>
      <c r="AY184" s="23" t="s">
        <v>155</v>
      </c>
      <c r="BE184" s="168">
        <f>IF(N184="základní",J184,0)</f>
        <v>0</v>
      </c>
      <c r="BF184" s="168">
        <f>IF(N184="snížená",J184,0)</f>
        <v>0</v>
      </c>
      <c r="BG184" s="168">
        <f>IF(N184="zákl. přenesená",J184,0)</f>
        <v>0</v>
      </c>
      <c r="BH184" s="168">
        <f>IF(N184="sníž. přenesená",J184,0)</f>
        <v>0</v>
      </c>
      <c r="BI184" s="168">
        <f>IF(N184="nulová",J184,0)</f>
        <v>0</v>
      </c>
      <c r="BJ184" s="23" t="s">
        <v>81</v>
      </c>
      <c r="BK184" s="168">
        <f>ROUND(I184*H184,2)</f>
        <v>0</v>
      </c>
      <c r="BL184" s="23" t="s">
        <v>162</v>
      </c>
      <c r="BM184" s="23" t="s">
        <v>275</v>
      </c>
    </row>
    <row r="185" spans="2:51" s="12" customFormat="1" ht="13.5">
      <c r="B185" s="177"/>
      <c r="D185" s="170" t="s">
        <v>164</v>
      </c>
      <c r="E185" s="178" t="s">
        <v>21</v>
      </c>
      <c r="F185" s="179" t="s">
        <v>276</v>
      </c>
      <c r="H185" s="180">
        <v>19.6</v>
      </c>
      <c r="I185" s="181"/>
      <c r="L185" s="177"/>
      <c r="M185" s="182"/>
      <c r="T185" s="183"/>
      <c r="AT185" s="178" t="s">
        <v>164</v>
      </c>
      <c r="AU185" s="178" t="s">
        <v>83</v>
      </c>
      <c r="AV185" s="12" t="s">
        <v>83</v>
      </c>
      <c r="AW185" s="12" t="s">
        <v>37</v>
      </c>
      <c r="AX185" s="12" t="s">
        <v>81</v>
      </c>
      <c r="AY185" s="178" t="s">
        <v>155</v>
      </c>
    </row>
    <row r="186" spans="2:65" s="1" customFormat="1" ht="60">
      <c r="B186" s="39"/>
      <c r="C186" s="157" t="s">
        <v>277</v>
      </c>
      <c r="D186" s="157" t="s">
        <v>157</v>
      </c>
      <c r="E186" s="158" t="s">
        <v>278</v>
      </c>
      <c r="F186" s="159" t="s">
        <v>2000</v>
      </c>
      <c r="G186" s="160" t="s">
        <v>206</v>
      </c>
      <c r="H186" s="161">
        <v>28.05</v>
      </c>
      <c r="I186" s="162"/>
      <c r="J186" s="163">
        <f>ROUND(I186*H186,2)</f>
        <v>0</v>
      </c>
      <c r="K186" s="159" t="s">
        <v>161</v>
      </c>
      <c r="L186" s="39"/>
      <c r="M186" s="164" t="s">
        <v>21</v>
      </c>
      <c r="N186" s="165" t="s">
        <v>44</v>
      </c>
      <c r="P186" s="166">
        <f>O186*H186</f>
        <v>0</v>
      </c>
      <c r="Q186" s="166">
        <v>0.30381</v>
      </c>
      <c r="R186" s="166">
        <f>Q186*H186</f>
        <v>8.5218705</v>
      </c>
      <c r="S186" s="166">
        <v>0</v>
      </c>
      <c r="T186" s="167">
        <f>S186*H186</f>
        <v>0</v>
      </c>
      <c r="AR186" s="23" t="s">
        <v>162</v>
      </c>
      <c r="AT186" s="23" t="s">
        <v>157</v>
      </c>
      <c r="AU186" s="23" t="s">
        <v>83</v>
      </c>
      <c r="AY186" s="23" t="s">
        <v>155</v>
      </c>
      <c r="BE186" s="168">
        <f>IF(N186="základní",J186,0)</f>
        <v>0</v>
      </c>
      <c r="BF186" s="168">
        <f>IF(N186="snížená",J186,0)</f>
        <v>0</v>
      </c>
      <c r="BG186" s="168">
        <f>IF(N186="zákl. přenesená",J186,0)</f>
        <v>0</v>
      </c>
      <c r="BH186" s="168">
        <f>IF(N186="sníž. přenesená",J186,0)</f>
        <v>0</v>
      </c>
      <c r="BI186" s="168">
        <f>IF(N186="nulová",J186,0)</f>
        <v>0</v>
      </c>
      <c r="BJ186" s="23" t="s">
        <v>81</v>
      </c>
      <c r="BK186" s="168">
        <f>ROUND(I186*H186,2)</f>
        <v>0</v>
      </c>
      <c r="BL186" s="23" t="s">
        <v>162</v>
      </c>
      <c r="BM186" s="23" t="s">
        <v>279</v>
      </c>
    </row>
    <row r="187" spans="2:47" s="1" customFormat="1" ht="13.5">
      <c r="B187" s="39"/>
      <c r="D187" s="170" t="s">
        <v>222</v>
      </c>
      <c r="F187" s="202"/>
      <c r="I187" s="98"/>
      <c r="L187" s="39"/>
      <c r="M187" s="203"/>
      <c r="T187" s="64"/>
      <c r="AT187" s="23" t="s">
        <v>222</v>
      </c>
      <c r="AU187" s="23" t="s">
        <v>83</v>
      </c>
    </row>
    <row r="188" spans="2:51" s="11" customFormat="1" ht="13.5">
      <c r="B188" s="169"/>
      <c r="D188" s="170" t="s">
        <v>164</v>
      </c>
      <c r="E188" s="171" t="s">
        <v>21</v>
      </c>
      <c r="F188" s="172" t="s">
        <v>280</v>
      </c>
      <c r="H188" s="173" t="s">
        <v>21</v>
      </c>
      <c r="I188" s="174"/>
      <c r="L188" s="169"/>
      <c r="M188" s="175"/>
      <c r="T188" s="176"/>
      <c r="AT188" s="173" t="s">
        <v>164</v>
      </c>
      <c r="AU188" s="173" t="s">
        <v>83</v>
      </c>
      <c r="AV188" s="11" t="s">
        <v>81</v>
      </c>
      <c r="AW188" s="11" t="s">
        <v>37</v>
      </c>
      <c r="AX188" s="11" t="s">
        <v>73</v>
      </c>
      <c r="AY188" s="173" t="s">
        <v>155</v>
      </c>
    </row>
    <row r="189" spans="2:51" s="12" customFormat="1" ht="13.5">
      <c r="B189" s="177"/>
      <c r="D189" s="170" t="s">
        <v>164</v>
      </c>
      <c r="E189" s="178" t="s">
        <v>21</v>
      </c>
      <c r="F189" s="179" t="s">
        <v>281</v>
      </c>
      <c r="H189" s="180">
        <v>14.35</v>
      </c>
      <c r="I189" s="181"/>
      <c r="L189" s="177"/>
      <c r="M189" s="182"/>
      <c r="T189" s="183"/>
      <c r="AT189" s="178" t="s">
        <v>164</v>
      </c>
      <c r="AU189" s="178" t="s">
        <v>83</v>
      </c>
      <c r="AV189" s="12" t="s">
        <v>83</v>
      </c>
      <c r="AW189" s="12" t="s">
        <v>37</v>
      </c>
      <c r="AX189" s="12" t="s">
        <v>73</v>
      </c>
      <c r="AY189" s="178" t="s">
        <v>155</v>
      </c>
    </row>
    <row r="190" spans="2:51" s="11" customFormat="1" ht="13.5">
      <c r="B190" s="169"/>
      <c r="D190" s="170" t="s">
        <v>164</v>
      </c>
      <c r="E190" s="171" t="s">
        <v>21</v>
      </c>
      <c r="F190" s="172" t="s">
        <v>282</v>
      </c>
      <c r="H190" s="173" t="s">
        <v>21</v>
      </c>
      <c r="I190" s="174"/>
      <c r="L190" s="169"/>
      <c r="M190" s="175"/>
      <c r="T190" s="176"/>
      <c r="AT190" s="173" t="s">
        <v>164</v>
      </c>
      <c r="AU190" s="173" t="s">
        <v>83</v>
      </c>
      <c r="AV190" s="11" t="s">
        <v>81</v>
      </c>
      <c r="AW190" s="11" t="s">
        <v>37</v>
      </c>
      <c r="AX190" s="11" t="s">
        <v>73</v>
      </c>
      <c r="AY190" s="173" t="s">
        <v>155</v>
      </c>
    </row>
    <row r="191" spans="2:51" s="12" customFormat="1" ht="13.5">
      <c r="B191" s="177"/>
      <c r="D191" s="170" t="s">
        <v>164</v>
      </c>
      <c r="E191" s="178" t="s">
        <v>21</v>
      </c>
      <c r="F191" s="179" t="s">
        <v>283</v>
      </c>
      <c r="H191" s="180">
        <v>13.7</v>
      </c>
      <c r="I191" s="181"/>
      <c r="L191" s="177"/>
      <c r="M191" s="182"/>
      <c r="T191" s="183"/>
      <c r="AT191" s="178" t="s">
        <v>164</v>
      </c>
      <c r="AU191" s="178" t="s">
        <v>83</v>
      </c>
      <c r="AV191" s="12" t="s">
        <v>83</v>
      </c>
      <c r="AW191" s="12" t="s">
        <v>37</v>
      </c>
      <c r="AX191" s="12" t="s">
        <v>73</v>
      </c>
      <c r="AY191" s="178" t="s">
        <v>155</v>
      </c>
    </row>
    <row r="192" spans="2:51" s="13" customFormat="1" ht="13.5">
      <c r="B192" s="184"/>
      <c r="D192" s="170" t="s">
        <v>164</v>
      </c>
      <c r="E192" s="185" t="s">
        <v>21</v>
      </c>
      <c r="F192" s="186" t="s">
        <v>174</v>
      </c>
      <c r="H192" s="187">
        <v>28.05</v>
      </c>
      <c r="I192" s="188"/>
      <c r="L192" s="184"/>
      <c r="M192" s="189"/>
      <c r="T192" s="190"/>
      <c r="AT192" s="191" t="s">
        <v>164</v>
      </c>
      <c r="AU192" s="191" t="s">
        <v>83</v>
      </c>
      <c r="AV192" s="13" t="s">
        <v>162</v>
      </c>
      <c r="AW192" s="13" t="s">
        <v>37</v>
      </c>
      <c r="AX192" s="13" t="s">
        <v>81</v>
      </c>
      <c r="AY192" s="191" t="s">
        <v>155</v>
      </c>
    </row>
    <row r="193" spans="2:65" s="1" customFormat="1" ht="31.5" customHeight="1">
      <c r="B193" s="39"/>
      <c r="C193" s="157" t="s">
        <v>284</v>
      </c>
      <c r="D193" s="157" t="s">
        <v>157</v>
      </c>
      <c r="E193" s="158" t="s">
        <v>285</v>
      </c>
      <c r="F193" s="159" t="s">
        <v>286</v>
      </c>
      <c r="G193" s="160" t="s">
        <v>193</v>
      </c>
      <c r="H193" s="161">
        <v>2.337</v>
      </c>
      <c r="I193" s="162"/>
      <c r="J193" s="163">
        <f>ROUND(I193*H193,2)</f>
        <v>0</v>
      </c>
      <c r="K193" s="159" t="s">
        <v>161</v>
      </c>
      <c r="L193" s="39"/>
      <c r="M193" s="164" t="s">
        <v>21</v>
      </c>
      <c r="N193" s="165" t="s">
        <v>44</v>
      </c>
      <c r="P193" s="166">
        <f>O193*H193</f>
        <v>0</v>
      </c>
      <c r="Q193" s="166">
        <v>1.04881</v>
      </c>
      <c r="R193" s="166">
        <f>Q193*H193</f>
        <v>2.45106897</v>
      </c>
      <c r="S193" s="166">
        <v>0</v>
      </c>
      <c r="T193" s="167">
        <f>S193*H193</f>
        <v>0</v>
      </c>
      <c r="AR193" s="23" t="s">
        <v>162</v>
      </c>
      <c r="AT193" s="23" t="s">
        <v>157</v>
      </c>
      <c r="AU193" s="23" t="s">
        <v>83</v>
      </c>
      <c r="AY193" s="23" t="s">
        <v>155</v>
      </c>
      <c r="BE193" s="168">
        <f>IF(N193="základní",J193,0)</f>
        <v>0</v>
      </c>
      <c r="BF193" s="168">
        <f>IF(N193="snížená",J193,0)</f>
        <v>0</v>
      </c>
      <c r="BG193" s="168">
        <f>IF(N193="zákl. přenesená",J193,0)</f>
        <v>0</v>
      </c>
      <c r="BH193" s="168">
        <f>IF(N193="sníž. přenesená",J193,0)</f>
        <v>0</v>
      </c>
      <c r="BI193" s="168">
        <f>IF(N193="nulová",J193,0)</f>
        <v>0</v>
      </c>
      <c r="BJ193" s="23" t="s">
        <v>81</v>
      </c>
      <c r="BK193" s="168">
        <f>ROUND(I193*H193,2)</f>
        <v>0</v>
      </c>
      <c r="BL193" s="23" t="s">
        <v>162</v>
      </c>
      <c r="BM193" s="23" t="s">
        <v>287</v>
      </c>
    </row>
    <row r="194" spans="2:51" s="11" customFormat="1" ht="13.5">
      <c r="B194" s="169"/>
      <c r="D194" s="170" t="s">
        <v>164</v>
      </c>
      <c r="E194" s="171" t="s">
        <v>21</v>
      </c>
      <c r="F194" s="172" t="s">
        <v>288</v>
      </c>
      <c r="H194" s="173" t="s">
        <v>21</v>
      </c>
      <c r="I194" s="174"/>
      <c r="L194" s="169"/>
      <c r="M194" s="175"/>
      <c r="T194" s="176"/>
      <c r="AT194" s="173" t="s">
        <v>164</v>
      </c>
      <c r="AU194" s="173" t="s">
        <v>83</v>
      </c>
      <c r="AV194" s="11" t="s">
        <v>81</v>
      </c>
      <c r="AW194" s="11" t="s">
        <v>37</v>
      </c>
      <c r="AX194" s="11" t="s">
        <v>73</v>
      </c>
      <c r="AY194" s="173" t="s">
        <v>155</v>
      </c>
    </row>
    <row r="195" spans="2:51" s="12" customFormat="1" ht="13.5">
      <c r="B195" s="177"/>
      <c r="D195" s="170" t="s">
        <v>164</v>
      </c>
      <c r="E195" s="178" t="s">
        <v>21</v>
      </c>
      <c r="F195" s="179" t="s">
        <v>289</v>
      </c>
      <c r="H195" s="180">
        <v>0.392</v>
      </c>
      <c r="I195" s="181"/>
      <c r="L195" s="177"/>
      <c r="M195" s="182"/>
      <c r="T195" s="183"/>
      <c r="AT195" s="178" t="s">
        <v>164</v>
      </c>
      <c r="AU195" s="178" t="s">
        <v>83</v>
      </c>
      <c r="AV195" s="12" t="s">
        <v>83</v>
      </c>
      <c r="AW195" s="12" t="s">
        <v>37</v>
      </c>
      <c r="AX195" s="12" t="s">
        <v>73</v>
      </c>
      <c r="AY195" s="178" t="s">
        <v>155</v>
      </c>
    </row>
    <row r="196" spans="2:51" s="11" customFormat="1" ht="13.5">
      <c r="B196" s="169"/>
      <c r="D196" s="170" t="s">
        <v>164</v>
      </c>
      <c r="E196" s="171" t="s">
        <v>21</v>
      </c>
      <c r="F196" s="172" t="s">
        <v>270</v>
      </c>
      <c r="H196" s="173" t="s">
        <v>21</v>
      </c>
      <c r="I196" s="174"/>
      <c r="L196" s="169"/>
      <c r="M196" s="175"/>
      <c r="T196" s="176"/>
      <c r="AT196" s="173" t="s">
        <v>164</v>
      </c>
      <c r="AU196" s="173" t="s">
        <v>83</v>
      </c>
      <c r="AV196" s="11" t="s">
        <v>81</v>
      </c>
      <c r="AW196" s="11" t="s">
        <v>37</v>
      </c>
      <c r="AX196" s="11" t="s">
        <v>73</v>
      </c>
      <c r="AY196" s="173" t="s">
        <v>155</v>
      </c>
    </row>
    <row r="197" spans="2:51" s="12" customFormat="1" ht="13.5">
      <c r="B197" s="177"/>
      <c r="D197" s="170" t="s">
        <v>164</v>
      </c>
      <c r="E197" s="178" t="s">
        <v>21</v>
      </c>
      <c r="F197" s="179" t="s">
        <v>290</v>
      </c>
      <c r="H197" s="180">
        <v>1.945</v>
      </c>
      <c r="I197" s="181"/>
      <c r="L197" s="177"/>
      <c r="M197" s="182"/>
      <c r="T197" s="183"/>
      <c r="AT197" s="178" t="s">
        <v>164</v>
      </c>
      <c r="AU197" s="178" t="s">
        <v>83</v>
      </c>
      <c r="AV197" s="12" t="s">
        <v>83</v>
      </c>
      <c r="AW197" s="12" t="s">
        <v>37</v>
      </c>
      <c r="AX197" s="12" t="s">
        <v>73</v>
      </c>
      <c r="AY197" s="178" t="s">
        <v>155</v>
      </c>
    </row>
    <row r="198" spans="2:51" s="13" customFormat="1" ht="13.5">
      <c r="B198" s="184"/>
      <c r="D198" s="170" t="s">
        <v>164</v>
      </c>
      <c r="E198" s="185" t="s">
        <v>21</v>
      </c>
      <c r="F198" s="186" t="s">
        <v>174</v>
      </c>
      <c r="H198" s="187">
        <v>2.337</v>
      </c>
      <c r="I198" s="188"/>
      <c r="L198" s="184"/>
      <c r="M198" s="189"/>
      <c r="T198" s="190"/>
      <c r="AT198" s="191" t="s">
        <v>164</v>
      </c>
      <c r="AU198" s="191" t="s">
        <v>83</v>
      </c>
      <c r="AV198" s="13" t="s">
        <v>162</v>
      </c>
      <c r="AW198" s="13" t="s">
        <v>37</v>
      </c>
      <c r="AX198" s="13" t="s">
        <v>81</v>
      </c>
      <c r="AY198" s="191" t="s">
        <v>155</v>
      </c>
    </row>
    <row r="199" spans="2:65" s="1" customFormat="1" ht="22.5" customHeight="1">
      <c r="B199" s="39"/>
      <c r="C199" s="157" t="s">
        <v>9</v>
      </c>
      <c r="D199" s="157" t="s">
        <v>157</v>
      </c>
      <c r="E199" s="158" t="s">
        <v>291</v>
      </c>
      <c r="F199" s="159" t="s">
        <v>292</v>
      </c>
      <c r="G199" s="160" t="s">
        <v>160</v>
      </c>
      <c r="H199" s="161">
        <v>0.345</v>
      </c>
      <c r="I199" s="162"/>
      <c r="J199" s="163">
        <f>ROUND(I199*H199,2)</f>
        <v>0</v>
      </c>
      <c r="K199" s="159" t="s">
        <v>161</v>
      </c>
      <c r="L199" s="39"/>
      <c r="M199" s="164" t="s">
        <v>21</v>
      </c>
      <c r="N199" s="165" t="s">
        <v>44</v>
      </c>
      <c r="P199" s="166">
        <f>O199*H199</f>
        <v>0</v>
      </c>
      <c r="Q199" s="166">
        <v>1.94302</v>
      </c>
      <c r="R199" s="166">
        <f>Q199*H199</f>
        <v>0.6703418999999999</v>
      </c>
      <c r="S199" s="166">
        <v>0</v>
      </c>
      <c r="T199" s="167">
        <f>S199*H199</f>
        <v>0</v>
      </c>
      <c r="AR199" s="23" t="s">
        <v>162</v>
      </c>
      <c r="AT199" s="23" t="s">
        <v>157</v>
      </c>
      <c r="AU199" s="23" t="s">
        <v>83</v>
      </c>
      <c r="AY199" s="23" t="s">
        <v>155</v>
      </c>
      <c r="BE199" s="168">
        <f>IF(N199="základní",J199,0)</f>
        <v>0</v>
      </c>
      <c r="BF199" s="168">
        <f>IF(N199="snížená",J199,0)</f>
        <v>0</v>
      </c>
      <c r="BG199" s="168">
        <f>IF(N199="zákl. přenesená",J199,0)</f>
        <v>0</v>
      </c>
      <c r="BH199" s="168">
        <f>IF(N199="sníž. přenesená",J199,0)</f>
        <v>0</v>
      </c>
      <c r="BI199" s="168">
        <f>IF(N199="nulová",J199,0)</f>
        <v>0</v>
      </c>
      <c r="BJ199" s="23" t="s">
        <v>81</v>
      </c>
      <c r="BK199" s="168">
        <f>ROUND(I199*H199,2)</f>
        <v>0</v>
      </c>
      <c r="BL199" s="23" t="s">
        <v>162</v>
      </c>
      <c r="BM199" s="23" t="s">
        <v>293</v>
      </c>
    </row>
    <row r="200" spans="2:51" s="12" customFormat="1" ht="13.5">
      <c r="B200" s="177"/>
      <c r="D200" s="170" t="s">
        <v>164</v>
      </c>
      <c r="E200" s="178" t="s">
        <v>21</v>
      </c>
      <c r="F200" s="179" t="s">
        <v>294</v>
      </c>
      <c r="H200" s="180">
        <v>0.13</v>
      </c>
      <c r="I200" s="181"/>
      <c r="L200" s="177"/>
      <c r="M200" s="182"/>
      <c r="T200" s="183"/>
      <c r="AT200" s="178" t="s">
        <v>164</v>
      </c>
      <c r="AU200" s="178" t="s">
        <v>83</v>
      </c>
      <c r="AV200" s="12" t="s">
        <v>83</v>
      </c>
      <c r="AW200" s="12" t="s">
        <v>37</v>
      </c>
      <c r="AX200" s="12" t="s">
        <v>73</v>
      </c>
      <c r="AY200" s="178" t="s">
        <v>155</v>
      </c>
    </row>
    <row r="201" spans="2:51" s="12" customFormat="1" ht="13.5">
      <c r="B201" s="177"/>
      <c r="D201" s="170" t="s">
        <v>164</v>
      </c>
      <c r="E201" s="178" t="s">
        <v>21</v>
      </c>
      <c r="F201" s="179" t="s">
        <v>295</v>
      </c>
      <c r="H201" s="180">
        <v>0.215</v>
      </c>
      <c r="I201" s="181"/>
      <c r="L201" s="177"/>
      <c r="M201" s="182"/>
      <c r="T201" s="183"/>
      <c r="AT201" s="178" t="s">
        <v>164</v>
      </c>
      <c r="AU201" s="178" t="s">
        <v>83</v>
      </c>
      <c r="AV201" s="12" t="s">
        <v>83</v>
      </c>
      <c r="AW201" s="12" t="s">
        <v>37</v>
      </c>
      <c r="AX201" s="12" t="s">
        <v>73</v>
      </c>
      <c r="AY201" s="178" t="s">
        <v>155</v>
      </c>
    </row>
    <row r="202" spans="2:51" s="13" customFormat="1" ht="13.5">
      <c r="B202" s="184"/>
      <c r="D202" s="170" t="s">
        <v>164</v>
      </c>
      <c r="E202" s="185" t="s">
        <v>21</v>
      </c>
      <c r="F202" s="186" t="s">
        <v>174</v>
      </c>
      <c r="H202" s="187">
        <v>0.345</v>
      </c>
      <c r="I202" s="188"/>
      <c r="L202" s="184"/>
      <c r="M202" s="189"/>
      <c r="T202" s="190"/>
      <c r="AT202" s="191" t="s">
        <v>164</v>
      </c>
      <c r="AU202" s="191" t="s">
        <v>83</v>
      </c>
      <c r="AV202" s="13" t="s">
        <v>162</v>
      </c>
      <c r="AW202" s="13" t="s">
        <v>37</v>
      </c>
      <c r="AX202" s="13" t="s">
        <v>81</v>
      </c>
      <c r="AY202" s="191" t="s">
        <v>155</v>
      </c>
    </row>
    <row r="203" spans="2:65" s="1" customFormat="1" ht="31.5" customHeight="1">
      <c r="B203" s="39"/>
      <c r="C203" s="157" t="s">
        <v>296</v>
      </c>
      <c r="D203" s="157" t="s">
        <v>157</v>
      </c>
      <c r="E203" s="158" t="s">
        <v>297</v>
      </c>
      <c r="F203" s="159" t="s">
        <v>298</v>
      </c>
      <c r="G203" s="160" t="s">
        <v>193</v>
      </c>
      <c r="H203" s="161">
        <v>0.027</v>
      </c>
      <c r="I203" s="162"/>
      <c r="J203" s="163">
        <f>ROUND(I203*H203,2)</f>
        <v>0</v>
      </c>
      <c r="K203" s="159" t="s">
        <v>161</v>
      </c>
      <c r="L203" s="39"/>
      <c r="M203" s="164" t="s">
        <v>21</v>
      </c>
      <c r="N203" s="165" t="s">
        <v>44</v>
      </c>
      <c r="P203" s="166">
        <f>O203*H203</f>
        <v>0</v>
      </c>
      <c r="Q203" s="166">
        <v>1.09</v>
      </c>
      <c r="R203" s="166">
        <f>Q203*H203</f>
        <v>0.02943</v>
      </c>
      <c r="S203" s="166">
        <v>0</v>
      </c>
      <c r="T203" s="167">
        <f>S203*H203</f>
        <v>0</v>
      </c>
      <c r="AR203" s="23" t="s">
        <v>162</v>
      </c>
      <c r="AT203" s="23" t="s">
        <v>157</v>
      </c>
      <c r="AU203" s="23" t="s">
        <v>83</v>
      </c>
      <c r="AY203" s="23" t="s">
        <v>155</v>
      </c>
      <c r="BE203" s="168">
        <f>IF(N203="základní",J203,0)</f>
        <v>0</v>
      </c>
      <c r="BF203" s="168">
        <f>IF(N203="snížená",J203,0)</f>
        <v>0</v>
      </c>
      <c r="BG203" s="168">
        <f>IF(N203="zákl. přenesená",J203,0)</f>
        <v>0</v>
      </c>
      <c r="BH203" s="168">
        <f>IF(N203="sníž. přenesená",J203,0)</f>
        <v>0</v>
      </c>
      <c r="BI203" s="168">
        <f>IF(N203="nulová",J203,0)</f>
        <v>0</v>
      </c>
      <c r="BJ203" s="23" t="s">
        <v>81</v>
      </c>
      <c r="BK203" s="168">
        <f>ROUND(I203*H203,2)</f>
        <v>0</v>
      </c>
      <c r="BL203" s="23" t="s">
        <v>162</v>
      </c>
      <c r="BM203" s="23" t="s">
        <v>299</v>
      </c>
    </row>
    <row r="204" spans="2:51" s="11" customFormat="1" ht="13.5">
      <c r="B204" s="169"/>
      <c r="D204" s="170" t="s">
        <v>164</v>
      </c>
      <c r="E204" s="171" t="s">
        <v>21</v>
      </c>
      <c r="F204" s="172" t="s">
        <v>300</v>
      </c>
      <c r="H204" s="173" t="s">
        <v>21</v>
      </c>
      <c r="I204" s="174"/>
      <c r="L204" s="169"/>
      <c r="M204" s="175"/>
      <c r="T204" s="176"/>
      <c r="AT204" s="173" t="s">
        <v>164</v>
      </c>
      <c r="AU204" s="173" t="s">
        <v>83</v>
      </c>
      <c r="AV204" s="11" t="s">
        <v>81</v>
      </c>
      <c r="AW204" s="11" t="s">
        <v>37</v>
      </c>
      <c r="AX204" s="11" t="s">
        <v>73</v>
      </c>
      <c r="AY204" s="173" t="s">
        <v>155</v>
      </c>
    </row>
    <row r="205" spans="2:51" s="12" customFormat="1" ht="13.5">
      <c r="B205" s="177"/>
      <c r="D205" s="170" t="s">
        <v>164</v>
      </c>
      <c r="E205" s="178" t="s">
        <v>21</v>
      </c>
      <c r="F205" s="179" t="s">
        <v>301</v>
      </c>
      <c r="H205" s="180">
        <v>0.027</v>
      </c>
      <c r="I205" s="181"/>
      <c r="L205" s="177"/>
      <c r="M205" s="182"/>
      <c r="T205" s="183"/>
      <c r="AT205" s="178" t="s">
        <v>164</v>
      </c>
      <c r="AU205" s="178" t="s">
        <v>83</v>
      </c>
      <c r="AV205" s="12" t="s">
        <v>83</v>
      </c>
      <c r="AW205" s="12" t="s">
        <v>37</v>
      </c>
      <c r="AX205" s="12" t="s">
        <v>81</v>
      </c>
      <c r="AY205" s="178" t="s">
        <v>155</v>
      </c>
    </row>
    <row r="206" spans="2:65" s="1" customFormat="1" ht="31.5" customHeight="1">
      <c r="B206" s="39"/>
      <c r="C206" s="157" t="s">
        <v>302</v>
      </c>
      <c r="D206" s="157" t="s">
        <v>157</v>
      </c>
      <c r="E206" s="158" t="s">
        <v>303</v>
      </c>
      <c r="F206" s="159" t="s">
        <v>304</v>
      </c>
      <c r="G206" s="160" t="s">
        <v>193</v>
      </c>
      <c r="H206" s="161">
        <v>0.186</v>
      </c>
      <c r="I206" s="162"/>
      <c r="J206" s="163">
        <f>ROUND(I206*H206,2)</f>
        <v>0</v>
      </c>
      <c r="K206" s="159" t="s">
        <v>161</v>
      </c>
      <c r="L206" s="39"/>
      <c r="M206" s="164" t="s">
        <v>21</v>
      </c>
      <c r="N206" s="165" t="s">
        <v>44</v>
      </c>
      <c r="P206" s="166">
        <f>O206*H206</f>
        <v>0</v>
      </c>
      <c r="Q206" s="166">
        <v>1.09</v>
      </c>
      <c r="R206" s="166">
        <f>Q206*H206</f>
        <v>0.20274</v>
      </c>
      <c r="S206" s="166">
        <v>0</v>
      </c>
      <c r="T206" s="167">
        <f>S206*H206</f>
        <v>0</v>
      </c>
      <c r="AR206" s="23" t="s">
        <v>162</v>
      </c>
      <c r="AT206" s="23" t="s">
        <v>157</v>
      </c>
      <c r="AU206" s="23" t="s">
        <v>83</v>
      </c>
      <c r="AY206" s="23" t="s">
        <v>155</v>
      </c>
      <c r="BE206" s="168">
        <f>IF(N206="základní",J206,0)</f>
        <v>0</v>
      </c>
      <c r="BF206" s="168">
        <f>IF(N206="snížená",J206,0)</f>
        <v>0</v>
      </c>
      <c r="BG206" s="168">
        <f>IF(N206="zákl. přenesená",J206,0)</f>
        <v>0</v>
      </c>
      <c r="BH206" s="168">
        <f>IF(N206="sníž. přenesená",J206,0)</f>
        <v>0</v>
      </c>
      <c r="BI206" s="168">
        <f>IF(N206="nulová",J206,0)</f>
        <v>0</v>
      </c>
      <c r="BJ206" s="23" t="s">
        <v>81</v>
      </c>
      <c r="BK206" s="168">
        <f>ROUND(I206*H206,2)</f>
        <v>0</v>
      </c>
      <c r="BL206" s="23" t="s">
        <v>162</v>
      </c>
      <c r="BM206" s="23" t="s">
        <v>305</v>
      </c>
    </row>
    <row r="207" spans="2:51" s="12" customFormat="1" ht="13.5">
      <c r="B207" s="177"/>
      <c r="D207" s="170" t="s">
        <v>164</v>
      </c>
      <c r="E207" s="178" t="s">
        <v>21</v>
      </c>
      <c r="F207" s="179" t="s">
        <v>306</v>
      </c>
      <c r="H207" s="180">
        <v>0.07</v>
      </c>
      <c r="I207" s="181"/>
      <c r="L207" s="177"/>
      <c r="M207" s="182"/>
      <c r="T207" s="183"/>
      <c r="AT207" s="178" t="s">
        <v>164</v>
      </c>
      <c r="AU207" s="178" t="s">
        <v>83</v>
      </c>
      <c r="AV207" s="12" t="s">
        <v>83</v>
      </c>
      <c r="AW207" s="12" t="s">
        <v>37</v>
      </c>
      <c r="AX207" s="12" t="s">
        <v>73</v>
      </c>
      <c r="AY207" s="178" t="s">
        <v>155</v>
      </c>
    </row>
    <row r="208" spans="2:51" s="12" customFormat="1" ht="13.5">
      <c r="B208" s="177"/>
      <c r="D208" s="170" t="s">
        <v>164</v>
      </c>
      <c r="E208" s="178" t="s">
        <v>21</v>
      </c>
      <c r="F208" s="179" t="s">
        <v>307</v>
      </c>
      <c r="H208" s="180">
        <v>0.116</v>
      </c>
      <c r="I208" s="181"/>
      <c r="L208" s="177"/>
      <c r="M208" s="182"/>
      <c r="T208" s="183"/>
      <c r="AT208" s="178" t="s">
        <v>164</v>
      </c>
      <c r="AU208" s="178" t="s">
        <v>83</v>
      </c>
      <c r="AV208" s="12" t="s">
        <v>83</v>
      </c>
      <c r="AW208" s="12" t="s">
        <v>37</v>
      </c>
      <c r="AX208" s="12" t="s">
        <v>73</v>
      </c>
      <c r="AY208" s="178" t="s">
        <v>155</v>
      </c>
    </row>
    <row r="209" spans="2:51" s="13" customFormat="1" ht="13.5">
      <c r="B209" s="184"/>
      <c r="D209" s="170" t="s">
        <v>164</v>
      </c>
      <c r="E209" s="185" t="s">
        <v>21</v>
      </c>
      <c r="F209" s="186" t="s">
        <v>174</v>
      </c>
      <c r="H209" s="187">
        <v>0.186</v>
      </c>
      <c r="I209" s="188"/>
      <c r="L209" s="184"/>
      <c r="M209" s="189"/>
      <c r="T209" s="190"/>
      <c r="AT209" s="191" t="s">
        <v>164</v>
      </c>
      <c r="AU209" s="191" t="s">
        <v>83</v>
      </c>
      <c r="AV209" s="13" t="s">
        <v>162</v>
      </c>
      <c r="AW209" s="13" t="s">
        <v>37</v>
      </c>
      <c r="AX209" s="13" t="s">
        <v>81</v>
      </c>
      <c r="AY209" s="191" t="s">
        <v>155</v>
      </c>
    </row>
    <row r="210" spans="2:65" s="1" customFormat="1" ht="48">
      <c r="B210" s="39"/>
      <c r="C210" s="157" t="s">
        <v>308</v>
      </c>
      <c r="D210" s="157" t="s">
        <v>157</v>
      </c>
      <c r="E210" s="158" t="s">
        <v>309</v>
      </c>
      <c r="F210" s="159" t="s">
        <v>1902</v>
      </c>
      <c r="G210" s="160" t="s">
        <v>206</v>
      </c>
      <c r="H210" s="161">
        <v>93.1</v>
      </c>
      <c r="I210" s="162"/>
      <c r="J210" s="163">
        <f>ROUND(I210*H210,2)</f>
        <v>0</v>
      </c>
      <c r="K210" s="159" t="s">
        <v>161</v>
      </c>
      <c r="L210" s="39"/>
      <c r="M210" s="164" t="s">
        <v>21</v>
      </c>
      <c r="N210" s="165" t="s">
        <v>44</v>
      </c>
      <c r="P210" s="166">
        <f>O210*H210</f>
        <v>0</v>
      </c>
      <c r="Q210" s="166">
        <v>0.17402</v>
      </c>
      <c r="R210" s="166">
        <f>Q210*H210</f>
        <v>16.201262</v>
      </c>
      <c r="S210" s="166">
        <v>0</v>
      </c>
      <c r="T210" s="167">
        <f>S210*H210</f>
        <v>0</v>
      </c>
      <c r="AR210" s="23" t="s">
        <v>162</v>
      </c>
      <c r="AT210" s="23" t="s">
        <v>157</v>
      </c>
      <c r="AU210" s="23" t="s">
        <v>83</v>
      </c>
      <c r="AY210" s="23" t="s">
        <v>155</v>
      </c>
      <c r="BE210" s="168">
        <f>IF(N210="základní",J210,0)</f>
        <v>0</v>
      </c>
      <c r="BF210" s="168">
        <f>IF(N210="snížená",J210,0)</f>
        <v>0</v>
      </c>
      <c r="BG210" s="168">
        <f>IF(N210="zákl. přenesená",J210,0)</f>
        <v>0</v>
      </c>
      <c r="BH210" s="168">
        <f>IF(N210="sníž. přenesená",J210,0)</f>
        <v>0</v>
      </c>
      <c r="BI210" s="168">
        <f>IF(N210="nulová",J210,0)</f>
        <v>0</v>
      </c>
      <c r="BJ210" s="23" t="s">
        <v>81</v>
      </c>
      <c r="BK210" s="168">
        <f>ROUND(I210*H210,2)</f>
        <v>0</v>
      </c>
      <c r="BL210" s="23" t="s">
        <v>162</v>
      </c>
      <c r="BM210" s="23" t="s">
        <v>310</v>
      </c>
    </row>
    <row r="211" spans="2:51" s="12" customFormat="1" ht="13.5">
      <c r="B211" s="177"/>
      <c r="D211" s="170" t="s">
        <v>164</v>
      </c>
      <c r="E211" s="178" t="s">
        <v>21</v>
      </c>
      <c r="F211" s="179" t="s">
        <v>311</v>
      </c>
      <c r="H211" s="180">
        <v>93.1</v>
      </c>
      <c r="I211" s="181"/>
      <c r="L211" s="177"/>
      <c r="M211" s="182"/>
      <c r="T211" s="183"/>
      <c r="AT211" s="178" t="s">
        <v>164</v>
      </c>
      <c r="AU211" s="178" t="s">
        <v>83</v>
      </c>
      <c r="AV211" s="12" t="s">
        <v>83</v>
      </c>
      <c r="AW211" s="12" t="s">
        <v>37</v>
      </c>
      <c r="AX211" s="12" t="s">
        <v>81</v>
      </c>
      <c r="AY211" s="178" t="s">
        <v>155</v>
      </c>
    </row>
    <row r="212" spans="2:65" s="1" customFormat="1" ht="31.5" customHeight="1">
      <c r="B212" s="39"/>
      <c r="C212" s="157" t="s">
        <v>312</v>
      </c>
      <c r="D212" s="157" t="s">
        <v>157</v>
      </c>
      <c r="E212" s="158" t="s">
        <v>313</v>
      </c>
      <c r="F212" s="159" t="s">
        <v>314</v>
      </c>
      <c r="G212" s="160" t="s">
        <v>206</v>
      </c>
      <c r="H212" s="161">
        <v>0.288</v>
      </c>
      <c r="I212" s="162"/>
      <c r="J212" s="163">
        <f>ROUND(I212*H212,2)</f>
        <v>0</v>
      </c>
      <c r="K212" s="159" t="s">
        <v>161</v>
      </c>
      <c r="L212" s="39"/>
      <c r="M212" s="164" t="s">
        <v>21</v>
      </c>
      <c r="N212" s="165" t="s">
        <v>44</v>
      </c>
      <c r="P212" s="166">
        <f>O212*H212</f>
        <v>0</v>
      </c>
      <c r="Q212" s="166">
        <v>0.17818</v>
      </c>
      <c r="R212" s="166">
        <f>Q212*H212</f>
        <v>0.051315839999999995</v>
      </c>
      <c r="S212" s="166">
        <v>0</v>
      </c>
      <c r="T212" s="167">
        <f>S212*H212</f>
        <v>0</v>
      </c>
      <c r="AR212" s="23" t="s">
        <v>162</v>
      </c>
      <c r="AT212" s="23" t="s">
        <v>157</v>
      </c>
      <c r="AU212" s="23" t="s">
        <v>83</v>
      </c>
      <c r="AY212" s="23" t="s">
        <v>155</v>
      </c>
      <c r="BE212" s="168">
        <f>IF(N212="základní",J212,0)</f>
        <v>0</v>
      </c>
      <c r="BF212" s="168">
        <f>IF(N212="snížená",J212,0)</f>
        <v>0</v>
      </c>
      <c r="BG212" s="168">
        <f>IF(N212="zákl. přenesená",J212,0)</f>
        <v>0</v>
      </c>
      <c r="BH212" s="168">
        <f>IF(N212="sníž. přenesená",J212,0)</f>
        <v>0</v>
      </c>
      <c r="BI212" s="168">
        <f>IF(N212="nulová",J212,0)</f>
        <v>0</v>
      </c>
      <c r="BJ212" s="23" t="s">
        <v>81</v>
      </c>
      <c r="BK212" s="168">
        <f>ROUND(I212*H212,2)</f>
        <v>0</v>
      </c>
      <c r="BL212" s="23" t="s">
        <v>162</v>
      </c>
      <c r="BM212" s="23" t="s">
        <v>315</v>
      </c>
    </row>
    <row r="213" spans="2:51" s="12" customFormat="1" ht="13.5">
      <c r="B213" s="177"/>
      <c r="D213" s="170" t="s">
        <v>164</v>
      </c>
      <c r="E213" s="178" t="s">
        <v>21</v>
      </c>
      <c r="F213" s="179" t="s">
        <v>316</v>
      </c>
      <c r="H213" s="180">
        <v>0.288</v>
      </c>
      <c r="I213" s="181"/>
      <c r="L213" s="177"/>
      <c r="M213" s="182"/>
      <c r="T213" s="183"/>
      <c r="AT213" s="178" t="s">
        <v>164</v>
      </c>
      <c r="AU213" s="178" t="s">
        <v>83</v>
      </c>
      <c r="AV213" s="12" t="s">
        <v>83</v>
      </c>
      <c r="AW213" s="12" t="s">
        <v>37</v>
      </c>
      <c r="AX213" s="12" t="s">
        <v>81</v>
      </c>
      <c r="AY213" s="178" t="s">
        <v>155</v>
      </c>
    </row>
    <row r="214" spans="2:65" s="1" customFormat="1" ht="36">
      <c r="B214" s="39"/>
      <c r="C214" s="157" t="s">
        <v>317</v>
      </c>
      <c r="D214" s="157" t="s">
        <v>157</v>
      </c>
      <c r="E214" s="158" t="s">
        <v>318</v>
      </c>
      <c r="F214" s="159" t="s">
        <v>1903</v>
      </c>
      <c r="G214" s="160" t="s">
        <v>206</v>
      </c>
      <c r="H214" s="161">
        <v>8.413</v>
      </c>
      <c r="I214" s="162"/>
      <c r="J214" s="163">
        <f>ROUND(I214*H214,2)</f>
        <v>0</v>
      </c>
      <c r="K214" s="159" t="s">
        <v>161</v>
      </c>
      <c r="L214" s="39"/>
      <c r="M214" s="164" t="s">
        <v>21</v>
      </c>
      <c r="N214" s="165" t="s">
        <v>44</v>
      </c>
      <c r="P214" s="166">
        <f>O214*H214</f>
        <v>0</v>
      </c>
      <c r="Q214" s="166">
        <v>0.10842</v>
      </c>
      <c r="R214" s="166">
        <f>Q214*H214</f>
        <v>0.9121374600000001</v>
      </c>
      <c r="S214" s="166">
        <v>0</v>
      </c>
      <c r="T214" s="167">
        <f>S214*H214</f>
        <v>0</v>
      </c>
      <c r="AR214" s="23" t="s">
        <v>162</v>
      </c>
      <c r="AT214" s="23" t="s">
        <v>157</v>
      </c>
      <c r="AU214" s="23" t="s">
        <v>83</v>
      </c>
      <c r="AY214" s="23" t="s">
        <v>155</v>
      </c>
      <c r="BE214" s="168">
        <f>IF(N214="základní",J214,0)</f>
        <v>0</v>
      </c>
      <c r="BF214" s="168">
        <f>IF(N214="snížená",J214,0)</f>
        <v>0</v>
      </c>
      <c r="BG214" s="168">
        <f>IF(N214="zákl. přenesená",J214,0)</f>
        <v>0</v>
      </c>
      <c r="BH214" s="168">
        <f>IF(N214="sníž. přenesená",J214,0)</f>
        <v>0</v>
      </c>
      <c r="BI214" s="168">
        <f>IF(N214="nulová",J214,0)</f>
        <v>0</v>
      </c>
      <c r="BJ214" s="23" t="s">
        <v>81</v>
      </c>
      <c r="BK214" s="168">
        <f>ROUND(I214*H214,2)</f>
        <v>0</v>
      </c>
      <c r="BL214" s="23" t="s">
        <v>162</v>
      </c>
      <c r="BM214" s="23" t="s">
        <v>319</v>
      </c>
    </row>
    <row r="215" spans="2:51" s="11" customFormat="1" ht="13.5">
      <c r="B215" s="169"/>
      <c r="D215" s="170" t="s">
        <v>164</v>
      </c>
      <c r="E215" s="171" t="s">
        <v>21</v>
      </c>
      <c r="F215" s="172" t="s">
        <v>320</v>
      </c>
      <c r="H215" s="173" t="s">
        <v>21</v>
      </c>
      <c r="I215" s="174"/>
      <c r="L215" s="169"/>
      <c r="M215" s="175"/>
      <c r="T215" s="176"/>
      <c r="AT215" s="173" t="s">
        <v>164</v>
      </c>
      <c r="AU215" s="173" t="s">
        <v>83</v>
      </c>
      <c r="AV215" s="11" t="s">
        <v>81</v>
      </c>
      <c r="AW215" s="11" t="s">
        <v>37</v>
      </c>
      <c r="AX215" s="11" t="s">
        <v>73</v>
      </c>
      <c r="AY215" s="173" t="s">
        <v>155</v>
      </c>
    </row>
    <row r="216" spans="2:51" s="12" customFormat="1" ht="13.5">
      <c r="B216" s="177"/>
      <c r="D216" s="170" t="s">
        <v>164</v>
      </c>
      <c r="E216" s="178" t="s">
        <v>21</v>
      </c>
      <c r="F216" s="179" t="s">
        <v>321</v>
      </c>
      <c r="H216" s="180">
        <v>6.413</v>
      </c>
      <c r="I216" s="181"/>
      <c r="L216" s="177"/>
      <c r="M216" s="182"/>
      <c r="T216" s="183"/>
      <c r="AT216" s="178" t="s">
        <v>164</v>
      </c>
      <c r="AU216" s="178" t="s">
        <v>83</v>
      </c>
      <c r="AV216" s="12" t="s">
        <v>83</v>
      </c>
      <c r="AW216" s="12" t="s">
        <v>37</v>
      </c>
      <c r="AX216" s="12" t="s">
        <v>73</v>
      </c>
      <c r="AY216" s="178" t="s">
        <v>155</v>
      </c>
    </row>
    <row r="217" spans="2:51" s="11" customFormat="1" ht="13.5">
      <c r="B217" s="169"/>
      <c r="D217" s="170" t="s">
        <v>164</v>
      </c>
      <c r="E217" s="171" t="s">
        <v>21</v>
      </c>
      <c r="F217" s="172" t="s">
        <v>322</v>
      </c>
      <c r="H217" s="173" t="s">
        <v>21</v>
      </c>
      <c r="I217" s="174"/>
      <c r="L217" s="169"/>
      <c r="M217" s="175"/>
      <c r="T217" s="176"/>
      <c r="AT217" s="173" t="s">
        <v>164</v>
      </c>
      <c r="AU217" s="173" t="s">
        <v>83</v>
      </c>
      <c r="AV217" s="11" t="s">
        <v>81</v>
      </c>
      <c r="AW217" s="11" t="s">
        <v>37</v>
      </c>
      <c r="AX217" s="11" t="s">
        <v>73</v>
      </c>
      <c r="AY217" s="173" t="s">
        <v>155</v>
      </c>
    </row>
    <row r="218" spans="2:51" s="12" customFormat="1" ht="13.5">
      <c r="B218" s="177"/>
      <c r="D218" s="170" t="s">
        <v>164</v>
      </c>
      <c r="E218" s="178" t="s">
        <v>21</v>
      </c>
      <c r="F218" s="179" t="s">
        <v>323</v>
      </c>
      <c r="H218" s="180">
        <v>2</v>
      </c>
      <c r="I218" s="181"/>
      <c r="L218" s="177"/>
      <c r="M218" s="182"/>
      <c r="T218" s="183"/>
      <c r="AT218" s="178" t="s">
        <v>164</v>
      </c>
      <c r="AU218" s="178" t="s">
        <v>83</v>
      </c>
      <c r="AV218" s="12" t="s">
        <v>83</v>
      </c>
      <c r="AW218" s="12" t="s">
        <v>37</v>
      </c>
      <c r="AX218" s="12" t="s">
        <v>73</v>
      </c>
      <c r="AY218" s="178" t="s">
        <v>155</v>
      </c>
    </row>
    <row r="219" spans="2:51" s="13" customFormat="1" ht="13.5">
      <c r="B219" s="184"/>
      <c r="D219" s="170" t="s">
        <v>164</v>
      </c>
      <c r="E219" s="185" t="s">
        <v>21</v>
      </c>
      <c r="F219" s="186" t="s">
        <v>174</v>
      </c>
      <c r="H219" s="187">
        <v>8.413</v>
      </c>
      <c r="I219" s="188"/>
      <c r="L219" s="184"/>
      <c r="M219" s="189"/>
      <c r="T219" s="190"/>
      <c r="AT219" s="191" t="s">
        <v>164</v>
      </c>
      <c r="AU219" s="191" t="s">
        <v>83</v>
      </c>
      <c r="AV219" s="13" t="s">
        <v>162</v>
      </c>
      <c r="AW219" s="13" t="s">
        <v>37</v>
      </c>
      <c r="AX219" s="13" t="s">
        <v>81</v>
      </c>
      <c r="AY219" s="191" t="s">
        <v>155</v>
      </c>
    </row>
    <row r="220" spans="2:65" s="1" customFormat="1" ht="31.5" customHeight="1">
      <c r="B220" s="39"/>
      <c r="C220" s="157" t="s">
        <v>234</v>
      </c>
      <c r="D220" s="157" t="s">
        <v>157</v>
      </c>
      <c r="E220" s="158" t="s">
        <v>324</v>
      </c>
      <c r="F220" s="159" t="s">
        <v>325</v>
      </c>
      <c r="G220" s="160" t="s">
        <v>326</v>
      </c>
      <c r="H220" s="161">
        <v>10</v>
      </c>
      <c r="I220" s="162"/>
      <c r="J220" s="163">
        <f>ROUND(I220*H220,2)</f>
        <v>0</v>
      </c>
      <c r="K220" s="159" t="s">
        <v>161</v>
      </c>
      <c r="L220" s="39"/>
      <c r="M220" s="164" t="s">
        <v>21</v>
      </c>
      <c r="N220" s="165" t="s">
        <v>44</v>
      </c>
      <c r="P220" s="166">
        <f>O220*H220</f>
        <v>0</v>
      </c>
      <c r="Q220" s="166">
        <v>0.059</v>
      </c>
      <c r="R220" s="166">
        <f>Q220*H220</f>
        <v>0.59</v>
      </c>
      <c r="S220" s="166">
        <v>0</v>
      </c>
      <c r="T220" s="167">
        <f>S220*H220</f>
        <v>0</v>
      </c>
      <c r="AR220" s="23" t="s">
        <v>162</v>
      </c>
      <c r="AT220" s="23" t="s">
        <v>157</v>
      </c>
      <c r="AU220" s="23" t="s">
        <v>83</v>
      </c>
      <c r="AY220" s="23" t="s">
        <v>155</v>
      </c>
      <c r="BE220" s="168">
        <f>IF(N220="základní",J220,0)</f>
        <v>0</v>
      </c>
      <c r="BF220" s="168">
        <f>IF(N220="snížená",J220,0)</f>
        <v>0</v>
      </c>
      <c r="BG220" s="168">
        <f>IF(N220="zákl. přenesená",J220,0)</f>
        <v>0</v>
      </c>
      <c r="BH220" s="168">
        <f>IF(N220="sníž. přenesená",J220,0)</f>
        <v>0</v>
      </c>
      <c r="BI220" s="168">
        <f>IF(N220="nulová",J220,0)</f>
        <v>0</v>
      </c>
      <c r="BJ220" s="23" t="s">
        <v>81</v>
      </c>
      <c r="BK220" s="168">
        <f>ROUND(I220*H220,2)</f>
        <v>0</v>
      </c>
      <c r="BL220" s="23" t="s">
        <v>162</v>
      </c>
      <c r="BM220" s="23" t="s">
        <v>327</v>
      </c>
    </row>
    <row r="221" spans="2:51" s="12" customFormat="1" ht="13.5">
      <c r="B221" s="177"/>
      <c r="D221" s="170" t="s">
        <v>164</v>
      </c>
      <c r="E221" s="178" t="s">
        <v>21</v>
      </c>
      <c r="F221" s="179" t="s">
        <v>328</v>
      </c>
      <c r="H221" s="180">
        <v>10</v>
      </c>
      <c r="I221" s="181"/>
      <c r="L221" s="177"/>
      <c r="M221" s="182"/>
      <c r="T221" s="183"/>
      <c r="AT221" s="178" t="s">
        <v>164</v>
      </c>
      <c r="AU221" s="178" t="s">
        <v>83</v>
      </c>
      <c r="AV221" s="12" t="s">
        <v>83</v>
      </c>
      <c r="AW221" s="12" t="s">
        <v>37</v>
      </c>
      <c r="AX221" s="12" t="s">
        <v>81</v>
      </c>
      <c r="AY221" s="178" t="s">
        <v>155</v>
      </c>
    </row>
    <row r="222" spans="2:65" s="1" customFormat="1" ht="22.5" customHeight="1">
      <c r="B222" s="39"/>
      <c r="C222" s="157" t="s">
        <v>329</v>
      </c>
      <c r="D222" s="157" t="s">
        <v>157</v>
      </c>
      <c r="E222" s="158" t="s">
        <v>330</v>
      </c>
      <c r="F222" s="159" t="s">
        <v>331</v>
      </c>
      <c r="G222" s="160" t="s">
        <v>160</v>
      </c>
      <c r="H222" s="161">
        <v>2.153</v>
      </c>
      <c r="I222" s="162"/>
      <c r="J222" s="163">
        <f>ROUND(I222*H222,2)</f>
        <v>0</v>
      </c>
      <c r="K222" s="159" t="s">
        <v>161</v>
      </c>
      <c r="L222" s="39"/>
      <c r="M222" s="164" t="s">
        <v>21</v>
      </c>
      <c r="N222" s="165" t="s">
        <v>44</v>
      </c>
      <c r="P222" s="166">
        <f>O222*H222</f>
        <v>0</v>
      </c>
      <c r="Q222" s="166">
        <v>2.4534</v>
      </c>
      <c r="R222" s="166">
        <f>Q222*H222</f>
        <v>5.2821701999999995</v>
      </c>
      <c r="S222" s="166">
        <v>0</v>
      </c>
      <c r="T222" s="167">
        <f>S222*H222</f>
        <v>0</v>
      </c>
      <c r="AR222" s="23" t="s">
        <v>162</v>
      </c>
      <c r="AT222" s="23" t="s">
        <v>157</v>
      </c>
      <c r="AU222" s="23" t="s">
        <v>83</v>
      </c>
      <c r="AY222" s="23" t="s">
        <v>155</v>
      </c>
      <c r="BE222" s="168">
        <f>IF(N222="základní",J222,0)</f>
        <v>0</v>
      </c>
      <c r="BF222" s="168">
        <f>IF(N222="snížená",J222,0)</f>
        <v>0</v>
      </c>
      <c r="BG222" s="168">
        <f>IF(N222="zákl. přenesená",J222,0)</f>
        <v>0</v>
      </c>
      <c r="BH222" s="168">
        <f>IF(N222="sníž. přenesená",J222,0)</f>
        <v>0</v>
      </c>
      <c r="BI222" s="168">
        <f>IF(N222="nulová",J222,0)</f>
        <v>0</v>
      </c>
      <c r="BJ222" s="23" t="s">
        <v>81</v>
      </c>
      <c r="BK222" s="168">
        <f>ROUND(I222*H222,2)</f>
        <v>0</v>
      </c>
      <c r="BL222" s="23" t="s">
        <v>162</v>
      </c>
      <c r="BM222" s="23" t="s">
        <v>332</v>
      </c>
    </row>
    <row r="223" spans="2:51" s="11" customFormat="1" ht="13.5">
      <c r="B223" s="169"/>
      <c r="D223" s="170" t="s">
        <v>164</v>
      </c>
      <c r="E223" s="171" t="s">
        <v>21</v>
      </c>
      <c r="F223" s="172" t="s">
        <v>333</v>
      </c>
      <c r="H223" s="173" t="s">
        <v>21</v>
      </c>
      <c r="I223" s="174"/>
      <c r="L223" s="169"/>
      <c r="M223" s="175"/>
      <c r="T223" s="176"/>
      <c r="AT223" s="173" t="s">
        <v>164</v>
      </c>
      <c r="AU223" s="173" t="s">
        <v>83</v>
      </c>
      <c r="AV223" s="11" t="s">
        <v>81</v>
      </c>
      <c r="AW223" s="11" t="s">
        <v>37</v>
      </c>
      <c r="AX223" s="11" t="s">
        <v>73</v>
      </c>
      <c r="AY223" s="173" t="s">
        <v>155</v>
      </c>
    </row>
    <row r="224" spans="2:51" s="12" customFormat="1" ht="13.5">
      <c r="B224" s="177"/>
      <c r="D224" s="170" t="s">
        <v>164</v>
      </c>
      <c r="E224" s="178" t="s">
        <v>21</v>
      </c>
      <c r="F224" s="179" t="s">
        <v>334</v>
      </c>
      <c r="H224" s="180">
        <v>2.153</v>
      </c>
      <c r="I224" s="181"/>
      <c r="L224" s="177"/>
      <c r="M224" s="182"/>
      <c r="T224" s="183"/>
      <c r="AT224" s="178" t="s">
        <v>164</v>
      </c>
      <c r="AU224" s="178" t="s">
        <v>83</v>
      </c>
      <c r="AV224" s="12" t="s">
        <v>83</v>
      </c>
      <c r="AW224" s="12" t="s">
        <v>37</v>
      </c>
      <c r="AX224" s="12" t="s">
        <v>81</v>
      </c>
      <c r="AY224" s="178" t="s">
        <v>155</v>
      </c>
    </row>
    <row r="225" spans="2:65" s="1" customFormat="1" ht="22.5" customHeight="1">
      <c r="B225" s="39"/>
      <c r="C225" s="157" t="s">
        <v>335</v>
      </c>
      <c r="D225" s="157" t="s">
        <v>157</v>
      </c>
      <c r="E225" s="158" t="s">
        <v>336</v>
      </c>
      <c r="F225" s="159" t="s">
        <v>337</v>
      </c>
      <c r="G225" s="160" t="s">
        <v>206</v>
      </c>
      <c r="H225" s="161">
        <v>14.35</v>
      </c>
      <c r="I225" s="162"/>
      <c r="J225" s="163">
        <f>ROUND(I225*H225,2)</f>
        <v>0</v>
      </c>
      <c r="K225" s="159" t="s">
        <v>161</v>
      </c>
      <c r="L225" s="39"/>
      <c r="M225" s="164" t="s">
        <v>21</v>
      </c>
      <c r="N225" s="165" t="s">
        <v>44</v>
      </c>
      <c r="P225" s="166">
        <f>O225*H225</f>
        <v>0</v>
      </c>
      <c r="Q225" s="166">
        <v>0.00519</v>
      </c>
      <c r="R225" s="166">
        <f>Q225*H225</f>
        <v>0.0744765</v>
      </c>
      <c r="S225" s="166">
        <v>0</v>
      </c>
      <c r="T225" s="167">
        <f>S225*H225</f>
        <v>0</v>
      </c>
      <c r="AR225" s="23" t="s">
        <v>162</v>
      </c>
      <c r="AT225" s="23" t="s">
        <v>157</v>
      </c>
      <c r="AU225" s="23" t="s">
        <v>83</v>
      </c>
      <c r="AY225" s="23" t="s">
        <v>155</v>
      </c>
      <c r="BE225" s="168">
        <f>IF(N225="základní",J225,0)</f>
        <v>0</v>
      </c>
      <c r="BF225" s="168">
        <f>IF(N225="snížená",J225,0)</f>
        <v>0</v>
      </c>
      <c r="BG225" s="168">
        <f>IF(N225="zákl. přenesená",J225,0)</f>
        <v>0</v>
      </c>
      <c r="BH225" s="168">
        <f>IF(N225="sníž. přenesená",J225,0)</f>
        <v>0</v>
      </c>
      <c r="BI225" s="168">
        <f>IF(N225="nulová",J225,0)</f>
        <v>0</v>
      </c>
      <c r="BJ225" s="23" t="s">
        <v>81</v>
      </c>
      <c r="BK225" s="168">
        <f>ROUND(I225*H225,2)</f>
        <v>0</v>
      </c>
      <c r="BL225" s="23" t="s">
        <v>162</v>
      </c>
      <c r="BM225" s="23" t="s">
        <v>338</v>
      </c>
    </row>
    <row r="226" spans="2:51" s="11" customFormat="1" ht="13.5">
      <c r="B226" s="169"/>
      <c r="D226" s="170" t="s">
        <v>164</v>
      </c>
      <c r="E226" s="171" t="s">
        <v>21</v>
      </c>
      <c r="F226" s="172" t="s">
        <v>333</v>
      </c>
      <c r="H226" s="173" t="s">
        <v>21</v>
      </c>
      <c r="I226" s="174"/>
      <c r="L226" s="169"/>
      <c r="M226" s="175"/>
      <c r="T226" s="176"/>
      <c r="AT226" s="173" t="s">
        <v>164</v>
      </c>
      <c r="AU226" s="173" t="s">
        <v>83</v>
      </c>
      <c r="AV226" s="11" t="s">
        <v>81</v>
      </c>
      <c r="AW226" s="11" t="s">
        <v>37</v>
      </c>
      <c r="AX226" s="11" t="s">
        <v>73</v>
      </c>
      <c r="AY226" s="173" t="s">
        <v>155</v>
      </c>
    </row>
    <row r="227" spans="2:51" s="12" customFormat="1" ht="13.5">
      <c r="B227" s="177"/>
      <c r="D227" s="170" t="s">
        <v>164</v>
      </c>
      <c r="E227" s="178" t="s">
        <v>21</v>
      </c>
      <c r="F227" s="179" t="s">
        <v>339</v>
      </c>
      <c r="H227" s="180">
        <v>14.35</v>
      </c>
      <c r="I227" s="181"/>
      <c r="L227" s="177"/>
      <c r="M227" s="182"/>
      <c r="T227" s="183"/>
      <c r="AT227" s="178" t="s">
        <v>164</v>
      </c>
      <c r="AU227" s="178" t="s">
        <v>83</v>
      </c>
      <c r="AV227" s="12" t="s">
        <v>83</v>
      </c>
      <c r="AW227" s="12" t="s">
        <v>37</v>
      </c>
      <c r="AX227" s="12" t="s">
        <v>81</v>
      </c>
      <c r="AY227" s="178" t="s">
        <v>155</v>
      </c>
    </row>
    <row r="228" spans="2:65" s="1" customFormat="1" ht="22.5" customHeight="1">
      <c r="B228" s="39"/>
      <c r="C228" s="157" t="s">
        <v>340</v>
      </c>
      <c r="D228" s="157" t="s">
        <v>157</v>
      </c>
      <c r="E228" s="158" t="s">
        <v>341</v>
      </c>
      <c r="F228" s="159" t="s">
        <v>342</v>
      </c>
      <c r="G228" s="160" t="s">
        <v>206</v>
      </c>
      <c r="H228" s="161">
        <v>14.35</v>
      </c>
      <c r="I228" s="162"/>
      <c r="J228" s="163">
        <f>ROUND(I228*H228,2)</f>
        <v>0</v>
      </c>
      <c r="K228" s="159" t="s">
        <v>161</v>
      </c>
      <c r="L228" s="39"/>
      <c r="M228" s="164" t="s">
        <v>21</v>
      </c>
      <c r="N228" s="165" t="s">
        <v>44</v>
      </c>
      <c r="P228" s="166">
        <f>O228*H228</f>
        <v>0</v>
      </c>
      <c r="Q228" s="166">
        <v>0</v>
      </c>
      <c r="R228" s="166">
        <f>Q228*H228</f>
        <v>0</v>
      </c>
      <c r="S228" s="166">
        <v>0</v>
      </c>
      <c r="T228" s="167">
        <f>S228*H228</f>
        <v>0</v>
      </c>
      <c r="AR228" s="23" t="s">
        <v>162</v>
      </c>
      <c r="AT228" s="23" t="s">
        <v>157</v>
      </c>
      <c r="AU228" s="23" t="s">
        <v>83</v>
      </c>
      <c r="AY228" s="23" t="s">
        <v>155</v>
      </c>
      <c r="BE228" s="168">
        <f>IF(N228="základní",J228,0)</f>
        <v>0</v>
      </c>
      <c r="BF228" s="168">
        <f>IF(N228="snížená",J228,0)</f>
        <v>0</v>
      </c>
      <c r="BG228" s="168">
        <f>IF(N228="zákl. přenesená",J228,0)</f>
        <v>0</v>
      </c>
      <c r="BH228" s="168">
        <f>IF(N228="sníž. přenesená",J228,0)</f>
        <v>0</v>
      </c>
      <c r="BI228" s="168">
        <f>IF(N228="nulová",J228,0)</f>
        <v>0</v>
      </c>
      <c r="BJ228" s="23" t="s">
        <v>81</v>
      </c>
      <c r="BK228" s="168">
        <f>ROUND(I228*H228,2)</f>
        <v>0</v>
      </c>
      <c r="BL228" s="23" t="s">
        <v>162</v>
      </c>
      <c r="BM228" s="23" t="s">
        <v>343</v>
      </c>
    </row>
    <row r="229" spans="2:65" s="1" customFormat="1" ht="22.5" customHeight="1">
      <c r="B229" s="39"/>
      <c r="C229" s="157" t="s">
        <v>254</v>
      </c>
      <c r="D229" s="157" t="s">
        <v>157</v>
      </c>
      <c r="E229" s="158" t="s">
        <v>344</v>
      </c>
      <c r="F229" s="159" t="s">
        <v>345</v>
      </c>
      <c r="G229" s="160" t="s">
        <v>193</v>
      </c>
      <c r="H229" s="161">
        <v>0.538</v>
      </c>
      <c r="I229" s="162"/>
      <c r="J229" s="163">
        <f>ROUND(I229*H229,2)</f>
        <v>0</v>
      </c>
      <c r="K229" s="159" t="s">
        <v>161</v>
      </c>
      <c r="L229" s="39"/>
      <c r="M229" s="164" t="s">
        <v>21</v>
      </c>
      <c r="N229" s="165" t="s">
        <v>44</v>
      </c>
      <c r="P229" s="166">
        <f>O229*H229</f>
        <v>0</v>
      </c>
      <c r="Q229" s="166">
        <v>1.05256</v>
      </c>
      <c r="R229" s="166">
        <f>Q229*H229</f>
        <v>0.56627728</v>
      </c>
      <c r="S229" s="166">
        <v>0</v>
      </c>
      <c r="T229" s="167">
        <f>S229*H229</f>
        <v>0</v>
      </c>
      <c r="AR229" s="23" t="s">
        <v>162</v>
      </c>
      <c r="AT229" s="23" t="s">
        <v>157</v>
      </c>
      <c r="AU229" s="23" t="s">
        <v>83</v>
      </c>
      <c r="AY229" s="23" t="s">
        <v>155</v>
      </c>
      <c r="BE229" s="168">
        <f>IF(N229="základní",J229,0)</f>
        <v>0</v>
      </c>
      <c r="BF229" s="168">
        <f>IF(N229="snížená",J229,0)</f>
        <v>0</v>
      </c>
      <c r="BG229" s="168">
        <f>IF(N229="zákl. přenesená",J229,0)</f>
        <v>0</v>
      </c>
      <c r="BH229" s="168">
        <f>IF(N229="sníž. přenesená",J229,0)</f>
        <v>0</v>
      </c>
      <c r="BI229" s="168">
        <f>IF(N229="nulová",J229,0)</f>
        <v>0</v>
      </c>
      <c r="BJ229" s="23" t="s">
        <v>81</v>
      </c>
      <c r="BK229" s="168">
        <f>ROUND(I229*H229,2)</f>
        <v>0</v>
      </c>
      <c r="BL229" s="23" t="s">
        <v>162</v>
      </c>
      <c r="BM229" s="23" t="s">
        <v>346</v>
      </c>
    </row>
    <row r="230" spans="2:51" s="11" customFormat="1" ht="13.5">
      <c r="B230" s="169"/>
      <c r="D230" s="170" t="s">
        <v>164</v>
      </c>
      <c r="E230" s="171" t="s">
        <v>21</v>
      </c>
      <c r="F230" s="172" t="s">
        <v>347</v>
      </c>
      <c r="H230" s="173" t="s">
        <v>21</v>
      </c>
      <c r="I230" s="174"/>
      <c r="L230" s="169"/>
      <c r="M230" s="175"/>
      <c r="T230" s="176"/>
      <c r="AT230" s="173" t="s">
        <v>164</v>
      </c>
      <c r="AU230" s="173" t="s">
        <v>83</v>
      </c>
      <c r="AV230" s="11" t="s">
        <v>81</v>
      </c>
      <c r="AW230" s="11" t="s">
        <v>37</v>
      </c>
      <c r="AX230" s="11" t="s">
        <v>73</v>
      </c>
      <c r="AY230" s="173" t="s">
        <v>155</v>
      </c>
    </row>
    <row r="231" spans="2:51" s="12" customFormat="1" ht="13.5">
      <c r="B231" s="177"/>
      <c r="D231" s="170" t="s">
        <v>164</v>
      </c>
      <c r="E231" s="178" t="s">
        <v>21</v>
      </c>
      <c r="F231" s="179" t="s">
        <v>348</v>
      </c>
      <c r="H231" s="180">
        <v>0.538</v>
      </c>
      <c r="I231" s="181"/>
      <c r="L231" s="177"/>
      <c r="M231" s="182"/>
      <c r="T231" s="183"/>
      <c r="AT231" s="178" t="s">
        <v>164</v>
      </c>
      <c r="AU231" s="178" t="s">
        <v>83</v>
      </c>
      <c r="AV231" s="12" t="s">
        <v>83</v>
      </c>
      <c r="AW231" s="12" t="s">
        <v>37</v>
      </c>
      <c r="AX231" s="12" t="s">
        <v>81</v>
      </c>
      <c r="AY231" s="178" t="s">
        <v>155</v>
      </c>
    </row>
    <row r="232" spans="2:63" s="10" customFormat="1" ht="29.85" customHeight="1">
      <c r="B232" s="145"/>
      <c r="D232" s="146" t="s">
        <v>72</v>
      </c>
      <c r="E232" s="155" t="s">
        <v>349</v>
      </c>
      <c r="F232" s="155" t="s">
        <v>350</v>
      </c>
      <c r="I232" s="148"/>
      <c r="J232" s="156">
        <f>BK232</f>
        <v>0</v>
      </c>
      <c r="L232" s="145"/>
      <c r="M232" s="150"/>
      <c r="P232" s="151">
        <f>SUM(P233:P257)</f>
        <v>0</v>
      </c>
      <c r="R232" s="151">
        <f>SUM(R233:R257)</f>
        <v>26.9944077</v>
      </c>
      <c r="T232" s="152">
        <f>SUM(T233:T257)</f>
        <v>0</v>
      </c>
      <c r="AR232" s="146" t="s">
        <v>81</v>
      </c>
      <c r="AT232" s="153" t="s">
        <v>72</v>
      </c>
      <c r="AU232" s="153" t="s">
        <v>81</v>
      </c>
      <c r="AY232" s="146" t="s">
        <v>155</v>
      </c>
      <c r="BK232" s="154">
        <f>SUM(BK233:BK257)</f>
        <v>0</v>
      </c>
    </row>
    <row r="233" spans="2:65" s="1" customFormat="1" ht="31.5" customHeight="1">
      <c r="B233" s="39"/>
      <c r="C233" s="157" t="s">
        <v>351</v>
      </c>
      <c r="D233" s="157" t="s">
        <v>157</v>
      </c>
      <c r="E233" s="158" t="s">
        <v>352</v>
      </c>
      <c r="F233" s="159" t="s">
        <v>353</v>
      </c>
      <c r="G233" s="160" t="s">
        <v>206</v>
      </c>
      <c r="H233" s="161">
        <v>1024.88</v>
      </c>
      <c r="I233" s="162"/>
      <c r="J233" s="163">
        <f>ROUND(I233*H233,2)</f>
        <v>0</v>
      </c>
      <c r="K233" s="159" t="s">
        <v>161</v>
      </c>
      <c r="L233" s="39"/>
      <c r="M233" s="164" t="s">
        <v>21</v>
      </c>
      <c r="N233" s="165" t="s">
        <v>44</v>
      </c>
      <c r="P233" s="166">
        <f>O233*H233</f>
        <v>0</v>
      </c>
      <c r="Q233" s="166">
        <v>0</v>
      </c>
      <c r="R233" s="166">
        <f>Q233*H233</f>
        <v>0</v>
      </c>
      <c r="S233" s="166">
        <v>0</v>
      </c>
      <c r="T233" s="167">
        <f>S233*H233</f>
        <v>0</v>
      </c>
      <c r="AR233" s="23" t="s">
        <v>162</v>
      </c>
      <c r="AT233" s="23" t="s">
        <v>157</v>
      </c>
      <c r="AU233" s="23" t="s">
        <v>83</v>
      </c>
      <c r="AY233" s="23" t="s">
        <v>155</v>
      </c>
      <c r="BE233" s="168">
        <f>IF(N233="základní",J233,0)</f>
        <v>0</v>
      </c>
      <c r="BF233" s="168">
        <f>IF(N233="snížená",J233,0)</f>
        <v>0</v>
      </c>
      <c r="BG233" s="168">
        <f>IF(N233="zákl. přenesená",J233,0)</f>
        <v>0</v>
      </c>
      <c r="BH233" s="168">
        <f>IF(N233="sníž. přenesená",J233,0)</f>
        <v>0</v>
      </c>
      <c r="BI233" s="168">
        <f>IF(N233="nulová",J233,0)</f>
        <v>0</v>
      </c>
      <c r="BJ233" s="23" t="s">
        <v>81</v>
      </c>
      <c r="BK233" s="168">
        <f>ROUND(I233*H233,2)</f>
        <v>0</v>
      </c>
      <c r="BL233" s="23" t="s">
        <v>162</v>
      </c>
      <c r="BM233" s="23" t="s">
        <v>354</v>
      </c>
    </row>
    <row r="234" spans="2:65" s="1" customFormat="1" ht="48">
      <c r="B234" s="39"/>
      <c r="C234" s="192" t="s">
        <v>355</v>
      </c>
      <c r="D234" s="192" t="s">
        <v>218</v>
      </c>
      <c r="E234" s="193" t="s">
        <v>356</v>
      </c>
      <c r="F234" s="194" t="s">
        <v>1906</v>
      </c>
      <c r="G234" s="195" t="s">
        <v>206</v>
      </c>
      <c r="H234" s="196">
        <v>203.153</v>
      </c>
      <c r="I234" s="197"/>
      <c r="J234" s="198">
        <f>ROUND(I234*H234,2)</f>
        <v>0</v>
      </c>
      <c r="K234" s="194" t="s">
        <v>21</v>
      </c>
      <c r="L234" s="199"/>
      <c r="M234" s="200" t="s">
        <v>21</v>
      </c>
      <c r="N234" s="201" t="s">
        <v>44</v>
      </c>
      <c r="P234" s="166">
        <f>O234*H234</f>
        <v>0</v>
      </c>
      <c r="Q234" s="166">
        <v>0.021</v>
      </c>
      <c r="R234" s="166">
        <f>Q234*H234</f>
        <v>4.2662130000000005</v>
      </c>
      <c r="S234" s="166">
        <v>0</v>
      </c>
      <c r="T234" s="167">
        <f>S234*H234</f>
        <v>0</v>
      </c>
      <c r="AR234" s="23" t="s">
        <v>211</v>
      </c>
      <c r="AT234" s="23" t="s">
        <v>218</v>
      </c>
      <c r="AU234" s="23" t="s">
        <v>83</v>
      </c>
      <c r="AY234" s="23" t="s">
        <v>155</v>
      </c>
      <c r="BE234" s="168">
        <f>IF(N234="základní",J234,0)</f>
        <v>0</v>
      </c>
      <c r="BF234" s="168">
        <f>IF(N234="snížená",J234,0)</f>
        <v>0</v>
      </c>
      <c r="BG234" s="168">
        <f>IF(N234="zákl. přenesená",J234,0)</f>
        <v>0</v>
      </c>
      <c r="BH234" s="168">
        <f>IF(N234="sníž. přenesená",J234,0)</f>
        <v>0</v>
      </c>
      <c r="BI234" s="168">
        <f>IF(N234="nulová",J234,0)</f>
        <v>0</v>
      </c>
      <c r="BJ234" s="23" t="s">
        <v>81</v>
      </c>
      <c r="BK234" s="168">
        <f>ROUND(I234*H234,2)</f>
        <v>0</v>
      </c>
      <c r="BL234" s="23" t="s">
        <v>162</v>
      </c>
      <c r="BM234" s="23" t="s">
        <v>357</v>
      </c>
    </row>
    <row r="235" spans="2:47" s="1" customFormat="1" ht="36">
      <c r="B235" s="39"/>
      <c r="D235" s="170" t="s">
        <v>222</v>
      </c>
      <c r="F235" s="202" t="s">
        <v>1904</v>
      </c>
      <c r="I235" s="98"/>
      <c r="L235" s="39"/>
      <c r="M235" s="203"/>
      <c r="T235" s="64"/>
      <c r="AT235" s="23" t="s">
        <v>222</v>
      </c>
      <c r="AU235" s="23" t="s">
        <v>83</v>
      </c>
    </row>
    <row r="236" spans="2:51" s="11" customFormat="1" ht="13.5">
      <c r="B236" s="169"/>
      <c r="D236" s="170" t="s">
        <v>164</v>
      </c>
      <c r="E236" s="171" t="s">
        <v>21</v>
      </c>
      <c r="F236" s="294" t="s">
        <v>1905</v>
      </c>
      <c r="H236" s="173" t="s">
        <v>21</v>
      </c>
      <c r="I236" s="174"/>
      <c r="L236" s="169"/>
      <c r="M236" s="175"/>
      <c r="T236" s="176"/>
      <c r="AT236" s="173" t="s">
        <v>164</v>
      </c>
      <c r="AU236" s="173" t="s">
        <v>83</v>
      </c>
      <c r="AV236" s="11" t="s">
        <v>81</v>
      </c>
      <c r="AW236" s="11" t="s">
        <v>37</v>
      </c>
      <c r="AX236" s="11" t="s">
        <v>73</v>
      </c>
      <c r="AY236" s="173" t="s">
        <v>155</v>
      </c>
    </row>
    <row r="237" spans="2:51" s="12" customFormat="1" ht="13.5">
      <c r="B237" s="177"/>
      <c r="D237" s="170" t="s">
        <v>164</v>
      </c>
      <c r="E237" s="178" t="s">
        <v>21</v>
      </c>
      <c r="F237" s="179" t="s">
        <v>359</v>
      </c>
      <c r="H237" s="180">
        <v>93.825</v>
      </c>
      <c r="I237" s="181"/>
      <c r="L237" s="177"/>
      <c r="M237" s="182"/>
      <c r="T237" s="183"/>
      <c r="AT237" s="178" t="s">
        <v>164</v>
      </c>
      <c r="AU237" s="178" t="s">
        <v>83</v>
      </c>
      <c r="AV237" s="12" t="s">
        <v>83</v>
      </c>
      <c r="AW237" s="12" t="s">
        <v>37</v>
      </c>
      <c r="AX237" s="12" t="s">
        <v>73</v>
      </c>
      <c r="AY237" s="178" t="s">
        <v>155</v>
      </c>
    </row>
    <row r="238" spans="2:51" s="12" customFormat="1" ht="13.5">
      <c r="B238" s="177"/>
      <c r="D238" s="170" t="s">
        <v>164</v>
      </c>
      <c r="E238" s="178" t="s">
        <v>21</v>
      </c>
      <c r="F238" s="179" t="s">
        <v>360</v>
      </c>
      <c r="H238" s="180">
        <v>114.15</v>
      </c>
      <c r="I238" s="181"/>
      <c r="L238" s="177"/>
      <c r="M238" s="182"/>
      <c r="T238" s="183"/>
      <c r="AT238" s="178" t="s">
        <v>164</v>
      </c>
      <c r="AU238" s="178" t="s">
        <v>83</v>
      </c>
      <c r="AV238" s="12" t="s">
        <v>83</v>
      </c>
      <c r="AW238" s="12" t="s">
        <v>37</v>
      </c>
      <c r="AX238" s="12" t="s">
        <v>73</v>
      </c>
      <c r="AY238" s="178" t="s">
        <v>155</v>
      </c>
    </row>
    <row r="239" spans="2:51" s="14" customFormat="1" ht="13.5">
      <c r="B239" s="204"/>
      <c r="D239" s="170" t="s">
        <v>164</v>
      </c>
      <c r="E239" s="205" t="s">
        <v>21</v>
      </c>
      <c r="F239" s="206" t="s">
        <v>361</v>
      </c>
      <c r="H239" s="207">
        <v>207.975</v>
      </c>
      <c r="I239" s="208"/>
      <c r="L239" s="204"/>
      <c r="M239" s="209"/>
      <c r="T239" s="210"/>
      <c r="AT239" s="205" t="s">
        <v>164</v>
      </c>
      <c r="AU239" s="205" t="s">
        <v>83</v>
      </c>
      <c r="AV239" s="14" t="s">
        <v>175</v>
      </c>
      <c r="AW239" s="14" t="s">
        <v>37</v>
      </c>
      <c r="AX239" s="14" t="s">
        <v>73</v>
      </c>
      <c r="AY239" s="205" t="s">
        <v>155</v>
      </c>
    </row>
    <row r="240" spans="2:51" s="11" customFormat="1" ht="13.5">
      <c r="B240" s="169"/>
      <c r="D240" s="170" t="s">
        <v>164</v>
      </c>
      <c r="E240" s="171" t="s">
        <v>21</v>
      </c>
      <c r="F240" s="172" t="s">
        <v>362</v>
      </c>
      <c r="H240" s="173" t="s">
        <v>21</v>
      </c>
      <c r="I240" s="174"/>
      <c r="L240" s="169"/>
      <c r="M240" s="175"/>
      <c r="T240" s="176"/>
      <c r="AT240" s="173" t="s">
        <v>164</v>
      </c>
      <c r="AU240" s="173" t="s">
        <v>83</v>
      </c>
      <c r="AV240" s="11" t="s">
        <v>81</v>
      </c>
      <c r="AW240" s="11" t="s">
        <v>37</v>
      </c>
      <c r="AX240" s="11" t="s">
        <v>73</v>
      </c>
      <c r="AY240" s="173" t="s">
        <v>155</v>
      </c>
    </row>
    <row r="241" spans="2:51" s="12" customFormat="1" ht="13.5">
      <c r="B241" s="177"/>
      <c r="D241" s="170" t="s">
        <v>164</v>
      </c>
      <c r="E241" s="178" t="s">
        <v>21</v>
      </c>
      <c r="F241" s="179" t="s">
        <v>363</v>
      </c>
      <c r="H241" s="180">
        <v>-4.62</v>
      </c>
      <c r="I241" s="181"/>
      <c r="L241" s="177"/>
      <c r="M241" s="182"/>
      <c r="T241" s="183"/>
      <c r="AT241" s="178" t="s">
        <v>164</v>
      </c>
      <c r="AU241" s="178" t="s">
        <v>83</v>
      </c>
      <c r="AV241" s="12" t="s">
        <v>83</v>
      </c>
      <c r="AW241" s="12" t="s">
        <v>37</v>
      </c>
      <c r="AX241" s="12" t="s">
        <v>73</v>
      </c>
      <c r="AY241" s="178" t="s">
        <v>155</v>
      </c>
    </row>
    <row r="242" spans="2:51" s="12" customFormat="1" ht="13.5">
      <c r="B242" s="177"/>
      <c r="D242" s="170" t="s">
        <v>164</v>
      </c>
      <c r="E242" s="178" t="s">
        <v>21</v>
      </c>
      <c r="F242" s="179" t="s">
        <v>364</v>
      </c>
      <c r="H242" s="180">
        <v>-26.7</v>
      </c>
      <c r="I242" s="181"/>
      <c r="L242" s="177"/>
      <c r="M242" s="182"/>
      <c r="T242" s="183"/>
      <c r="AT242" s="178" t="s">
        <v>164</v>
      </c>
      <c r="AU242" s="178" t="s">
        <v>83</v>
      </c>
      <c r="AV242" s="12" t="s">
        <v>83</v>
      </c>
      <c r="AW242" s="12" t="s">
        <v>37</v>
      </c>
      <c r="AX242" s="12" t="s">
        <v>73</v>
      </c>
      <c r="AY242" s="178" t="s">
        <v>155</v>
      </c>
    </row>
    <row r="243" spans="2:51" s="14" customFormat="1" ht="13.5">
      <c r="B243" s="204"/>
      <c r="D243" s="170" t="s">
        <v>164</v>
      </c>
      <c r="E243" s="205" t="s">
        <v>21</v>
      </c>
      <c r="F243" s="206" t="s">
        <v>361</v>
      </c>
      <c r="H243" s="207">
        <v>-31.32</v>
      </c>
      <c r="I243" s="208"/>
      <c r="L243" s="204"/>
      <c r="M243" s="209"/>
      <c r="T243" s="210"/>
      <c r="AT243" s="205" t="s">
        <v>164</v>
      </c>
      <c r="AU243" s="205" t="s">
        <v>83</v>
      </c>
      <c r="AV243" s="14" t="s">
        <v>175</v>
      </c>
      <c r="AW243" s="14" t="s">
        <v>37</v>
      </c>
      <c r="AX243" s="14" t="s">
        <v>73</v>
      </c>
      <c r="AY243" s="205" t="s">
        <v>155</v>
      </c>
    </row>
    <row r="244" spans="2:51" s="13" customFormat="1" ht="13.5">
      <c r="B244" s="184"/>
      <c r="D244" s="170" t="s">
        <v>164</v>
      </c>
      <c r="E244" s="185" t="s">
        <v>21</v>
      </c>
      <c r="F244" s="186" t="s">
        <v>174</v>
      </c>
      <c r="H244" s="187">
        <v>176.655</v>
      </c>
      <c r="I244" s="188"/>
      <c r="L244" s="184"/>
      <c r="M244" s="189"/>
      <c r="T244" s="190"/>
      <c r="AT244" s="191" t="s">
        <v>164</v>
      </c>
      <c r="AU244" s="191" t="s">
        <v>83</v>
      </c>
      <c r="AV244" s="13" t="s">
        <v>162</v>
      </c>
      <c r="AW244" s="13" t="s">
        <v>37</v>
      </c>
      <c r="AX244" s="13" t="s">
        <v>81</v>
      </c>
      <c r="AY244" s="191" t="s">
        <v>155</v>
      </c>
    </row>
    <row r="245" spans="2:51" s="12" customFormat="1" ht="13.5">
      <c r="B245" s="177"/>
      <c r="D245" s="170" t="s">
        <v>164</v>
      </c>
      <c r="F245" s="179" t="s">
        <v>365</v>
      </c>
      <c r="H245" s="180">
        <v>203.153</v>
      </c>
      <c r="I245" s="181"/>
      <c r="L245" s="177"/>
      <c r="M245" s="182"/>
      <c r="T245" s="183"/>
      <c r="AT245" s="178" t="s">
        <v>164</v>
      </c>
      <c r="AU245" s="178" t="s">
        <v>83</v>
      </c>
      <c r="AV245" s="12" t="s">
        <v>83</v>
      </c>
      <c r="AW245" s="12" t="s">
        <v>6</v>
      </c>
      <c r="AX245" s="12" t="s">
        <v>81</v>
      </c>
      <c r="AY245" s="178" t="s">
        <v>155</v>
      </c>
    </row>
    <row r="246" spans="2:65" s="1" customFormat="1" ht="60">
      <c r="B246" s="39"/>
      <c r="C246" s="192" t="s">
        <v>349</v>
      </c>
      <c r="D246" s="192" t="s">
        <v>218</v>
      </c>
      <c r="E246" s="193" t="s">
        <v>366</v>
      </c>
      <c r="F246" s="194" t="s">
        <v>1907</v>
      </c>
      <c r="G246" s="195" t="s">
        <v>206</v>
      </c>
      <c r="H246" s="196">
        <v>975.459</v>
      </c>
      <c r="I246" s="197"/>
      <c r="J246" s="198">
        <f>ROUND(I246*H246,2)</f>
        <v>0</v>
      </c>
      <c r="K246" s="194" t="s">
        <v>161</v>
      </c>
      <c r="L246" s="199"/>
      <c r="M246" s="200" t="s">
        <v>21</v>
      </c>
      <c r="N246" s="201" t="s">
        <v>44</v>
      </c>
      <c r="P246" s="166">
        <f>O246*H246</f>
        <v>0</v>
      </c>
      <c r="Q246" s="166">
        <v>0.0233</v>
      </c>
      <c r="R246" s="166">
        <f>Q246*H246</f>
        <v>22.7281947</v>
      </c>
      <c r="S246" s="166">
        <v>0</v>
      </c>
      <c r="T246" s="167">
        <f>S246*H246</f>
        <v>0</v>
      </c>
      <c r="AR246" s="23" t="s">
        <v>211</v>
      </c>
      <c r="AT246" s="23" t="s">
        <v>218</v>
      </c>
      <c r="AU246" s="23" t="s">
        <v>83</v>
      </c>
      <c r="AY246" s="23" t="s">
        <v>155</v>
      </c>
      <c r="BE246" s="168">
        <f>IF(N246="základní",J246,0)</f>
        <v>0</v>
      </c>
      <c r="BF246" s="168">
        <f>IF(N246="snížená",J246,0)</f>
        <v>0</v>
      </c>
      <c r="BG246" s="168">
        <f>IF(N246="zákl. přenesená",J246,0)</f>
        <v>0</v>
      </c>
      <c r="BH246" s="168">
        <f>IF(N246="sníž. přenesená",J246,0)</f>
        <v>0</v>
      </c>
      <c r="BI246" s="168">
        <f>IF(N246="nulová",J246,0)</f>
        <v>0</v>
      </c>
      <c r="BJ246" s="23" t="s">
        <v>81</v>
      </c>
      <c r="BK246" s="168">
        <f>ROUND(I246*H246,2)</f>
        <v>0</v>
      </c>
      <c r="BL246" s="23" t="s">
        <v>162</v>
      </c>
      <c r="BM246" s="23" t="s">
        <v>367</v>
      </c>
    </row>
    <row r="247" spans="2:51" s="11" customFormat="1" ht="13.5">
      <c r="B247" s="169"/>
      <c r="D247" s="170" t="s">
        <v>164</v>
      </c>
      <c r="E247" s="171" t="s">
        <v>21</v>
      </c>
      <c r="F247" s="172" t="s">
        <v>358</v>
      </c>
      <c r="H247" s="173" t="s">
        <v>21</v>
      </c>
      <c r="I247" s="174"/>
      <c r="L247" s="169"/>
      <c r="M247" s="175"/>
      <c r="T247" s="176"/>
      <c r="AT247" s="173" t="s">
        <v>164</v>
      </c>
      <c r="AU247" s="173" t="s">
        <v>83</v>
      </c>
      <c r="AV247" s="11" t="s">
        <v>81</v>
      </c>
      <c r="AW247" s="11" t="s">
        <v>37</v>
      </c>
      <c r="AX247" s="11" t="s">
        <v>73</v>
      </c>
      <c r="AY247" s="173" t="s">
        <v>155</v>
      </c>
    </row>
    <row r="248" spans="2:51" s="12" customFormat="1" ht="13.5">
      <c r="B248" s="177"/>
      <c r="D248" s="170" t="s">
        <v>164</v>
      </c>
      <c r="E248" s="178" t="s">
        <v>21</v>
      </c>
      <c r="F248" s="179" t="s">
        <v>368</v>
      </c>
      <c r="H248" s="180">
        <v>838.865</v>
      </c>
      <c r="I248" s="181"/>
      <c r="L248" s="177"/>
      <c r="M248" s="182"/>
      <c r="T248" s="183"/>
      <c r="AT248" s="178" t="s">
        <v>164</v>
      </c>
      <c r="AU248" s="178" t="s">
        <v>83</v>
      </c>
      <c r="AV248" s="12" t="s">
        <v>83</v>
      </c>
      <c r="AW248" s="12" t="s">
        <v>37</v>
      </c>
      <c r="AX248" s="12" t="s">
        <v>73</v>
      </c>
      <c r="AY248" s="178" t="s">
        <v>155</v>
      </c>
    </row>
    <row r="249" spans="2:51" s="12" customFormat="1" ht="13.5">
      <c r="B249" s="177"/>
      <c r="D249" s="170" t="s">
        <v>164</v>
      </c>
      <c r="E249" s="178" t="s">
        <v>21</v>
      </c>
      <c r="F249" s="179" t="s">
        <v>360</v>
      </c>
      <c r="H249" s="180">
        <v>114.15</v>
      </c>
      <c r="I249" s="181"/>
      <c r="L249" s="177"/>
      <c r="M249" s="182"/>
      <c r="T249" s="183"/>
      <c r="AT249" s="178" t="s">
        <v>164</v>
      </c>
      <c r="AU249" s="178" t="s">
        <v>83</v>
      </c>
      <c r="AV249" s="12" t="s">
        <v>83</v>
      </c>
      <c r="AW249" s="12" t="s">
        <v>37</v>
      </c>
      <c r="AX249" s="12" t="s">
        <v>73</v>
      </c>
      <c r="AY249" s="178" t="s">
        <v>155</v>
      </c>
    </row>
    <row r="250" spans="2:51" s="14" customFormat="1" ht="13.5">
      <c r="B250" s="204"/>
      <c r="D250" s="170" t="s">
        <v>164</v>
      </c>
      <c r="E250" s="205" t="s">
        <v>21</v>
      </c>
      <c r="F250" s="206" t="s">
        <v>361</v>
      </c>
      <c r="H250" s="207">
        <v>953.015</v>
      </c>
      <c r="I250" s="208"/>
      <c r="L250" s="204"/>
      <c r="M250" s="209"/>
      <c r="T250" s="210"/>
      <c r="AT250" s="205" t="s">
        <v>164</v>
      </c>
      <c r="AU250" s="205" t="s">
        <v>83</v>
      </c>
      <c r="AV250" s="14" t="s">
        <v>175</v>
      </c>
      <c r="AW250" s="14" t="s">
        <v>37</v>
      </c>
      <c r="AX250" s="14" t="s">
        <v>73</v>
      </c>
      <c r="AY250" s="205" t="s">
        <v>155</v>
      </c>
    </row>
    <row r="251" spans="2:51" s="11" customFormat="1" ht="13.5">
      <c r="B251" s="169"/>
      <c r="D251" s="170" t="s">
        <v>164</v>
      </c>
      <c r="E251" s="171" t="s">
        <v>21</v>
      </c>
      <c r="F251" s="172" t="s">
        <v>362</v>
      </c>
      <c r="H251" s="173" t="s">
        <v>21</v>
      </c>
      <c r="I251" s="174"/>
      <c r="L251" s="169"/>
      <c r="M251" s="175"/>
      <c r="T251" s="176"/>
      <c r="AT251" s="173" t="s">
        <v>164</v>
      </c>
      <c r="AU251" s="173" t="s">
        <v>83</v>
      </c>
      <c r="AV251" s="11" t="s">
        <v>81</v>
      </c>
      <c r="AW251" s="11" t="s">
        <v>37</v>
      </c>
      <c r="AX251" s="11" t="s">
        <v>73</v>
      </c>
      <c r="AY251" s="173" t="s">
        <v>155</v>
      </c>
    </row>
    <row r="252" spans="2:51" s="12" customFormat="1" ht="13.5">
      <c r="B252" s="177"/>
      <c r="D252" s="170" t="s">
        <v>164</v>
      </c>
      <c r="E252" s="178" t="s">
        <v>21</v>
      </c>
      <c r="F252" s="179" t="s">
        <v>369</v>
      </c>
      <c r="H252" s="180">
        <v>-72</v>
      </c>
      <c r="I252" s="181"/>
      <c r="L252" s="177"/>
      <c r="M252" s="182"/>
      <c r="T252" s="183"/>
      <c r="AT252" s="178" t="s">
        <v>164</v>
      </c>
      <c r="AU252" s="178" t="s">
        <v>83</v>
      </c>
      <c r="AV252" s="12" t="s">
        <v>83</v>
      </c>
      <c r="AW252" s="12" t="s">
        <v>37</v>
      </c>
      <c r="AX252" s="12" t="s">
        <v>73</v>
      </c>
      <c r="AY252" s="178" t="s">
        <v>155</v>
      </c>
    </row>
    <row r="253" spans="2:51" s="12" customFormat="1" ht="13.5">
      <c r="B253" s="177"/>
      <c r="D253" s="170" t="s">
        <v>164</v>
      </c>
      <c r="E253" s="178" t="s">
        <v>21</v>
      </c>
      <c r="F253" s="179" t="s">
        <v>370</v>
      </c>
      <c r="H253" s="180">
        <v>-28.2</v>
      </c>
      <c r="I253" s="181"/>
      <c r="L253" s="177"/>
      <c r="M253" s="182"/>
      <c r="T253" s="183"/>
      <c r="AT253" s="178" t="s">
        <v>164</v>
      </c>
      <c r="AU253" s="178" t="s">
        <v>83</v>
      </c>
      <c r="AV253" s="12" t="s">
        <v>83</v>
      </c>
      <c r="AW253" s="12" t="s">
        <v>37</v>
      </c>
      <c r="AX253" s="12" t="s">
        <v>73</v>
      </c>
      <c r="AY253" s="178" t="s">
        <v>155</v>
      </c>
    </row>
    <row r="254" spans="2:51" s="12" customFormat="1" ht="13.5">
      <c r="B254" s="177"/>
      <c r="D254" s="170" t="s">
        <v>164</v>
      </c>
      <c r="E254" s="178" t="s">
        <v>21</v>
      </c>
      <c r="F254" s="179" t="s">
        <v>371</v>
      </c>
      <c r="H254" s="180">
        <v>-4.59</v>
      </c>
      <c r="I254" s="181"/>
      <c r="L254" s="177"/>
      <c r="M254" s="182"/>
      <c r="T254" s="183"/>
      <c r="AT254" s="178" t="s">
        <v>164</v>
      </c>
      <c r="AU254" s="178" t="s">
        <v>83</v>
      </c>
      <c r="AV254" s="12" t="s">
        <v>83</v>
      </c>
      <c r="AW254" s="12" t="s">
        <v>37</v>
      </c>
      <c r="AX254" s="12" t="s">
        <v>73</v>
      </c>
      <c r="AY254" s="178" t="s">
        <v>155</v>
      </c>
    </row>
    <row r="255" spans="2:51" s="14" customFormat="1" ht="13.5">
      <c r="B255" s="204"/>
      <c r="D255" s="170" t="s">
        <v>164</v>
      </c>
      <c r="E255" s="205" t="s">
        <v>21</v>
      </c>
      <c r="F255" s="206" t="s">
        <v>361</v>
      </c>
      <c r="H255" s="207">
        <v>-104.79</v>
      </c>
      <c r="I255" s="208"/>
      <c r="L255" s="204"/>
      <c r="M255" s="209"/>
      <c r="T255" s="210"/>
      <c r="AT255" s="205" t="s">
        <v>164</v>
      </c>
      <c r="AU255" s="205" t="s">
        <v>83</v>
      </c>
      <c r="AV255" s="14" t="s">
        <v>175</v>
      </c>
      <c r="AW255" s="14" t="s">
        <v>37</v>
      </c>
      <c r="AX255" s="14" t="s">
        <v>73</v>
      </c>
      <c r="AY255" s="205" t="s">
        <v>155</v>
      </c>
    </row>
    <row r="256" spans="2:51" s="13" customFormat="1" ht="13.5">
      <c r="B256" s="184"/>
      <c r="D256" s="170" t="s">
        <v>164</v>
      </c>
      <c r="E256" s="185" t="s">
        <v>21</v>
      </c>
      <c r="F256" s="186" t="s">
        <v>174</v>
      </c>
      <c r="H256" s="187">
        <v>848.225</v>
      </c>
      <c r="I256" s="188"/>
      <c r="L256" s="184"/>
      <c r="M256" s="189"/>
      <c r="T256" s="190"/>
      <c r="AT256" s="191" t="s">
        <v>164</v>
      </c>
      <c r="AU256" s="191" t="s">
        <v>83</v>
      </c>
      <c r="AV256" s="13" t="s">
        <v>162</v>
      </c>
      <c r="AW256" s="13" t="s">
        <v>37</v>
      </c>
      <c r="AX256" s="13" t="s">
        <v>81</v>
      </c>
      <c r="AY256" s="191" t="s">
        <v>155</v>
      </c>
    </row>
    <row r="257" spans="2:51" s="12" customFormat="1" ht="13.5">
      <c r="B257" s="177"/>
      <c r="D257" s="170" t="s">
        <v>164</v>
      </c>
      <c r="F257" s="179" t="s">
        <v>372</v>
      </c>
      <c r="H257" s="180">
        <v>975.459</v>
      </c>
      <c r="I257" s="181"/>
      <c r="L257" s="177"/>
      <c r="M257" s="182"/>
      <c r="T257" s="183"/>
      <c r="AT257" s="178" t="s">
        <v>164</v>
      </c>
      <c r="AU257" s="178" t="s">
        <v>83</v>
      </c>
      <c r="AV257" s="12" t="s">
        <v>83</v>
      </c>
      <c r="AW257" s="12" t="s">
        <v>6</v>
      </c>
      <c r="AX257" s="12" t="s">
        <v>81</v>
      </c>
      <c r="AY257" s="178" t="s">
        <v>155</v>
      </c>
    </row>
    <row r="258" spans="2:63" s="10" customFormat="1" ht="29.85" customHeight="1">
      <c r="B258" s="145"/>
      <c r="D258" s="146" t="s">
        <v>72</v>
      </c>
      <c r="E258" s="155" t="s">
        <v>373</v>
      </c>
      <c r="F258" s="155" t="s">
        <v>374</v>
      </c>
      <c r="I258" s="148"/>
      <c r="J258" s="156">
        <f>BK258</f>
        <v>0</v>
      </c>
      <c r="L258" s="145"/>
      <c r="M258" s="150"/>
      <c r="P258" s="151">
        <f>SUM(P259:P279)</f>
        <v>0</v>
      </c>
      <c r="R258" s="151">
        <f>SUM(R259:R279)</f>
        <v>17.7165064</v>
      </c>
      <c r="T258" s="152">
        <f>SUM(T259:T279)</f>
        <v>0</v>
      </c>
      <c r="AR258" s="146" t="s">
        <v>81</v>
      </c>
      <c r="AT258" s="153" t="s">
        <v>72</v>
      </c>
      <c r="AU258" s="153" t="s">
        <v>81</v>
      </c>
      <c r="AY258" s="146" t="s">
        <v>155</v>
      </c>
      <c r="BK258" s="154">
        <f>SUM(BK259:BK279)</f>
        <v>0</v>
      </c>
    </row>
    <row r="259" spans="2:65" s="1" customFormat="1" ht="31.5" customHeight="1">
      <c r="B259" s="39"/>
      <c r="C259" s="157" t="s">
        <v>375</v>
      </c>
      <c r="D259" s="157" t="s">
        <v>157</v>
      </c>
      <c r="E259" s="158" t="s">
        <v>376</v>
      </c>
      <c r="F259" s="159" t="s">
        <v>377</v>
      </c>
      <c r="G259" s="160" t="s">
        <v>206</v>
      </c>
      <c r="H259" s="161">
        <v>991.825</v>
      </c>
      <c r="I259" s="162"/>
      <c r="J259" s="163">
        <f>ROUND(I259*H259,2)</f>
        <v>0</v>
      </c>
      <c r="K259" s="159" t="s">
        <v>161</v>
      </c>
      <c r="L259" s="39"/>
      <c r="M259" s="164" t="s">
        <v>21</v>
      </c>
      <c r="N259" s="165" t="s">
        <v>44</v>
      </c>
      <c r="P259" s="166">
        <f>O259*H259</f>
        <v>0</v>
      </c>
      <c r="Q259" s="166">
        <v>0</v>
      </c>
      <c r="R259" s="166">
        <f>Q259*H259</f>
        <v>0</v>
      </c>
      <c r="S259" s="166">
        <v>0</v>
      </c>
      <c r="T259" s="167">
        <f>S259*H259</f>
        <v>0</v>
      </c>
      <c r="AR259" s="23" t="s">
        <v>162</v>
      </c>
      <c r="AT259" s="23" t="s">
        <v>157</v>
      </c>
      <c r="AU259" s="23" t="s">
        <v>83</v>
      </c>
      <c r="AY259" s="23" t="s">
        <v>155</v>
      </c>
      <c r="BE259" s="168">
        <f>IF(N259="základní",J259,0)</f>
        <v>0</v>
      </c>
      <c r="BF259" s="168">
        <f>IF(N259="snížená",J259,0)</f>
        <v>0</v>
      </c>
      <c r="BG259" s="168">
        <f>IF(N259="zákl. přenesená",J259,0)</f>
        <v>0</v>
      </c>
      <c r="BH259" s="168">
        <f>IF(N259="sníž. přenesená",J259,0)</f>
        <v>0</v>
      </c>
      <c r="BI259" s="168">
        <f>IF(N259="nulová",J259,0)</f>
        <v>0</v>
      </c>
      <c r="BJ259" s="23" t="s">
        <v>81</v>
      </c>
      <c r="BK259" s="168">
        <f>ROUND(I259*H259,2)</f>
        <v>0</v>
      </c>
      <c r="BL259" s="23" t="s">
        <v>162</v>
      </c>
      <c r="BM259" s="23" t="s">
        <v>378</v>
      </c>
    </row>
    <row r="260" spans="2:65" s="1" customFormat="1" ht="31.5" customHeight="1">
      <c r="B260" s="39"/>
      <c r="C260" s="192" t="s">
        <v>379</v>
      </c>
      <c r="D260" s="192" t="s">
        <v>218</v>
      </c>
      <c r="E260" s="193" t="s">
        <v>380</v>
      </c>
      <c r="F260" s="194" t="s">
        <v>1908</v>
      </c>
      <c r="G260" s="195" t="s">
        <v>206</v>
      </c>
      <c r="H260" s="196">
        <v>1018.728</v>
      </c>
      <c r="I260" s="197"/>
      <c r="J260" s="198">
        <f>ROUND(I260*H260,2)</f>
        <v>0</v>
      </c>
      <c r="K260" s="194" t="s">
        <v>161</v>
      </c>
      <c r="L260" s="199"/>
      <c r="M260" s="200" t="s">
        <v>21</v>
      </c>
      <c r="N260" s="201" t="s">
        <v>44</v>
      </c>
      <c r="P260" s="166">
        <f>O260*H260</f>
        <v>0</v>
      </c>
      <c r="Q260" s="166">
        <v>0.0121</v>
      </c>
      <c r="R260" s="166">
        <f>Q260*H260</f>
        <v>12.326608799999999</v>
      </c>
      <c r="S260" s="166">
        <v>0</v>
      </c>
      <c r="T260" s="167">
        <f>S260*H260</f>
        <v>0</v>
      </c>
      <c r="AR260" s="23" t="s">
        <v>211</v>
      </c>
      <c r="AT260" s="23" t="s">
        <v>218</v>
      </c>
      <c r="AU260" s="23" t="s">
        <v>83</v>
      </c>
      <c r="AY260" s="23" t="s">
        <v>155</v>
      </c>
      <c r="BE260" s="168">
        <f>IF(N260="základní",J260,0)</f>
        <v>0</v>
      </c>
      <c r="BF260" s="168">
        <f>IF(N260="snížená",J260,0)</f>
        <v>0</v>
      </c>
      <c r="BG260" s="168">
        <f>IF(N260="zákl. přenesená",J260,0)</f>
        <v>0</v>
      </c>
      <c r="BH260" s="168">
        <f>IF(N260="sníž. přenesená",J260,0)</f>
        <v>0</v>
      </c>
      <c r="BI260" s="168">
        <f>IF(N260="nulová",J260,0)</f>
        <v>0</v>
      </c>
      <c r="BJ260" s="23" t="s">
        <v>81</v>
      </c>
      <c r="BK260" s="168">
        <f>ROUND(I260*H260,2)</f>
        <v>0</v>
      </c>
      <c r="BL260" s="23" t="s">
        <v>162</v>
      </c>
      <c r="BM260" s="23" t="s">
        <v>381</v>
      </c>
    </row>
    <row r="261" spans="2:47" s="1" customFormat="1" ht="60">
      <c r="B261" s="39"/>
      <c r="D261" s="170" t="s">
        <v>222</v>
      </c>
      <c r="F261" s="202" t="s">
        <v>1909</v>
      </c>
      <c r="I261" s="98"/>
      <c r="L261" s="39"/>
      <c r="M261" s="203"/>
      <c r="T261" s="64"/>
      <c r="AT261" s="23" t="s">
        <v>222</v>
      </c>
      <c r="AU261" s="23" t="s">
        <v>83</v>
      </c>
    </row>
    <row r="262" spans="2:51" s="11" customFormat="1" ht="13.5">
      <c r="B262" s="169"/>
      <c r="D262" s="170" t="s">
        <v>164</v>
      </c>
      <c r="E262" s="171" t="s">
        <v>21</v>
      </c>
      <c r="F262" s="172" t="s">
        <v>382</v>
      </c>
      <c r="H262" s="173" t="s">
        <v>21</v>
      </c>
      <c r="I262" s="174"/>
      <c r="L262" s="169"/>
      <c r="M262" s="175"/>
      <c r="T262" s="176"/>
      <c r="AT262" s="173" t="s">
        <v>164</v>
      </c>
      <c r="AU262" s="173" t="s">
        <v>83</v>
      </c>
      <c r="AV262" s="11" t="s">
        <v>81</v>
      </c>
      <c r="AW262" s="11" t="s">
        <v>37</v>
      </c>
      <c r="AX262" s="11" t="s">
        <v>73</v>
      </c>
      <c r="AY262" s="173" t="s">
        <v>155</v>
      </c>
    </row>
    <row r="263" spans="2:51" s="12" customFormat="1" ht="13.5">
      <c r="B263" s="177"/>
      <c r="D263" s="170" t="s">
        <v>164</v>
      </c>
      <c r="E263" s="178" t="s">
        <v>21</v>
      </c>
      <c r="F263" s="179" t="s">
        <v>383</v>
      </c>
      <c r="H263" s="180">
        <v>949.85</v>
      </c>
      <c r="I263" s="181"/>
      <c r="L263" s="177"/>
      <c r="M263" s="182"/>
      <c r="T263" s="183"/>
      <c r="AT263" s="178" t="s">
        <v>164</v>
      </c>
      <c r="AU263" s="178" t="s">
        <v>83</v>
      </c>
      <c r="AV263" s="12" t="s">
        <v>83</v>
      </c>
      <c r="AW263" s="12" t="s">
        <v>37</v>
      </c>
      <c r="AX263" s="12" t="s">
        <v>73</v>
      </c>
      <c r="AY263" s="178" t="s">
        <v>155</v>
      </c>
    </row>
    <row r="264" spans="2:51" s="12" customFormat="1" ht="13.5">
      <c r="B264" s="177"/>
      <c r="D264" s="170" t="s">
        <v>164</v>
      </c>
      <c r="E264" s="178" t="s">
        <v>21</v>
      </c>
      <c r="F264" s="179" t="s">
        <v>384</v>
      </c>
      <c r="H264" s="180">
        <v>-64</v>
      </c>
      <c r="I264" s="181"/>
      <c r="L264" s="177"/>
      <c r="M264" s="182"/>
      <c r="T264" s="183"/>
      <c r="AT264" s="178" t="s">
        <v>164</v>
      </c>
      <c r="AU264" s="178" t="s">
        <v>83</v>
      </c>
      <c r="AV264" s="12" t="s">
        <v>83</v>
      </c>
      <c r="AW264" s="12" t="s">
        <v>37</v>
      </c>
      <c r="AX264" s="12" t="s">
        <v>73</v>
      </c>
      <c r="AY264" s="178" t="s">
        <v>155</v>
      </c>
    </row>
    <row r="265" spans="2:51" s="13" customFormat="1" ht="13.5">
      <c r="B265" s="184"/>
      <c r="D265" s="170" t="s">
        <v>164</v>
      </c>
      <c r="E265" s="185" t="s">
        <v>21</v>
      </c>
      <c r="F265" s="186" t="s">
        <v>174</v>
      </c>
      <c r="H265" s="187">
        <v>885.85</v>
      </c>
      <c r="I265" s="188"/>
      <c r="L265" s="184"/>
      <c r="M265" s="189"/>
      <c r="T265" s="190"/>
      <c r="AT265" s="191" t="s">
        <v>164</v>
      </c>
      <c r="AU265" s="191" t="s">
        <v>83</v>
      </c>
      <c r="AV265" s="13" t="s">
        <v>162</v>
      </c>
      <c r="AW265" s="13" t="s">
        <v>37</v>
      </c>
      <c r="AX265" s="13" t="s">
        <v>81</v>
      </c>
      <c r="AY265" s="191" t="s">
        <v>155</v>
      </c>
    </row>
    <row r="266" spans="2:51" s="12" customFormat="1" ht="13.5">
      <c r="B266" s="177"/>
      <c r="D266" s="170" t="s">
        <v>164</v>
      </c>
      <c r="F266" s="179" t="s">
        <v>385</v>
      </c>
      <c r="H266" s="180">
        <v>1018.728</v>
      </c>
      <c r="I266" s="181"/>
      <c r="L266" s="177"/>
      <c r="M266" s="182"/>
      <c r="T266" s="183"/>
      <c r="AT266" s="178" t="s">
        <v>164</v>
      </c>
      <c r="AU266" s="178" t="s">
        <v>83</v>
      </c>
      <c r="AV266" s="12" t="s">
        <v>83</v>
      </c>
      <c r="AW266" s="12" t="s">
        <v>6</v>
      </c>
      <c r="AX266" s="12" t="s">
        <v>81</v>
      </c>
      <c r="AY266" s="178" t="s">
        <v>155</v>
      </c>
    </row>
    <row r="267" spans="2:65" s="1" customFormat="1" ht="31.5" customHeight="1">
      <c r="B267" s="39"/>
      <c r="C267" s="192" t="s">
        <v>386</v>
      </c>
      <c r="D267" s="192" t="s">
        <v>218</v>
      </c>
      <c r="E267" s="193" t="s">
        <v>387</v>
      </c>
      <c r="F267" s="194" t="s">
        <v>388</v>
      </c>
      <c r="G267" s="195" t="s">
        <v>206</v>
      </c>
      <c r="H267" s="196">
        <v>121.871</v>
      </c>
      <c r="I267" s="197"/>
      <c r="J267" s="198">
        <f>ROUND(I267*H267,2)</f>
        <v>0</v>
      </c>
      <c r="K267" s="194" t="s">
        <v>21</v>
      </c>
      <c r="L267" s="199"/>
      <c r="M267" s="200" t="s">
        <v>21</v>
      </c>
      <c r="N267" s="201" t="s">
        <v>44</v>
      </c>
      <c r="P267" s="166">
        <f>O267*H267</f>
        <v>0</v>
      </c>
      <c r="Q267" s="166">
        <v>0.0256</v>
      </c>
      <c r="R267" s="166">
        <f>Q267*H267</f>
        <v>3.1198976</v>
      </c>
      <c r="S267" s="166">
        <v>0</v>
      </c>
      <c r="T267" s="167">
        <f>S267*H267</f>
        <v>0</v>
      </c>
      <c r="AR267" s="23" t="s">
        <v>211</v>
      </c>
      <c r="AT267" s="23" t="s">
        <v>218</v>
      </c>
      <c r="AU267" s="23" t="s">
        <v>83</v>
      </c>
      <c r="AY267" s="23" t="s">
        <v>155</v>
      </c>
      <c r="BE267" s="168">
        <f>IF(N267="základní",J267,0)</f>
        <v>0</v>
      </c>
      <c r="BF267" s="168">
        <f>IF(N267="snížená",J267,0)</f>
        <v>0</v>
      </c>
      <c r="BG267" s="168">
        <f>IF(N267="zákl. přenesená",J267,0)</f>
        <v>0</v>
      </c>
      <c r="BH267" s="168">
        <f>IF(N267="sníž. přenesená",J267,0)</f>
        <v>0</v>
      </c>
      <c r="BI267" s="168">
        <f>IF(N267="nulová",J267,0)</f>
        <v>0</v>
      </c>
      <c r="BJ267" s="23" t="s">
        <v>81</v>
      </c>
      <c r="BK267" s="168">
        <f>ROUND(I267*H267,2)</f>
        <v>0</v>
      </c>
      <c r="BL267" s="23" t="s">
        <v>162</v>
      </c>
      <c r="BM267" s="23" t="s">
        <v>389</v>
      </c>
    </row>
    <row r="268" spans="2:47" s="1" customFormat="1" ht="72">
      <c r="B268" s="39"/>
      <c r="D268" s="170" t="s">
        <v>222</v>
      </c>
      <c r="F268" s="202" t="s">
        <v>1910</v>
      </c>
      <c r="I268" s="98"/>
      <c r="L268" s="39"/>
      <c r="M268" s="203"/>
      <c r="T268" s="64"/>
      <c r="AT268" s="23" t="s">
        <v>222</v>
      </c>
      <c r="AU268" s="23" t="s">
        <v>83</v>
      </c>
    </row>
    <row r="269" spans="2:51" s="11" customFormat="1" ht="13.5">
      <c r="B269" s="169"/>
      <c r="D269" s="170" t="s">
        <v>164</v>
      </c>
      <c r="E269" s="171" t="s">
        <v>21</v>
      </c>
      <c r="F269" s="172" t="s">
        <v>382</v>
      </c>
      <c r="H269" s="173" t="s">
        <v>21</v>
      </c>
      <c r="I269" s="174"/>
      <c r="L269" s="169"/>
      <c r="M269" s="175"/>
      <c r="T269" s="176"/>
      <c r="AT269" s="173" t="s">
        <v>164</v>
      </c>
      <c r="AU269" s="173" t="s">
        <v>83</v>
      </c>
      <c r="AV269" s="11" t="s">
        <v>81</v>
      </c>
      <c r="AW269" s="11" t="s">
        <v>37</v>
      </c>
      <c r="AX269" s="11" t="s">
        <v>73</v>
      </c>
      <c r="AY269" s="173" t="s">
        <v>155</v>
      </c>
    </row>
    <row r="270" spans="2:51" s="12" customFormat="1" ht="13.5">
      <c r="B270" s="177"/>
      <c r="D270" s="170" t="s">
        <v>164</v>
      </c>
      <c r="E270" s="178" t="s">
        <v>21</v>
      </c>
      <c r="F270" s="179" t="s">
        <v>390</v>
      </c>
      <c r="H270" s="180">
        <v>105.975</v>
      </c>
      <c r="I270" s="181"/>
      <c r="L270" s="177"/>
      <c r="M270" s="182"/>
      <c r="T270" s="183"/>
      <c r="AT270" s="178" t="s">
        <v>164</v>
      </c>
      <c r="AU270" s="178" t="s">
        <v>83</v>
      </c>
      <c r="AV270" s="12" t="s">
        <v>83</v>
      </c>
      <c r="AW270" s="12" t="s">
        <v>37</v>
      </c>
      <c r="AX270" s="12" t="s">
        <v>81</v>
      </c>
      <c r="AY270" s="178" t="s">
        <v>155</v>
      </c>
    </row>
    <row r="271" spans="2:51" s="12" customFormat="1" ht="13.5">
      <c r="B271" s="177"/>
      <c r="D271" s="170" t="s">
        <v>164</v>
      </c>
      <c r="F271" s="179" t="s">
        <v>391</v>
      </c>
      <c r="H271" s="180">
        <v>121.871</v>
      </c>
      <c r="I271" s="181"/>
      <c r="L271" s="177"/>
      <c r="M271" s="182"/>
      <c r="T271" s="183"/>
      <c r="AT271" s="178" t="s">
        <v>164</v>
      </c>
      <c r="AU271" s="178" t="s">
        <v>83</v>
      </c>
      <c r="AV271" s="12" t="s">
        <v>83</v>
      </c>
      <c r="AW271" s="12" t="s">
        <v>6</v>
      </c>
      <c r="AX271" s="12" t="s">
        <v>81</v>
      </c>
      <c r="AY271" s="178" t="s">
        <v>155</v>
      </c>
    </row>
    <row r="272" spans="2:65" s="1" customFormat="1" ht="31.5" customHeight="1">
      <c r="B272" s="39"/>
      <c r="C272" s="157" t="s">
        <v>392</v>
      </c>
      <c r="D272" s="157" t="s">
        <v>157</v>
      </c>
      <c r="E272" s="158" t="s">
        <v>393</v>
      </c>
      <c r="F272" s="159" t="s">
        <v>394</v>
      </c>
      <c r="G272" s="160" t="s">
        <v>193</v>
      </c>
      <c r="H272" s="161">
        <v>1.974</v>
      </c>
      <c r="I272" s="162"/>
      <c r="J272" s="163">
        <f>ROUND(I272*H272,2)</f>
        <v>0</v>
      </c>
      <c r="K272" s="159" t="s">
        <v>161</v>
      </c>
      <c r="L272" s="39"/>
      <c r="M272" s="164" t="s">
        <v>21</v>
      </c>
      <c r="N272" s="165" t="s">
        <v>44</v>
      </c>
      <c r="P272" s="166">
        <f>O272*H272</f>
        <v>0</v>
      </c>
      <c r="Q272" s="166">
        <v>0</v>
      </c>
      <c r="R272" s="166">
        <f>Q272*H272</f>
        <v>0</v>
      </c>
      <c r="S272" s="166">
        <v>0</v>
      </c>
      <c r="T272" s="167">
        <f>S272*H272</f>
        <v>0</v>
      </c>
      <c r="AR272" s="23" t="s">
        <v>162</v>
      </c>
      <c r="AT272" s="23" t="s">
        <v>157</v>
      </c>
      <c r="AU272" s="23" t="s">
        <v>83</v>
      </c>
      <c r="AY272" s="23" t="s">
        <v>155</v>
      </c>
      <c r="BE272" s="168">
        <f>IF(N272="základní",J272,0)</f>
        <v>0</v>
      </c>
      <c r="BF272" s="168">
        <f>IF(N272="snížená",J272,0)</f>
        <v>0</v>
      </c>
      <c r="BG272" s="168">
        <f>IF(N272="zákl. přenesená",J272,0)</f>
        <v>0</v>
      </c>
      <c r="BH272" s="168">
        <f>IF(N272="sníž. přenesená",J272,0)</f>
        <v>0</v>
      </c>
      <c r="BI272" s="168">
        <f>IF(N272="nulová",J272,0)</f>
        <v>0</v>
      </c>
      <c r="BJ272" s="23" t="s">
        <v>81</v>
      </c>
      <c r="BK272" s="168">
        <f>ROUND(I272*H272,2)</f>
        <v>0</v>
      </c>
      <c r="BL272" s="23" t="s">
        <v>162</v>
      </c>
      <c r="BM272" s="23" t="s">
        <v>395</v>
      </c>
    </row>
    <row r="273" spans="2:47" s="1" customFormat="1" ht="24">
      <c r="B273" s="39"/>
      <c r="D273" s="170" t="s">
        <v>222</v>
      </c>
      <c r="F273" s="202" t="s">
        <v>396</v>
      </c>
      <c r="I273" s="98"/>
      <c r="L273" s="39"/>
      <c r="M273" s="203"/>
      <c r="T273" s="64"/>
      <c r="AT273" s="23" t="s">
        <v>222</v>
      </c>
      <c r="AU273" s="23" t="s">
        <v>83</v>
      </c>
    </row>
    <row r="274" spans="2:51" s="11" customFormat="1" ht="13.5">
      <c r="B274" s="169"/>
      <c r="D274" s="170" t="s">
        <v>164</v>
      </c>
      <c r="E274" s="171" t="s">
        <v>21</v>
      </c>
      <c r="F274" s="172" t="s">
        <v>397</v>
      </c>
      <c r="H274" s="173" t="s">
        <v>21</v>
      </c>
      <c r="I274" s="174"/>
      <c r="L274" s="169"/>
      <c r="M274" s="175"/>
      <c r="T274" s="176"/>
      <c r="AT274" s="173" t="s">
        <v>164</v>
      </c>
      <c r="AU274" s="173" t="s">
        <v>83</v>
      </c>
      <c r="AV274" s="11" t="s">
        <v>81</v>
      </c>
      <c r="AW274" s="11" t="s">
        <v>37</v>
      </c>
      <c r="AX274" s="11" t="s">
        <v>73</v>
      </c>
      <c r="AY274" s="173" t="s">
        <v>155</v>
      </c>
    </row>
    <row r="275" spans="2:51" s="12" customFormat="1" ht="13.5">
      <c r="B275" s="177"/>
      <c r="D275" s="170" t="s">
        <v>164</v>
      </c>
      <c r="E275" s="178" t="s">
        <v>21</v>
      </c>
      <c r="F275" s="179" t="s">
        <v>398</v>
      </c>
      <c r="H275" s="180">
        <v>1.316</v>
      </c>
      <c r="I275" s="181"/>
      <c r="L275" s="177"/>
      <c r="M275" s="182"/>
      <c r="T275" s="183"/>
      <c r="AT275" s="178" t="s">
        <v>164</v>
      </c>
      <c r="AU275" s="178" t="s">
        <v>83</v>
      </c>
      <c r="AV275" s="12" t="s">
        <v>83</v>
      </c>
      <c r="AW275" s="12" t="s">
        <v>37</v>
      </c>
      <c r="AX275" s="12" t="s">
        <v>81</v>
      </c>
      <c r="AY275" s="178" t="s">
        <v>155</v>
      </c>
    </row>
    <row r="276" spans="2:51" s="12" customFormat="1" ht="13.5">
      <c r="B276" s="177"/>
      <c r="D276" s="170" t="s">
        <v>164</v>
      </c>
      <c r="F276" s="179" t="s">
        <v>399</v>
      </c>
      <c r="H276" s="180">
        <v>1.974</v>
      </c>
      <c r="I276" s="181"/>
      <c r="L276" s="177"/>
      <c r="M276" s="182"/>
      <c r="T276" s="183"/>
      <c r="AT276" s="178" t="s">
        <v>164</v>
      </c>
      <c r="AU276" s="178" t="s">
        <v>83</v>
      </c>
      <c r="AV276" s="12" t="s">
        <v>83</v>
      </c>
      <c r="AW276" s="12" t="s">
        <v>6</v>
      </c>
      <c r="AX276" s="12" t="s">
        <v>81</v>
      </c>
      <c r="AY276" s="178" t="s">
        <v>155</v>
      </c>
    </row>
    <row r="277" spans="2:65" s="1" customFormat="1" ht="22.5" customHeight="1">
      <c r="B277" s="39"/>
      <c r="C277" s="192" t="s">
        <v>400</v>
      </c>
      <c r="D277" s="192" t="s">
        <v>218</v>
      </c>
      <c r="E277" s="193" t="s">
        <v>401</v>
      </c>
      <c r="F277" s="194" t="s">
        <v>402</v>
      </c>
      <c r="G277" s="195" t="s">
        <v>193</v>
      </c>
      <c r="H277" s="196">
        <v>2.27</v>
      </c>
      <c r="I277" s="197"/>
      <c r="J277" s="198">
        <f>ROUND(I277*H277,2)</f>
        <v>0</v>
      </c>
      <c r="K277" s="194" t="s">
        <v>161</v>
      </c>
      <c r="L277" s="199"/>
      <c r="M277" s="200" t="s">
        <v>21</v>
      </c>
      <c r="N277" s="201" t="s">
        <v>44</v>
      </c>
      <c r="P277" s="166">
        <f>O277*H277</f>
        <v>0</v>
      </c>
      <c r="Q277" s="166">
        <v>1</v>
      </c>
      <c r="R277" s="166">
        <f>Q277*H277</f>
        <v>2.27</v>
      </c>
      <c r="S277" s="166">
        <v>0</v>
      </c>
      <c r="T277" s="167">
        <f>S277*H277</f>
        <v>0</v>
      </c>
      <c r="AR277" s="23" t="s">
        <v>211</v>
      </c>
      <c r="AT277" s="23" t="s">
        <v>218</v>
      </c>
      <c r="AU277" s="23" t="s">
        <v>83</v>
      </c>
      <c r="AY277" s="23" t="s">
        <v>155</v>
      </c>
      <c r="BE277" s="168">
        <f>IF(N277="základní",J277,0)</f>
        <v>0</v>
      </c>
      <c r="BF277" s="168">
        <f>IF(N277="snížená",J277,0)</f>
        <v>0</v>
      </c>
      <c r="BG277" s="168">
        <f>IF(N277="zákl. přenesená",J277,0)</f>
        <v>0</v>
      </c>
      <c r="BH277" s="168">
        <f>IF(N277="sníž. přenesená",J277,0)</f>
        <v>0</v>
      </c>
      <c r="BI277" s="168">
        <f>IF(N277="nulová",J277,0)</f>
        <v>0</v>
      </c>
      <c r="BJ277" s="23" t="s">
        <v>81</v>
      </c>
      <c r="BK277" s="168">
        <f>ROUND(I277*H277,2)</f>
        <v>0</v>
      </c>
      <c r="BL277" s="23" t="s">
        <v>162</v>
      </c>
      <c r="BM277" s="23" t="s">
        <v>403</v>
      </c>
    </row>
    <row r="278" spans="2:47" s="1" customFormat="1" ht="36">
      <c r="B278" s="39"/>
      <c r="D278" s="170" t="s">
        <v>222</v>
      </c>
      <c r="F278" s="202" t="s">
        <v>404</v>
      </c>
      <c r="I278" s="98"/>
      <c r="L278" s="39"/>
      <c r="M278" s="203"/>
      <c r="T278" s="64"/>
      <c r="AT278" s="23" t="s">
        <v>222</v>
      </c>
      <c r="AU278" s="23" t="s">
        <v>83</v>
      </c>
    </row>
    <row r="279" spans="2:51" s="12" customFormat="1" ht="13.5">
      <c r="B279" s="177"/>
      <c r="D279" s="170" t="s">
        <v>164</v>
      </c>
      <c r="F279" s="179" t="s">
        <v>405</v>
      </c>
      <c r="H279" s="180">
        <v>2.27</v>
      </c>
      <c r="I279" s="181"/>
      <c r="L279" s="177"/>
      <c r="M279" s="182"/>
      <c r="T279" s="183"/>
      <c r="AT279" s="178" t="s">
        <v>164</v>
      </c>
      <c r="AU279" s="178" t="s">
        <v>83</v>
      </c>
      <c r="AV279" s="12" t="s">
        <v>83</v>
      </c>
      <c r="AW279" s="12" t="s">
        <v>6</v>
      </c>
      <c r="AX279" s="12" t="s">
        <v>81</v>
      </c>
      <c r="AY279" s="178" t="s">
        <v>155</v>
      </c>
    </row>
    <row r="280" spans="2:63" s="10" customFormat="1" ht="29.85" customHeight="1">
      <c r="B280" s="145"/>
      <c r="D280" s="146" t="s">
        <v>72</v>
      </c>
      <c r="E280" s="155" t="s">
        <v>190</v>
      </c>
      <c r="F280" s="155" t="s">
        <v>406</v>
      </c>
      <c r="I280" s="148"/>
      <c r="J280" s="156">
        <f>BK280</f>
        <v>0</v>
      </c>
      <c r="L280" s="145"/>
      <c r="M280" s="150"/>
      <c r="P280" s="151">
        <f>SUM(P281:P287)</f>
        <v>0</v>
      </c>
      <c r="R280" s="151">
        <f>SUM(R281:R287)</f>
        <v>151.09304</v>
      </c>
      <c r="T280" s="152">
        <f>SUM(T281:T287)</f>
        <v>0</v>
      </c>
      <c r="AR280" s="146" t="s">
        <v>81</v>
      </c>
      <c r="AT280" s="153" t="s">
        <v>72</v>
      </c>
      <c r="AU280" s="153" t="s">
        <v>81</v>
      </c>
      <c r="AY280" s="146" t="s">
        <v>155</v>
      </c>
      <c r="BK280" s="154">
        <f>SUM(BK281:BK287)</f>
        <v>0</v>
      </c>
    </row>
    <row r="281" spans="2:65" s="1" customFormat="1" ht="31.5" customHeight="1">
      <c r="B281" s="39"/>
      <c r="C281" s="157" t="s">
        <v>407</v>
      </c>
      <c r="D281" s="157" t="s">
        <v>157</v>
      </c>
      <c r="E281" s="158" t="s">
        <v>408</v>
      </c>
      <c r="F281" s="159" t="s">
        <v>409</v>
      </c>
      <c r="G281" s="160" t="s">
        <v>206</v>
      </c>
      <c r="H281" s="161">
        <v>331.2</v>
      </c>
      <c r="I281" s="162"/>
      <c r="J281" s="163">
        <f>ROUND(I281*H281,2)</f>
        <v>0</v>
      </c>
      <c r="K281" s="159" t="s">
        <v>21</v>
      </c>
      <c r="L281" s="39"/>
      <c r="M281" s="164" t="s">
        <v>21</v>
      </c>
      <c r="N281" s="165" t="s">
        <v>44</v>
      </c>
      <c r="P281" s="166">
        <f>O281*H281</f>
        <v>0</v>
      </c>
      <c r="Q281" s="166">
        <v>0.378</v>
      </c>
      <c r="R281" s="166">
        <f>Q281*H281</f>
        <v>125.1936</v>
      </c>
      <c r="S281" s="166">
        <v>0</v>
      </c>
      <c r="T281" s="167">
        <f>S281*H281</f>
        <v>0</v>
      </c>
      <c r="AR281" s="23" t="s">
        <v>162</v>
      </c>
      <c r="AT281" s="23" t="s">
        <v>157</v>
      </c>
      <c r="AU281" s="23" t="s">
        <v>83</v>
      </c>
      <c r="AY281" s="23" t="s">
        <v>155</v>
      </c>
      <c r="BE281" s="168">
        <f>IF(N281="základní",J281,0)</f>
        <v>0</v>
      </c>
      <c r="BF281" s="168">
        <f>IF(N281="snížená",J281,0)</f>
        <v>0</v>
      </c>
      <c r="BG281" s="168">
        <f>IF(N281="zákl. přenesená",J281,0)</f>
        <v>0</v>
      </c>
      <c r="BH281" s="168">
        <f>IF(N281="sníž. přenesená",J281,0)</f>
        <v>0</v>
      </c>
      <c r="BI281" s="168">
        <f>IF(N281="nulová",J281,0)</f>
        <v>0</v>
      </c>
      <c r="BJ281" s="23" t="s">
        <v>81</v>
      </c>
      <c r="BK281" s="168">
        <f>ROUND(I281*H281,2)</f>
        <v>0</v>
      </c>
      <c r="BL281" s="23" t="s">
        <v>162</v>
      </c>
      <c r="BM281" s="23" t="s">
        <v>410</v>
      </c>
    </row>
    <row r="282" spans="2:47" s="1" customFormat="1" ht="36">
      <c r="B282" s="39"/>
      <c r="D282" s="170" t="s">
        <v>222</v>
      </c>
      <c r="F282" s="202" t="s">
        <v>411</v>
      </c>
      <c r="I282" s="98"/>
      <c r="L282" s="39"/>
      <c r="M282" s="203"/>
      <c r="T282" s="64"/>
      <c r="AT282" s="23" t="s">
        <v>222</v>
      </c>
      <c r="AU282" s="23" t="s">
        <v>83</v>
      </c>
    </row>
    <row r="283" spans="2:51" s="11" customFormat="1" ht="24">
      <c r="B283" s="169"/>
      <c r="D283" s="170" t="s">
        <v>164</v>
      </c>
      <c r="E283" s="171" t="s">
        <v>21</v>
      </c>
      <c r="F283" s="172" t="s">
        <v>165</v>
      </c>
      <c r="H283" s="173" t="s">
        <v>21</v>
      </c>
      <c r="I283" s="174"/>
      <c r="L283" s="169"/>
      <c r="M283" s="175"/>
      <c r="T283" s="176"/>
      <c r="AT283" s="173" t="s">
        <v>164</v>
      </c>
      <c r="AU283" s="173" t="s">
        <v>83</v>
      </c>
      <c r="AV283" s="11" t="s">
        <v>81</v>
      </c>
      <c r="AW283" s="11" t="s">
        <v>37</v>
      </c>
      <c r="AX283" s="11" t="s">
        <v>73</v>
      </c>
      <c r="AY283" s="173" t="s">
        <v>155</v>
      </c>
    </row>
    <row r="284" spans="2:51" s="12" customFormat="1" ht="13.5">
      <c r="B284" s="177"/>
      <c r="D284" s="170" t="s">
        <v>164</v>
      </c>
      <c r="E284" s="178" t="s">
        <v>21</v>
      </c>
      <c r="F284" s="179" t="s">
        <v>412</v>
      </c>
      <c r="H284" s="180">
        <v>331.2</v>
      </c>
      <c r="I284" s="181"/>
      <c r="L284" s="177"/>
      <c r="M284" s="182"/>
      <c r="T284" s="183"/>
      <c r="AT284" s="178" t="s">
        <v>164</v>
      </c>
      <c r="AU284" s="178" t="s">
        <v>83</v>
      </c>
      <c r="AV284" s="12" t="s">
        <v>83</v>
      </c>
      <c r="AW284" s="12" t="s">
        <v>37</v>
      </c>
      <c r="AX284" s="12" t="s">
        <v>81</v>
      </c>
      <c r="AY284" s="178" t="s">
        <v>155</v>
      </c>
    </row>
    <row r="285" spans="2:65" s="1" customFormat="1" ht="44.25" customHeight="1">
      <c r="B285" s="39"/>
      <c r="C285" s="157" t="s">
        <v>413</v>
      </c>
      <c r="D285" s="157" t="s">
        <v>157</v>
      </c>
      <c r="E285" s="158" t="s">
        <v>414</v>
      </c>
      <c r="F285" s="159" t="s">
        <v>415</v>
      </c>
      <c r="G285" s="160" t="s">
        <v>416</v>
      </c>
      <c r="H285" s="161">
        <v>98</v>
      </c>
      <c r="I285" s="162"/>
      <c r="J285" s="163">
        <f>ROUND(I285*H285,2)</f>
        <v>0</v>
      </c>
      <c r="K285" s="159" t="s">
        <v>161</v>
      </c>
      <c r="L285" s="39"/>
      <c r="M285" s="164" t="s">
        <v>21</v>
      </c>
      <c r="N285" s="165" t="s">
        <v>44</v>
      </c>
      <c r="P285" s="166">
        <f>O285*H285</f>
        <v>0</v>
      </c>
      <c r="Q285" s="166">
        <v>0.13096</v>
      </c>
      <c r="R285" s="166">
        <f>Q285*H285</f>
        <v>12.83408</v>
      </c>
      <c r="S285" s="166">
        <v>0</v>
      </c>
      <c r="T285" s="167">
        <f>S285*H285</f>
        <v>0</v>
      </c>
      <c r="AR285" s="23" t="s">
        <v>162</v>
      </c>
      <c r="AT285" s="23" t="s">
        <v>157</v>
      </c>
      <c r="AU285" s="23" t="s">
        <v>83</v>
      </c>
      <c r="AY285" s="23" t="s">
        <v>155</v>
      </c>
      <c r="BE285" s="168">
        <f>IF(N285="základní",J285,0)</f>
        <v>0</v>
      </c>
      <c r="BF285" s="168">
        <f>IF(N285="snížená",J285,0)</f>
        <v>0</v>
      </c>
      <c r="BG285" s="168">
        <f>IF(N285="zákl. přenesená",J285,0)</f>
        <v>0</v>
      </c>
      <c r="BH285" s="168">
        <f>IF(N285="sníž. přenesená",J285,0)</f>
        <v>0</v>
      </c>
      <c r="BI285" s="168">
        <f>IF(N285="nulová",J285,0)</f>
        <v>0</v>
      </c>
      <c r="BJ285" s="23" t="s">
        <v>81</v>
      </c>
      <c r="BK285" s="168">
        <f>ROUND(I285*H285,2)</f>
        <v>0</v>
      </c>
      <c r="BL285" s="23" t="s">
        <v>162</v>
      </c>
      <c r="BM285" s="23" t="s">
        <v>417</v>
      </c>
    </row>
    <row r="286" spans="2:65" s="1" customFormat="1" ht="22.5" customHeight="1">
      <c r="B286" s="39"/>
      <c r="C286" s="192" t="s">
        <v>418</v>
      </c>
      <c r="D286" s="192" t="s">
        <v>218</v>
      </c>
      <c r="E286" s="193" t="s">
        <v>419</v>
      </c>
      <c r="F286" s="194" t="s">
        <v>420</v>
      </c>
      <c r="G286" s="195" t="s">
        <v>326</v>
      </c>
      <c r="H286" s="196">
        <v>296.94</v>
      </c>
      <c r="I286" s="197"/>
      <c r="J286" s="198">
        <f>ROUND(I286*H286,2)</f>
        <v>0</v>
      </c>
      <c r="K286" s="194" t="s">
        <v>161</v>
      </c>
      <c r="L286" s="199"/>
      <c r="M286" s="200" t="s">
        <v>21</v>
      </c>
      <c r="N286" s="201" t="s">
        <v>44</v>
      </c>
      <c r="P286" s="166">
        <f>O286*H286</f>
        <v>0</v>
      </c>
      <c r="Q286" s="166">
        <v>0.044</v>
      </c>
      <c r="R286" s="166">
        <f>Q286*H286</f>
        <v>13.065359999999998</v>
      </c>
      <c r="S286" s="166">
        <v>0</v>
      </c>
      <c r="T286" s="167">
        <f>S286*H286</f>
        <v>0</v>
      </c>
      <c r="AR286" s="23" t="s">
        <v>211</v>
      </c>
      <c r="AT286" s="23" t="s">
        <v>218</v>
      </c>
      <c r="AU286" s="23" t="s">
        <v>83</v>
      </c>
      <c r="AY286" s="23" t="s">
        <v>155</v>
      </c>
      <c r="BE286" s="168">
        <f>IF(N286="základní",J286,0)</f>
        <v>0</v>
      </c>
      <c r="BF286" s="168">
        <f>IF(N286="snížená",J286,0)</f>
        <v>0</v>
      </c>
      <c r="BG286" s="168">
        <f>IF(N286="zákl. přenesená",J286,0)</f>
        <v>0</v>
      </c>
      <c r="BH286" s="168">
        <f>IF(N286="sníž. přenesená",J286,0)</f>
        <v>0</v>
      </c>
      <c r="BI286" s="168">
        <f>IF(N286="nulová",J286,0)</f>
        <v>0</v>
      </c>
      <c r="BJ286" s="23" t="s">
        <v>81</v>
      </c>
      <c r="BK286" s="168">
        <f>ROUND(I286*H286,2)</f>
        <v>0</v>
      </c>
      <c r="BL286" s="23" t="s">
        <v>162</v>
      </c>
      <c r="BM286" s="23" t="s">
        <v>421</v>
      </c>
    </row>
    <row r="287" spans="2:51" s="12" customFormat="1" ht="13.5">
      <c r="B287" s="177"/>
      <c r="D287" s="170" t="s">
        <v>164</v>
      </c>
      <c r="F287" s="179" t="s">
        <v>422</v>
      </c>
      <c r="H287" s="180">
        <v>296.94</v>
      </c>
      <c r="I287" s="181"/>
      <c r="L287" s="177"/>
      <c r="M287" s="182"/>
      <c r="T287" s="183"/>
      <c r="AT287" s="178" t="s">
        <v>164</v>
      </c>
      <c r="AU287" s="178" t="s">
        <v>83</v>
      </c>
      <c r="AV287" s="12" t="s">
        <v>83</v>
      </c>
      <c r="AW287" s="12" t="s">
        <v>6</v>
      </c>
      <c r="AX287" s="12" t="s">
        <v>81</v>
      </c>
      <c r="AY287" s="178" t="s">
        <v>155</v>
      </c>
    </row>
    <row r="288" spans="2:63" s="10" customFormat="1" ht="29.85" customHeight="1">
      <c r="B288" s="145"/>
      <c r="D288" s="146" t="s">
        <v>72</v>
      </c>
      <c r="E288" s="155" t="s">
        <v>423</v>
      </c>
      <c r="F288" s="155" t="s">
        <v>424</v>
      </c>
      <c r="I288" s="148"/>
      <c r="J288" s="156">
        <f>BK288</f>
        <v>0</v>
      </c>
      <c r="L288" s="145"/>
      <c r="M288" s="150"/>
      <c r="P288" s="151">
        <f>SUM(P289:P301)</f>
        <v>0</v>
      </c>
      <c r="R288" s="151">
        <f>SUM(R289:R301)</f>
        <v>2.0115515399999997</v>
      </c>
      <c r="T288" s="152">
        <f>SUM(T289:T301)</f>
        <v>0</v>
      </c>
      <c r="AR288" s="146" t="s">
        <v>81</v>
      </c>
      <c r="AT288" s="153" t="s">
        <v>72</v>
      </c>
      <c r="AU288" s="153" t="s">
        <v>81</v>
      </c>
      <c r="AY288" s="146" t="s">
        <v>155</v>
      </c>
      <c r="BK288" s="154">
        <f>SUM(BK289:BK301)</f>
        <v>0</v>
      </c>
    </row>
    <row r="289" spans="2:65" s="1" customFormat="1" ht="31.5" customHeight="1">
      <c r="B289" s="39"/>
      <c r="C289" s="157" t="s">
        <v>425</v>
      </c>
      <c r="D289" s="157" t="s">
        <v>157</v>
      </c>
      <c r="E289" s="158" t="s">
        <v>426</v>
      </c>
      <c r="F289" s="159" t="s">
        <v>427</v>
      </c>
      <c r="G289" s="160" t="s">
        <v>206</v>
      </c>
      <c r="H289" s="161">
        <v>17.408</v>
      </c>
      <c r="I289" s="162"/>
      <c r="J289" s="163">
        <f>ROUND(I289*H289,2)</f>
        <v>0</v>
      </c>
      <c r="K289" s="159" t="s">
        <v>161</v>
      </c>
      <c r="L289" s="39"/>
      <c r="M289" s="164" t="s">
        <v>21</v>
      </c>
      <c r="N289" s="165" t="s">
        <v>44</v>
      </c>
      <c r="P289" s="166">
        <f>O289*H289</f>
        <v>0</v>
      </c>
      <c r="Q289" s="166">
        <v>0.01838</v>
      </c>
      <c r="R289" s="166">
        <f>Q289*H289</f>
        <v>0.31995904000000003</v>
      </c>
      <c r="S289" s="166">
        <v>0</v>
      </c>
      <c r="T289" s="167">
        <f>S289*H289</f>
        <v>0</v>
      </c>
      <c r="AR289" s="23" t="s">
        <v>162</v>
      </c>
      <c r="AT289" s="23" t="s">
        <v>157</v>
      </c>
      <c r="AU289" s="23" t="s">
        <v>83</v>
      </c>
      <c r="AY289" s="23" t="s">
        <v>155</v>
      </c>
      <c r="BE289" s="168">
        <f>IF(N289="základní",J289,0)</f>
        <v>0</v>
      </c>
      <c r="BF289" s="168">
        <f>IF(N289="snížená",J289,0)</f>
        <v>0</v>
      </c>
      <c r="BG289" s="168">
        <f>IF(N289="zákl. přenesená",J289,0)</f>
        <v>0</v>
      </c>
      <c r="BH289" s="168">
        <f>IF(N289="sníž. přenesená",J289,0)</f>
        <v>0</v>
      </c>
      <c r="BI289" s="168">
        <f>IF(N289="nulová",J289,0)</f>
        <v>0</v>
      </c>
      <c r="BJ289" s="23" t="s">
        <v>81</v>
      </c>
      <c r="BK289" s="168">
        <f>ROUND(I289*H289,2)</f>
        <v>0</v>
      </c>
      <c r="BL289" s="23" t="s">
        <v>162</v>
      </c>
      <c r="BM289" s="23" t="s">
        <v>428</v>
      </c>
    </row>
    <row r="290" spans="2:51" s="12" customFormat="1" ht="13.5">
      <c r="B290" s="177"/>
      <c r="D290" s="170" t="s">
        <v>164</v>
      </c>
      <c r="E290" s="178" t="s">
        <v>21</v>
      </c>
      <c r="F290" s="179" t="s">
        <v>429</v>
      </c>
      <c r="H290" s="180">
        <v>6</v>
      </c>
      <c r="I290" s="181"/>
      <c r="L290" s="177"/>
      <c r="M290" s="182"/>
      <c r="T290" s="183"/>
      <c r="AT290" s="178" t="s">
        <v>164</v>
      </c>
      <c r="AU290" s="178" t="s">
        <v>83</v>
      </c>
      <c r="AV290" s="12" t="s">
        <v>83</v>
      </c>
      <c r="AW290" s="12" t="s">
        <v>37</v>
      </c>
      <c r="AX290" s="12" t="s">
        <v>73</v>
      </c>
      <c r="AY290" s="178" t="s">
        <v>155</v>
      </c>
    </row>
    <row r="291" spans="2:51" s="12" customFormat="1" ht="13.5">
      <c r="B291" s="177"/>
      <c r="D291" s="170" t="s">
        <v>164</v>
      </c>
      <c r="E291" s="178" t="s">
        <v>21</v>
      </c>
      <c r="F291" s="179" t="s">
        <v>264</v>
      </c>
      <c r="H291" s="180">
        <v>6.75</v>
      </c>
      <c r="I291" s="181"/>
      <c r="L291" s="177"/>
      <c r="M291" s="182"/>
      <c r="T291" s="183"/>
      <c r="AT291" s="178" t="s">
        <v>164</v>
      </c>
      <c r="AU291" s="178" t="s">
        <v>83</v>
      </c>
      <c r="AV291" s="12" t="s">
        <v>83</v>
      </c>
      <c r="AW291" s="12" t="s">
        <v>37</v>
      </c>
      <c r="AX291" s="12" t="s">
        <v>73</v>
      </c>
      <c r="AY291" s="178" t="s">
        <v>155</v>
      </c>
    </row>
    <row r="292" spans="2:51" s="12" customFormat="1" ht="13.5">
      <c r="B292" s="177"/>
      <c r="D292" s="170" t="s">
        <v>164</v>
      </c>
      <c r="E292" s="178" t="s">
        <v>21</v>
      </c>
      <c r="F292" s="179" t="s">
        <v>430</v>
      </c>
      <c r="H292" s="180">
        <v>3.65</v>
      </c>
      <c r="I292" s="181"/>
      <c r="L292" s="177"/>
      <c r="M292" s="182"/>
      <c r="T292" s="183"/>
      <c r="AT292" s="178" t="s">
        <v>164</v>
      </c>
      <c r="AU292" s="178" t="s">
        <v>83</v>
      </c>
      <c r="AV292" s="12" t="s">
        <v>83</v>
      </c>
      <c r="AW292" s="12" t="s">
        <v>37</v>
      </c>
      <c r="AX292" s="12" t="s">
        <v>73</v>
      </c>
      <c r="AY292" s="178" t="s">
        <v>155</v>
      </c>
    </row>
    <row r="293" spans="2:51" s="12" customFormat="1" ht="13.5">
      <c r="B293" s="177"/>
      <c r="D293" s="170" t="s">
        <v>164</v>
      </c>
      <c r="E293" s="178" t="s">
        <v>21</v>
      </c>
      <c r="F293" s="179" t="s">
        <v>431</v>
      </c>
      <c r="H293" s="180">
        <v>0.24</v>
      </c>
      <c r="I293" s="181"/>
      <c r="L293" s="177"/>
      <c r="M293" s="182"/>
      <c r="T293" s="183"/>
      <c r="AT293" s="178" t="s">
        <v>164</v>
      </c>
      <c r="AU293" s="178" t="s">
        <v>83</v>
      </c>
      <c r="AV293" s="12" t="s">
        <v>83</v>
      </c>
      <c r="AW293" s="12" t="s">
        <v>37</v>
      </c>
      <c r="AX293" s="12" t="s">
        <v>73</v>
      </c>
      <c r="AY293" s="178" t="s">
        <v>155</v>
      </c>
    </row>
    <row r="294" spans="2:51" s="12" customFormat="1" ht="13.5">
      <c r="B294" s="177"/>
      <c r="D294" s="170" t="s">
        <v>164</v>
      </c>
      <c r="E294" s="178" t="s">
        <v>21</v>
      </c>
      <c r="F294" s="179" t="s">
        <v>432</v>
      </c>
      <c r="H294" s="180">
        <v>0.768</v>
      </c>
      <c r="I294" s="181"/>
      <c r="L294" s="177"/>
      <c r="M294" s="182"/>
      <c r="T294" s="183"/>
      <c r="AT294" s="178" t="s">
        <v>164</v>
      </c>
      <c r="AU294" s="178" t="s">
        <v>83</v>
      </c>
      <c r="AV294" s="12" t="s">
        <v>83</v>
      </c>
      <c r="AW294" s="12" t="s">
        <v>37</v>
      </c>
      <c r="AX294" s="12" t="s">
        <v>73</v>
      </c>
      <c r="AY294" s="178" t="s">
        <v>155</v>
      </c>
    </row>
    <row r="295" spans="2:51" s="13" customFormat="1" ht="13.5">
      <c r="B295" s="184"/>
      <c r="D295" s="170" t="s">
        <v>164</v>
      </c>
      <c r="E295" s="185" t="s">
        <v>21</v>
      </c>
      <c r="F295" s="186" t="s">
        <v>174</v>
      </c>
      <c r="H295" s="187">
        <v>17.408</v>
      </c>
      <c r="I295" s="188"/>
      <c r="L295" s="184"/>
      <c r="M295" s="189"/>
      <c r="T295" s="190"/>
      <c r="AT295" s="191" t="s">
        <v>164</v>
      </c>
      <c r="AU295" s="191" t="s">
        <v>83</v>
      </c>
      <c r="AV295" s="13" t="s">
        <v>162</v>
      </c>
      <c r="AW295" s="13" t="s">
        <v>37</v>
      </c>
      <c r="AX295" s="13" t="s">
        <v>81</v>
      </c>
      <c r="AY295" s="191" t="s">
        <v>155</v>
      </c>
    </row>
    <row r="296" spans="2:65" s="1" customFormat="1" ht="22.5" customHeight="1">
      <c r="B296" s="39"/>
      <c r="C296" s="157" t="s">
        <v>373</v>
      </c>
      <c r="D296" s="157" t="s">
        <v>157</v>
      </c>
      <c r="E296" s="158" t="s">
        <v>433</v>
      </c>
      <c r="F296" s="159" t="s">
        <v>434</v>
      </c>
      <c r="G296" s="160" t="s">
        <v>206</v>
      </c>
      <c r="H296" s="161">
        <v>50.375</v>
      </c>
      <c r="I296" s="162"/>
      <c r="J296" s="163">
        <f>ROUND(I296*H296,2)</f>
        <v>0</v>
      </c>
      <c r="K296" s="159" t="s">
        <v>161</v>
      </c>
      <c r="L296" s="39"/>
      <c r="M296" s="164" t="s">
        <v>21</v>
      </c>
      <c r="N296" s="165" t="s">
        <v>44</v>
      </c>
      <c r="P296" s="166">
        <f>O296*H296</f>
        <v>0</v>
      </c>
      <c r="Q296" s="166">
        <v>0.03358</v>
      </c>
      <c r="R296" s="166">
        <f>Q296*H296</f>
        <v>1.6915924999999998</v>
      </c>
      <c r="S296" s="166">
        <v>0</v>
      </c>
      <c r="T296" s="167">
        <f>S296*H296</f>
        <v>0</v>
      </c>
      <c r="AR296" s="23" t="s">
        <v>162</v>
      </c>
      <c r="AT296" s="23" t="s">
        <v>157</v>
      </c>
      <c r="AU296" s="23" t="s">
        <v>83</v>
      </c>
      <c r="AY296" s="23" t="s">
        <v>155</v>
      </c>
      <c r="BE296" s="168">
        <f>IF(N296="základní",J296,0)</f>
        <v>0</v>
      </c>
      <c r="BF296" s="168">
        <f>IF(N296="snížená",J296,0)</f>
        <v>0</v>
      </c>
      <c r="BG296" s="168">
        <f>IF(N296="zákl. přenesená",J296,0)</f>
        <v>0</v>
      </c>
      <c r="BH296" s="168">
        <f>IF(N296="sníž. přenesená",J296,0)</f>
        <v>0</v>
      </c>
      <c r="BI296" s="168">
        <f>IF(N296="nulová",J296,0)</f>
        <v>0</v>
      </c>
      <c r="BJ296" s="23" t="s">
        <v>81</v>
      </c>
      <c r="BK296" s="168">
        <f>ROUND(I296*H296,2)</f>
        <v>0</v>
      </c>
      <c r="BL296" s="23" t="s">
        <v>162</v>
      </c>
      <c r="BM296" s="23" t="s">
        <v>435</v>
      </c>
    </row>
    <row r="297" spans="2:51" s="12" customFormat="1" ht="13.5">
      <c r="B297" s="177"/>
      <c r="D297" s="170" t="s">
        <v>164</v>
      </c>
      <c r="E297" s="178" t="s">
        <v>21</v>
      </c>
      <c r="F297" s="179" t="s">
        <v>436</v>
      </c>
      <c r="H297" s="180">
        <v>18</v>
      </c>
      <c r="I297" s="181"/>
      <c r="L297" s="177"/>
      <c r="M297" s="182"/>
      <c r="T297" s="183"/>
      <c r="AT297" s="178" t="s">
        <v>164</v>
      </c>
      <c r="AU297" s="178" t="s">
        <v>83</v>
      </c>
      <c r="AV297" s="12" t="s">
        <v>83</v>
      </c>
      <c r="AW297" s="12" t="s">
        <v>37</v>
      </c>
      <c r="AX297" s="12" t="s">
        <v>73</v>
      </c>
      <c r="AY297" s="178" t="s">
        <v>155</v>
      </c>
    </row>
    <row r="298" spans="2:51" s="12" customFormat="1" ht="13.5">
      <c r="B298" s="177"/>
      <c r="D298" s="170" t="s">
        <v>164</v>
      </c>
      <c r="E298" s="178" t="s">
        <v>21</v>
      </c>
      <c r="F298" s="179" t="s">
        <v>437</v>
      </c>
      <c r="H298" s="180">
        <v>3.275</v>
      </c>
      <c r="I298" s="181"/>
      <c r="L298" s="177"/>
      <c r="M298" s="182"/>
      <c r="T298" s="183"/>
      <c r="AT298" s="178" t="s">
        <v>164</v>
      </c>
      <c r="AU298" s="178" t="s">
        <v>83</v>
      </c>
      <c r="AV298" s="12" t="s">
        <v>83</v>
      </c>
      <c r="AW298" s="12" t="s">
        <v>37</v>
      </c>
      <c r="AX298" s="12" t="s">
        <v>73</v>
      </c>
      <c r="AY298" s="178" t="s">
        <v>155</v>
      </c>
    </row>
    <row r="299" spans="2:51" s="12" customFormat="1" ht="13.5">
      <c r="B299" s="177"/>
      <c r="D299" s="170" t="s">
        <v>164</v>
      </c>
      <c r="E299" s="178" t="s">
        <v>21</v>
      </c>
      <c r="F299" s="179" t="s">
        <v>438</v>
      </c>
      <c r="H299" s="180">
        <v>4.2</v>
      </c>
      <c r="I299" s="181"/>
      <c r="L299" s="177"/>
      <c r="M299" s="182"/>
      <c r="T299" s="183"/>
      <c r="AT299" s="178" t="s">
        <v>164</v>
      </c>
      <c r="AU299" s="178" t="s">
        <v>83</v>
      </c>
      <c r="AV299" s="12" t="s">
        <v>83</v>
      </c>
      <c r="AW299" s="12" t="s">
        <v>37</v>
      </c>
      <c r="AX299" s="12" t="s">
        <v>73</v>
      </c>
      <c r="AY299" s="178" t="s">
        <v>155</v>
      </c>
    </row>
    <row r="300" spans="2:51" s="12" customFormat="1" ht="13.5">
      <c r="B300" s="177"/>
      <c r="D300" s="170" t="s">
        <v>164</v>
      </c>
      <c r="E300" s="178" t="s">
        <v>21</v>
      </c>
      <c r="F300" s="179" t="s">
        <v>439</v>
      </c>
      <c r="H300" s="180">
        <v>24.9</v>
      </c>
      <c r="I300" s="181"/>
      <c r="L300" s="177"/>
      <c r="M300" s="182"/>
      <c r="T300" s="183"/>
      <c r="AT300" s="178" t="s">
        <v>164</v>
      </c>
      <c r="AU300" s="178" t="s">
        <v>83</v>
      </c>
      <c r="AV300" s="12" t="s">
        <v>83</v>
      </c>
      <c r="AW300" s="12" t="s">
        <v>37</v>
      </c>
      <c r="AX300" s="12" t="s">
        <v>73</v>
      </c>
      <c r="AY300" s="178" t="s">
        <v>155</v>
      </c>
    </row>
    <row r="301" spans="2:51" s="13" customFormat="1" ht="13.5">
      <c r="B301" s="184"/>
      <c r="D301" s="170" t="s">
        <v>164</v>
      </c>
      <c r="E301" s="185" t="s">
        <v>21</v>
      </c>
      <c r="F301" s="186" t="s">
        <v>174</v>
      </c>
      <c r="H301" s="187">
        <v>50.375</v>
      </c>
      <c r="I301" s="188"/>
      <c r="L301" s="184"/>
      <c r="M301" s="189"/>
      <c r="T301" s="190"/>
      <c r="AT301" s="191" t="s">
        <v>164</v>
      </c>
      <c r="AU301" s="191" t="s">
        <v>83</v>
      </c>
      <c r="AV301" s="13" t="s">
        <v>162</v>
      </c>
      <c r="AW301" s="13" t="s">
        <v>37</v>
      </c>
      <c r="AX301" s="13" t="s">
        <v>81</v>
      </c>
      <c r="AY301" s="191" t="s">
        <v>155</v>
      </c>
    </row>
    <row r="302" spans="2:63" s="10" customFormat="1" ht="29.85" customHeight="1">
      <c r="B302" s="145"/>
      <c r="D302" s="146" t="s">
        <v>72</v>
      </c>
      <c r="E302" s="155" t="s">
        <v>440</v>
      </c>
      <c r="F302" s="155" t="s">
        <v>441</v>
      </c>
      <c r="I302" s="148"/>
      <c r="J302" s="156">
        <f>BK302</f>
        <v>0</v>
      </c>
      <c r="L302" s="145"/>
      <c r="M302" s="150"/>
      <c r="P302" s="151">
        <f>SUM(P303:P312)</f>
        <v>0</v>
      </c>
      <c r="R302" s="151">
        <f>SUM(R303:R312)</f>
        <v>2.1720196</v>
      </c>
      <c r="T302" s="152">
        <f>SUM(T303:T312)</f>
        <v>0</v>
      </c>
      <c r="AR302" s="146" t="s">
        <v>81</v>
      </c>
      <c r="AT302" s="153" t="s">
        <v>72</v>
      </c>
      <c r="AU302" s="153" t="s">
        <v>81</v>
      </c>
      <c r="AY302" s="146" t="s">
        <v>155</v>
      </c>
      <c r="BK302" s="154">
        <f>SUM(BK303:BK312)</f>
        <v>0</v>
      </c>
    </row>
    <row r="303" spans="2:65" s="1" customFormat="1" ht="31.5" customHeight="1">
      <c r="B303" s="39"/>
      <c r="C303" s="157" t="s">
        <v>442</v>
      </c>
      <c r="D303" s="157" t="s">
        <v>157</v>
      </c>
      <c r="E303" s="158" t="s">
        <v>443</v>
      </c>
      <c r="F303" s="159" t="s">
        <v>444</v>
      </c>
      <c r="G303" s="160" t="s">
        <v>206</v>
      </c>
      <c r="H303" s="161">
        <v>121.586</v>
      </c>
      <c r="I303" s="162"/>
      <c r="J303" s="163">
        <f>ROUND(I303*H303,2)</f>
        <v>0</v>
      </c>
      <c r="K303" s="159" t="s">
        <v>161</v>
      </c>
      <c r="L303" s="39"/>
      <c r="M303" s="164" t="s">
        <v>21</v>
      </c>
      <c r="N303" s="165" t="s">
        <v>44</v>
      </c>
      <c r="P303" s="166">
        <f>O303*H303</f>
        <v>0</v>
      </c>
      <c r="Q303" s="166">
        <v>0.00832</v>
      </c>
      <c r="R303" s="166">
        <f>Q303*H303</f>
        <v>1.01159552</v>
      </c>
      <c r="S303" s="166">
        <v>0</v>
      </c>
      <c r="T303" s="167">
        <f>S303*H303</f>
        <v>0</v>
      </c>
      <c r="AR303" s="23" t="s">
        <v>162</v>
      </c>
      <c r="AT303" s="23" t="s">
        <v>157</v>
      </c>
      <c r="AU303" s="23" t="s">
        <v>83</v>
      </c>
      <c r="AY303" s="23" t="s">
        <v>155</v>
      </c>
      <c r="BE303" s="168">
        <f>IF(N303="základní",J303,0)</f>
        <v>0</v>
      </c>
      <c r="BF303" s="168">
        <f>IF(N303="snížená",J303,0)</f>
        <v>0</v>
      </c>
      <c r="BG303" s="168">
        <f>IF(N303="zákl. přenesená",J303,0)</f>
        <v>0</v>
      </c>
      <c r="BH303" s="168">
        <f>IF(N303="sníž. přenesená",J303,0)</f>
        <v>0</v>
      </c>
      <c r="BI303" s="168">
        <f>IF(N303="nulová",J303,0)</f>
        <v>0</v>
      </c>
      <c r="BJ303" s="23" t="s">
        <v>81</v>
      </c>
      <c r="BK303" s="168">
        <f>ROUND(I303*H303,2)</f>
        <v>0</v>
      </c>
      <c r="BL303" s="23" t="s">
        <v>162</v>
      </c>
      <c r="BM303" s="23" t="s">
        <v>445</v>
      </c>
    </row>
    <row r="304" spans="2:47" s="1" customFormat="1" ht="24">
      <c r="B304" s="39"/>
      <c r="D304" s="170" t="s">
        <v>222</v>
      </c>
      <c r="F304" s="202" t="s">
        <v>446</v>
      </c>
      <c r="I304" s="98"/>
      <c r="L304" s="39"/>
      <c r="M304" s="203"/>
      <c r="T304" s="64"/>
      <c r="AT304" s="23" t="s">
        <v>222</v>
      </c>
      <c r="AU304" s="23" t="s">
        <v>83</v>
      </c>
    </row>
    <row r="305" spans="2:51" s="11" customFormat="1" ht="13.5">
      <c r="B305" s="169"/>
      <c r="D305" s="170" t="s">
        <v>164</v>
      </c>
      <c r="E305" s="171" t="s">
        <v>21</v>
      </c>
      <c r="F305" s="172" t="s">
        <v>270</v>
      </c>
      <c r="H305" s="173" t="s">
        <v>21</v>
      </c>
      <c r="I305" s="174"/>
      <c r="L305" s="169"/>
      <c r="M305" s="175"/>
      <c r="T305" s="176"/>
      <c r="AT305" s="173" t="s">
        <v>164</v>
      </c>
      <c r="AU305" s="173" t="s">
        <v>83</v>
      </c>
      <c r="AV305" s="11" t="s">
        <v>81</v>
      </c>
      <c r="AW305" s="11" t="s">
        <v>37</v>
      </c>
      <c r="AX305" s="11" t="s">
        <v>73</v>
      </c>
      <c r="AY305" s="173" t="s">
        <v>155</v>
      </c>
    </row>
    <row r="306" spans="2:51" s="12" customFormat="1" ht="13.5">
      <c r="B306" s="177"/>
      <c r="D306" s="170" t="s">
        <v>164</v>
      </c>
      <c r="E306" s="178" t="s">
        <v>21</v>
      </c>
      <c r="F306" s="179" t="s">
        <v>271</v>
      </c>
      <c r="H306" s="180">
        <v>121.586</v>
      </c>
      <c r="I306" s="181"/>
      <c r="L306" s="177"/>
      <c r="M306" s="182"/>
      <c r="T306" s="183"/>
      <c r="AT306" s="178" t="s">
        <v>164</v>
      </c>
      <c r="AU306" s="178" t="s">
        <v>83</v>
      </c>
      <c r="AV306" s="12" t="s">
        <v>83</v>
      </c>
      <c r="AW306" s="12" t="s">
        <v>37</v>
      </c>
      <c r="AX306" s="12" t="s">
        <v>81</v>
      </c>
      <c r="AY306" s="178" t="s">
        <v>155</v>
      </c>
    </row>
    <row r="307" spans="2:65" s="1" customFormat="1" ht="31.5" customHeight="1">
      <c r="B307" s="39"/>
      <c r="C307" s="192" t="s">
        <v>447</v>
      </c>
      <c r="D307" s="192" t="s">
        <v>218</v>
      </c>
      <c r="E307" s="193" t="s">
        <v>448</v>
      </c>
      <c r="F307" s="194" t="s">
        <v>1911</v>
      </c>
      <c r="G307" s="195" t="s">
        <v>160</v>
      </c>
      <c r="H307" s="196">
        <v>12.402</v>
      </c>
      <c r="I307" s="197"/>
      <c r="J307" s="198">
        <f>ROUND(I307*H307,2)</f>
        <v>0</v>
      </c>
      <c r="K307" s="194" t="s">
        <v>161</v>
      </c>
      <c r="L307" s="199"/>
      <c r="M307" s="200" t="s">
        <v>21</v>
      </c>
      <c r="N307" s="201" t="s">
        <v>44</v>
      </c>
      <c r="P307" s="166">
        <f>O307*H307</f>
        <v>0</v>
      </c>
      <c r="Q307" s="166">
        <v>0.032</v>
      </c>
      <c r="R307" s="166">
        <f>Q307*H307</f>
        <v>0.396864</v>
      </c>
      <c r="S307" s="166">
        <v>0</v>
      </c>
      <c r="T307" s="167">
        <f>S307*H307</f>
        <v>0</v>
      </c>
      <c r="AR307" s="23" t="s">
        <v>211</v>
      </c>
      <c r="AT307" s="23" t="s">
        <v>218</v>
      </c>
      <c r="AU307" s="23" t="s">
        <v>83</v>
      </c>
      <c r="AY307" s="23" t="s">
        <v>155</v>
      </c>
      <c r="BE307" s="168">
        <f>IF(N307="základní",J307,0)</f>
        <v>0</v>
      </c>
      <c r="BF307" s="168">
        <f>IF(N307="snížená",J307,0)</f>
        <v>0</v>
      </c>
      <c r="BG307" s="168">
        <f>IF(N307="zákl. přenesená",J307,0)</f>
        <v>0</v>
      </c>
      <c r="BH307" s="168">
        <f>IF(N307="sníž. přenesená",J307,0)</f>
        <v>0</v>
      </c>
      <c r="BI307" s="168">
        <f>IF(N307="nulová",J307,0)</f>
        <v>0</v>
      </c>
      <c r="BJ307" s="23" t="s">
        <v>81</v>
      </c>
      <c r="BK307" s="168">
        <f>ROUND(I307*H307,2)</f>
        <v>0</v>
      </c>
      <c r="BL307" s="23" t="s">
        <v>162</v>
      </c>
      <c r="BM307" s="23" t="s">
        <v>449</v>
      </c>
    </row>
    <row r="308" spans="2:47" s="1" customFormat="1" ht="24">
      <c r="B308" s="39"/>
      <c r="D308" s="170" t="s">
        <v>222</v>
      </c>
      <c r="F308" s="202" t="s">
        <v>1912</v>
      </c>
      <c r="I308" s="98"/>
      <c r="L308" s="39"/>
      <c r="M308" s="203"/>
      <c r="T308" s="64"/>
      <c r="AT308" s="23" t="s">
        <v>222</v>
      </c>
      <c r="AU308" s="23" t="s">
        <v>83</v>
      </c>
    </row>
    <row r="309" spans="2:51" s="11" customFormat="1" ht="13.5">
      <c r="B309" s="169"/>
      <c r="D309" s="170" t="s">
        <v>164</v>
      </c>
      <c r="E309" s="171" t="s">
        <v>21</v>
      </c>
      <c r="F309" s="172" t="s">
        <v>450</v>
      </c>
      <c r="H309" s="173" t="s">
        <v>21</v>
      </c>
      <c r="I309" s="174"/>
      <c r="L309" s="169"/>
      <c r="M309" s="175"/>
      <c r="T309" s="176"/>
      <c r="AT309" s="173" t="s">
        <v>164</v>
      </c>
      <c r="AU309" s="173" t="s">
        <v>83</v>
      </c>
      <c r="AV309" s="11" t="s">
        <v>81</v>
      </c>
      <c r="AW309" s="11" t="s">
        <v>37</v>
      </c>
      <c r="AX309" s="11" t="s">
        <v>73</v>
      </c>
      <c r="AY309" s="173" t="s">
        <v>155</v>
      </c>
    </row>
    <row r="310" spans="2:51" s="12" customFormat="1" ht="13.5">
      <c r="B310" s="177"/>
      <c r="D310" s="170" t="s">
        <v>164</v>
      </c>
      <c r="E310" s="178" t="s">
        <v>21</v>
      </c>
      <c r="F310" s="179" t="s">
        <v>451</v>
      </c>
      <c r="H310" s="180">
        <v>12.159</v>
      </c>
      <c r="I310" s="181"/>
      <c r="L310" s="177"/>
      <c r="M310" s="182"/>
      <c r="T310" s="183"/>
      <c r="AT310" s="178" t="s">
        <v>164</v>
      </c>
      <c r="AU310" s="178" t="s">
        <v>83</v>
      </c>
      <c r="AV310" s="12" t="s">
        <v>83</v>
      </c>
      <c r="AW310" s="12" t="s">
        <v>37</v>
      </c>
      <c r="AX310" s="12" t="s">
        <v>81</v>
      </c>
      <c r="AY310" s="178" t="s">
        <v>155</v>
      </c>
    </row>
    <row r="311" spans="2:51" s="12" customFormat="1" ht="13.5">
      <c r="B311" s="177"/>
      <c r="D311" s="170" t="s">
        <v>164</v>
      </c>
      <c r="F311" s="179" t="s">
        <v>452</v>
      </c>
      <c r="H311" s="180">
        <v>12.402</v>
      </c>
      <c r="I311" s="181"/>
      <c r="L311" s="177"/>
      <c r="M311" s="182"/>
      <c r="T311" s="183"/>
      <c r="AT311" s="178" t="s">
        <v>164</v>
      </c>
      <c r="AU311" s="178" t="s">
        <v>83</v>
      </c>
      <c r="AV311" s="12" t="s">
        <v>83</v>
      </c>
      <c r="AW311" s="12" t="s">
        <v>6</v>
      </c>
      <c r="AX311" s="12" t="s">
        <v>81</v>
      </c>
      <c r="AY311" s="178" t="s">
        <v>155</v>
      </c>
    </row>
    <row r="312" spans="2:65" s="1" customFormat="1" ht="31.5" customHeight="1">
      <c r="B312" s="39"/>
      <c r="C312" s="157" t="s">
        <v>453</v>
      </c>
      <c r="D312" s="157" t="s">
        <v>157</v>
      </c>
      <c r="E312" s="158" t="s">
        <v>454</v>
      </c>
      <c r="F312" s="159" t="s">
        <v>455</v>
      </c>
      <c r="G312" s="160" t="s">
        <v>206</v>
      </c>
      <c r="H312" s="161">
        <v>121.586</v>
      </c>
      <c r="I312" s="162"/>
      <c r="J312" s="163">
        <f>ROUND(I312*H312,2)</f>
        <v>0</v>
      </c>
      <c r="K312" s="159" t="s">
        <v>161</v>
      </c>
      <c r="L312" s="39"/>
      <c r="M312" s="164" t="s">
        <v>21</v>
      </c>
      <c r="N312" s="165" t="s">
        <v>44</v>
      </c>
      <c r="P312" s="166">
        <f>O312*H312</f>
        <v>0</v>
      </c>
      <c r="Q312" s="166">
        <v>0.00628</v>
      </c>
      <c r="R312" s="166">
        <f>Q312*H312</f>
        <v>0.76356008</v>
      </c>
      <c r="S312" s="166">
        <v>0</v>
      </c>
      <c r="T312" s="167">
        <f>S312*H312</f>
        <v>0</v>
      </c>
      <c r="AR312" s="23" t="s">
        <v>162</v>
      </c>
      <c r="AT312" s="23" t="s">
        <v>157</v>
      </c>
      <c r="AU312" s="23" t="s">
        <v>83</v>
      </c>
      <c r="AY312" s="23" t="s">
        <v>155</v>
      </c>
      <c r="BE312" s="168">
        <f>IF(N312="základní",J312,0)</f>
        <v>0</v>
      </c>
      <c r="BF312" s="168">
        <f>IF(N312="snížená",J312,0)</f>
        <v>0</v>
      </c>
      <c r="BG312" s="168">
        <f>IF(N312="zákl. přenesená",J312,0)</f>
        <v>0</v>
      </c>
      <c r="BH312" s="168">
        <f>IF(N312="sníž. přenesená",J312,0)</f>
        <v>0</v>
      </c>
      <c r="BI312" s="168">
        <f>IF(N312="nulová",J312,0)</f>
        <v>0</v>
      </c>
      <c r="BJ312" s="23" t="s">
        <v>81</v>
      </c>
      <c r="BK312" s="168">
        <f>ROUND(I312*H312,2)</f>
        <v>0</v>
      </c>
      <c r="BL312" s="23" t="s">
        <v>162</v>
      </c>
      <c r="BM312" s="23" t="s">
        <v>456</v>
      </c>
    </row>
    <row r="313" spans="2:63" s="10" customFormat="1" ht="29.85" customHeight="1">
      <c r="B313" s="145"/>
      <c r="D313" s="146" t="s">
        <v>72</v>
      </c>
      <c r="E313" s="155" t="s">
        <v>457</v>
      </c>
      <c r="F313" s="155" t="s">
        <v>458</v>
      </c>
      <c r="I313" s="148"/>
      <c r="J313" s="156">
        <f>BK313</f>
        <v>0</v>
      </c>
      <c r="L313" s="145"/>
      <c r="M313" s="150"/>
      <c r="P313" s="151">
        <f>SUM(P314:P329)</f>
        <v>0</v>
      </c>
      <c r="R313" s="151">
        <f>SUM(R314:R329)</f>
        <v>464.52390877999994</v>
      </c>
      <c r="T313" s="152">
        <f>SUM(T314:T329)</f>
        <v>0</v>
      </c>
      <c r="AR313" s="146" t="s">
        <v>81</v>
      </c>
      <c r="AT313" s="153" t="s">
        <v>72</v>
      </c>
      <c r="AU313" s="153" t="s">
        <v>81</v>
      </c>
      <c r="AY313" s="146" t="s">
        <v>155</v>
      </c>
      <c r="BK313" s="154">
        <f>SUM(BK314:BK329)</f>
        <v>0</v>
      </c>
    </row>
    <row r="314" spans="2:65" s="1" customFormat="1" ht="31.5" customHeight="1">
      <c r="B314" s="39"/>
      <c r="C314" s="157" t="s">
        <v>459</v>
      </c>
      <c r="D314" s="157" t="s">
        <v>157</v>
      </c>
      <c r="E314" s="158" t="s">
        <v>460</v>
      </c>
      <c r="F314" s="159" t="s">
        <v>461</v>
      </c>
      <c r="G314" s="160" t="s">
        <v>160</v>
      </c>
      <c r="H314" s="161">
        <v>182.2</v>
      </c>
      <c r="I314" s="162"/>
      <c r="J314" s="163">
        <f>ROUND(I314*H314,2)</f>
        <v>0</v>
      </c>
      <c r="K314" s="159" t="s">
        <v>161</v>
      </c>
      <c r="L314" s="39"/>
      <c r="M314" s="164" t="s">
        <v>21</v>
      </c>
      <c r="N314" s="165" t="s">
        <v>44</v>
      </c>
      <c r="P314" s="166">
        <f>O314*H314</f>
        <v>0</v>
      </c>
      <c r="Q314" s="166">
        <v>2.45329</v>
      </c>
      <c r="R314" s="166">
        <f>Q314*H314</f>
        <v>446.98943799999995</v>
      </c>
      <c r="S314" s="166">
        <v>0</v>
      </c>
      <c r="T314" s="167">
        <f>S314*H314</f>
        <v>0</v>
      </c>
      <c r="AR314" s="23" t="s">
        <v>162</v>
      </c>
      <c r="AT314" s="23" t="s">
        <v>157</v>
      </c>
      <c r="AU314" s="23" t="s">
        <v>83</v>
      </c>
      <c r="AY314" s="23" t="s">
        <v>155</v>
      </c>
      <c r="BE314" s="168">
        <f>IF(N314="základní",J314,0)</f>
        <v>0</v>
      </c>
      <c r="BF314" s="168">
        <f>IF(N314="snížená",J314,0)</f>
        <v>0</v>
      </c>
      <c r="BG314" s="168">
        <f>IF(N314="zákl. přenesená",J314,0)</f>
        <v>0</v>
      </c>
      <c r="BH314" s="168">
        <f>IF(N314="sníž. přenesená",J314,0)</f>
        <v>0</v>
      </c>
      <c r="BI314" s="168">
        <f>IF(N314="nulová",J314,0)</f>
        <v>0</v>
      </c>
      <c r="BJ314" s="23" t="s">
        <v>81</v>
      </c>
      <c r="BK314" s="168">
        <f>ROUND(I314*H314,2)</f>
        <v>0</v>
      </c>
      <c r="BL314" s="23" t="s">
        <v>162</v>
      </c>
      <c r="BM314" s="23" t="s">
        <v>462</v>
      </c>
    </row>
    <row r="315" spans="2:51" s="12" customFormat="1" ht="13.5">
      <c r="B315" s="177"/>
      <c r="D315" s="170" t="s">
        <v>164</v>
      </c>
      <c r="E315" s="178" t="s">
        <v>21</v>
      </c>
      <c r="F315" s="179" t="s">
        <v>463</v>
      </c>
      <c r="H315" s="180">
        <v>182.2</v>
      </c>
      <c r="I315" s="181"/>
      <c r="L315" s="177"/>
      <c r="M315" s="182"/>
      <c r="T315" s="183"/>
      <c r="AT315" s="178" t="s">
        <v>164</v>
      </c>
      <c r="AU315" s="178" t="s">
        <v>83</v>
      </c>
      <c r="AV315" s="12" t="s">
        <v>83</v>
      </c>
      <c r="AW315" s="12" t="s">
        <v>37</v>
      </c>
      <c r="AX315" s="12" t="s">
        <v>81</v>
      </c>
      <c r="AY315" s="178" t="s">
        <v>155</v>
      </c>
    </row>
    <row r="316" spans="2:65" s="1" customFormat="1" ht="44.25" customHeight="1">
      <c r="B316" s="39"/>
      <c r="C316" s="157" t="s">
        <v>464</v>
      </c>
      <c r="D316" s="157" t="s">
        <v>157</v>
      </c>
      <c r="E316" s="158" t="s">
        <v>465</v>
      </c>
      <c r="F316" s="159" t="s">
        <v>466</v>
      </c>
      <c r="G316" s="160" t="s">
        <v>206</v>
      </c>
      <c r="H316" s="161">
        <v>42.276</v>
      </c>
      <c r="I316" s="162"/>
      <c r="J316" s="163">
        <f>ROUND(I316*H316,2)</f>
        <v>0</v>
      </c>
      <c r="K316" s="159" t="s">
        <v>161</v>
      </c>
      <c r="L316" s="39"/>
      <c r="M316" s="164" t="s">
        <v>21</v>
      </c>
      <c r="N316" s="165" t="s">
        <v>44</v>
      </c>
      <c r="P316" s="166">
        <f>O316*H316</f>
        <v>0</v>
      </c>
      <c r="Q316" s="166">
        <v>0.00103</v>
      </c>
      <c r="R316" s="166">
        <f>Q316*H316</f>
        <v>0.043544280000000005</v>
      </c>
      <c r="S316" s="166">
        <v>0</v>
      </c>
      <c r="T316" s="167">
        <f>S316*H316</f>
        <v>0</v>
      </c>
      <c r="AR316" s="23" t="s">
        <v>162</v>
      </c>
      <c r="AT316" s="23" t="s">
        <v>157</v>
      </c>
      <c r="AU316" s="23" t="s">
        <v>83</v>
      </c>
      <c r="AY316" s="23" t="s">
        <v>155</v>
      </c>
      <c r="BE316" s="168">
        <f>IF(N316="základní",J316,0)</f>
        <v>0</v>
      </c>
      <c r="BF316" s="168">
        <f>IF(N316="snížená",J316,0)</f>
        <v>0</v>
      </c>
      <c r="BG316" s="168">
        <f>IF(N316="zákl. přenesená",J316,0)</f>
        <v>0</v>
      </c>
      <c r="BH316" s="168">
        <f>IF(N316="sníž. přenesená",J316,0)</f>
        <v>0</v>
      </c>
      <c r="BI316" s="168">
        <f>IF(N316="nulová",J316,0)</f>
        <v>0</v>
      </c>
      <c r="BJ316" s="23" t="s">
        <v>81</v>
      </c>
      <c r="BK316" s="168">
        <f>ROUND(I316*H316,2)</f>
        <v>0</v>
      </c>
      <c r="BL316" s="23" t="s">
        <v>162</v>
      </c>
      <c r="BM316" s="23" t="s">
        <v>467</v>
      </c>
    </row>
    <row r="317" spans="2:51" s="12" customFormat="1" ht="13.5">
      <c r="B317" s="177"/>
      <c r="D317" s="170" t="s">
        <v>164</v>
      </c>
      <c r="E317" s="178" t="s">
        <v>21</v>
      </c>
      <c r="F317" s="179" t="s">
        <v>468</v>
      </c>
      <c r="H317" s="180">
        <v>42.276</v>
      </c>
      <c r="I317" s="181"/>
      <c r="L317" s="177"/>
      <c r="M317" s="182"/>
      <c r="T317" s="183"/>
      <c r="AT317" s="178" t="s">
        <v>164</v>
      </c>
      <c r="AU317" s="178" t="s">
        <v>83</v>
      </c>
      <c r="AV317" s="12" t="s">
        <v>83</v>
      </c>
      <c r="AW317" s="12" t="s">
        <v>37</v>
      </c>
      <c r="AX317" s="12" t="s">
        <v>81</v>
      </c>
      <c r="AY317" s="178" t="s">
        <v>155</v>
      </c>
    </row>
    <row r="318" spans="2:65" s="1" customFormat="1" ht="44.25" customHeight="1">
      <c r="B318" s="39"/>
      <c r="C318" s="157" t="s">
        <v>469</v>
      </c>
      <c r="D318" s="157" t="s">
        <v>157</v>
      </c>
      <c r="E318" s="158" t="s">
        <v>470</v>
      </c>
      <c r="F318" s="159" t="s">
        <v>471</v>
      </c>
      <c r="G318" s="160" t="s">
        <v>206</v>
      </c>
      <c r="H318" s="161">
        <v>42.276</v>
      </c>
      <c r="I318" s="162"/>
      <c r="J318" s="163">
        <f>ROUND(I318*H318,2)</f>
        <v>0</v>
      </c>
      <c r="K318" s="159" t="s">
        <v>161</v>
      </c>
      <c r="L318" s="39"/>
      <c r="M318" s="164" t="s">
        <v>21</v>
      </c>
      <c r="N318" s="165" t="s">
        <v>44</v>
      </c>
      <c r="P318" s="166">
        <f>O318*H318</f>
        <v>0</v>
      </c>
      <c r="Q318" s="166">
        <v>0</v>
      </c>
      <c r="R318" s="166">
        <f>Q318*H318</f>
        <v>0</v>
      </c>
      <c r="S318" s="166">
        <v>0</v>
      </c>
      <c r="T318" s="167">
        <f>S318*H318</f>
        <v>0</v>
      </c>
      <c r="AR318" s="23" t="s">
        <v>162</v>
      </c>
      <c r="AT318" s="23" t="s">
        <v>157</v>
      </c>
      <c r="AU318" s="23" t="s">
        <v>83</v>
      </c>
      <c r="AY318" s="23" t="s">
        <v>155</v>
      </c>
      <c r="BE318" s="168">
        <f>IF(N318="základní",J318,0)</f>
        <v>0</v>
      </c>
      <c r="BF318" s="168">
        <f>IF(N318="snížená",J318,0)</f>
        <v>0</v>
      </c>
      <c r="BG318" s="168">
        <f>IF(N318="zákl. přenesená",J318,0)</f>
        <v>0</v>
      </c>
      <c r="BH318" s="168">
        <f>IF(N318="sníž. přenesená",J318,0)</f>
        <v>0</v>
      </c>
      <c r="BI318" s="168">
        <f>IF(N318="nulová",J318,0)</f>
        <v>0</v>
      </c>
      <c r="BJ318" s="23" t="s">
        <v>81</v>
      </c>
      <c r="BK318" s="168">
        <f>ROUND(I318*H318,2)</f>
        <v>0</v>
      </c>
      <c r="BL318" s="23" t="s">
        <v>162</v>
      </c>
      <c r="BM318" s="23" t="s">
        <v>472</v>
      </c>
    </row>
    <row r="319" spans="2:65" s="1" customFormat="1" ht="22.5" customHeight="1">
      <c r="B319" s="39"/>
      <c r="C319" s="157" t="s">
        <v>473</v>
      </c>
      <c r="D319" s="157" t="s">
        <v>157</v>
      </c>
      <c r="E319" s="158" t="s">
        <v>474</v>
      </c>
      <c r="F319" s="159" t="s">
        <v>475</v>
      </c>
      <c r="G319" s="160" t="s">
        <v>193</v>
      </c>
      <c r="H319" s="161">
        <v>12.025</v>
      </c>
      <c r="I319" s="162"/>
      <c r="J319" s="163">
        <f>ROUND(I319*H319,2)</f>
        <v>0</v>
      </c>
      <c r="K319" s="159" t="s">
        <v>161</v>
      </c>
      <c r="L319" s="39"/>
      <c r="M319" s="164" t="s">
        <v>21</v>
      </c>
      <c r="N319" s="165" t="s">
        <v>44</v>
      </c>
      <c r="P319" s="166">
        <f>O319*H319</f>
        <v>0</v>
      </c>
      <c r="Q319" s="166">
        <v>1.05306</v>
      </c>
      <c r="R319" s="166">
        <f>Q319*H319</f>
        <v>12.663046500000002</v>
      </c>
      <c r="S319" s="166">
        <v>0</v>
      </c>
      <c r="T319" s="167">
        <f>S319*H319</f>
        <v>0</v>
      </c>
      <c r="AR319" s="23" t="s">
        <v>162</v>
      </c>
      <c r="AT319" s="23" t="s">
        <v>157</v>
      </c>
      <c r="AU319" s="23" t="s">
        <v>83</v>
      </c>
      <c r="AY319" s="23" t="s">
        <v>155</v>
      </c>
      <c r="BE319" s="168">
        <f>IF(N319="základní",J319,0)</f>
        <v>0</v>
      </c>
      <c r="BF319" s="168">
        <f>IF(N319="snížená",J319,0)</f>
        <v>0</v>
      </c>
      <c r="BG319" s="168">
        <f>IF(N319="zákl. přenesená",J319,0)</f>
        <v>0</v>
      </c>
      <c r="BH319" s="168">
        <f>IF(N319="sníž. přenesená",J319,0)</f>
        <v>0</v>
      </c>
      <c r="BI319" s="168">
        <f>IF(N319="nulová",J319,0)</f>
        <v>0</v>
      </c>
      <c r="BJ319" s="23" t="s">
        <v>81</v>
      </c>
      <c r="BK319" s="168">
        <f>ROUND(I319*H319,2)</f>
        <v>0</v>
      </c>
      <c r="BL319" s="23" t="s">
        <v>162</v>
      </c>
      <c r="BM319" s="23" t="s">
        <v>476</v>
      </c>
    </row>
    <row r="320" spans="2:51" s="11" customFormat="1" ht="13.5">
      <c r="B320" s="169"/>
      <c r="D320" s="170" t="s">
        <v>164</v>
      </c>
      <c r="E320" s="171" t="s">
        <v>21</v>
      </c>
      <c r="F320" s="172" t="s">
        <v>477</v>
      </c>
      <c r="H320" s="173" t="s">
        <v>21</v>
      </c>
      <c r="I320" s="174"/>
      <c r="L320" s="169"/>
      <c r="M320" s="175"/>
      <c r="T320" s="176"/>
      <c r="AT320" s="173" t="s">
        <v>164</v>
      </c>
      <c r="AU320" s="173" t="s">
        <v>83</v>
      </c>
      <c r="AV320" s="11" t="s">
        <v>81</v>
      </c>
      <c r="AW320" s="11" t="s">
        <v>37</v>
      </c>
      <c r="AX320" s="11" t="s">
        <v>73</v>
      </c>
      <c r="AY320" s="173" t="s">
        <v>155</v>
      </c>
    </row>
    <row r="321" spans="2:51" s="12" customFormat="1" ht="13.5">
      <c r="B321" s="177"/>
      <c r="D321" s="170" t="s">
        <v>164</v>
      </c>
      <c r="E321" s="178" t="s">
        <v>21</v>
      </c>
      <c r="F321" s="179" t="s">
        <v>478</v>
      </c>
      <c r="H321" s="180">
        <v>12.025</v>
      </c>
      <c r="I321" s="181"/>
      <c r="L321" s="177"/>
      <c r="M321" s="182"/>
      <c r="T321" s="183"/>
      <c r="AT321" s="178" t="s">
        <v>164</v>
      </c>
      <c r="AU321" s="178" t="s">
        <v>83</v>
      </c>
      <c r="AV321" s="12" t="s">
        <v>83</v>
      </c>
      <c r="AW321" s="12" t="s">
        <v>37</v>
      </c>
      <c r="AX321" s="12" t="s">
        <v>81</v>
      </c>
      <c r="AY321" s="178" t="s">
        <v>155</v>
      </c>
    </row>
    <row r="322" spans="2:65" s="1" customFormat="1" ht="31.5" customHeight="1">
      <c r="B322" s="39"/>
      <c r="C322" s="157" t="s">
        <v>479</v>
      </c>
      <c r="D322" s="157" t="s">
        <v>157</v>
      </c>
      <c r="E322" s="158" t="s">
        <v>480</v>
      </c>
      <c r="F322" s="159" t="s">
        <v>481</v>
      </c>
      <c r="G322" s="160" t="s">
        <v>206</v>
      </c>
      <c r="H322" s="161">
        <v>911</v>
      </c>
      <c r="I322" s="162"/>
      <c r="J322" s="163">
        <f>ROUND(I322*H322,2)</f>
        <v>0</v>
      </c>
      <c r="K322" s="159" t="s">
        <v>161</v>
      </c>
      <c r="L322" s="39"/>
      <c r="M322" s="164" t="s">
        <v>21</v>
      </c>
      <c r="N322" s="165" t="s">
        <v>44</v>
      </c>
      <c r="P322" s="166">
        <f>O322*H322</f>
        <v>0</v>
      </c>
      <c r="Q322" s="166">
        <v>0.00524</v>
      </c>
      <c r="R322" s="166">
        <f>Q322*H322</f>
        <v>4.773639999999999</v>
      </c>
      <c r="S322" s="166">
        <v>0</v>
      </c>
      <c r="T322" s="167">
        <f>S322*H322</f>
        <v>0</v>
      </c>
      <c r="AR322" s="23" t="s">
        <v>162</v>
      </c>
      <c r="AT322" s="23" t="s">
        <v>157</v>
      </c>
      <c r="AU322" s="23" t="s">
        <v>83</v>
      </c>
      <c r="AY322" s="23" t="s">
        <v>155</v>
      </c>
      <c r="BE322" s="168">
        <f>IF(N322="základní",J322,0)</f>
        <v>0</v>
      </c>
      <c r="BF322" s="168">
        <f>IF(N322="snížená",J322,0)</f>
        <v>0</v>
      </c>
      <c r="BG322" s="168">
        <f>IF(N322="zákl. přenesená",J322,0)</f>
        <v>0</v>
      </c>
      <c r="BH322" s="168">
        <f>IF(N322="sníž. přenesená",J322,0)</f>
        <v>0</v>
      </c>
      <c r="BI322" s="168">
        <f>IF(N322="nulová",J322,0)</f>
        <v>0</v>
      </c>
      <c r="BJ322" s="23" t="s">
        <v>81</v>
      </c>
      <c r="BK322" s="168">
        <f>ROUND(I322*H322,2)</f>
        <v>0</v>
      </c>
      <c r="BL322" s="23" t="s">
        <v>162</v>
      </c>
      <c r="BM322" s="23" t="s">
        <v>482</v>
      </c>
    </row>
    <row r="323" spans="2:51" s="12" customFormat="1" ht="13.5">
      <c r="B323" s="177"/>
      <c r="D323" s="170" t="s">
        <v>164</v>
      </c>
      <c r="E323" s="178" t="s">
        <v>21</v>
      </c>
      <c r="F323" s="179" t="s">
        <v>209</v>
      </c>
      <c r="H323" s="180">
        <v>911</v>
      </c>
      <c r="I323" s="181"/>
      <c r="L323" s="177"/>
      <c r="M323" s="182"/>
      <c r="T323" s="183"/>
      <c r="AT323" s="178" t="s">
        <v>164</v>
      </c>
      <c r="AU323" s="178" t="s">
        <v>83</v>
      </c>
      <c r="AV323" s="12" t="s">
        <v>83</v>
      </c>
      <c r="AW323" s="12" t="s">
        <v>37</v>
      </c>
      <c r="AX323" s="12" t="s">
        <v>81</v>
      </c>
      <c r="AY323" s="178" t="s">
        <v>155</v>
      </c>
    </row>
    <row r="324" spans="2:65" s="1" customFormat="1" ht="31.5" customHeight="1">
      <c r="B324" s="39"/>
      <c r="C324" s="157" t="s">
        <v>483</v>
      </c>
      <c r="D324" s="157" t="s">
        <v>157</v>
      </c>
      <c r="E324" s="158" t="s">
        <v>484</v>
      </c>
      <c r="F324" s="159" t="s">
        <v>485</v>
      </c>
      <c r="G324" s="160" t="s">
        <v>416</v>
      </c>
      <c r="H324" s="161">
        <v>226</v>
      </c>
      <c r="I324" s="162"/>
      <c r="J324" s="163">
        <f>ROUND(I324*H324,2)</f>
        <v>0</v>
      </c>
      <c r="K324" s="159" t="s">
        <v>161</v>
      </c>
      <c r="L324" s="39"/>
      <c r="M324" s="164" t="s">
        <v>21</v>
      </c>
      <c r="N324" s="165" t="s">
        <v>44</v>
      </c>
      <c r="P324" s="166">
        <f>O324*H324</f>
        <v>0</v>
      </c>
      <c r="Q324" s="166">
        <v>0.00023</v>
      </c>
      <c r="R324" s="166">
        <f>Q324*H324</f>
        <v>0.05198</v>
      </c>
      <c r="S324" s="166">
        <v>0</v>
      </c>
      <c r="T324" s="167">
        <f>S324*H324</f>
        <v>0</v>
      </c>
      <c r="AR324" s="23" t="s">
        <v>162</v>
      </c>
      <c r="AT324" s="23" t="s">
        <v>157</v>
      </c>
      <c r="AU324" s="23" t="s">
        <v>83</v>
      </c>
      <c r="AY324" s="23" t="s">
        <v>155</v>
      </c>
      <c r="BE324" s="168">
        <f>IF(N324="základní",J324,0)</f>
        <v>0</v>
      </c>
      <c r="BF324" s="168">
        <f>IF(N324="snížená",J324,0)</f>
        <v>0</v>
      </c>
      <c r="BG324" s="168">
        <f>IF(N324="zákl. přenesená",J324,0)</f>
        <v>0</v>
      </c>
      <c r="BH324" s="168">
        <f>IF(N324="sníž. přenesená",J324,0)</f>
        <v>0</v>
      </c>
      <c r="BI324" s="168">
        <f>IF(N324="nulová",J324,0)</f>
        <v>0</v>
      </c>
      <c r="BJ324" s="23" t="s">
        <v>81</v>
      </c>
      <c r="BK324" s="168">
        <f>ROUND(I324*H324,2)</f>
        <v>0</v>
      </c>
      <c r="BL324" s="23" t="s">
        <v>162</v>
      </c>
      <c r="BM324" s="23" t="s">
        <v>486</v>
      </c>
    </row>
    <row r="325" spans="2:51" s="11" customFormat="1" ht="13.5">
      <c r="B325" s="169"/>
      <c r="D325" s="170" t="s">
        <v>164</v>
      </c>
      <c r="E325" s="171" t="s">
        <v>21</v>
      </c>
      <c r="F325" s="172" t="s">
        <v>487</v>
      </c>
      <c r="H325" s="173" t="s">
        <v>21</v>
      </c>
      <c r="I325" s="174"/>
      <c r="L325" s="169"/>
      <c r="M325" s="175"/>
      <c r="T325" s="176"/>
      <c r="AT325" s="173" t="s">
        <v>164</v>
      </c>
      <c r="AU325" s="173" t="s">
        <v>83</v>
      </c>
      <c r="AV325" s="11" t="s">
        <v>81</v>
      </c>
      <c r="AW325" s="11" t="s">
        <v>37</v>
      </c>
      <c r="AX325" s="11" t="s">
        <v>73</v>
      </c>
      <c r="AY325" s="173" t="s">
        <v>155</v>
      </c>
    </row>
    <row r="326" spans="2:51" s="12" customFormat="1" ht="13.5">
      <c r="B326" s="177"/>
      <c r="D326" s="170" t="s">
        <v>164</v>
      </c>
      <c r="E326" s="178" t="s">
        <v>21</v>
      </c>
      <c r="F326" s="179" t="s">
        <v>488</v>
      </c>
      <c r="H326" s="180">
        <v>106.4</v>
      </c>
      <c r="I326" s="181"/>
      <c r="L326" s="177"/>
      <c r="M326" s="182"/>
      <c r="T326" s="183"/>
      <c r="AT326" s="178" t="s">
        <v>164</v>
      </c>
      <c r="AU326" s="178" t="s">
        <v>83</v>
      </c>
      <c r="AV326" s="12" t="s">
        <v>83</v>
      </c>
      <c r="AW326" s="12" t="s">
        <v>37</v>
      </c>
      <c r="AX326" s="12" t="s">
        <v>73</v>
      </c>
      <c r="AY326" s="178" t="s">
        <v>155</v>
      </c>
    </row>
    <row r="327" spans="2:51" s="12" customFormat="1" ht="13.5">
      <c r="B327" s="177"/>
      <c r="D327" s="170" t="s">
        <v>164</v>
      </c>
      <c r="E327" s="178" t="s">
        <v>21</v>
      </c>
      <c r="F327" s="179" t="s">
        <v>489</v>
      </c>
      <c r="H327" s="180">
        <v>119.6</v>
      </c>
      <c r="I327" s="181"/>
      <c r="L327" s="177"/>
      <c r="M327" s="182"/>
      <c r="T327" s="183"/>
      <c r="AT327" s="178" t="s">
        <v>164</v>
      </c>
      <c r="AU327" s="178" t="s">
        <v>83</v>
      </c>
      <c r="AV327" s="12" t="s">
        <v>83</v>
      </c>
      <c r="AW327" s="12" t="s">
        <v>37</v>
      </c>
      <c r="AX327" s="12" t="s">
        <v>73</v>
      </c>
      <c r="AY327" s="178" t="s">
        <v>155</v>
      </c>
    </row>
    <row r="328" spans="2:51" s="13" customFormat="1" ht="13.5">
      <c r="B328" s="184"/>
      <c r="D328" s="170" t="s">
        <v>164</v>
      </c>
      <c r="E328" s="185" t="s">
        <v>21</v>
      </c>
      <c r="F328" s="186" t="s">
        <v>174</v>
      </c>
      <c r="H328" s="187">
        <v>226</v>
      </c>
      <c r="I328" s="188"/>
      <c r="L328" s="184"/>
      <c r="M328" s="189"/>
      <c r="T328" s="190"/>
      <c r="AT328" s="191" t="s">
        <v>164</v>
      </c>
      <c r="AU328" s="191" t="s">
        <v>83</v>
      </c>
      <c r="AV328" s="13" t="s">
        <v>162</v>
      </c>
      <c r="AW328" s="13" t="s">
        <v>37</v>
      </c>
      <c r="AX328" s="13" t="s">
        <v>81</v>
      </c>
      <c r="AY328" s="191" t="s">
        <v>155</v>
      </c>
    </row>
    <row r="329" spans="2:65" s="1" customFormat="1" ht="31.5" customHeight="1">
      <c r="B329" s="39"/>
      <c r="C329" s="157" t="s">
        <v>490</v>
      </c>
      <c r="D329" s="157" t="s">
        <v>157</v>
      </c>
      <c r="E329" s="158" t="s">
        <v>491</v>
      </c>
      <c r="F329" s="159" t="s">
        <v>492</v>
      </c>
      <c r="G329" s="160" t="s">
        <v>416</v>
      </c>
      <c r="H329" s="161">
        <v>226</v>
      </c>
      <c r="I329" s="162"/>
      <c r="J329" s="163">
        <f>ROUND(I329*H329,2)</f>
        <v>0</v>
      </c>
      <c r="K329" s="159" t="s">
        <v>161</v>
      </c>
      <c r="L329" s="39"/>
      <c r="M329" s="164" t="s">
        <v>21</v>
      </c>
      <c r="N329" s="165" t="s">
        <v>44</v>
      </c>
      <c r="P329" s="166">
        <f>O329*H329</f>
        <v>0</v>
      </c>
      <c r="Q329" s="166">
        <v>1E-05</v>
      </c>
      <c r="R329" s="166">
        <f>Q329*H329</f>
        <v>0.0022600000000000003</v>
      </c>
      <c r="S329" s="166">
        <v>0</v>
      </c>
      <c r="T329" s="167">
        <f>S329*H329</f>
        <v>0</v>
      </c>
      <c r="AR329" s="23" t="s">
        <v>162</v>
      </c>
      <c r="AT329" s="23" t="s">
        <v>157</v>
      </c>
      <c r="AU329" s="23" t="s">
        <v>83</v>
      </c>
      <c r="AY329" s="23" t="s">
        <v>155</v>
      </c>
      <c r="BE329" s="168">
        <f>IF(N329="základní",J329,0)</f>
        <v>0</v>
      </c>
      <c r="BF329" s="168">
        <f>IF(N329="snížená",J329,0)</f>
        <v>0</v>
      </c>
      <c r="BG329" s="168">
        <f>IF(N329="zákl. přenesená",J329,0)</f>
        <v>0</v>
      </c>
      <c r="BH329" s="168">
        <f>IF(N329="sníž. přenesená",J329,0)</f>
        <v>0</v>
      </c>
      <c r="BI329" s="168">
        <f>IF(N329="nulová",J329,0)</f>
        <v>0</v>
      </c>
      <c r="BJ329" s="23" t="s">
        <v>81</v>
      </c>
      <c r="BK329" s="168">
        <f>ROUND(I329*H329,2)</f>
        <v>0</v>
      </c>
      <c r="BL329" s="23" t="s">
        <v>162</v>
      </c>
      <c r="BM329" s="23" t="s">
        <v>493</v>
      </c>
    </row>
    <row r="330" spans="2:63" s="10" customFormat="1" ht="29.85" customHeight="1">
      <c r="B330" s="145"/>
      <c r="D330" s="146" t="s">
        <v>72</v>
      </c>
      <c r="E330" s="155" t="s">
        <v>494</v>
      </c>
      <c r="F330" s="155" t="s">
        <v>495</v>
      </c>
      <c r="I330" s="148"/>
      <c r="J330" s="156">
        <f>BK330</f>
        <v>0</v>
      </c>
      <c r="L330" s="145"/>
      <c r="M330" s="150"/>
      <c r="P330" s="151">
        <f>SUM(P331:P337)</f>
        <v>0</v>
      </c>
      <c r="R330" s="151">
        <f>SUM(R331:R337)</f>
        <v>0.019720999999999995</v>
      </c>
      <c r="T330" s="152">
        <f>SUM(T331:T337)</f>
        <v>0</v>
      </c>
      <c r="AR330" s="146" t="s">
        <v>81</v>
      </c>
      <c r="AT330" s="153" t="s">
        <v>72</v>
      </c>
      <c r="AU330" s="153" t="s">
        <v>81</v>
      </c>
      <c r="AY330" s="146" t="s">
        <v>155</v>
      </c>
      <c r="BK330" s="154">
        <f>SUM(BK331:BK337)</f>
        <v>0</v>
      </c>
    </row>
    <row r="331" spans="2:65" s="1" customFormat="1" ht="31.5" customHeight="1">
      <c r="B331" s="39"/>
      <c r="C331" s="157" t="s">
        <v>496</v>
      </c>
      <c r="D331" s="157" t="s">
        <v>157</v>
      </c>
      <c r="E331" s="158" t="s">
        <v>497</v>
      </c>
      <c r="F331" s="159" t="s">
        <v>498</v>
      </c>
      <c r="G331" s="160" t="s">
        <v>499</v>
      </c>
      <c r="H331" s="161">
        <v>120</v>
      </c>
      <c r="I331" s="162"/>
      <c r="J331" s="163">
        <f>ROUND(I331*H331,2)</f>
        <v>0</v>
      </c>
      <c r="K331" s="159" t="s">
        <v>161</v>
      </c>
      <c r="L331" s="39"/>
      <c r="M331" s="164" t="s">
        <v>21</v>
      </c>
      <c r="N331" s="165" t="s">
        <v>44</v>
      </c>
      <c r="P331" s="166">
        <f>O331*H331</f>
        <v>0</v>
      </c>
      <c r="Q331" s="166">
        <v>0</v>
      </c>
      <c r="R331" s="166">
        <f>Q331*H331</f>
        <v>0</v>
      </c>
      <c r="S331" s="166">
        <v>0</v>
      </c>
      <c r="T331" s="167">
        <f>S331*H331</f>
        <v>0</v>
      </c>
      <c r="AR331" s="23" t="s">
        <v>162</v>
      </c>
      <c r="AT331" s="23" t="s">
        <v>157</v>
      </c>
      <c r="AU331" s="23" t="s">
        <v>83</v>
      </c>
      <c r="AY331" s="23" t="s">
        <v>155</v>
      </c>
      <c r="BE331" s="168">
        <f>IF(N331="základní",J331,0)</f>
        <v>0</v>
      </c>
      <c r="BF331" s="168">
        <f>IF(N331="snížená",J331,0)</f>
        <v>0</v>
      </c>
      <c r="BG331" s="168">
        <f>IF(N331="zákl. přenesená",J331,0)</f>
        <v>0</v>
      </c>
      <c r="BH331" s="168">
        <f>IF(N331="sníž. přenesená",J331,0)</f>
        <v>0</v>
      </c>
      <c r="BI331" s="168">
        <f>IF(N331="nulová",J331,0)</f>
        <v>0</v>
      </c>
      <c r="BJ331" s="23" t="s">
        <v>81</v>
      </c>
      <c r="BK331" s="168">
        <f>ROUND(I331*H331,2)</f>
        <v>0</v>
      </c>
      <c r="BL331" s="23" t="s">
        <v>162</v>
      </c>
      <c r="BM331" s="23" t="s">
        <v>500</v>
      </c>
    </row>
    <row r="332" spans="2:51" s="11" customFormat="1" ht="13.5">
      <c r="B332" s="169"/>
      <c r="D332" s="170" t="s">
        <v>164</v>
      </c>
      <c r="E332" s="171" t="s">
        <v>21</v>
      </c>
      <c r="F332" s="172" t="s">
        <v>501</v>
      </c>
      <c r="H332" s="173" t="s">
        <v>21</v>
      </c>
      <c r="I332" s="174"/>
      <c r="L332" s="169"/>
      <c r="M332" s="175"/>
      <c r="T332" s="176"/>
      <c r="AT332" s="173" t="s">
        <v>164</v>
      </c>
      <c r="AU332" s="173" t="s">
        <v>83</v>
      </c>
      <c r="AV332" s="11" t="s">
        <v>81</v>
      </c>
      <c r="AW332" s="11" t="s">
        <v>37</v>
      </c>
      <c r="AX332" s="11" t="s">
        <v>73</v>
      </c>
      <c r="AY332" s="173" t="s">
        <v>155</v>
      </c>
    </row>
    <row r="333" spans="2:51" s="12" customFormat="1" ht="13.5">
      <c r="B333" s="177"/>
      <c r="D333" s="170" t="s">
        <v>164</v>
      </c>
      <c r="E333" s="178" t="s">
        <v>21</v>
      </c>
      <c r="F333" s="179" t="s">
        <v>502</v>
      </c>
      <c r="H333" s="180">
        <v>120</v>
      </c>
      <c r="I333" s="181"/>
      <c r="L333" s="177"/>
      <c r="M333" s="182"/>
      <c r="T333" s="183"/>
      <c r="AT333" s="178" t="s">
        <v>164</v>
      </c>
      <c r="AU333" s="178" t="s">
        <v>83</v>
      </c>
      <c r="AV333" s="12" t="s">
        <v>83</v>
      </c>
      <c r="AW333" s="12" t="s">
        <v>37</v>
      </c>
      <c r="AX333" s="12" t="s">
        <v>81</v>
      </c>
      <c r="AY333" s="178" t="s">
        <v>155</v>
      </c>
    </row>
    <row r="334" spans="2:65" s="1" customFormat="1" ht="31.5" customHeight="1">
      <c r="B334" s="39"/>
      <c r="C334" s="157" t="s">
        <v>503</v>
      </c>
      <c r="D334" s="157" t="s">
        <v>157</v>
      </c>
      <c r="E334" s="158" t="s">
        <v>504</v>
      </c>
      <c r="F334" s="159" t="s">
        <v>505</v>
      </c>
      <c r="G334" s="160" t="s">
        <v>206</v>
      </c>
      <c r="H334" s="161">
        <v>151.7</v>
      </c>
      <c r="I334" s="162"/>
      <c r="J334" s="163">
        <f>ROUND(I334*H334,2)</f>
        <v>0</v>
      </c>
      <c r="K334" s="159" t="s">
        <v>21</v>
      </c>
      <c r="L334" s="39"/>
      <c r="M334" s="164" t="s">
        <v>21</v>
      </c>
      <c r="N334" s="165" t="s">
        <v>44</v>
      </c>
      <c r="P334" s="166">
        <f>O334*H334</f>
        <v>0</v>
      </c>
      <c r="Q334" s="166">
        <v>0.00013</v>
      </c>
      <c r="R334" s="166">
        <f>Q334*H334</f>
        <v>0.019720999999999995</v>
      </c>
      <c r="S334" s="166">
        <v>0</v>
      </c>
      <c r="T334" s="167">
        <f>S334*H334</f>
        <v>0</v>
      </c>
      <c r="AR334" s="23" t="s">
        <v>162</v>
      </c>
      <c r="AT334" s="23" t="s">
        <v>157</v>
      </c>
      <c r="AU334" s="23" t="s">
        <v>83</v>
      </c>
      <c r="AY334" s="23" t="s">
        <v>155</v>
      </c>
      <c r="BE334" s="168">
        <f>IF(N334="základní",J334,0)</f>
        <v>0</v>
      </c>
      <c r="BF334" s="168">
        <f>IF(N334="snížená",J334,0)</f>
        <v>0</v>
      </c>
      <c r="BG334" s="168">
        <f>IF(N334="zákl. přenesená",J334,0)</f>
        <v>0</v>
      </c>
      <c r="BH334" s="168">
        <f>IF(N334="sníž. přenesená",J334,0)</f>
        <v>0</v>
      </c>
      <c r="BI334" s="168">
        <f>IF(N334="nulová",J334,0)</f>
        <v>0</v>
      </c>
      <c r="BJ334" s="23" t="s">
        <v>81</v>
      </c>
      <c r="BK334" s="168">
        <f>ROUND(I334*H334,2)</f>
        <v>0</v>
      </c>
      <c r="BL334" s="23" t="s">
        <v>162</v>
      </c>
      <c r="BM334" s="23" t="s">
        <v>506</v>
      </c>
    </row>
    <row r="335" spans="2:51" s="11" customFormat="1" ht="13.5">
      <c r="B335" s="169"/>
      <c r="D335" s="170" t="s">
        <v>164</v>
      </c>
      <c r="E335" s="171" t="s">
        <v>21</v>
      </c>
      <c r="F335" s="172" t="s">
        <v>507</v>
      </c>
      <c r="H335" s="173" t="s">
        <v>21</v>
      </c>
      <c r="I335" s="174"/>
      <c r="L335" s="169"/>
      <c r="M335" s="175"/>
      <c r="T335" s="176"/>
      <c r="AT335" s="173" t="s">
        <v>164</v>
      </c>
      <c r="AU335" s="173" t="s">
        <v>83</v>
      </c>
      <c r="AV335" s="11" t="s">
        <v>81</v>
      </c>
      <c r="AW335" s="11" t="s">
        <v>37</v>
      </c>
      <c r="AX335" s="11" t="s">
        <v>73</v>
      </c>
      <c r="AY335" s="173" t="s">
        <v>155</v>
      </c>
    </row>
    <row r="336" spans="2:51" s="14" customFormat="1" ht="13.5">
      <c r="B336" s="204"/>
      <c r="D336" s="170" t="s">
        <v>164</v>
      </c>
      <c r="E336" s="205" t="s">
        <v>21</v>
      </c>
      <c r="F336" s="206" t="s">
        <v>361</v>
      </c>
      <c r="H336" s="207">
        <v>74.8</v>
      </c>
      <c r="I336" s="208"/>
      <c r="L336" s="204"/>
      <c r="M336" s="209"/>
      <c r="T336" s="210"/>
      <c r="AT336" s="205" t="s">
        <v>164</v>
      </c>
      <c r="AU336" s="205" t="s">
        <v>83</v>
      </c>
      <c r="AV336" s="14" t="s">
        <v>175</v>
      </c>
      <c r="AW336" s="14" t="s">
        <v>37</v>
      </c>
      <c r="AX336" s="14" t="s">
        <v>73</v>
      </c>
      <c r="AY336" s="205" t="s">
        <v>155</v>
      </c>
    </row>
    <row r="337" spans="2:51" s="14" customFormat="1" ht="13.5">
      <c r="B337" s="204"/>
      <c r="D337" s="170" t="s">
        <v>164</v>
      </c>
      <c r="E337" s="205" t="s">
        <v>21</v>
      </c>
      <c r="F337" s="206" t="s">
        <v>361</v>
      </c>
      <c r="H337" s="207">
        <v>76.9</v>
      </c>
      <c r="I337" s="208"/>
      <c r="L337" s="204"/>
      <c r="M337" s="209"/>
      <c r="T337" s="210"/>
      <c r="AT337" s="205" t="s">
        <v>164</v>
      </c>
      <c r="AU337" s="205" t="s">
        <v>83</v>
      </c>
      <c r="AV337" s="14" t="s">
        <v>175</v>
      </c>
      <c r="AW337" s="14" t="s">
        <v>37</v>
      </c>
      <c r="AX337" s="14" t="s">
        <v>73</v>
      </c>
      <c r="AY337" s="205" t="s">
        <v>155</v>
      </c>
    </row>
    <row r="338" spans="2:63" s="10" customFormat="1" ht="29.85" customHeight="1">
      <c r="B338" s="145"/>
      <c r="D338" s="146" t="s">
        <v>72</v>
      </c>
      <c r="E338" s="155" t="s">
        <v>508</v>
      </c>
      <c r="F338" s="155" t="s">
        <v>509</v>
      </c>
      <c r="I338" s="148"/>
      <c r="J338" s="156">
        <f>BK338</f>
        <v>0</v>
      </c>
      <c r="L338" s="145"/>
      <c r="M338" s="150"/>
      <c r="P338" s="151">
        <f>SUM(P339:P364)</f>
        <v>0</v>
      </c>
      <c r="R338" s="151">
        <f>SUM(R339:R364)</f>
        <v>0.042423999999999996</v>
      </c>
      <c r="T338" s="152">
        <f>SUM(T339:T364)</f>
        <v>0</v>
      </c>
      <c r="AR338" s="146" t="s">
        <v>81</v>
      </c>
      <c r="AT338" s="153" t="s">
        <v>72</v>
      </c>
      <c r="AU338" s="153" t="s">
        <v>81</v>
      </c>
      <c r="AY338" s="146" t="s">
        <v>155</v>
      </c>
      <c r="BK338" s="154">
        <f>SUM(BK339:BK364)</f>
        <v>0</v>
      </c>
    </row>
    <row r="339" spans="2:65" s="1" customFormat="1" ht="82.5" customHeight="1">
      <c r="B339" s="39"/>
      <c r="C339" s="157" t="s">
        <v>510</v>
      </c>
      <c r="D339" s="157" t="s">
        <v>157</v>
      </c>
      <c r="E339" s="158" t="s">
        <v>511</v>
      </c>
      <c r="F339" s="159" t="s">
        <v>512</v>
      </c>
      <c r="G339" s="160" t="s">
        <v>206</v>
      </c>
      <c r="H339" s="161">
        <v>1060.6</v>
      </c>
      <c r="I339" s="162"/>
      <c r="J339" s="163">
        <f>ROUND(I339*H339,2)</f>
        <v>0</v>
      </c>
      <c r="K339" s="159" t="s">
        <v>161</v>
      </c>
      <c r="L339" s="39"/>
      <c r="M339" s="164" t="s">
        <v>21</v>
      </c>
      <c r="N339" s="165" t="s">
        <v>44</v>
      </c>
      <c r="P339" s="166">
        <f>O339*H339</f>
        <v>0</v>
      </c>
      <c r="Q339" s="166">
        <v>4E-05</v>
      </c>
      <c r="R339" s="166">
        <f>Q339*H339</f>
        <v>0.042423999999999996</v>
      </c>
      <c r="S339" s="166">
        <v>0</v>
      </c>
      <c r="T339" s="167">
        <f>S339*H339</f>
        <v>0</v>
      </c>
      <c r="AR339" s="23" t="s">
        <v>162</v>
      </c>
      <c r="AT339" s="23" t="s">
        <v>157</v>
      </c>
      <c r="AU339" s="23" t="s">
        <v>83</v>
      </c>
      <c r="AY339" s="23" t="s">
        <v>155</v>
      </c>
      <c r="BE339" s="168">
        <f>IF(N339="základní",J339,0)</f>
        <v>0</v>
      </c>
      <c r="BF339" s="168">
        <f>IF(N339="snížená",J339,0)</f>
        <v>0</v>
      </c>
      <c r="BG339" s="168">
        <f>IF(N339="zákl. přenesená",J339,0)</f>
        <v>0</v>
      </c>
      <c r="BH339" s="168">
        <f>IF(N339="sníž. přenesená",J339,0)</f>
        <v>0</v>
      </c>
      <c r="BI339" s="168">
        <f>IF(N339="nulová",J339,0)</f>
        <v>0</v>
      </c>
      <c r="BJ339" s="23" t="s">
        <v>81</v>
      </c>
      <c r="BK339" s="168">
        <f>ROUND(I339*H339,2)</f>
        <v>0</v>
      </c>
      <c r="BL339" s="23" t="s">
        <v>162</v>
      </c>
      <c r="BM339" s="23" t="s">
        <v>513</v>
      </c>
    </row>
    <row r="340" spans="2:51" s="11" customFormat="1" ht="13.5">
      <c r="B340" s="169"/>
      <c r="D340" s="170" t="s">
        <v>164</v>
      </c>
      <c r="E340" s="171" t="s">
        <v>21</v>
      </c>
      <c r="F340" s="172" t="s">
        <v>514</v>
      </c>
      <c r="H340" s="173" t="s">
        <v>21</v>
      </c>
      <c r="I340" s="174"/>
      <c r="L340" s="169"/>
      <c r="M340" s="175"/>
      <c r="T340" s="176"/>
      <c r="AT340" s="173" t="s">
        <v>164</v>
      </c>
      <c r="AU340" s="173" t="s">
        <v>83</v>
      </c>
      <c r="AV340" s="11" t="s">
        <v>81</v>
      </c>
      <c r="AW340" s="11" t="s">
        <v>37</v>
      </c>
      <c r="AX340" s="11" t="s">
        <v>73</v>
      </c>
      <c r="AY340" s="173" t="s">
        <v>155</v>
      </c>
    </row>
    <row r="341" spans="2:51" s="12" customFormat="1" ht="13.5">
      <c r="B341" s="177"/>
      <c r="D341" s="170" t="s">
        <v>164</v>
      </c>
      <c r="E341" s="178" t="s">
        <v>21</v>
      </c>
      <c r="F341" s="179" t="s">
        <v>515</v>
      </c>
      <c r="H341" s="180">
        <v>911</v>
      </c>
      <c r="I341" s="181"/>
      <c r="L341" s="177"/>
      <c r="M341" s="182"/>
      <c r="T341" s="183"/>
      <c r="AT341" s="178" t="s">
        <v>164</v>
      </c>
      <c r="AU341" s="178" t="s">
        <v>83</v>
      </c>
      <c r="AV341" s="12" t="s">
        <v>83</v>
      </c>
      <c r="AW341" s="12" t="s">
        <v>37</v>
      </c>
      <c r="AX341" s="12" t="s">
        <v>73</v>
      </c>
      <c r="AY341" s="178" t="s">
        <v>155</v>
      </c>
    </row>
    <row r="342" spans="2:51" s="12" customFormat="1" ht="13.5">
      <c r="B342" s="177"/>
      <c r="D342" s="170" t="s">
        <v>164</v>
      </c>
      <c r="E342" s="178" t="s">
        <v>21</v>
      </c>
      <c r="F342" s="179" t="s">
        <v>516</v>
      </c>
      <c r="H342" s="180">
        <v>5.9</v>
      </c>
      <c r="I342" s="181"/>
      <c r="L342" s="177"/>
      <c r="M342" s="182"/>
      <c r="T342" s="183"/>
      <c r="AT342" s="178" t="s">
        <v>164</v>
      </c>
      <c r="AU342" s="178" t="s">
        <v>83</v>
      </c>
      <c r="AV342" s="12" t="s">
        <v>83</v>
      </c>
      <c r="AW342" s="12" t="s">
        <v>37</v>
      </c>
      <c r="AX342" s="12" t="s">
        <v>73</v>
      </c>
      <c r="AY342" s="178" t="s">
        <v>155</v>
      </c>
    </row>
    <row r="343" spans="2:51" s="12" customFormat="1" ht="13.5">
      <c r="B343" s="177"/>
      <c r="D343" s="170" t="s">
        <v>164</v>
      </c>
      <c r="E343" s="178" t="s">
        <v>21</v>
      </c>
      <c r="F343" s="179" t="s">
        <v>517</v>
      </c>
      <c r="H343" s="180">
        <v>13.5</v>
      </c>
      <c r="I343" s="181"/>
      <c r="L343" s="177"/>
      <c r="M343" s="182"/>
      <c r="T343" s="183"/>
      <c r="AT343" s="178" t="s">
        <v>164</v>
      </c>
      <c r="AU343" s="178" t="s">
        <v>83</v>
      </c>
      <c r="AV343" s="12" t="s">
        <v>83</v>
      </c>
      <c r="AW343" s="12" t="s">
        <v>37</v>
      </c>
      <c r="AX343" s="12" t="s">
        <v>73</v>
      </c>
      <c r="AY343" s="178" t="s">
        <v>155</v>
      </c>
    </row>
    <row r="344" spans="2:51" s="12" customFormat="1" ht="13.5">
      <c r="B344" s="177"/>
      <c r="D344" s="170" t="s">
        <v>164</v>
      </c>
      <c r="E344" s="178" t="s">
        <v>21</v>
      </c>
      <c r="F344" s="179" t="s">
        <v>518</v>
      </c>
      <c r="H344" s="180">
        <v>23.3</v>
      </c>
      <c r="I344" s="181"/>
      <c r="L344" s="177"/>
      <c r="M344" s="182"/>
      <c r="T344" s="183"/>
      <c r="AT344" s="178" t="s">
        <v>164</v>
      </c>
      <c r="AU344" s="178" t="s">
        <v>83</v>
      </c>
      <c r="AV344" s="12" t="s">
        <v>83</v>
      </c>
      <c r="AW344" s="12" t="s">
        <v>37</v>
      </c>
      <c r="AX344" s="12" t="s">
        <v>73</v>
      </c>
      <c r="AY344" s="178" t="s">
        <v>155</v>
      </c>
    </row>
    <row r="345" spans="2:51" s="12" customFormat="1" ht="13.5">
      <c r="B345" s="177"/>
      <c r="D345" s="170" t="s">
        <v>164</v>
      </c>
      <c r="E345" s="178" t="s">
        <v>21</v>
      </c>
      <c r="F345" s="179" t="s">
        <v>519</v>
      </c>
      <c r="H345" s="180">
        <v>1.9</v>
      </c>
      <c r="I345" s="181"/>
      <c r="L345" s="177"/>
      <c r="M345" s="182"/>
      <c r="T345" s="183"/>
      <c r="AT345" s="178" t="s">
        <v>164</v>
      </c>
      <c r="AU345" s="178" t="s">
        <v>83</v>
      </c>
      <c r="AV345" s="12" t="s">
        <v>83</v>
      </c>
      <c r="AW345" s="12" t="s">
        <v>37</v>
      </c>
      <c r="AX345" s="12" t="s">
        <v>73</v>
      </c>
      <c r="AY345" s="178" t="s">
        <v>155</v>
      </c>
    </row>
    <row r="346" spans="2:51" s="12" customFormat="1" ht="13.5">
      <c r="B346" s="177"/>
      <c r="D346" s="170" t="s">
        <v>164</v>
      </c>
      <c r="E346" s="178" t="s">
        <v>21</v>
      </c>
      <c r="F346" s="179" t="s">
        <v>520</v>
      </c>
      <c r="H346" s="180">
        <v>7.2</v>
      </c>
      <c r="I346" s="181"/>
      <c r="L346" s="177"/>
      <c r="M346" s="182"/>
      <c r="T346" s="183"/>
      <c r="AT346" s="178" t="s">
        <v>164</v>
      </c>
      <c r="AU346" s="178" t="s">
        <v>83</v>
      </c>
      <c r="AV346" s="12" t="s">
        <v>83</v>
      </c>
      <c r="AW346" s="12" t="s">
        <v>37</v>
      </c>
      <c r="AX346" s="12" t="s">
        <v>73</v>
      </c>
      <c r="AY346" s="178" t="s">
        <v>155</v>
      </c>
    </row>
    <row r="347" spans="2:51" s="12" customFormat="1" ht="13.5">
      <c r="B347" s="177"/>
      <c r="D347" s="170" t="s">
        <v>164</v>
      </c>
      <c r="E347" s="178" t="s">
        <v>21</v>
      </c>
      <c r="F347" s="179" t="s">
        <v>521</v>
      </c>
      <c r="H347" s="180">
        <v>13.1</v>
      </c>
      <c r="I347" s="181"/>
      <c r="L347" s="177"/>
      <c r="M347" s="182"/>
      <c r="T347" s="183"/>
      <c r="AT347" s="178" t="s">
        <v>164</v>
      </c>
      <c r="AU347" s="178" t="s">
        <v>83</v>
      </c>
      <c r="AV347" s="12" t="s">
        <v>83</v>
      </c>
      <c r="AW347" s="12" t="s">
        <v>37</v>
      </c>
      <c r="AX347" s="12" t="s">
        <v>73</v>
      </c>
      <c r="AY347" s="178" t="s">
        <v>155</v>
      </c>
    </row>
    <row r="348" spans="2:51" s="12" customFormat="1" ht="13.5">
      <c r="B348" s="177"/>
      <c r="D348" s="170" t="s">
        <v>164</v>
      </c>
      <c r="E348" s="178" t="s">
        <v>21</v>
      </c>
      <c r="F348" s="179" t="s">
        <v>522</v>
      </c>
      <c r="H348" s="180">
        <v>6.9</v>
      </c>
      <c r="I348" s="181"/>
      <c r="L348" s="177"/>
      <c r="M348" s="182"/>
      <c r="T348" s="183"/>
      <c r="AT348" s="178" t="s">
        <v>164</v>
      </c>
      <c r="AU348" s="178" t="s">
        <v>83</v>
      </c>
      <c r="AV348" s="12" t="s">
        <v>83</v>
      </c>
      <c r="AW348" s="12" t="s">
        <v>37</v>
      </c>
      <c r="AX348" s="12" t="s">
        <v>73</v>
      </c>
      <c r="AY348" s="178" t="s">
        <v>155</v>
      </c>
    </row>
    <row r="349" spans="2:51" s="12" customFormat="1" ht="13.5">
      <c r="B349" s="177"/>
      <c r="D349" s="170" t="s">
        <v>164</v>
      </c>
      <c r="E349" s="178" t="s">
        <v>21</v>
      </c>
      <c r="F349" s="179" t="s">
        <v>523</v>
      </c>
      <c r="H349" s="180">
        <v>8.2</v>
      </c>
      <c r="I349" s="181"/>
      <c r="L349" s="177"/>
      <c r="M349" s="182"/>
      <c r="T349" s="183"/>
      <c r="AT349" s="178" t="s">
        <v>164</v>
      </c>
      <c r="AU349" s="178" t="s">
        <v>83</v>
      </c>
      <c r="AV349" s="12" t="s">
        <v>83</v>
      </c>
      <c r="AW349" s="12" t="s">
        <v>37</v>
      </c>
      <c r="AX349" s="12" t="s">
        <v>73</v>
      </c>
      <c r="AY349" s="178" t="s">
        <v>155</v>
      </c>
    </row>
    <row r="350" spans="2:51" s="14" customFormat="1" ht="13.5">
      <c r="B350" s="204"/>
      <c r="D350" s="170" t="s">
        <v>164</v>
      </c>
      <c r="E350" s="205" t="s">
        <v>21</v>
      </c>
      <c r="F350" s="206" t="s">
        <v>361</v>
      </c>
      <c r="H350" s="207">
        <v>991</v>
      </c>
      <c r="I350" s="208"/>
      <c r="L350" s="204"/>
      <c r="M350" s="209"/>
      <c r="T350" s="210"/>
      <c r="AT350" s="205" t="s">
        <v>164</v>
      </c>
      <c r="AU350" s="205" t="s">
        <v>83</v>
      </c>
      <c r="AV350" s="14" t="s">
        <v>175</v>
      </c>
      <c r="AW350" s="14" t="s">
        <v>37</v>
      </c>
      <c r="AX350" s="14" t="s">
        <v>73</v>
      </c>
      <c r="AY350" s="205" t="s">
        <v>155</v>
      </c>
    </row>
    <row r="351" spans="2:51" s="11" customFormat="1" ht="13.5">
      <c r="B351" s="169"/>
      <c r="D351" s="170" t="s">
        <v>164</v>
      </c>
      <c r="E351" s="171" t="s">
        <v>21</v>
      </c>
      <c r="F351" s="172" t="s">
        <v>524</v>
      </c>
      <c r="H351" s="173" t="s">
        <v>21</v>
      </c>
      <c r="I351" s="174"/>
      <c r="L351" s="169"/>
      <c r="M351" s="175"/>
      <c r="T351" s="176"/>
      <c r="AT351" s="173" t="s">
        <v>164</v>
      </c>
      <c r="AU351" s="173" t="s">
        <v>83</v>
      </c>
      <c r="AV351" s="11" t="s">
        <v>81</v>
      </c>
      <c r="AW351" s="11" t="s">
        <v>37</v>
      </c>
      <c r="AX351" s="11" t="s">
        <v>73</v>
      </c>
      <c r="AY351" s="173" t="s">
        <v>155</v>
      </c>
    </row>
    <row r="352" spans="2:51" s="12" customFormat="1" ht="13.5">
      <c r="B352" s="177"/>
      <c r="D352" s="170" t="s">
        <v>164</v>
      </c>
      <c r="E352" s="178" t="s">
        <v>21</v>
      </c>
      <c r="F352" s="179" t="s">
        <v>525</v>
      </c>
      <c r="H352" s="180">
        <v>13.2</v>
      </c>
      <c r="I352" s="181"/>
      <c r="L352" s="177"/>
      <c r="M352" s="182"/>
      <c r="T352" s="183"/>
      <c r="AT352" s="178" t="s">
        <v>164</v>
      </c>
      <c r="AU352" s="178" t="s">
        <v>83</v>
      </c>
      <c r="AV352" s="12" t="s">
        <v>83</v>
      </c>
      <c r="AW352" s="12" t="s">
        <v>37</v>
      </c>
      <c r="AX352" s="12" t="s">
        <v>73</v>
      </c>
      <c r="AY352" s="178" t="s">
        <v>155</v>
      </c>
    </row>
    <row r="353" spans="2:51" s="12" customFormat="1" ht="13.5">
      <c r="B353" s="177"/>
      <c r="D353" s="170" t="s">
        <v>164</v>
      </c>
      <c r="E353" s="178" t="s">
        <v>21</v>
      </c>
      <c r="F353" s="179" t="s">
        <v>526</v>
      </c>
      <c r="H353" s="180">
        <v>19.9</v>
      </c>
      <c r="I353" s="181"/>
      <c r="L353" s="177"/>
      <c r="M353" s="182"/>
      <c r="T353" s="183"/>
      <c r="AT353" s="178" t="s">
        <v>164</v>
      </c>
      <c r="AU353" s="178" t="s">
        <v>83</v>
      </c>
      <c r="AV353" s="12" t="s">
        <v>83</v>
      </c>
      <c r="AW353" s="12" t="s">
        <v>37</v>
      </c>
      <c r="AX353" s="12" t="s">
        <v>73</v>
      </c>
      <c r="AY353" s="178" t="s">
        <v>155</v>
      </c>
    </row>
    <row r="354" spans="2:51" s="12" customFormat="1" ht="13.5">
      <c r="B354" s="177"/>
      <c r="D354" s="170" t="s">
        <v>164</v>
      </c>
      <c r="E354" s="178" t="s">
        <v>21</v>
      </c>
      <c r="F354" s="179" t="s">
        <v>527</v>
      </c>
      <c r="H354" s="180">
        <v>10.3</v>
      </c>
      <c r="I354" s="181"/>
      <c r="L354" s="177"/>
      <c r="M354" s="182"/>
      <c r="T354" s="183"/>
      <c r="AT354" s="178" t="s">
        <v>164</v>
      </c>
      <c r="AU354" s="178" t="s">
        <v>83</v>
      </c>
      <c r="AV354" s="12" t="s">
        <v>83</v>
      </c>
      <c r="AW354" s="12" t="s">
        <v>37</v>
      </c>
      <c r="AX354" s="12" t="s">
        <v>73</v>
      </c>
      <c r="AY354" s="178" t="s">
        <v>155</v>
      </c>
    </row>
    <row r="355" spans="2:51" s="12" customFormat="1" ht="13.5">
      <c r="B355" s="177"/>
      <c r="D355" s="170" t="s">
        <v>164</v>
      </c>
      <c r="E355" s="178" t="s">
        <v>21</v>
      </c>
      <c r="F355" s="179" t="s">
        <v>528</v>
      </c>
      <c r="H355" s="180">
        <v>13.2</v>
      </c>
      <c r="I355" s="181"/>
      <c r="L355" s="177"/>
      <c r="M355" s="182"/>
      <c r="T355" s="183"/>
      <c r="AT355" s="178" t="s">
        <v>164</v>
      </c>
      <c r="AU355" s="178" t="s">
        <v>83</v>
      </c>
      <c r="AV355" s="12" t="s">
        <v>83</v>
      </c>
      <c r="AW355" s="12" t="s">
        <v>37</v>
      </c>
      <c r="AX355" s="12" t="s">
        <v>73</v>
      </c>
      <c r="AY355" s="178" t="s">
        <v>155</v>
      </c>
    </row>
    <row r="356" spans="2:51" s="12" customFormat="1" ht="13.5">
      <c r="B356" s="177"/>
      <c r="D356" s="170" t="s">
        <v>164</v>
      </c>
      <c r="E356" s="178" t="s">
        <v>21</v>
      </c>
      <c r="F356" s="179" t="s">
        <v>529</v>
      </c>
      <c r="H356" s="180">
        <v>3</v>
      </c>
      <c r="I356" s="181"/>
      <c r="L356" s="177"/>
      <c r="M356" s="182"/>
      <c r="T356" s="183"/>
      <c r="AT356" s="178" t="s">
        <v>164</v>
      </c>
      <c r="AU356" s="178" t="s">
        <v>83</v>
      </c>
      <c r="AV356" s="12" t="s">
        <v>83</v>
      </c>
      <c r="AW356" s="12" t="s">
        <v>37</v>
      </c>
      <c r="AX356" s="12" t="s">
        <v>73</v>
      </c>
      <c r="AY356" s="178" t="s">
        <v>155</v>
      </c>
    </row>
    <row r="357" spans="2:51" s="12" customFormat="1" ht="13.5">
      <c r="B357" s="177"/>
      <c r="D357" s="170" t="s">
        <v>164</v>
      </c>
      <c r="E357" s="178" t="s">
        <v>21</v>
      </c>
      <c r="F357" s="179" t="s">
        <v>530</v>
      </c>
      <c r="H357" s="180">
        <v>6.3</v>
      </c>
      <c r="I357" s="181"/>
      <c r="L357" s="177"/>
      <c r="M357" s="182"/>
      <c r="T357" s="183"/>
      <c r="AT357" s="178" t="s">
        <v>164</v>
      </c>
      <c r="AU357" s="178" t="s">
        <v>83</v>
      </c>
      <c r="AV357" s="12" t="s">
        <v>83</v>
      </c>
      <c r="AW357" s="12" t="s">
        <v>37</v>
      </c>
      <c r="AX357" s="12" t="s">
        <v>73</v>
      </c>
      <c r="AY357" s="178" t="s">
        <v>155</v>
      </c>
    </row>
    <row r="358" spans="2:51" s="12" customFormat="1" ht="13.5">
      <c r="B358" s="177"/>
      <c r="D358" s="170" t="s">
        <v>164</v>
      </c>
      <c r="E358" s="178" t="s">
        <v>21</v>
      </c>
      <c r="F358" s="179" t="s">
        <v>531</v>
      </c>
      <c r="H358" s="180">
        <v>3.7</v>
      </c>
      <c r="I358" s="181"/>
      <c r="L358" s="177"/>
      <c r="M358" s="182"/>
      <c r="T358" s="183"/>
      <c r="AT358" s="178" t="s">
        <v>164</v>
      </c>
      <c r="AU358" s="178" t="s">
        <v>83</v>
      </c>
      <c r="AV358" s="12" t="s">
        <v>83</v>
      </c>
      <c r="AW358" s="12" t="s">
        <v>37</v>
      </c>
      <c r="AX358" s="12" t="s">
        <v>73</v>
      </c>
      <c r="AY358" s="178" t="s">
        <v>155</v>
      </c>
    </row>
    <row r="359" spans="2:51" s="14" customFormat="1" ht="13.5">
      <c r="B359" s="204"/>
      <c r="D359" s="170" t="s">
        <v>164</v>
      </c>
      <c r="E359" s="205" t="s">
        <v>21</v>
      </c>
      <c r="F359" s="206" t="s">
        <v>361</v>
      </c>
      <c r="H359" s="207">
        <v>69.6</v>
      </c>
      <c r="I359" s="208"/>
      <c r="L359" s="204"/>
      <c r="M359" s="209"/>
      <c r="T359" s="210"/>
      <c r="AT359" s="205" t="s">
        <v>164</v>
      </c>
      <c r="AU359" s="205" t="s">
        <v>83</v>
      </c>
      <c r="AV359" s="14" t="s">
        <v>175</v>
      </c>
      <c r="AW359" s="14" t="s">
        <v>37</v>
      </c>
      <c r="AX359" s="14" t="s">
        <v>73</v>
      </c>
      <c r="AY359" s="205" t="s">
        <v>155</v>
      </c>
    </row>
    <row r="360" spans="2:51" s="13" customFormat="1" ht="13.5">
      <c r="B360" s="184"/>
      <c r="D360" s="170" t="s">
        <v>164</v>
      </c>
      <c r="E360" s="185" t="s">
        <v>21</v>
      </c>
      <c r="F360" s="186" t="s">
        <v>174</v>
      </c>
      <c r="H360" s="187">
        <v>1060.6</v>
      </c>
      <c r="I360" s="188"/>
      <c r="L360" s="184"/>
      <c r="M360" s="189"/>
      <c r="T360" s="190"/>
      <c r="AT360" s="191" t="s">
        <v>164</v>
      </c>
      <c r="AU360" s="191" t="s">
        <v>83</v>
      </c>
      <c r="AV360" s="13" t="s">
        <v>162</v>
      </c>
      <c r="AW360" s="13" t="s">
        <v>37</v>
      </c>
      <c r="AX360" s="13" t="s">
        <v>81</v>
      </c>
      <c r="AY360" s="191" t="s">
        <v>155</v>
      </c>
    </row>
    <row r="361" spans="2:65" s="1" customFormat="1" ht="31.5" customHeight="1">
      <c r="B361" s="39"/>
      <c r="C361" s="157" t="s">
        <v>532</v>
      </c>
      <c r="D361" s="157" t="s">
        <v>157</v>
      </c>
      <c r="E361" s="158" t="s">
        <v>533</v>
      </c>
      <c r="F361" s="159" t="s">
        <v>534</v>
      </c>
      <c r="G361" s="160" t="s">
        <v>193</v>
      </c>
      <c r="H361" s="161">
        <v>2.177</v>
      </c>
      <c r="I361" s="162"/>
      <c r="J361" s="163">
        <f>ROUND(I361*H361,2)</f>
        <v>0</v>
      </c>
      <c r="K361" s="159" t="s">
        <v>161</v>
      </c>
      <c r="L361" s="39"/>
      <c r="M361" s="164" t="s">
        <v>21</v>
      </c>
      <c r="N361" s="165" t="s">
        <v>44</v>
      </c>
      <c r="P361" s="166">
        <f>O361*H361</f>
        <v>0</v>
      </c>
      <c r="Q361" s="166">
        <v>0</v>
      </c>
      <c r="R361" s="166">
        <f>Q361*H361</f>
        <v>0</v>
      </c>
      <c r="S361" s="166">
        <v>0</v>
      </c>
      <c r="T361" s="167">
        <f>S361*H361</f>
        <v>0</v>
      </c>
      <c r="AR361" s="23" t="s">
        <v>162</v>
      </c>
      <c r="AT361" s="23" t="s">
        <v>157</v>
      </c>
      <c r="AU361" s="23" t="s">
        <v>83</v>
      </c>
      <c r="AY361" s="23" t="s">
        <v>155</v>
      </c>
      <c r="BE361" s="168">
        <f>IF(N361="základní",J361,0)</f>
        <v>0</v>
      </c>
      <c r="BF361" s="168">
        <f>IF(N361="snížená",J361,0)</f>
        <v>0</v>
      </c>
      <c r="BG361" s="168">
        <f>IF(N361="zákl. přenesená",J361,0)</f>
        <v>0</v>
      </c>
      <c r="BH361" s="168">
        <f>IF(N361="sníž. přenesená",J361,0)</f>
        <v>0</v>
      </c>
      <c r="BI361" s="168">
        <f>IF(N361="nulová",J361,0)</f>
        <v>0</v>
      </c>
      <c r="BJ361" s="23" t="s">
        <v>81</v>
      </c>
      <c r="BK361" s="168">
        <f>ROUND(I361*H361,2)</f>
        <v>0</v>
      </c>
      <c r="BL361" s="23" t="s">
        <v>162</v>
      </c>
      <c r="BM361" s="23" t="s">
        <v>535</v>
      </c>
    </row>
    <row r="362" spans="2:47" s="1" customFormat="1" ht="24">
      <c r="B362" s="39"/>
      <c r="D362" s="170" t="s">
        <v>222</v>
      </c>
      <c r="F362" s="202" t="s">
        <v>536</v>
      </c>
      <c r="I362" s="98"/>
      <c r="L362" s="39"/>
      <c r="M362" s="203"/>
      <c r="T362" s="64"/>
      <c r="AT362" s="23" t="s">
        <v>222</v>
      </c>
      <c r="AU362" s="23" t="s">
        <v>83</v>
      </c>
    </row>
    <row r="363" spans="2:51" s="11" customFormat="1" ht="13.5">
      <c r="B363" s="169"/>
      <c r="D363" s="170" t="s">
        <v>164</v>
      </c>
      <c r="E363" s="171" t="s">
        <v>21</v>
      </c>
      <c r="F363" s="172" t="s">
        <v>270</v>
      </c>
      <c r="H363" s="173" t="s">
        <v>21</v>
      </c>
      <c r="I363" s="174"/>
      <c r="L363" s="169"/>
      <c r="M363" s="175"/>
      <c r="T363" s="176"/>
      <c r="AT363" s="173" t="s">
        <v>164</v>
      </c>
      <c r="AU363" s="173" t="s">
        <v>83</v>
      </c>
      <c r="AV363" s="11" t="s">
        <v>81</v>
      </c>
      <c r="AW363" s="11" t="s">
        <v>37</v>
      </c>
      <c r="AX363" s="11" t="s">
        <v>73</v>
      </c>
      <c r="AY363" s="173" t="s">
        <v>155</v>
      </c>
    </row>
    <row r="364" spans="2:51" s="12" customFormat="1" ht="13.5">
      <c r="B364" s="177"/>
      <c r="D364" s="170" t="s">
        <v>164</v>
      </c>
      <c r="E364" s="178" t="s">
        <v>21</v>
      </c>
      <c r="F364" s="179" t="s">
        <v>537</v>
      </c>
      <c r="H364" s="180">
        <v>2.177</v>
      </c>
      <c r="I364" s="181"/>
      <c r="L364" s="177"/>
      <c r="M364" s="182"/>
      <c r="T364" s="183"/>
      <c r="AT364" s="178" t="s">
        <v>164</v>
      </c>
      <c r="AU364" s="178" t="s">
        <v>83</v>
      </c>
      <c r="AV364" s="12" t="s">
        <v>83</v>
      </c>
      <c r="AW364" s="12" t="s">
        <v>37</v>
      </c>
      <c r="AX364" s="12" t="s">
        <v>81</v>
      </c>
      <c r="AY364" s="178" t="s">
        <v>155</v>
      </c>
    </row>
    <row r="365" spans="2:63" s="10" customFormat="1" ht="29.85" customHeight="1">
      <c r="B365" s="145"/>
      <c r="D365" s="146" t="s">
        <v>72</v>
      </c>
      <c r="E365" s="155" t="s">
        <v>538</v>
      </c>
      <c r="F365" s="155" t="s">
        <v>539</v>
      </c>
      <c r="I365" s="148"/>
      <c r="J365" s="156">
        <f>BK365</f>
        <v>0</v>
      </c>
      <c r="L365" s="145"/>
      <c r="M365" s="150"/>
      <c r="P365" s="151">
        <f>SUM(P366:P480)</f>
        <v>0</v>
      </c>
      <c r="R365" s="151">
        <f>SUM(R366:R480)</f>
        <v>0</v>
      </c>
      <c r="T365" s="152">
        <f>SUM(T366:T480)</f>
        <v>802.8884916000003</v>
      </c>
      <c r="AR365" s="146" t="s">
        <v>81</v>
      </c>
      <c r="AT365" s="153" t="s">
        <v>72</v>
      </c>
      <c r="AU365" s="153" t="s">
        <v>81</v>
      </c>
      <c r="AY365" s="146" t="s">
        <v>155</v>
      </c>
      <c r="BK365" s="154">
        <f>SUM(BK366:BK480)</f>
        <v>0</v>
      </c>
    </row>
    <row r="366" spans="2:65" s="1" customFormat="1" ht="44.25" customHeight="1">
      <c r="B366" s="39"/>
      <c r="C366" s="157" t="s">
        <v>540</v>
      </c>
      <c r="D366" s="157" t="s">
        <v>157</v>
      </c>
      <c r="E366" s="158" t="s">
        <v>541</v>
      </c>
      <c r="F366" s="159" t="s">
        <v>542</v>
      </c>
      <c r="G366" s="160" t="s">
        <v>206</v>
      </c>
      <c r="H366" s="161">
        <v>917.1</v>
      </c>
      <c r="I366" s="162"/>
      <c r="J366" s="163">
        <f>ROUND(I366*H366,2)</f>
        <v>0</v>
      </c>
      <c r="K366" s="159" t="s">
        <v>161</v>
      </c>
      <c r="L366" s="39"/>
      <c r="M366" s="164" t="s">
        <v>21</v>
      </c>
      <c r="N366" s="165" t="s">
        <v>44</v>
      </c>
      <c r="P366" s="166">
        <f>O366*H366</f>
        <v>0</v>
      </c>
      <c r="Q366" s="166">
        <v>0</v>
      </c>
      <c r="R366" s="166">
        <f>Q366*H366</f>
        <v>0</v>
      </c>
      <c r="S366" s="166">
        <v>0.29</v>
      </c>
      <c r="T366" s="167">
        <f>S366*H366</f>
        <v>265.959</v>
      </c>
      <c r="AR366" s="23" t="s">
        <v>162</v>
      </c>
      <c r="AT366" s="23" t="s">
        <v>157</v>
      </c>
      <c r="AU366" s="23" t="s">
        <v>83</v>
      </c>
      <c r="AY366" s="23" t="s">
        <v>155</v>
      </c>
      <c r="BE366" s="168">
        <f>IF(N366="základní",J366,0)</f>
        <v>0</v>
      </c>
      <c r="BF366" s="168">
        <f>IF(N366="snížená",J366,0)</f>
        <v>0</v>
      </c>
      <c r="BG366" s="168">
        <f>IF(N366="zákl. přenesená",J366,0)</f>
        <v>0</v>
      </c>
      <c r="BH366" s="168">
        <f>IF(N366="sníž. přenesená",J366,0)</f>
        <v>0</v>
      </c>
      <c r="BI366" s="168">
        <f>IF(N366="nulová",J366,0)</f>
        <v>0</v>
      </c>
      <c r="BJ366" s="23" t="s">
        <v>81</v>
      </c>
      <c r="BK366" s="168">
        <f>ROUND(I366*H366,2)</f>
        <v>0</v>
      </c>
      <c r="BL366" s="23" t="s">
        <v>162</v>
      </c>
      <c r="BM366" s="23" t="s">
        <v>543</v>
      </c>
    </row>
    <row r="367" spans="2:65" s="1" customFormat="1" ht="44.25" customHeight="1">
      <c r="B367" s="39"/>
      <c r="C367" s="157" t="s">
        <v>544</v>
      </c>
      <c r="D367" s="157" t="s">
        <v>157</v>
      </c>
      <c r="E367" s="158" t="s">
        <v>545</v>
      </c>
      <c r="F367" s="159" t="s">
        <v>546</v>
      </c>
      <c r="G367" s="160" t="s">
        <v>206</v>
      </c>
      <c r="H367" s="161">
        <v>917.1</v>
      </c>
      <c r="I367" s="162"/>
      <c r="J367" s="163">
        <f>ROUND(I367*H367,2)</f>
        <v>0</v>
      </c>
      <c r="K367" s="159" t="s">
        <v>161</v>
      </c>
      <c r="L367" s="39"/>
      <c r="M367" s="164" t="s">
        <v>21</v>
      </c>
      <c r="N367" s="165" t="s">
        <v>44</v>
      </c>
      <c r="P367" s="166">
        <f>O367*H367</f>
        <v>0</v>
      </c>
      <c r="Q367" s="166">
        <v>0</v>
      </c>
      <c r="R367" s="166">
        <f>Q367*H367</f>
        <v>0</v>
      </c>
      <c r="S367" s="166">
        <v>0.316</v>
      </c>
      <c r="T367" s="167">
        <f>S367*H367</f>
        <v>289.8036</v>
      </c>
      <c r="AR367" s="23" t="s">
        <v>162</v>
      </c>
      <c r="AT367" s="23" t="s">
        <v>157</v>
      </c>
      <c r="AU367" s="23" t="s">
        <v>83</v>
      </c>
      <c r="AY367" s="23" t="s">
        <v>155</v>
      </c>
      <c r="BE367" s="168">
        <f>IF(N367="základní",J367,0)</f>
        <v>0</v>
      </c>
      <c r="BF367" s="168">
        <f>IF(N367="snížená",J367,0)</f>
        <v>0</v>
      </c>
      <c r="BG367" s="168">
        <f>IF(N367="zákl. přenesená",J367,0)</f>
        <v>0</v>
      </c>
      <c r="BH367" s="168">
        <f>IF(N367="sníž. přenesená",J367,0)</f>
        <v>0</v>
      </c>
      <c r="BI367" s="168">
        <f>IF(N367="nulová",J367,0)</f>
        <v>0</v>
      </c>
      <c r="BJ367" s="23" t="s">
        <v>81</v>
      </c>
      <c r="BK367" s="168">
        <f>ROUND(I367*H367,2)</f>
        <v>0</v>
      </c>
      <c r="BL367" s="23" t="s">
        <v>162</v>
      </c>
      <c r="BM367" s="23" t="s">
        <v>547</v>
      </c>
    </row>
    <row r="368" spans="2:51" s="12" customFormat="1" ht="13.5">
      <c r="B368" s="177"/>
      <c r="D368" s="170" t="s">
        <v>164</v>
      </c>
      <c r="E368" s="178" t="s">
        <v>21</v>
      </c>
      <c r="F368" s="179" t="s">
        <v>548</v>
      </c>
      <c r="H368" s="180">
        <v>917.1</v>
      </c>
      <c r="I368" s="181"/>
      <c r="L368" s="177"/>
      <c r="M368" s="182"/>
      <c r="T368" s="183"/>
      <c r="AT368" s="178" t="s">
        <v>164</v>
      </c>
      <c r="AU368" s="178" t="s">
        <v>83</v>
      </c>
      <c r="AV368" s="12" t="s">
        <v>83</v>
      </c>
      <c r="AW368" s="12" t="s">
        <v>37</v>
      </c>
      <c r="AX368" s="12" t="s">
        <v>81</v>
      </c>
      <c r="AY368" s="178" t="s">
        <v>155</v>
      </c>
    </row>
    <row r="369" spans="2:65" s="1" customFormat="1" ht="22.5" customHeight="1">
      <c r="B369" s="39"/>
      <c r="C369" s="157" t="s">
        <v>423</v>
      </c>
      <c r="D369" s="157" t="s">
        <v>157</v>
      </c>
      <c r="E369" s="158" t="s">
        <v>549</v>
      </c>
      <c r="F369" s="159" t="s">
        <v>550</v>
      </c>
      <c r="G369" s="160" t="s">
        <v>416</v>
      </c>
      <c r="H369" s="161">
        <v>45.1</v>
      </c>
      <c r="I369" s="162"/>
      <c r="J369" s="163">
        <f>ROUND(I369*H369,2)</f>
        <v>0</v>
      </c>
      <c r="K369" s="159" t="s">
        <v>161</v>
      </c>
      <c r="L369" s="39"/>
      <c r="M369" s="164" t="s">
        <v>21</v>
      </c>
      <c r="N369" s="165" t="s">
        <v>44</v>
      </c>
      <c r="P369" s="166">
        <f>O369*H369</f>
        <v>0</v>
      </c>
      <c r="Q369" s="166">
        <v>0</v>
      </c>
      <c r="R369" s="166">
        <f>Q369*H369</f>
        <v>0</v>
      </c>
      <c r="S369" s="166">
        <v>0.0017</v>
      </c>
      <c r="T369" s="167">
        <f>S369*H369</f>
        <v>0.07667</v>
      </c>
      <c r="AR369" s="23" t="s">
        <v>162</v>
      </c>
      <c r="AT369" s="23" t="s">
        <v>157</v>
      </c>
      <c r="AU369" s="23" t="s">
        <v>83</v>
      </c>
      <c r="AY369" s="23" t="s">
        <v>155</v>
      </c>
      <c r="BE369" s="168">
        <f>IF(N369="základní",J369,0)</f>
        <v>0</v>
      </c>
      <c r="BF369" s="168">
        <f>IF(N369="snížená",J369,0)</f>
        <v>0</v>
      </c>
      <c r="BG369" s="168">
        <f>IF(N369="zákl. přenesená",J369,0)</f>
        <v>0</v>
      </c>
      <c r="BH369" s="168">
        <f>IF(N369="sníž. přenesená",J369,0)</f>
        <v>0</v>
      </c>
      <c r="BI369" s="168">
        <f>IF(N369="nulová",J369,0)</f>
        <v>0</v>
      </c>
      <c r="BJ369" s="23" t="s">
        <v>81</v>
      </c>
      <c r="BK369" s="168">
        <f>ROUND(I369*H369,2)</f>
        <v>0</v>
      </c>
      <c r="BL369" s="23" t="s">
        <v>162</v>
      </c>
      <c r="BM369" s="23" t="s">
        <v>551</v>
      </c>
    </row>
    <row r="370" spans="2:51" s="12" customFormat="1" ht="13.5">
      <c r="B370" s="177"/>
      <c r="D370" s="170" t="s">
        <v>164</v>
      </c>
      <c r="E370" s="178" t="s">
        <v>21</v>
      </c>
      <c r="F370" s="179" t="s">
        <v>552</v>
      </c>
      <c r="H370" s="180">
        <v>31.4</v>
      </c>
      <c r="I370" s="181"/>
      <c r="L370" s="177"/>
      <c r="M370" s="182"/>
      <c r="T370" s="183"/>
      <c r="AT370" s="178" t="s">
        <v>164</v>
      </c>
      <c r="AU370" s="178" t="s">
        <v>83</v>
      </c>
      <c r="AV370" s="12" t="s">
        <v>83</v>
      </c>
      <c r="AW370" s="12" t="s">
        <v>37</v>
      </c>
      <c r="AX370" s="12" t="s">
        <v>73</v>
      </c>
      <c r="AY370" s="178" t="s">
        <v>155</v>
      </c>
    </row>
    <row r="371" spans="2:51" s="12" customFormat="1" ht="13.5">
      <c r="B371" s="177"/>
      <c r="D371" s="170" t="s">
        <v>164</v>
      </c>
      <c r="E371" s="178" t="s">
        <v>21</v>
      </c>
      <c r="F371" s="179" t="s">
        <v>553</v>
      </c>
      <c r="H371" s="180">
        <v>13.7</v>
      </c>
      <c r="I371" s="181"/>
      <c r="L371" s="177"/>
      <c r="M371" s="182"/>
      <c r="T371" s="183"/>
      <c r="AT371" s="178" t="s">
        <v>164</v>
      </c>
      <c r="AU371" s="178" t="s">
        <v>83</v>
      </c>
      <c r="AV371" s="12" t="s">
        <v>83</v>
      </c>
      <c r="AW371" s="12" t="s">
        <v>37</v>
      </c>
      <c r="AX371" s="12" t="s">
        <v>73</v>
      </c>
      <c r="AY371" s="178" t="s">
        <v>155</v>
      </c>
    </row>
    <row r="372" spans="2:51" s="13" customFormat="1" ht="13.5">
      <c r="B372" s="184"/>
      <c r="D372" s="170" t="s">
        <v>164</v>
      </c>
      <c r="E372" s="185" t="s">
        <v>21</v>
      </c>
      <c r="F372" s="186" t="s">
        <v>174</v>
      </c>
      <c r="H372" s="187">
        <v>45.1</v>
      </c>
      <c r="I372" s="188"/>
      <c r="L372" s="184"/>
      <c r="M372" s="189"/>
      <c r="T372" s="190"/>
      <c r="AT372" s="191" t="s">
        <v>164</v>
      </c>
      <c r="AU372" s="191" t="s">
        <v>83</v>
      </c>
      <c r="AV372" s="13" t="s">
        <v>162</v>
      </c>
      <c r="AW372" s="13" t="s">
        <v>37</v>
      </c>
      <c r="AX372" s="13" t="s">
        <v>81</v>
      </c>
      <c r="AY372" s="191" t="s">
        <v>155</v>
      </c>
    </row>
    <row r="373" spans="2:65" s="1" customFormat="1" ht="22.5" customHeight="1">
      <c r="B373" s="39"/>
      <c r="C373" s="157" t="s">
        <v>440</v>
      </c>
      <c r="D373" s="157" t="s">
        <v>157</v>
      </c>
      <c r="E373" s="158" t="s">
        <v>554</v>
      </c>
      <c r="F373" s="159" t="s">
        <v>555</v>
      </c>
      <c r="G373" s="160" t="s">
        <v>416</v>
      </c>
      <c r="H373" s="161">
        <v>18</v>
      </c>
      <c r="I373" s="162"/>
      <c r="J373" s="163">
        <f>ROUND(I373*H373,2)</f>
        <v>0</v>
      </c>
      <c r="K373" s="159" t="s">
        <v>161</v>
      </c>
      <c r="L373" s="39"/>
      <c r="M373" s="164" t="s">
        <v>21</v>
      </c>
      <c r="N373" s="165" t="s">
        <v>44</v>
      </c>
      <c r="P373" s="166">
        <f>O373*H373</f>
        <v>0</v>
      </c>
      <c r="Q373" s="166">
        <v>0</v>
      </c>
      <c r="R373" s="166">
        <f>Q373*H373</f>
        <v>0</v>
      </c>
      <c r="S373" s="166">
        <v>0.00167</v>
      </c>
      <c r="T373" s="167">
        <f>S373*H373</f>
        <v>0.03006</v>
      </c>
      <c r="AR373" s="23" t="s">
        <v>162</v>
      </c>
      <c r="AT373" s="23" t="s">
        <v>157</v>
      </c>
      <c r="AU373" s="23" t="s">
        <v>83</v>
      </c>
      <c r="AY373" s="23" t="s">
        <v>155</v>
      </c>
      <c r="BE373" s="168">
        <f>IF(N373="základní",J373,0)</f>
        <v>0</v>
      </c>
      <c r="BF373" s="168">
        <f>IF(N373="snížená",J373,0)</f>
        <v>0</v>
      </c>
      <c r="BG373" s="168">
        <f>IF(N373="zákl. přenesená",J373,0)</f>
        <v>0</v>
      </c>
      <c r="BH373" s="168">
        <f>IF(N373="sníž. přenesená",J373,0)</f>
        <v>0</v>
      </c>
      <c r="BI373" s="168">
        <f>IF(N373="nulová",J373,0)</f>
        <v>0</v>
      </c>
      <c r="BJ373" s="23" t="s">
        <v>81</v>
      </c>
      <c r="BK373" s="168">
        <f>ROUND(I373*H373,2)</f>
        <v>0</v>
      </c>
      <c r="BL373" s="23" t="s">
        <v>162</v>
      </c>
      <c r="BM373" s="23" t="s">
        <v>556</v>
      </c>
    </row>
    <row r="374" spans="2:51" s="12" customFormat="1" ht="13.5">
      <c r="B374" s="177"/>
      <c r="D374" s="170" t="s">
        <v>164</v>
      </c>
      <c r="E374" s="178" t="s">
        <v>21</v>
      </c>
      <c r="F374" s="179" t="s">
        <v>557</v>
      </c>
      <c r="H374" s="180">
        <v>18</v>
      </c>
      <c r="I374" s="181"/>
      <c r="L374" s="177"/>
      <c r="M374" s="182"/>
      <c r="T374" s="183"/>
      <c r="AT374" s="178" t="s">
        <v>164</v>
      </c>
      <c r="AU374" s="178" t="s">
        <v>83</v>
      </c>
      <c r="AV374" s="12" t="s">
        <v>83</v>
      </c>
      <c r="AW374" s="12" t="s">
        <v>37</v>
      </c>
      <c r="AX374" s="12" t="s">
        <v>81</v>
      </c>
      <c r="AY374" s="178" t="s">
        <v>155</v>
      </c>
    </row>
    <row r="375" spans="2:65" s="1" customFormat="1" ht="22.5" customHeight="1">
      <c r="B375" s="39"/>
      <c r="C375" s="157" t="s">
        <v>457</v>
      </c>
      <c r="D375" s="157" t="s">
        <v>157</v>
      </c>
      <c r="E375" s="158" t="s">
        <v>558</v>
      </c>
      <c r="F375" s="159" t="s">
        <v>559</v>
      </c>
      <c r="G375" s="160" t="s">
        <v>416</v>
      </c>
      <c r="H375" s="161">
        <v>136.226</v>
      </c>
      <c r="I375" s="162"/>
      <c r="J375" s="163">
        <f>ROUND(I375*H375,2)</f>
        <v>0</v>
      </c>
      <c r="K375" s="159" t="s">
        <v>161</v>
      </c>
      <c r="L375" s="39"/>
      <c r="M375" s="164" t="s">
        <v>21</v>
      </c>
      <c r="N375" s="165" t="s">
        <v>44</v>
      </c>
      <c r="P375" s="166">
        <f>O375*H375</f>
        <v>0</v>
      </c>
      <c r="Q375" s="166">
        <v>0</v>
      </c>
      <c r="R375" s="166">
        <f>Q375*H375</f>
        <v>0</v>
      </c>
      <c r="S375" s="166">
        <v>0.0026</v>
      </c>
      <c r="T375" s="167">
        <f>S375*H375</f>
        <v>0.3541876</v>
      </c>
      <c r="AR375" s="23" t="s">
        <v>260</v>
      </c>
      <c r="AT375" s="23" t="s">
        <v>157</v>
      </c>
      <c r="AU375" s="23" t="s">
        <v>83</v>
      </c>
      <c r="AY375" s="23" t="s">
        <v>155</v>
      </c>
      <c r="BE375" s="168">
        <f>IF(N375="základní",J375,0)</f>
        <v>0</v>
      </c>
      <c r="BF375" s="168">
        <f>IF(N375="snížená",J375,0)</f>
        <v>0</v>
      </c>
      <c r="BG375" s="168">
        <f>IF(N375="zákl. přenesená",J375,0)</f>
        <v>0</v>
      </c>
      <c r="BH375" s="168">
        <f>IF(N375="sníž. přenesená",J375,0)</f>
        <v>0</v>
      </c>
      <c r="BI375" s="168">
        <f>IF(N375="nulová",J375,0)</f>
        <v>0</v>
      </c>
      <c r="BJ375" s="23" t="s">
        <v>81</v>
      </c>
      <c r="BK375" s="168">
        <f>ROUND(I375*H375,2)</f>
        <v>0</v>
      </c>
      <c r="BL375" s="23" t="s">
        <v>260</v>
      </c>
      <c r="BM375" s="23" t="s">
        <v>560</v>
      </c>
    </row>
    <row r="376" spans="2:51" s="12" customFormat="1" ht="13.5">
      <c r="B376" s="177"/>
      <c r="D376" s="170" t="s">
        <v>164</v>
      </c>
      <c r="E376" s="178" t="s">
        <v>21</v>
      </c>
      <c r="F376" s="179" t="s">
        <v>561</v>
      </c>
      <c r="H376" s="180">
        <v>120.826</v>
      </c>
      <c r="I376" s="181"/>
      <c r="L376" s="177"/>
      <c r="M376" s="182"/>
      <c r="T376" s="183"/>
      <c r="AT376" s="178" t="s">
        <v>164</v>
      </c>
      <c r="AU376" s="178" t="s">
        <v>83</v>
      </c>
      <c r="AV376" s="12" t="s">
        <v>83</v>
      </c>
      <c r="AW376" s="12" t="s">
        <v>37</v>
      </c>
      <c r="AX376" s="12" t="s">
        <v>73</v>
      </c>
      <c r="AY376" s="178" t="s">
        <v>155</v>
      </c>
    </row>
    <row r="377" spans="2:51" s="12" customFormat="1" ht="13.5">
      <c r="B377" s="177"/>
      <c r="D377" s="170" t="s">
        <v>164</v>
      </c>
      <c r="E377" s="178" t="s">
        <v>21</v>
      </c>
      <c r="F377" s="179" t="s">
        <v>562</v>
      </c>
      <c r="H377" s="180">
        <v>15.4</v>
      </c>
      <c r="I377" s="181"/>
      <c r="L377" s="177"/>
      <c r="M377" s="182"/>
      <c r="T377" s="183"/>
      <c r="AT377" s="178" t="s">
        <v>164</v>
      </c>
      <c r="AU377" s="178" t="s">
        <v>83</v>
      </c>
      <c r="AV377" s="12" t="s">
        <v>83</v>
      </c>
      <c r="AW377" s="12" t="s">
        <v>37</v>
      </c>
      <c r="AX377" s="12" t="s">
        <v>73</v>
      </c>
      <c r="AY377" s="178" t="s">
        <v>155</v>
      </c>
    </row>
    <row r="378" spans="2:51" s="13" customFormat="1" ht="13.5">
      <c r="B378" s="184"/>
      <c r="D378" s="170" t="s">
        <v>164</v>
      </c>
      <c r="E378" s="185" t="s">
        <v>21</v>
      </c>
      <c r="F378" s="186" t="s">
        <v>174</v>
      </c>
      <c r="H378" s="187">
        <v>136.226</v>
      </c>
      <c r="I378" s="188"/>
      <c r="L378" s="184"/>
      <c r="M378" s="189"/>
      <c r="T378" s="190"/>
      <c r="AT378" s="191" t="s">
        <v>164</v>
      </c>
      <c r="AU378" s="191" t="s">
        <v>83</v>
      </c>
      <c r="AV378" s="13" t="s">
        <v>162</v>
      </c>
      <c r="AW378" s="13" t="s">
        <v>37</v>
      </c>
      <c r="AX378" s="13" t="s">
        <v>81</v>
      </c>
      <c r="AY378" s="191" t="s">
        <v>155</v>
      </c>
    </row>
    <row r="379" spans="2:65" s="1" customFormat="1" ht="22.5" customHeight="1">
      <c r="B379" s="39"/>
      <c r="C379" s="157" t="s">
        <v>563</v>
      </c>
      <c r="D379" s="157" t="s">
        <v>157</v>
      </c>
      <c r="E379" s="158" t="s">
        <v>564</v>
      </c>
      <c r="F379" s="159" t="s">
        <v>565</v>
      </c>
      <c r="G379" s="160" t="s">
        <v>416</v>
      </c>
      <c r="H379" s="161">
        <v>24.6</v>
      </c>
      <c r="I379" s="162"/>
      <c r="J379" s="163">
        <f>ROUND(I379*H379,2)</f>
        <v>0</v>
      </c>
      <c r="K379" s="159" t="s">
        <v>161</v>
      </c>
      <c r="L379" s="39"/>
      <c r="M379" s="164" t="s">
        <v>21</v>
      </c>
      <c r="N379" s="165" t="s">
        <v>44</v>
      </c>
      <c r="P379" s="166">
        <f>O379*H379</f>
        <v>0</v>
      </c>
      <c r="Q379" s="166">
        <v>0</v>
      </c>
      <c r="R379" s="166">
        <f>Q379*H379</f>
        <v>0</v>
      </c>
      <c r="S379" s="166">
        <v>0.00394</v>
      </c>
      <c r="T379" s="167">
        <f>S379*H379</f>
        <v>0.09692400000000001</v>
      </c>
      <c r="AR379" s="23" t="s">
        <v>260</v>
      </c>
      <c r="AT379" s="23" t="s">
        <v>157</v>
      </c>
      <c r="AU379" s="23" t="s">
        <v>83</v>
      </c>
      <c r="AY379" s="23" t="s">
        <v>155</v>
      </c>
      <c r="BE379" s="168">
        <f>IF(N379="základní",J379,0)</f>
        <v>0</v>
      </c>
      <c r="BF379" s="168">
        <f>IF(N379="snížená",J379,0)</f>
        <v>0</v>
      </c>
      <c r="BG379" s="168">
        <f>IF(N379="zákl. přenesená",J379,0)</f>
        <v>0</v>
      </c>
      <c r="BH379" s="168">
        <f>IF(N379="sníž. přenesená",J379,0)</f>
        <v>0</v>
      </c>
      <c r="BI379" s="168">
        <f>IF(N379="nulová",J379,0)</f>
        <v>0</v>
      </c>
      <c r="BJ379" s="23" t="s">
        <v>81</v>
      </c>
      <c r="BK379" s="168">
        <f>ROUND(I379*H379,2)</f>
        <v>0</v>
      </c>
      <c r="BL379" s="23" t="s">
        <v>260</v>
      </c>
      <c r="BM379" s="23" t="s">
        <v>566</v>
      </c>
    </row>
    <row r="380" spans="2:51" s="12" customFormat="1" ht="13.5">
      <c r="B380" s="177"/>
      <c r="D380" s="170" t="s">
        <v>164</v>
      </c>
      <c r="E380" s="178" t="s">
        <v>21</v>
      </c>
      <c r="F380" s="179" t="s">
        <v>567</v>
      </c>
      <c r="H380" s="180">
        <v>17.6</v>
      </c>
      <c r="I380" s="181"/>
      <c r="L380" s="177"/>
      <c r="M380" s="182"/>
      <c r="T380" s="183"/>
      <c r="AT380" s="178" t="s">
        <v>164</v>
      </c>
      <c r="AU380" s="178" t="s">
        <v>83</v>
      </c>
      <c r="AV380" s="12" t="s">
        <v>83</v>
      </c>
      <c r="AW380" s="12" t="s">
        <v>37</v>
      </c>
      <c r="AX380" s="12" t="s">
        <v>73</v>
      </c>
      <c r="AY380" s="178" t="s">
        <v>155</v>
      </c>
    </row>
    <row r="381" spans="2:51" s="12" customFormat="1" ht="13.5">
      <c r="B381" s="177"/>
      <c r="D381" s="170" t="s">
        <v>164</v>
      </c>
      <c r="E381" s="178" t="s">
        <v>21</v>
      </c>
      <c r="F381" s="179" t="s">
        <v>568</v>
      </c>
      <c r="H381" s="180">
        <v>7</v>
      </c>
      <c r="I381" s="181"/>
      <c r="L381" s="177"/>
      <c r="M381" s="182"/>
      <c r="T381" s="183"/>
      <c r="AT381" s="178" t="s">
        <v>164</v>
      </c>
      <c r="AU381" s="178" t="s">
        <v>83</v>
      </c>
      <c r="AV381" s="12" t="s">
        <v>83</v>
      </c>
      <c r="AW381" s="12" t="s">
        <v>37</v>
      </c>
      <c r="AX381" s="12" t="s">
        <v>73</v>
      </c>
      <c r="AY381" s="178" t="s">
        <v>155</v>
      </c>
    </row>
    <row r="382" spans="2:51" s="13" customFormat="1" ht="13.5">
      <c r="B382" s="184"/>
      <c r="D382" s="170" t="s">
        <v>164</v>
      </c>
      <c r="E382" s="185" t="s">
        <v>21</v>
      </c>
      <c r="F382" s="186" t="s">
        <v>174</v>
      </c>
      <c r="H382" s="187">
        <v>24.6</v>
      </c>
      <c r="I382" s="188"/>
      <c r="L382" s="184"/>
      <c r="M382" s="189"/>
      <c r="T382" s="190"/>
      <c r="AT382" s="191" t="s">
        <v>164</v>
      </c>
      <c r="AU382" s="191" t="s">
        <v>83</v>
      </c>
      <c r="AV382" s="13" t="s">
        <v>162</v>
      </c>
      <c r="AW382" s="13" t="s">
        <v>37</v>
      </c>
      <c r="AX382" s="13" t="s">
        <v>81</v>
      </c>
      <c r="AY382" s="191" t="s">
        <v>155</v>
      </c>
    </row>
    <row r="383" spans="2:65" s="1" customFormat="1" ht="31.5" customHeight="1">
      <c r="B383" s="39"/>
      <c r="C383" s="157" t="s">
        <v>569</v>
      </c>
      <c r="D383" s="157" t="s">
        <v>157</v>
      </c>
      <c r="E383" s="158" t="s">
        <v>570</v>
      </c>
      <c r="F383" s="159" t="s">
        <v>571</v>
      </c>
      <c r="G383" s="160" t="s">
        <v>326</v>
      </c>
      <c r="H383" s="161">
        <v>2</v>
      </c>
      <c r="I383" s="162"/>
      <c r="J383" s="163">
        <f>ROUND(I383*H383,2)</f>
        <v>0</v>
      </c>
      <c r="K383" s="159" t="s">
        <v>161</v>
      </c>
      <c r="L383" s="39"/>
      <c r="M383" s="164" t="s">
        <v>21</v>
      </c>
      <c r="N383" s="165" t="s">
        <v>44</v>
      </c>
      <c r="P383" s="166">
        <f>O383*H383</f>
        <v>0</v>
      </c>
      <c r="Q383" s="166">
        <v>0</v>
      </c>
      <c r="R383" s="166">
        <f>Q383*H383</f>
        <v>0</v>
      </c>
      <c r="S383" s="166">
        <v>0.024</v>
      </c>
      <c r="T383" s="167">
        <f>S383*H383</f>
        <v>0.048</v>
      </c>
      <c r="AR383" s="23" t="s">
        <v>162</v>
      </c>
      <c r="AT383" s="23" t="s">
        <v>157</v>
      </c>
      <c r="AU383" s="23" t="s">
        <v>83</v>
      </c>
      <c r="AY383" s="23" t="s">
        <v>155</v>
      </c>
      <c r="BE383" s="168">
        <f>IF(N383="základní",J383,0)</f>
        <v>0</v>
      </c>
      <c r="BF383" s="168">
        <f>IF(N383="snížená",J383,0)</f>
        <v>0</v>
      </c>
      <c r="BG383" s="168">
        <f>IF(N383="zákl. přenesená",J383,0)</f>
        <v>0</v>
      </c>
      <c r="BH383" s="168">
        <f>IF(N383="sníž. přenesená",J383,0)</f>
        <v>0</v>
      </c>
      <c r="BI383" s="168">
        <f>IF(N383="nulová",J383,0)</f>
        <v>0</v>
      </c>
      <c r="BJ383" s="23" t="s">
        <v>81</v>
      </c>
      <c r="BK383" s="168">
        <f>ROUND(I383*H383,2)</f>
        <v>0</v>
      </c>
      <c r="BL383" s="23" t="s">
        <v>162</v>
      </c>
      <c r="BM383" s="23" t="s">
        <v>572</v>
      </c>
    </row>
    <row r="384" spans="2:65" s="1" customFormat="1" ht="22.5" customHeight="1">
      <c r="B384" s="39"/>
      <c r="C384" s="157" t="s">
        <v>573</v>
      </c>
      <c r="D384" s="157" t="s">
        <v>157</v>
      </c>
      <c r="E384" s="158" t="s">
        <v>574</v>
      </c>
      <c r="F384" s="159" t="s">
        <v>575</v>
      </c>
      <c r="G384" s="160" t="s">
        <v>326</v>
      </c>
      <c r="H384" s="161">
        <v>3</v>
      </c>
      <c r="I384" s="162"/>
      <c r="J384" s="163">
        <f>ROUND(I384*H384,2)</f>
        <v>0</v>
      </c>
      <c r="K384" s="159" t="s">
        <v>161</v>
      </c>
      <c r="L384" s="39"/>
      <c r="M384" s="164" t="s">
        <v>21</v>
      </c>
      <c r="N384" s="165" t="s">
        <v>44</v>
      </c>
      <c r="P384" s="166">
        <f>O384*H384</f>
        <v>0</v>
      </c>
      <c r="Q384" s="166">
        <v>0</v>
      </c>
      <c r="R384" s="166">
        <f>Q384*H384</f>
        <v>0</v>
      </c>
      <c r="S384" s="166">
        <v>0.035</v>
      </c>
      <c r="T384" s="167">
        <f>S384*H384</f>
        <v>0.10500000000000001</v>
      </c>
      <c r="AR384" s="23" t="s">
        <v>162</v>
      </c>
      <c r="AT384" s="23" t="s">
        <v>157</v>
      </c>
      <c r="AU384" s="23" t="s">
        <v>83</v>
      </c>
      <c r="AY384" s="23" t="s">
        <v>155</v>
      </c>
      <c r="BE384" s="168">
        <f>IF(N384="základní",J384,0)</f>
        <v>0</v>
      </c>
      <c r="BF384" s="168">
        <f>IF(N384="snížená",J384,0)</f>
        <v>0</v>
      </c>
      <c r="BG384" s="168">
        <f>IF(N384="zákl. přenesená",J384,0)</f>
        <v>0</v>
      </c>
      <c r="BH384" s="168">
        <f>IF(N384="sníž. přenesená",J384,0)</f>
        <v>0</v>
      </c>
      <c r="BI384" s="168">
        <f>IF(N384="nulová",J384,0)</f>
        <v>0</v>
      </c>
      <c r="BJ384" s="23" t="s">
        <v>81</v>
      </c>
      <c r="BK384" s="168">
        <f>ROUND(I384*H384,2)</f>
        <v>0</v>
      </c>
      <c r="BL384" s="23" t="s">
        <v>162</v>
      </c>
      <c r="BM384" s="23" t="s">
        <v>576</v>
      </c>
    </row>
    <row r="385" spans="2:65" s="1" customFormat="1" ht="31.5" customHeight="1">
      <c r="B385" s="39"/>
      <c r="C385" s="157" t="s">
        <v>577</v>
      </c>
      <c r="D385" s="157" t="s">
        <v>157</v>
      </c>
      <c r="E385" s="158" t="s">
        <v>578</v>
      </c>
      <c r="F385" s="159" t="s">
        <v>579</v>
      </c>
      <c r="G385" s="160" t="s">
        <v>326</v>
      </c>
      <c r="H385" s="161">
        <v>6</v>
      </c>
      <c r="I385" s="162"/>
      <c r="J385" s="163">
        <f>ROUND(I385*H385,2)</f>
        <v>0</v>
      </c>
      <c r="K385" s="159" t="s">
        <v>161</v>
      </c>
      <c r="L385" s="39"/>
      <c r="M385" s="164" t="s">
        <v>21</v>
      </c>
      <c r="N385" s="165" t="s">
        <v>44</v>
      </c>
      <c r="P385" s="166">
        <f>O385*H385</f>
        <v>0</v>
      </c>
      <c r="Q385" s="166">
        <v>0</v>
      </c>
      <c r="R385" s="166">
        <f>Q385*H385</f>
        <v>0</v>
      </c>
      <c r="S385" s="166">
        <v>0</v>
      </c>
      <c r="T385" s="167">
        <f>S385*H385</f>
        <v>0</v>
      </c>
      <c r="AR385" s="23" t="s">
        <v>162</v>
      </c>
      <c r="AT385" s="23" t="s">
        <v>157</v>
      </c>
      <c r="AU385" s="23" t="s">
        <v>83</v>
      </c>
      <c r="AY385" s="23" t="s">
        <v>155</v>
      </c>
      <c r="BE385" s="168">
        <f>IF(N385="základní",J385,0)</f>
        <v>0</v>
      </c>
      <c r="BF385" s="168">
        <f>IF(N385="snížená",J385,0)</f>
        <v>0</v>
      </c>
      <c r="BG385" s="168">
        <f>IF(N385="zákl. přenesená",J385,0)</f>
        <v>0</v>
      </c>
      <c r="BH385" s="168">
        <f>IF(N385="sníž. přenesená",J385,0)</f>
        <v>0</v>
      </c>
      <c r="BI385" s="168">
        <f>IF(N385="nulová",J385,0)</f>
        <v>0</v>
      </c>
      <c r="BJ385" s="23" t="s">
        <v>81</v>
      </c>
      <c r="BK385" s="168">
        <f>ROUND(I385*H385,2)</f>
        <v>0</v>
      </c>
      <c r="BL385" s="23" t="s">
        <v>162</v>
      </c>
      <c r="BM385" s="23" t="s">
        <v>580</v>
      </c>
    </row>
    <row r="386" spans="2:51" s="12" customFormat="1" ht="13.5">
      <c r="B386" s="177"/>
      <c r="D386" s="170" t="s">
        <v>164</v>
      </c>
      <c r="E386" s="178" t="s">
        <v>21</v>
      </c>
      <c r="F386" s="179" t="s">
        <v>581</v>
      </c>
      <c r="H386" s="180">
        <v>6</v>
      </c>
      <c r="I386" s="181"/>
      <c r="L386" s="177"/>
      <c r="M386" s="182"/>
      <c r="T386" s="183"/>
      <c r="AT386" s="178" t="s">
        <v>164</v>
      </c>
      <c r="AU386" s="178" t="s">
        <v>83</v>
      </c>
      <c r="AV386" s="12" t="s">
        <v>83</v>
      </c>
      <c r="AW386" s="12" t="s">
        <v>37</v>
      </c>
      <c r="AX386" s="12" t="s">
        <v>81</v>
      </c>
      <c r="AY386" s="178" t="s">
        <v>155</v>
      </c>
    </row>
    <row r="387" spans="2:65" s="1" customFormat="1" ht="31.5" customHeight="1">
      <c r="B387" s="39"/>
      <c r="C387" s="157" t="s">
        <v>582</v>
      </c>
      <c r="D387" s="157" t="s">
        <v>157</v>
      </c>
      <c r="E387" s="158" t="s">
        <v>583</v>
      </c>
      <c r="F387" s="159" t="s">
        <v>584</v>
      </c>
      <c r="G387" s="160" t="s">
        <v>160</v>
      </c>
      <c r="H387" s="161">
        <v>14.434</v>
      </c>
      <c r="I387" s="162"/>
      <c r="J387" s="163">
        <f>ROUND(I387*H387,2)</f>
        <v>0</v>
      </c>
      <c r="K387" s="159" t="s">
        <v>161</v>
      </c>
      <c r="L387" s="39"/>
      <c r="M387" s="164" t="s">
        <v>21</v>
      </c>
      <c r="N387" s="165" t="s">
        <v>44</v>
      </c>
      <c r="P387" s="166">
        <f>O387*H387</f>
        <v>0</v>
      </c>
      <c r="Q387" s="166">
        <v>0</v>
      </c>
      <c r="R387" s="166">
        <f>Q387*H387</f>
        <v>0</v>
      </c>
      <c r="S387" s="166">
        <v>1.175</v>
      </c>
      <c r="T387" s="167">
        <f>S387*H387</f>
        <v>16.95995</v>
      </c>
      <c r="AR387" s="23" t="s">
        <v>162</v>
      </c>
      <c r="AT387" s="23" t="s">
        <v>157</v>
      </c>
      <c r="AU387" s="23" t="s">
        <v>83</v>
      </c>
      <c r="AY387" s="23" t="s">
        <v>155</v>
      </c>
      <c r="BE387" s="168">
        <f>IF(N387="základní",J387,0)</f>
        <v>0</v>
      </c>
      <c r="BF387" s="168">
        <f>IF(N387="snížená",J387,0)</f>
        <v>0</v>
      </c>
      <c r="BG387" s="168">
        <f>IF(N387="zákl. přenesená",J387,0)</f>
        <v>0</v>
      </c>
      <c r="BH387" s="168">
        <f>IF(N387="sníž. přenesená",J387,0)</f>
        <v>0</v>
      </c>
      <c r="BI387" s="168">
        <f>IF(N387="nulová",J387,0)</f>
        <v>0</v>
      </c>
      <c r="BJ387" s="23" t="s">
        <v>81</v>
      </c>
      <c r="BK387" s="168">
        <f>ROUND(I387*H387,2)</f>
        <v>0</v>
      </c>
      <c r="BL387" s="23" t="s">
        <v>162</v>
      </c>
      <c r="BM387" s="23" t="s">
        <v>585</v>
      </c>
    </row>
    <row r="388" spans="2:51" s="11" customFormat="1" ht="13.5">
      <c r="B388" s="169"/>
      <c r="D388" s="170" t="s">
        <v>164</v>
      </c>
      <c r="E388" s="171" t="s">
        <v>21</v>
      </c>
      <c r="F388" s="172" t="s">
        <v>586</v>
      </c>
      <c r="H388" s="173" t="s">
        <v>21</v>
      </c>
      <c r="I388" s="174"/>
      <c r="L388" s="169"/>
      <c r="M388" s="175"/>
      <c r="T388" s="176"/>
      <c r="AT388" s="173" t="s">
        <v>164</v>
      </c>
      <c r="AU388" s="173" t="s">
        <v>83</v>
      </c>
      <c r="AV388" s="11" t="s">
        <v>81</v>
      </c>
      <c r="AW388" s="11" t="s">
        <v>37</v>
      </c>
      <c r="AX388" s="11" t="s">
        <v>73</v>
      </c>
      <c r="AY388" s="173" t="s">
        <v>155</v>
      </c>
    </row>
    <row r="389" spans="2:51" s="12" customFormat="1" ht="13.5">
      <c r="B389" s="177"/>
      <c r="D389" s="170" t="s">
        <v>164</v>
      </c>
      <c r="E389" s="178" t="s">
        <v>21</v>
      </c>
      <c r="F389" s="179" t="s">
        <v>587</v>
      </c>
      <c r="H389" s="180">
        <v>2.633</v>
      </c>
      <c r="I389" s="181"/>
      <c r="L389" s="177"/>
      <c r="M389" s="182"/>
      <c r="T389" s="183"/>
      <c r="AT389" s="178" t="s">
        <v>164</v>
      </c>
      <c r="AU389" s="178" t="s">
        <v>83</v>
      </c>
      <c r="AV389" s="12" t="s">
        <v>83</v>
      </c>
      <c r="AW389" s="12" t="s">
        <v>37</v>
      </c>
      <c r="AX389" s="12" t="s">
        <v>73</v>
      </c>
      <c r="AY389" s="178" t="s">
        <v>155</v>
      </c>
    </row>
    <row r="390" spans="2:51" s="12" customFormat="1" ht="13.5">
      <c r="B390" s="177"/>
      <c r="D390" s="170" t="s">
        <v>164</v>
      </c>
      <c r="E390" s="178" t="s">
        <v>21</v>
      </c>
      <c r="F390" s="179" t="s">
        <v>588</v>
      </c>
      <c r="H390" s="180">
        <v>-1.064</v>
      </c>
      <c r="I390" s="181"/>
      <c r="L390" s="177"/>
      <c r="M390" s="182"/>
      <c r="T390" s="183"/>
      <c r="AT390" s="178" t="s">
        <v>164</v>
      </c>
      <c r="AU390" s="178" t="s">
        <v>83</v>
      </c>
      <c r="AV390" s="12" t="s">
        <v>83</v>
      </c>
      <c r="AW390" s="12" t="s">
        <v>37</v>
      </c>
      <c r="AX390" s="12" t="s">
        <v>73</v>
      </c>
      <c r="AY390" s="178" t="s">
        <v>155</v>
      </c>
    </row>
    <row r="391" spans="2:51" s="14" customFormat="1" ht="13.5">
      <c r="B391" s="204"/>
      <c r="D391" s="170" t="s">
        <v>164</v>
      </c>
      <c r="E391" s="205" t="s">
        <v>21</v>
      </c>
      <c r="F391" s="206" t="s">
        <v>361</v>
      </c>
      <c r="H391" s="207">
        <v>1.569</v>
      </c>
      <c r="I391" s="208"/>
      <c r="L391" s="204"/>
      <c r="M391" s="209"/>
      <c r="T391" s="210"/>
      <c r="AT391" s="205" t="s">
        <v>164</v>
      </c>
      <c r="AU391" s="205" t="s">
        <v>83</v>
      </c>
      <c r="AV391" s="14" t="s">
        <v>175</v>
      </c>
      <c r="AW391" s="14" t="s">
        <v>37</v>
      </c>
      <c r="AX391" s="14" t="s">
        <v>73</v>
      </c>
      <c r="AY391" s="205" t="s">
        <v>155</v>
      </c>
    </row>
    <row r="392" spans="2:51" s="11" customFormat="1" ht="13.5">
      <c r="B392" s="169"/>
      <c r="D392" s="170" t="s">
        <v>164</v>
      </c>
      <c r="E392" s="171" t="s">
        <v>21</v>
      </c>
      <c r="F392" s="172" t="s">
        <v>589</v>
      </c>
      <c r="H392" s="173" t="s">
        <v>21</v>
      </c>
      <c r="I392" s="174"/>
      <c r="L392" s="169"/>
      <c r="M392" s="175"/>
      <c r="T392" s="176"/>
      <c r="AT392" s="173" t="s">
        <v>164</v>
      </c>
      <c r="AU392" s="173" t="s">
        <v>83</v>
      </c>
      <c r="AV392" s="11" t="s">
        <v>81</v>
      </c>
      <c r="AW392" s="11" t="s">
        <v>37</v>
      </c>
      <c r="AX392" s="11" t="s">
        <v>73</v>
      </c>
      <c r="AY392" s="173" t="s">
        <v>155</v>
      </c>
    </row>
    <row r="393" spans="2:51" s="12" customFormat="1" ht="13.5">
      <c r="B393" s="177"/>
      <c r="D393" s="170" t="s">
        <v>164</v>
      </c>
      <c r="E393" s="178" t="s">
        <v>21</v>
      </c>
      <c r="F393" s="179" t="s">
        <v>590</v>
      </c>
      <c r="H393" s="180">
        <v>12.865</v>
      </c>
      <c r="I393" s="181"/>
      <c r="L393" s="177"/>
      <c r="M393" s="182"/>
      <c r="T393" s="183"/>
      <c r="AT393" s="178" t="s">
        <v>164</v>
      </c>
      <c r="AU393" s="178" t="s">
        <v>83</v>
      </c>
      <c r="AV393" s="12" t="s">
        <v>83</v>
      </c>
      <c r="AW393" s="12" t="s">
        <v>37</v>
      </c>
      <c r="AX393" s="12" t="s">
        <v>73</v>
      </c>
      <c r="AY393" s="178" t="s">
        <v>155</v>
      </c>
    </row>
    <row r="394" spans="2:51" s="14" customFormat="1" ht="13.5">
      <c r="B394" s="204"/>
      <c r="D394" s="170" t="s">
        <v>164</v>
      </c>
      <c r="E394" s="205" t="s">
        <v>21</v>
      </c>
      <c r="F394" s="206" t="s">
        <v>361</v>
      </c>
      <c r="H394" s="207">
        <v>12.865</v>
      </c>
      <c r="I394" s="208"/>
      <c r="L394" s="204"/>
      <c r="M394" s="209"/>
      <c r="T394" s="210"/>
      <c r="AT394" s="205" t="s">
        <v>164</v>
      </c>
      <c r="AU394" s="205" t="s">
        <v>83</v>
      </c>
      <c r="AV394" s="14" t="s">
        <v>175</v>
      </c>
      <c r="AW394" s="14" t="s">
        <v>37</v>
      </c>
      <c r="AX394" s="14" t="s">
        <v>73</v>
      </c>
      <c r="AY394" s="205" t="s">
        <v>155</v>
      </c>
    </row>
    <row r="395" spans="2:51" s="13" customFormat="1" ht="13.5">
      <c r="B395" s="184"/>
      <c r="D395" s="170" t="s">
        <v>164</v>
      </c>
      <c r="E395" s="185" t="s">
        <v>21</v>
      </c>
      <c r="F395" s="186" t="s">
        <v>174</v>
      </c>
      <c r="H395" s="187">
        <v>14.434</v>
      </c>
      <c r="I395" s="188"/>
      <c r="L395" s="184"/>
      <c r="M395" s="189"/>
      <c r="T395" s="190"/>
      <c r="AT395" s="191" t="s">
        <v>164</v>
      </c>
      <c r="AU395" s="191" t="s">
        <v>83</v>
      </c>
      <c r="AV395" s="13" t="s">
        <v>162</v>
      </c>
      <c r="AW395" s="13" t="s">
        <v>37</v>
      </c>
      <c r="AX395" s="13" t="s">
        <v>81</v>
      </c>
      <c r="AY395" s="191" t="s">
        <v>155</v>
      </c>
    </row>
    <row r="396" spans="2:65" s="1" customFormat="1" ht="22.5" customHeight="1">
      <c r="B396" s="39"/>
      <c r="C396" s="157" t="s">
        <v>591</v>
      </c>
      <c r="D396" s="157" t="s">
        <v>157</v>
      </c>
      <c r="E396" s="158" t="s">
        <v>592</v>
      </c>
      <c r="F396" s="159" t="s">
        <v>593</v>
      </c>
      <c r="G396" s="160" t="s">
        <v>160</v>
      </c>
      <c r="H396" s="161">
        <v>1.206</v>
      </c>
      <c r="I396" s="162"/>
      <c r="J396" s="163">
        <f>ROUND(I396*H396,2)</f>
        <v>0</v>
      </c>
      <c r="K396" s="159" t="s">
        <v>161</v>
      </c>
      <c r="L396" s="39"/>
      <c r="M396" s="164" t="s">
        <v>21</v>
      </c>
      <c r="N396" s="165" t="s">
        <v>44</v>
      </c>
      <c r="P396" s="166">
        <f>O396*H396</f>
        <v>0</v>
      </c>
      <c r="Q396" s="166">
        <v>0</v>
      </c>
      <c r="R396" s="166">
        <f>Q396*H396</f>
        <v>0</v>
      </c>
      <c r="S396" s="166">
        <v>2.2</v>
      </c>
      <c r="T396" s="167">
        <f>S396*H396</f>
        <v>2.6532</v>
      </c>
      <c r="AR396" s="23" t="s">
        <v>162</v>
      </c>
      <c r="AT396" s="23" t="s">
        <v>157</v>
      </c>
      <c r="AU396" s="23" t="s">
        <v>83</v>
      </c>
      <c r="AY396" s="23" t="s">
        <v>155</v>
      </c>
      <c r="BE396" s="168">
        <f>IF(N396="základní",J396,0)</f>
        <v>0</v>
      </c>
      <c r="BF396" s="168">
        <f>IF(N396="snížená",J396,0)</f>
        <v>0</v>
      </c>
      <c r="BG396" s="168">
        <f>IF(N396="zákl. přenesená",J396,0)</f>
        <v>0</v>
      </c>
      <c r="BH396" s="168">
        <f>IF(N396="sníž. přenesená",J396,0)</f>
        <v>0</v>
      </c>
      <c r="BI396" s="168">
        <f>IF(N396="nulová",J396,0)</f>
        <v>0</v>
      </c>
      <c r="BJ396" s="23" t="s">
        <v>81</v>
      </c>
      <c r="BK396" s="168">
        <f>ROUND(I396*H396,2)</f>
        <v>0</v>
      </c>
      <c r="BL396" s="23" t="s">
        <v>162</v>
      </c>
      <c r="BM396" s="23" t="s">
        <v>594</v>
      </c>
    </row>
    <row r="397" spans="2:51" s="11" customFormat="1" ht="13.5">
      <c r="B397" s="169"/>
      <c r="D397" s="170" t="s">
        <v>164</v>
      </c>
      <c r="E397" s="171" t="s">
        <v>21</v>
      </c>
      <c r="F397" s="172" t="s">
        <v>595</v>
      </c>
      <c r="H397" s="173" t="s">
        <v>21</v>
      </c>
      <c r="I397" s="174"/>
      <c r="L397" s="169"/>
      <c r="M397" s="175"/>
      <c r="T397" s="176"/>
      <c r="AT397" s="173" t="s">
        <v>164</v>
      </c>
      <c r="AU397" s="173" t="s">
        <v>83</v>
      </c>
      <c r="AV397" s="11" t="s">
        <v>81</v>
      </c>
      <c r="AW397" s="11" t="s">
        <v>37</v>
      </c>
      <c r="AX397" s="11" t="s">
        <v>73</v>
      </c>
      <c r="AY397" s="173" t="s">
        <v>155</v>
      </c>
    </row>
    <row r="398" spans="2:51" s="12" customFormat="1" ht="13.5">
      <c r="B398" s="177"/>
      <c r="D398" s="170" t="s">
        <v>164</v>
      </c>
      <c r="E398" s="178" t="s">
        <v>21</v>
      </c>
      <c r="F398" s="179" t="s">
        <v>596</v>
      </c>
      <c r="H398" s="180">
        <v>0.114</v>
      </c>
      <c r="I398" s="181"/>
      <c r="L398" s="177"/>
      <c r="M398" s="182"/>
      <c r="T398" s="183"/>
      <c r="AT398" s="178" t="s">
        <v>164</v>
      </c>
      <c r="AU398" s="178" t="s">
        <v>83</v>
      </c>
      <c r="AV398" s="12" t="s">
        <v>83</v>
      </c>
      <c r="AW398" s="12" t="s">
        <v>37</v>
      </c>
      <c r="AX398" s="12" t="s">
        <v>73</v>
      </c>
      <c r="AY398" s="178" t="s">
        <v>155</v>
      </c>
    </row>
    <row r="399" spans="2:51" s="12" customFormat="1" ht="13.5">
      <c r="B399" s="177"/>
      <c r="D399" s="170" t="s">
        <v>164</v>
      </c>
      <c r="E399" s="178" t="s">
        <v>21</v>
      </c>
      <c r="F399" s="179" t="s">
        <v>597</v>
      </c>
      <c r="H399" s="180">
        <v>0.492</v>
      </c>
      <c r="I399" s="181"/>
      <c r="L399" s="177"/>
      <c r="M399" s="182"/>
      <c r="T399" s="183"/>
      <c r="AT399" s="178" t="s">
        <v>164</v>
      </c>
      <c r="AU399" s="178" t="s">
        <v>83</v>
      </c>
      <c r="AV399" s="12" t="s">
        <v>83</v>
      </c>
      <c r="AW399" s="12" t="s">
        <v>37</v>
      </c>
      <c r="AX399" s="12" t="s">
        <v>73</v>
      </c>
      <c r="AY399" s="178" t="s">
        <v>155</v>
      </c>
    </row>
    <row r="400" spans="2:51" s="14" customFormat="1" ht="13.5">
      <c r="B400" s="204"/>
      <c r="D400" s="170" t="s">
        <v>164</v>
      </c>
      <c r="E400" s="205" t="s">
        <v>21</v>
      </c>
      <c r="F400" s="206" t="s">
        <v>361</v>
      </c>
      <c r="H400" s="207">
        <v>0.606</v>
      </c>
      <c r="I400" s="208"/>
      <c r="L400" s="204"/>
      <c r="M400" s="209"/>
      <c r="T400" s="210"/>
      <c r="AT400" s="205" t="s">
        <v>164</v>
      </c>
      <c r="AU400" s="205" t="s">
        <v>83</v>
      </c>
      <c r="AV400" s="14" t="s">
        <v>175</v>
      </c>
      <c r="AW400" s="14" t="s">
        <v>37</v>
      </c>
      <c r="AX400" s="14" t="s">
        <v>73</v>
      </c>
      <c r="AY400" s="205" t="s">
        <v>155</v>
      </c>
    </row>
    <row r="401" spans="2:51" s="11" customFormat="1" ht="13.5">
      <c r="B401" s="169"/>
      <c r="D401" s="170" t="s">
        <v>164</v>
      </c>
      <c r="E401" s="171" t="s">
        <v>21</v>
      </c>
      <c r="F401" s="172" t="s">
        <v>524</v>
      </c>
      <c r="H401" s="173" t="s">
        <v>21</v>
      </c>
      <c r="I401" s="174"/>
      <c r="L401" s="169"/>
      <c r="M401" s="175"/>
      <c r="T401" s="176"/>
      <c r="AT401" s="173" t="s">
        <v>164</v>
      </c>
      <c r="AU401" s="173" t="s">
        <v>83</v>
      </c>
      <c r="AV401" s="11" t="s">
        <v>81</v>
      </c>
      <c r="AW401" s="11" t="s">
        <v>37</v>
      </c>
      <c r="AX401" s="11" t="s">
        <v>73</v>
      </c>
      <c r="AY401" s="173" t="s">
        <v>155</v>
      </c>
    </row>
    <row r="402" spans="2:51" s="12" customFormat="1" ht="13.5">
      <c r="B402" s="177"/>
      <c r="D402" s="170" t="s">
        <v>164</v>
      </c>
      <c r="E402" s="178" t="s">
        <v>21</v>
      </c>
      <c r="F402" s="179" t="s">
        <v>598</v>
      </c>
      <c r="H402" s="180">
        <v>0.378</v>
      </c>
      <c r="I402" s="181"/>
      <c r="L402" s="177"/>
      <c r="M402" s="182"/>
      <c r="T402" s="183"/>
      <c r="AT402" s="178" t="s">
        <v>164</v>
      </c>
      <c r="AU402" s="178" t="s">
        <v>83</v>
      </c>
      <c r="AV402" s="12" t="s">
        <v>83</v>
      </c>
      <c r="AW402" s="12" t="s">
        <v>37</v>
      </c>
      <c r="AX402" s="12" t="s">
        <v>73</v>
      </c>
      <c r="AY402" s="178" t="s">
        <v>155</v>
      </c>
    </row>
    <row r="403" spans="2:51" s="12" customFormat="1" ht="13.5">
      <c r="B403" s="177"/>
      <c r="D403" s="170" t="s">
        <v>164</v>
      </c>
      <c r="E403" s="178" t="s">
        <v>21</v>
      </c>
      <c r="F403" s="179" t="s">
        <v>599</v>
      </c>
      <c r="H403" s="180">
        <v>0.222</v>
      </c>
      <c r="I403" s="181"/>
      <c r="L403" s="177"/>
      <c r="M403" s="182"/>
      <c r="T403" s="183"/>
      <c r="AT403" s="178" t="s">
        <v>164</v>
      </c>
      <c r="AU403" s="178" t="s">
        <v>83</v>
      </c>
      <c r="AV403" s="12" t="s">
        <v>83</v>
      </c>
      <c r="AW403" s="12" t="s">
        <v>37</v>
      </c>
      <c r="AX403" s="12" t="s">
        <v>73</v>
      </c>
      <c r="AY403" s="178" t="s">
        <v>155</v>
      </c>
    </row>
    <row r="404" spans="2:51" s="14" customFormat="1" ht="13.5">
      <c r="B404" s="204"/>
      <c r="D404" s="170" t="s">
        <v>164</v>
      </c>
      <c r="E404" s="205" t="s">
        <v>21</v>
      </c>
      <c r="F404" s="206" t="s">
        <v>361</v>
      </c>
      <c r="H404" s="207">
        <v>0.6</v>
      </c>
      <c r="I404" s="208"/>
      <c r="L404" s="204"/>
      <c r="M404" s="209"/>
      <c r="T404" s="210"/>
      <c r="AT404" s="205" t="s">
        <v>164</v>
      </c>
      <c r="AU404" s="205" t="s">
        <v>83</v>
      </c>
      <c r="AV404" s="14" t="s">
        <v>175</v>
      </c>
      <c r="AW404" s="14" t="s">
        <v>37</v>
      </c>
      <c r="AX404" s="14" t="s">
        <v>73</v>
      </c>
      <c r="AY404" s="205" t="s">
        <v>155</v>
      </c>
    </row>
    <row r="405" spans="2:51" s="13" customFormat="1" ht="13.5">
      <c r="B405" s="184"/>
      <c r="D405" s="170" t="s">
        <v>164</v>
      </c>
      <c r="E405" s="185" t="s">
        <v>21</v>
      </c>
      <c r="F405" s="186" t="s">
        <v>174</v>
      </c>
      <c r="H405" s="187">
        <v>1.206</v>
      </c>
      <c r="I405" s="188"/>
      <c r="L405" s="184"/>
      <c r="M405" s="189"/>
      <c r="T405" s="190"/>
      <c r="AT405" s="191" t="s">
        <v>164</v>
      </c>
      <c r="AU405" s="191" t="s">
        <v>83</v>
      </c>
      <c r="AV405" s="13" t="s">
        <v>162</v>
      </c>
      <c r="AW405" s="13" t="s">
        <v>37</v>
      </c>
      <c r="AX405" s="13" t="s">
        <v>81</v>
      </c>
      <c r="AY405" s="191" t="s">
        <v>155</v>
      </c>
    </row>
    <row r="406" spans="2:65" s="1" customFormat="1" ht="22.5" customHeight="1">
      <c r="B406" s="39"/>
      <c r="C406" s="157" t="s">
        <v>600</v>
      </c>
      <c r="D406" s="157" t="s">
        <v>157</v>
      </c>
      <c r="E406" s="158" t="s">
        <v>601</v>
      </c>
      <c r="F406" s="159" t="s">
        <v>602</v>
      </c>
      <c r="G406" s="160" t="s">
        <v>160</v>
      </c>
      <c r="H406" s="161">
        <v>91.71</v>
      </c>
      <c r="I406" s="162"/>
      <c r="J406" s="163">
        <f>ROUND(I406*H406,2)</f>
        <v>0</v>
      </c>
      <c r="K406" s="159" t="s">
        <v>161</v>
      </c>
      <c r="L406" s="39"/>
      <c r="M406" s="164" t="s">
        <v>21</v>
      </c>
      <c r="N406" s="165" t="s">
        <v>44</v>
      </c>
      <c r="P406" s="166">
        <f>O406*H406</f>
        <v>0</v>
      </c>
      <c r="Q406" s="166">
        <v>0</v>
      </c>
      <c r="R406" s="166">
        <f>Q406*H406</f>
        <v>0</v>
      </c>
      <c r="S406" s="166">
        <v>2.2</v>
      </c>
      <c r="T406" s="167">
        <f>S406*H406</f>
        <v>201.762</v>
      </c>
      <c r="AR406" s="23" t="s">
        <v>162</v>
      </c>
      <c r="AT406" s="23" t="s">
        <v>157</v>
      </c>
      <c r="AU406" s="23" t="s">
        <v>83</v>
      </c>
      <c r="AY406" s="23" t="s">
        <v>155</v>
      </c>
      <c r="BE406" s="168">
        <f>IF(N406="základní",J406,0)</f>
        <v>0</v>
      </c>
      <c r="BF406" s="168">
        <f>IF(N406="snížená",J406,0)</f>
        <v>0</v>
      </c>
      <c r="BG406" s="168">
        <f>IF(N406="zákl. přenesená",J406,0)</f>
        <v>0</v>
      </c>
      <c r="BH406" s="168">
        <f>IF(N406="sníž. přenesená",J406,0)</f>
        <v>0</v>
      </c>
      <c r="BI406" s="168">
        <f>IF(N406="nulová",J406,0)</f>
        <v>0</v>
      </c>
      <c r="BJ406" s="23" t="s">
        <v>81</v>
      </c>
      <c r="BK406" s="168">
        <f>ROUND(I406*H406,2)</f>
        <v>0</v>
      </c>
      <c r="BL406" s="23" t="s">
        <v>162</v>
      </c>
      <c r="BM406" s="23" t="s">
        <v>603</v>
      </c>
    </row>
    <row r="407" spans="2:51" s="12" customFormat="1" ht="13.5">
      <c r="B407" s="177"/>
      <c r="D407" s="170" t="s">
        <v>164</v>
      </c>
      <c r="E407" s="178" t="s">
        <v>21</v>
      </c>
      <c r="F407" s="179" t="s">
        <v>604</v>
      </c>
      <c r="H407" s="180">
        <v>91.71</v>
      </c>
      <c r="I407" s="181"/>
      <c r="L407" s="177"/>
      <c r="M407" s="182"/>
      <c r="T407" s="183"/>
      <c r="AT407" s="178" t="s">
        <v>164</v>
      </c>
      <c r="AU407" s="178" t="s">
        <v>83</v>
      </c>
      <c r="AV407" s="12" t="s">
        <v>83</v>
      </c>
      <c r="AW407" s="12" t="s">
        <v>37</v>
      </c>
      <c r="AX407" s="12" t="s">
        <v>81</v>
      </c>
      <c r="AY407" s="178" t="s">
        <v>155</v>
      </c>
    </row>
    <row r="408" spans="2:65" s="1" customFormat="1" ht="31.5" customHeight="1">
      <c r="B408" s="39"/>
      <c r="C408" s="157" t="s">
        <v>605</v>
      </c>
      <c r="D408" s="157" t="s">
        <v>157</v>
      </c>
      <c r="E408" s="158" t="s">
        <v>606</v>
      </c>
      <c r="F408" s="159" t="s">
        <v>607</v>
      </c>
      <c r="G408" s="160" t="s">
        <v>206</v>
      </c>
      <c r="H408" s="161">
        <v>20.1</v>
      </c>
      <c r="I408" s="162"/>
      <c r="J408" s="163">
        <f>ROUND(I408*H408,2)</f>
        <v>0</v>
      </c>
      <c r="K408" s="159" t="s">
        <v>161</v>
      </c>
      <c r="L408" s="39"/>
      <c r="M408" s="164" t="s">
        <v>21</v>
      </c>
      <c r="N408" s="165" t="s">
        <v>44</v>
      </c>
      <c r="P408" s="166">
        <f>O408*H408</f>
        <v>0</v>
      </c>
      <c r="Q408" s="166">
        <v>0</v>
      </c>
      <c r="R408" s="166">
        <f>Q408*H408</f>
        <v>0</v>
      </c>
      <c r="S408" s="166">
        <v>0.035</v>
      </c>
      <c r="T408" s="167">
        <f>S408*H408</f>
        <v>0.7035000000000001</v>
      </c>
      <c r="AR408" s="23" t="s">
        <v>162</v>
      </c>
      <c r="AT408" s="23" t="s">
        <v>157</v>
      </c>
      <c r="AU408" s="23" t="s">
        <v>83</v>
      </c>
      <c r="AY408" s="23" t="s">
        <v>155</v>
      </c>
      <c r="BE408" s="168">
        <f>IF(N408="základní",J408,0)</f>
        <v>0</v>
      </c>
      <c r="BF408" s="168">
        <f>IF(N408="snížená",J408,0)</f>
        <v>0</v>
      </c>
      <c r="BG408" s="168">
        <f>IF(N408="zákl. přenesená",J408,0)</f>
        <v>0</v>
      </c>
      <c r="BH408" s="168">
        <f>IF(N408="sníž. přenesená",J408,0)</f>
        <v>0</v>
      </c>
      <c r="BI408" s="168">
        <f>IF(N408="nulová",J408,0)</f>
        <v>0</v>
      </c>
      <c r="BJ408" s="23" t="s">
        <v>81</v>
      </c>
      <c r="BK408" s="168">
        <f>ROUND(I408*H408,2)</f>
        <v>0</v>
      </c>
      <c r="BL408" s="23" t="s">
        <v>162</v>
      </c>
      <c r="BM408" s="23" t="s">
        <v>608</v>
      </c>
    </row>
    <row r="409" spans="2:51" s="11" customFormat="1" ht="13.5">
      <c r="B409" s="169"/>
      <c r="D409" s="170" t="s">
        <v>164</v>
      </c>
      <c r="E409" s="171" t="s">
        <v>21</v>
      </c>
      <c r="F409" s="172" t="s">
        <v>595</v>
      </c>
      <c r="H409" s="173" t="s">
        <v>21</v>
      </c>
      <c r="I409" s="174"/>
      <c r="L409" s="169"/>
      <c r="M409" s="175"/>
      <c r="T409" s="176"/>
      <c r="AT409" s="173" t="s">
        <v>164</v>
      </c>
      <c r="AU409" s="173" t="s">
        <v>83</v>
      </c>
      <c r="AV409" s="11" t="s">
        <v>81</v>
      </c>
      <c r="AW409" s="11" t="s">
        <v>37</v>
      </c>
      <c r="AX409" s="11" t="s">
        <v>73</v>
      </c>
      <c r="AY409" s="173" t="s">
        <v>155</v>
      </c>
    </row>
    <row r="410" spans="2:51" s="12" customFormat="1" ht="13.5">
      <c r="B410" s="177"/>
      <c r="D410" s="170" t="s">
        <v>164</v>
      </c>
      <c r="E410" s="178" t="s">
        <v>21</v>
      </c>
      <c r="F410" s="179" t="s">
        <v>519</v>
      </c>
      <c r="H410" s="180">
        <v>1.9</v>
      </c>
      <c r="I410" s="181"/>
      <c r="L410" s="177"/>
      <c r="M410" s="182"/>
      <c r="T410" s="183"/>
      <c r="AT410" s="178" t="s">
        <v>164</v>
      </c>
      <c r="AU410" s="178" t="s">
        <v>83</v>
      </c>
      <c r="AV410" s="12" t="s">
        <v>83</v>
      </c>
      <c r="AW410" s="12" t="s">
        <v>37</v>
      </c>
      <c r="AX410" s="12" t="s">
        <v>73</v>
      </c>
      <c r="AY410" s="178" t="s">
        <v>155</v>
      </c>
    </row>
    <row r="411" spans="2:51" s="12" customFormat="1" ht="13.5">
      <c r="B411" s="177"/>
      <c r="D411" s="170" t="s">
        <v>164</v>
      </c>
      <c r="E411" s="178" t="s">
        <v>21</v>
      </c>
      <c r="F411" s="179" t="s">
        <v>523</v>
      </c>
      <c r="H411" s="180">
        <v>8.2</v>
      </c>
      <c r="I411" s="181"/>
      <c r="L411" s="177"/>
      <c r="M411" s="182"/>
      <c r="T411" s="183"/>
      <c r="AT411" s="178" t="s">
        <v>164</v>
      </c>
      <c r="AU411" s="178" t="s">
        <v>83</v>
      </c>
      <c r="AV411" s="12" t="s">
        <v>83</v>
      </c>
      <c r="AW411" s="12" t="s">
        <v>37</v>
      </c>
      <c r="AX411" s="12" t="s">
        <v>73</v>
      </c>
      <c r="AY411" s="178" t="s">
        <v>155</v>
      </c>
    </row>
    <row r="412" spans="2:51" s="14" customFormat="1" ht="13.5">
      <c r="B412" s="204"/>
      <c r="D412" s="170" t="s">
        <v>164</v>
      </c>
      <c r="E412" s="205" t="s">
        <v>21</v>
      </c>
      <c r="F412" s="206" t="s">
        <v>361</v>
      </c>
      <c r="H412" s="207">
        <v>10.1</v>
      </c>
      <c r="I412" s="208"/>
      <c r="L412" s="204"/>
      <c r="M412" s="209"/>
      <c r="T412" s="210"/>
      <c r="AT412" s="205" t="s">
        <v>164</v>
      </c>
      <c r="AU412" s="205" t="s">
        <v>83</v>
      </c>
      <c r="AV412" s="14" t="s">
        <v>175</v>
      </c>
      <c r="AW412" s="14" t="s">
        <v>37</v>
      </c>
      <c r="AX412" s="14" t="s">
        <v>73</v>
      </c>
      <c r="AY412" s="205" t="s">
        <v>155</v>
      </c>
    </row>
    <row r="413" spans="2:51" s="11" customFormat="1" ht="13.5">
      <c r="B413" s="169"/>
      <c r="D413" s="170" t="s">
        <v>164</v>
      </c>
      <c r="E413" s="171" t="s">
        <v>21</v>
      </c>
      <c r="F413" s="172" t="s">
        <v>524</v>
      </c>
      <c r="H413" s="173" t="s">
        <v>21</v>
      </c>
      <c r="I413" s="174"/>
      <c r="L413" s="169"/>
      <c r="M413" s="175"/>
      <c r="T413" s="176"/>
      <c r="AT413" s="173" t="s">
        <v>164</v>
      </c>
      <c r="AU413" s="173" t="s">
        <v>83</v>
      </c>
      <c r="AV413" s="11" t="s">
        <v>81</v>
      </c>
      <c r="AW413" s="11" t="s">
        <v>37</v>
      </c>
      <c r="AX413" s="11" t="s">
        <v>73</v>
      </c>
      <c r="AY413" s="173" t="s">
        <v>155</v>
      </c>
    </row>
    <row r="414" spans="2:51" s="12" customFormat="1" ht="13.5">
      <c r="B414" s="177"/>
      <c r="D414" s="170" t="s">
        <v>164</v>
      </c>
      <c r="E414" s="178" t="s">
        <v>21</v>
      </c>
      <c r="F414" s="179" t="s">
        <v>530</v>
      </c>
      <c r="H414" s="180">
        <v>6.3</v>
      </c>
      <c r="I414" s="181"/>
      <c r="L414" s="177"/>
      <c r="M414" s="182"/>
      <c r="T414" s="183"/>
      <c r="AT414" s="178" t="s">
        <v>164</v>
      </c>
      <c r="AU414" s="178" t="s">
        <v>83</v>
      </c>
      <c r="AV414" s="12" t="s">
        <v>83</v>
      </c>
      <c r="AW414" s="12" t="s">
        <v>37</v>
      </c>
      <c r="AX414" s="12" t="s">
        <v>73</v>
      </c>
      <c r="AY414" s="178" t="s">
        <v>155</v>
      </c>
    </row>
    <row r="415" spans="2:51" s="12" customFormat="1" ht="13.5">
      <c r="B415" s="177"/>
      <c r="D415" s="170" t="s">
        <v>164</v>
      </c>
      <c r="E415" s="178" t="s">
        <v>21</v>
      </c>
      <c r="F415" s="179" t="s">
        <v>531</v>
      </c>
      <c r="H415" s="180">
        <v>3.7</v>
      </c>
      <c r="I415" s="181"/>
      <c r="L415" s="177"/>
      <c r="M415" s="182"/>
      <c r="T415" s="183"/>
      <c r="AT415" s="178" t="s">
        <v>164</v>
      </c>
      <c r="AU415" s="178" t="s">
        <v>83</v>
      </c>
      <c r="AV415" s="12" t="s">
        <v>83</v>
      </c>
      <c r="AW415" s="12" t="s">
        <v>37</v>
      </c>
      <c r="AX415" s="12" t="s">
        <v>73</v>
      </c>
      <c r="AY415" s="178" t="s">
        <v>155</v>
      </c>
    </row>
    <row r="416" spans="2:51" s="14" customFormat="1" ht="13.5">
      <c r="B416" s="204"/>
      <c r="D416" s="170" t="s">
        <v>164</v>
      </c>
      <c r="E416" s="205" t="s">
        <v>21</v>
      </c>
      <c r="F416" s="206" t="s">
        <v>361</v>
      </c>
      <c r="H416" s="207">
        <v>10</v>
      </c>
      <c r="I416" s="208"/>
      <c r="L416" s="204"/>
      <c r="M416" s="209"/>
      <c r="T416" s="210"/>
      <c r="AT416" s="205" t="s">
        <v>164</v>
      </c>
      <c r="AU416" s="205" t="s">
        <v>83</v>
      </c>
      <c r="AV416" s="14" t="s">
        <v>175</v>
      </c>
      <c r="AW416" s="14" t="s">
        <v>37</v>
      </c>
      <c r="AX416" s="14" t="s">
        <v>73</v>
      </c>
      <c r="AY416" s="205" t="s">
        <v>155</v>
      </c>
    </row>
    <row r="417" spans="2:51" s="13" customFormat="1" ht="13.5">
      <c r="B417" s="184"/>
      <c r="D417" s="170" t="s">
        <v>164</v>
      </c>
      <c r="E417" s="185" t="s">
        <v>21</v>
      </c>
      <c r="F417" s="186" t="s">
        <v>174</v>
      </c>
      <c r="H417" s="187">
        <v>20.1</v>
      </c>
      <c r="I417" s="188"/>
      <c r="L417" s="184"/>
      <c r="M417" s="189"/>
      <c r="T417" s="190"/>
      <c r="AT417" s="191" t="s">
        <v>164</v>
      </c>
      <c r="AU417" s="191" t="s">
        <v>83</v>
      </c>
      <c r="AV417" s="13" t="s">
        <v>162</v>
      </c>
      <c r="AW417" s="13" t="s">
        <v>37</v>
      </c>
      <c r="AX417" s="13" t="s">
        <v>81</v>
      </c>
      <c r="AY417" s="191" t="s">
        <v>155</v>
      </c>
    </row>
    <row r="418" spans="2:65" s="1" customFormat="1" ht="22.5" customHeight="1">
      <c r="B418" s="39"/>
      <c r="C418" s="157" t="s">
        <v>609</v>
      </c>
      <c r="D418" s="157" t="s">
        <v>157</v>
      </c>
      <c r="E418" s="158" t="s">
        <v>610</v>
      </c>
      <c r="F418" s="159" t="s">
        <v>611</v>
      </c>
      <c r="G418" s="160" t="s">
        <v>416</v>
      </c>
      <c r="H418" s="161">
        <v>62.8</v>
      </c>
      <c r="I418" s="162"/>
      <c r="J418" s="163">
        <f>ROUND(I418*H418,2)</f>
        <v>0</v>
      </c>
      <c r="K418" s="159" t="s">
        <v>161</v>
      </c>
      <c r="L418" s="39"/>
      <c r="M418" s="164" t="s">
        <v>21</v>
      </c>
      <c r="N418" s="165" t="s">
        <v>44</v>
      </c>
      <c r="P418" s="166">
        <f>O418*H418</f>
        <v>0</v>
      </c>
      <c r="Q418" s="166">
        <v>0</v>
      </c>
      <c r="R418" s="166">
        <f>Q418*H418</f>
        <v>0</v>
      </c>
      <c r="S418" s="166">
        <v>0.009</v>
      </c>
      <c r="T418" s="167">
        <f>S418*H418</f>
        <v>0.5651999999999999</v>
      </c>
      <c r="AR418" s="23" t="s">
        <v>162</v>
      </c>
      <c r="AT418" s="23" t="s">
        <v>157</v>
      </c>
      <c r="AU418" s="23" t="s">
        <v>83</v>
      </c>
      <c r="AY418" s="23" t="s">
        <v>155</v>
      </c>
      <c r="BE418" s="168">
        <f>IF(N418="základní",J418,0)</f>
        <v>0</v>
      </c>
      <c r="BF418" s="168">
        <f>IF(N418="snížená",J418,0)</f>
        <v>0</v>
      </c>
      <c r="BG418" s="168">
        <f>IF(N418="zákl. přenesená",J418,0)</f>
        <v>0</v>
      </c>
      <c r="BH418" s="168">
        <f>IF(N418="sníž. přenesená",J418,0)</f>
        <v>0</v>
      </c>
      <c r="BI418" s="168">
        <f>IF(N418="nulová",J418,0)</f>
        <v>0</v>
      </c>
      <c r="BJ418" s="23" t="s">
        <v>81</v>
      </c>
      <c r="BK418" s="168">
        <f>ROUND(I418*H418,2)</f>
        <v>0</v>
      </c>
      <c r="BL418" s="23" t="s">
        <v>162</v>
      </c>
      <c r="BM418" s="23" t="s">
        <v>612</v>
      </c>
    </row>
    <row r="419" spans="2:51" s="11" customFormat="1" ht="13.5">
      <c r="B419" s="169"/>
      <c r="D419" s="170" t="s">
        <v>164</v>
      </c>
      <c r="E419" s="171" t="s">
        <v>21</v>
      </c>
      <c r="F419" s="172" t="s">
        <v>595</v>
      </c>
      <c r="H419" s="173" t="s">
        <v>21</v>
      </c>
      <c r="I419" s="174"/>
      <c r="L419" s="169"/>
      <c r="M419" s="175"/>
      <c r="T419" s="176"/>
      <c r="AT419" s="173" t="s">
        <v>164</v>
      </c>
      <c r="AU419" s="173" t="s">
        <v>83</v>
      </c>
      <c r="AV419" s="11" t="s">
        <v>81</v>
      </c>
      <c r="AW419" s="11" t="s">
        <v>37</v>
      </c>
      <c r="AX419" s="11" t="s">
        <v>73</v>
      </c>
      <c r="AY419" s="173" t="s">
        <v>155</v>
      </c>
    </row>
    <row r="420" spans="2:51" s="12" customFormat="1" ht="13.5">
      <c r="B420" s="177"/>
      <c r="D420" s="170" t="s">
        <v>164</v>
      </c>
      <c r="E420" s="178" t="s">
        <v>21</v>
      </c>
      <c r="F420" s="179" t="s">
        <v>613</v>
      </c>
      <c r="H420" s="180">
        <v>32.6</v>
      </c>
      <c r="I420" s="181"/>
      <c r="L420" s="177"/>
      <c r="M420" s="182"/>
      <c r="T420" s="183"/>
      <c r="AT420" s="178" t="s">
        <v>164</v>
      </c>
      <c r="AU420" s="178" t="s">
        <v>83</v>
      </c>
      <c r="AV420" s="12" t="s">
        <v>83</v>
      </c>
      <c r="AW420" s="12" t="s">
        <v>37</v>
      </c>
      <c r="AX420" s="12" t="s">
        <v>73</v>
      </c>
      <c r="AY420" s="178" t="s">
        <v>155</v>
      </c>
    </row>
    <row r="421" spans="2:51" s="14" customFormat="1" ht="13.5">
      <c r="B421" s="204"/>
      <c r="D421" s="170" t="s">
        <v>164</v>
      </c>
      <c r="E421" s="205" t="s">
        <v>21</v>
      </c>
      <c r="F421" s="206" t="s">
        <v>361</v>
      </c>
      <c r="H421" s="207">
        <v>32.6</v>
      </c>
      <c r="I421" s="208"/>
      <c r="L421" s="204"/>
      <c r="M421" s="209"/>
      <c r="T421" s="210"/>
      <c r="AT421" s="205" t="s">
        <v>164</v>
      </c>
      <c r="AU421" s="205" t="s">
        <v>83</v>
      </c>
      <c r="AV421" s="14" t="s">
        <v>175</v>
      </c>
      <c r="AW421" s="14" t="s">
        <v>37</v>
      </c>
      <c r="AX421" s="14" t="s">
        <v>73</v>
      </c>
      <c r="AY421" s="205" t="s">
        <v>155</v>
      </c>
    </row>
    <row r="422" spans="2:51" s="11" customFormat="1" ht="13.5">
      <c r="B422" s="169"/>
      <c r="D422" s="170" t="s">
        <v>164</v>
      </c>
      <c r="E422" s="171" t="s">
        <v>21</v>
      </c>
      <c r="F422" s="172" t="s">
        <v>524</v>
      </c>
      <c r="H422" s="173" t="s">
        <v>21</v>
      </c>
      <c r="I422" s="174"/>
      <c r="L422" s="169"/>
      <c r="M422" s="175"/>
      <c r="T422" s="176"/>
      <c r="AT422" s="173" t="s">
        <v>164</v>
      </c>
      <c r="AU422" s="173" t="s">
        <v>83</v>
      </c>
      <c r="AV422" s="11" t="s">
        <v>81</v>
      </c>
      <c r="AW422" s="11" t="s">
        <v>37</v>
      </c>
      <c r="AX422" s="11" t="s">
        <v>73</v>
      </c>
      <c r="AY422" s="173" t="s">
        <v>155</v>
      </c>
    </row>
    <row r="423" spans="2:51" s="12" customFormat="1" ht="13.5">
      <c r="B423" s="177"/>
      <c r="D423" s="170" t="s">
        <v>164</v>
      </c>
      <c r="E423" s="178" t="s">
        <v>21</v>
      </c>
      <c r="F423" s="179" t="s">
        <v>614</v>
      </c>
      <c r="H423" s="180">
        <v>30.2</v>
      </c>
      <c r="I423" s="181"/>
      <c r="L423" s="177"/>
      <c r="M423" s="182"/>
      <c r="T423" s="183"/>
      <c r="AT423" s="178" t="s">
        <v>164</v>
      </c>
      <c r="AU423" s="178" t="s">
        <v>83</v>
      </c>
      <c r="AV423" s="12" t="s">
        <v>83</v>
      </c>
      <c r="AW423" s="12" t="s">
        <v>37</v>
      </c>
      <c r="AX423" s="12" t="s">
        <v>73</v>
      </c>
      <c r="AY423" s="178" t="s">
        <v>155</v>
      </c>
    </row>
    <row r="424" spans="2:51" s="14" customFormat="1" ht="13.5">
      <c r="B424" s="204"/>
      <c r="D424" s="170" t="s">
        <v>164</v>
      </c>
      <c r="E424" s="205" t="s">
        <v>21</v>
      </c>
      <c r="F424" s="206" t="s">
        <v>361</v>
      </c>
      <c r="H424" s="207">
        <v>30.2</v>
      </c>
      <c r="I424" s="208"/>
      <c r="L424" s="204"/>
      <c r="M424" s="209"/>
      <c r="T424" s="210"/>
      <c r="AT424" s="205" t="s">
        <v>164</v>
      </c>
      <c r="AU424" s="205" t="s">
        <v>83</v>
      </c>
      <c r="AV424" s="14" t="s">
        <v>175</v>
      </c>
      <c r="AW424" s="14" t="s">
        <v>37</v>
      </c>
      <c r="AX424" s="14" t="s">
        <v>73</v>
      </c>
      <c r="AY424" s="205" t="s">
        <v>155</v>
      </c>
    </row>
    <row r="425" spans="2:51" s="13" customFormat="1" ht="13.5">
      <c r="B425" s="184"/>
      <c r="D425" s="170" t="s">
        <v>164</v>
      </c>
      <c r="E425" s="185" t="s">
        <v>21</v>
      </c>
      <c r="F425" s="186" t="s">
        <v>174</v>
      </c>
      <c r="H425" s="187">
        <v>62.8</v>
      </c>
      <c r="I425" s="188"/>
      <c r="L425" s="184"/>
      <c r="M425" s="189"/>
      <c r="T425" s="190"/>
      <c r="AT425" s="191" t="s">
        <v>164</v>
      </c>
      <c r="AU425" s="191" t="s">
        <v>83</v>
      </c>
      <c r="AV425" s="13" t="s">
        <v>162</v>
      </c>
      <c r="AW425" s="13" t="s">
        <v>37</v>
      </c>
      <c r="AX425" s="13" t="s">
        <v>81</v>
      </c>
      <c r="AY425" s="191" t="s">
        <v>155</v>
      </c>
    </row>
    <row r="426" spans="2:65" s="1" customFormat="1" ht="31.5" customHeight="1">
      <c r="B426" s="39"/>
      <c r="C426" s="157" t="s">
        <v>615</v>
      </c>
      <c r="D426" s="157" t="s">
        <v>157</v>
      </c>
      <c r="E426" s="158" t="s">
        <v>616</v>
      </c>
      <c r="F426" s="159" t="s">
        <v>617</v>
      </c>
      <c r="G426" s="160" t="s">
        <v>193</v>
      </c>
      <c r="H426" s="161">
        <v>2.177</v>
      </c>
      <c r="I426" s="162"/>
      <c r="J426" s="163">
        <f>ROUND(I426*H426,2)</f>
        <v>0</v>
      </c>
      <c r="K426" s="159" t="s">
        <v>161</v>
      </c>
      <c r="L426" s="39"/>
      <c r="M426" s="164" t="s">
        <v>21</v>
      </c>
      <c r="N426" s="165" t="s">
        <v>44</v>
      </c>
      <c r="P426" s="166">
        <f>O426*H426</f>
        <v>0</v>
      </c>
      <c r="Q426" s="166">
        <v>0</v>
      </c>
      <c r="R426" s="166">
        <f>Q426*H426</f>
        <v>0</v>
      </c>
      <c r="S426" s="166">
        <v>1</v>
      </c>
      <c r="T426" s="167">
        <f>S426*H426</f>
        <v>2.177</v>
      </c>
      <c r="AR426" s="23" t="s">
        <v>162</v>
      </c>
      <c r="AT426" s="23" t="s">
        <v>157</v>
      </c>
      <c r="AU426" s="23" t="s">
        <v>83</v>
      </c>
      <c r="AY426" s="23" t="s">
        <v>155</v>
      </c>
      <c r="BE426" s="168">
        <f>IF(N426="základní",J426,0)</f>
        <v>0</v>
      </c>
      <c r="BF426" s="168">
        <f>IF(N426="snížená",J426,0)</f>
        <v>0</v>
      </c>
      <c r="BG426" s="168">
        <f>IF(N426="zákl. přenesená",J426,0)</f>
        <v>0</v>
      </c>
      <c r="BH426" s="168">
        <f>IF(N426="sníž. přenesená",J426,0)</f>
        <v>0</v>
      </c>
      <c r="BI426" s="168">
        <f>IF(N426="nulová",J426,0)</f>
        <v>0</v>
      </c>
      <c r="BJ426" s="23" t="s">
        <v>81</v>
      </c>
      <c r="BK426" s="168">
        <f>ROUND(I426*H426,2)</f>
        <v>0</v>
      </c>
      <c r="BL426" s="23" t="s">
        <v>162</v>
      </c>
      <c r="BM426" s="23" t="s">
        <v>618</v>
      </c>
    </row>
    <row r="427" spans="2:51" s="11" customFormat="1" ht="13.5">
      <c r="B427" s="169"/>
      <c r="D427" s="170" t="s">
        <v>164</v>
      </c>
      <c r="E427" s="171" t="s">
        <v>21</v>
      </c>
      <c r="F427" s="172" t="s">
        <v>270</v>
      </c>
      <c r="H427" s="173" t="s">
        <v>21</v>
      </c>
      <c r="I427" s="174"/>
      <c r="L427" s="169"/>
      <c r="M427" s="175"/>
      <c r="T427" s="176"/>
      <c r="AT427" s="173" t="s">
        <v>164</v>
      </c>
      <c r="AU427" s="173" t="s">
        <v>83</v>
      </c>
      <c r="AV427" s="11" t="s">
        <v>81</v>
      </c>
      <c r="AW427" s="11" t="s">
        <v>37</v>
      </c>
      <c r="AX427" s="11" t="s">
        <v>73</v>
      </c>
      <c r="AY427" s="173" t="s">
        <v>155</v>
      </c>
    </row>
    <row r="428" spans="2:51" s="12" customFormat="1" ht="13.5">
      <c r="B428" s="177"/>
      <c r="D428" s="170" t="s">
        <v>164</v>
      </c>
      <c r="E428" s="178" t="s">
        <v>21</v>
      </c>
      <c r="F428" s="179" t="s">
        <v>537</v>
      </c>
      <c r="H428" s="180">
        <v>2.177</v>
      </c>
      <c r="I428" s="181"/>
      <c r="L428" s="177"/>
      <c r="M428" s="182"/>
      <c r="T428" s="183"/>
      <c r="AT428" s="178" t="s">
        <v>164</v>
      </c>
      <c r="AU428" s="178" t="s">
        <v>83</v>
      </c>
      <c r="AV428" s="12" t="s">
        <v>83</v>
      </c>
      <c r="AW428" s="12" t="s">
        <v>37</v>
      </c>
      <c r="AX428" s="12" t="s">
        <v>81</v>
      </c>
      <c r="AY428" s="178" t="s">
        <v>155</v>
      </c>
    </row>
    <row r="429" spans="2:65" s="1" customFormat="1" ht="31.5" customHeight="1">
      <c r="B429" s="39"/>
      <c r="C429" s="157" t="s">
        <v>619</v>
      </c>
      <c r="D429" s="157" t="s">
        <v>157</v>
      </c>
      <c r="E429" s="158" t="s">
        <v>620</v>
      </c>
      <c r="F429" s="159" t="s">
        <v>621</v>
      </c>
      <c r="G429" s="160" t="s">
        <v>206</v>
      </c>
      <c r="H429" s="161">
        <v>788.988</v>
      </c>
      <c r="I429" s="162"/>
      <c r="J429" s="163">
        <f>ROUND(I429*H429,2)</f>
        <v>0</v>
      </c>
      <c r="K429" s="159" t="s">
        <v>161</v>
      </c>
      <c r="L429" s="39"/>
      <c r="M429" s="164" t="s">
        <v>21</v>
      </c>
      <c r="N429" s="165" t="s">
        <v>44</v>
      </c>
      <c r="P429" s="166">
        <f>O429*H429</f>
        <v>0</v>
      </c>
      <c r="Q429" s="166">
        <v>0</v>
      </c>
      <c r="R429" s="166">
        <f>Q429*H429</f>
        <v>0</v>
      </c>
      <c r="S429" s="166">
        <v>0.009</v>
      </c>
      <c r="T429" s="167">
        <f>S429*H429</f>
        <v>7.100892</v>
      </c>
      <c r="AR429" s="23" t="s">
        <v>162</v>
      </c>
      <c r="AT429" s="23" t="s">
        <v>157</v>
      </c>
      <c r="AU429" s="23" t="s">
        <v>83</v>
      </c>
      <c r="AY429" s="23" t="s">
        <v>155</v>
      </c>
      <c r="BE429" s="168">
        <f>IF(N429="základní",J429,0)</f>
        <v>0</v>
      </c>
      <c r="BF429" s="168">
        <f>IF(N429="snížená",J429,0)</f>
        <v>0</v>
      </c>
      <c r="BG429" s="168">
        <f>IF(N429="zákl. přenesená",J429,0)</f>
        <v>0</v>
      </c>
      <c r="BH429" s="168">
        <f>IF(N429="sníž. přenesená",J429,0)</f>
        <v>0</v>
      </c>
      <c r="BI429" s="168">
        <f>IF(N429="nulová",J429,0)</f>
        <v>0</v>
      </c>
      <c r="BJ429" s="23" t="s">
        <v>81</v>
      </c>
      <c r="BK429" s="168">
        <f>ROUND(I429*H429,2)</f>
        <v>0</v>
      </c>
      <c r="BL429" s="23" t="s">
        <v>162</v>
      </c>
      <c r="BM429" s="23" t="s">
        <v>622</v>
      </c>
    </row>
    <row r="430" spans="2:51" s="11" customFormat="1" ht="13.5">
      <c r="B430" s="169"/>
      <c r="D430" s="170" t="s">
        <v>164</v>
      </c>
      <c r="E430" s="171" t="s">
        <v>21</v>
      </c>
      <c r="F430" s="172" t="s">
        <v>358</v>
      </c>
      <c r="H430" s="173" t="s">
        <v>21</v>
      </c>
      <c r="I430" s="174"/>
      <c r="L430" s="169"/>
      <c r="M430" s="175"/>
      <c r="T430" s="176"/>
      <c r="AT430" s="173" t="s">
        <v>164</v>
      </c>
      <c r="AU430" s="173" t="s">
        <v>83</v>
      </c>
      <c r="AV430" s="11" t="s">
        <v>81</v>
      </c>
      <c r="AW430" s="11" t="s">
        <v>37</v>
      </c>
      <c r="AX430" s="11" t="s">
        <v>73</v>
      </c>
      <c r="AY430" s="173" t="s">
        <v>155</v>
      </c>
    </row>
    <row r="431" spans="2:51" s="12" customFormat="1" ht="13.5">
      <c r="B431" s="177"/>
      <c r="D431" s="170" t="s">
        <v>164</v>
      </c>
      <c r="E431" s="178" t="s">
        <v>21</v>
      </c>
      <c r="F431" s="179" t="s">
        <v>623</v>
      </c>
      <c r="H431" s="180">
        <v>825.483</v>
      </c>
      <c r="I431" s="181"/>
      <c r="L431" s="177"/>
      <c r="M431" s="182"/>
      <c r="T431" s="183"/>
      <c r="AT431" s="178" t="s">
        <v>164</v>
      </c>
      <c r="AU431" s="178" t="s">
        <v>83</v>
      </c>
      <c r="AV431" s="12" t="s">
        <v>83</v>
      </c>
      <c r="AW431" s="12" t="s">
        <v>37</v>
      </c>
      <c r="AX431" s="12" t="s">
        <v>73</v>
      </c>
      <c r="AY431" s="178" t="s">
        <v>155</v>
      </c>
    </row>
    <row r="432" spans="2:51" s="12" customFormat="1" ht="13.5">
      <c r="B432" s="177"/>
      <c r="D432" s="170" t="s">
        <v>164</v>
      </c>
      <c r="E432" s="178" t="s">
        <v>21</v>
      </c>
      <c r="F432" s="179" t="s">
        <v>624</v>
      </c>
      <c r="H432" s="180">
        <v>113.75</v>
      </c>
      <c r="I432" s="181"/>
      <c r="L432" s="177"/>
      <c r="M432" s="182"/>
      <c r="T432" s="183"/>
      <c r="AT432" s="178" t="s">
        <v>164</v>
      </c>
      <c r="AU432" s="178" t="s">
        <v>83</v>
      </c>
      <c r="AV432" s="12" t="s">
        <v>83</v>
      </c>
      <c r="AW432" s="12" t="s">
        <v>37</v>
      </c>
      <c r="AX432" s="12" t="s">
        <v>73</v>
      </c>
      <c r="AY432" s="178" t="s">
        <v>155</v>
      </c>
    </row>
    <row r="433" spans="2:51" s="14" customFormat="1" ht="13.5">
      <c r="B433" s="204"/>
      <c r="D433" s="170" t="s">
        <v>164</v>
      </c>
      <c r="E433" s="205" t="s">
        <v>21</v>
      </c>
      <c r="F433" s="206" t="s">
        <v>361</v>
      </c>
      <c r="H433" s="207">
        <v>939.233</v>
      </c>
      <c r="I433" s="208"/>
      <c r="L433" s="204"/>
      <c r="M433" s="209"/>
      <c r="T433" s="210"/>
      <c r="AT433" s="205" t="s">
        <v>164</v>
      </c>
      <c r="AU433" s="205" t="s">
        <v>83</v>
      </c>
      <c r="AV433" s="14" t="s">
        <v>175</v>
      </c>
      <c r="AW433" s="14" t="s">
        <v>37</v>
      </c>
      <c r="AX433" s="14" t="s">
        <v>73</v>
      </c>
      <c r="AY433" s="205" t="s">
        <v>155</v>
      </c>
    </row>
    <row r="434" spans="2:51" s="11" customFormat="1" ht="13.5">
      <c r="B434" s="169"/>
      <c r="D434" s="170" t="s">
        <v>164</v>
      </c>
      <c r="E434" s="171" t="s">
        <v>21</v>
      </c>
      <c r="F434" s="172" t="s">
        <v>362</v>
      </c>
      <c r="H434" s="173" t="s">
        <v>21</v>
      </c>
      <c r="I434" s="174"/>
      <c r="L434" s="169"/>
      <c r="M434" s="175"/>
      <c r="T434" s="176"/>
      <c r="AT434" s="173" t="s">
        <v>164</v>
      </c>
      <c r="AU434" s="173" t="s">
        <v>83</v>
      </c>
      <c r="AV434" s="11" t="s">
        <v>81</v>
      </c>
      <c r="AW434" s="11" t="s">
        <v>37</v>
      </c>
      <c r="AX434" s="11" t="s">
        <v>73</v>
      </c>
      <c r="AY434" s="173" t="s">
        <v>155</v>
      </c>
    </row>
    <row r="435" spans="2:51" s="12" customFormat="1" ht="13.5">
      <c r="B435" s="177"/>
      <c r="D435" s="170" t="s">
        <v>164</v>
      </c>
      <c r="E435" s="178" t="s">
        <v>21</v>
      </c>
      <c r="F435" s="179" t="s">
        <v>625</v>
      </c>
      <c r="H435" s="180">
        <v>-57.245</v>
      </c>
      <c r="I435" s="181"/>
      <c r="L435" s="177"/>
      <c r="M435" s="182"/>
      <c r="T435" s="183"/>
      <c r="AT435" s="178" t="s">
        <v>164</v>
      </c>
      <c r="AU435" s="178" t="s">
        <v>83</v>
      </c>
      <c r="AV435" s="12" t="s">
        <v>83</v>
      </c>
      <c r="AW435" s="12" t="s">
        <v>37</v>
      </c>
      <c r="AX435" s="12" t="s">
        <v>73</v>
      </c>
      <c r="AY435" s="178" t="s">
        <v>155</v>
      </c>
    </row>
    <row r="436" spans="2:51" s="12" customFormat="1" ht="13.5">
      <c r="B436" s="177"/>
      <c r="D436" s="170" t="s">
        <v>164</v>
      </c>
      <c r="E436" s="178" t="s">
        <v>21</v>
      </c>
      <c r="F436" s="179" t="s">
        <v>626</v>
      </c>
      <c r="H436" s="180">
        <v>-93</v>
      </c>
      <c r="I436" s="181"/>
      <c r="L436" s="177"/>
      <c r="M436" s="182"/>
      <c r="T436" s="183"/>
      <c r="AT436" s="178" t="s">
        <v>164</v>
      </c>
      <c r="AU436" s="178" t="s">
        <v>83</v>
      </c>
      <c r="AV436" s="12" t="s">
        <v>83</v>
      </c>
      <c r="AW436" s="12" t="s">
        <v>37</v>
      </c>
      <c r="AX436" s="12" t="s">
        <v>73</v>
      </c>
      <c r="AY436" s="178" t="s">
        <v>155</v>
      </c>
    </row>
    <row r="437" spans="2:51" s="14" customFormat="1" ht="13.5">
      <c r="B437" s="204"/>
      <c r="D437" s="170" t="s">
        <v>164</v>
      </c>
      <c r="E437" s="205" t="s">
        <v>21</v>
      </c>
      <c r="F437" s="206" t="s">
        <v>361</v>
      </c>
      <c r="H437" s="207">
        <v>-150.245</v>
      </c>
      <c r="I437" s="208"/>
      <c r="L437" s="204"/>
      <c r="M437" s="209"/>
      <c r="T437" s="210"/>
      <c r="AT437" s="205" t="s">
        <v>164</v>
      </c>
      <c r="AU437" s="205" t="s">
        <v>83</v>
      </c>
      <c r="AV437" s="14" t="s">
        <v>175</v>
      </c>
      <c r="AW437" s="14" t="s">
        <v>37</v>
      </c>
      <c r="AX437" s="14" t="s">
        <v>73</v>
      </c>
      <c r="AY437" s="205" t="s">
        <v>155</v>
      </c>
    </row>
    <row r="438" spans="2:51" s="13" customFormat="1" ht="13.5">
      <c r="B438" s="184"/>
      <c r="D438" s="170" t="s">
        <v>164</v>
      </c>
      <c r="E438" s="185" t="s">
        <v>21</v>
      </c>
      <c r="F438" s="186" t="s">
        <v>174</v>
      </c>
      <c r="H438" s="187">
        <v>788.988</v>
      </c>
      <c r="I438" s="188"/>
      <c r="L438" s="184"/>
      <c r="M438" s="189"/>
      <c r="T438" s="190"/>
      <c r="AT438" s="191" t="s">
        <v>164</v>
      </c>
      <c r="AU438" s="191" t="s">
        <v>83</v>
      </c>
      <c r="AV438" s="13" t="s">
        <v>162</v>
      </c>
      <c r="AW438" s="13" t="s">
        <v>37</v>
      </c>
      <c r="AX438" s="13" t="s">
        <v>81</v>
      </c>
      <c r="AY438" s="191" t="s">
        <v>155</v>
      </c>
    </row>
    <row r="439" spans="2:65" s="1" customFormat="1" ht="31.5" customHeight="1">
      <c r="B439" s="39"/>
      <c r="C439" s="157" t="s">
        <v>627</v>
      </c>
      <c r="D439" s="157" t="s">
        <v>157</v>
      </c>
      <c r="E439" s="158" t="s">
        <v>628</v>
      </c>
      <c r="F439" s="159" t="s">
        <v>629</v>
      </c>
      <c r="G439" s="160" t="s">
        <v>206</v>
      </c>
      <c r="H439" s="161">
        <v>93</v>
      </c>
      <c r="I439" s="162"/>
      <c r="J439" s="163">
        <f>ROUND(I439*H439,2)</f>
        <v>0</v>
      </c>
      <c r="K439" s="159" t="s">
        <v>161</v>
      </c>
      <c r="L439" s="39"/>
      <c r="M439" s="164" t="s">
        <v>21</v>
      </c>
      <c r="N439" s="165" t="s">
        <v>44</v>
      </c>
      <c r="P439" s="166">
        <f>O439*H439</f>
        <v>0</v>
      </c>
      <c r="Q439" s="166">
        <v>0</v>
      </c>
      <c r="R439" s="166">
        <f>Q439*H439</f>
        <v>0</v>
      </c>
      <c r="S439" s="166">
        <v>0.002</v>
      </c>
      <c r="T439" s="167">
        <f>S439*H439</f>
        <v>0.186</v>
      </c>
      <c r="AR439" s="23" t="s">
        <v>162</v>
      </c>
      <c r="AT439" s="23" t="s">
        <v>157</v>
      </c>
      <c r="AU439" s="23" t="s">
        <v>83</v>
      </c>
      <c r="AY439" s="23" t="s">
        <v>155</v>
      </c>
      <c r="BE439" s="168">
        <f>IF(N439="základní",J439,0)</f>
        <v>0</v>
      </c>
      <c r="BF439" s="168">
        <f>IF(N439="snížená",J439,0)</f>
        <v>0</v>
      </c>
      <c r="BG439" s="168">
        <f>IF(N439="zákl. přenesená",J439,0)</f>
        <v>0</v>
      </c>
      <c r="BH439" s="168">
        <f>IF(N439="sníž. přenesená",J439,0)</f>
        <v>0</v>
      </c>
      <c r="BI439" s="168">
        <f>IF(N439="nulová",J439,0)</f>
        <v>0</v>
      </c>
      <c r="BJ439" s="23" t="s">
        <v>81</v>
      </c>
      <c r="BK439" s="168">
        <f>ROUND(I439*H439,2)</f>
        <v>0</v>
      </c>
      <c r="BL439" s="23" t="s">
        <v>162</v>
      </c>
      <c r="BM439" s="23" t="s">
        <v>630</v>
      </c>
    </row>
    <row r="440" spans="2:51" s="11" customFormat="1" ht="13.5">
      <c r="B440" s="169"/>
      <c r="D440" s="170" t="s">
        <v>164</v>
      </c>
      <c r="E440" s="171" t="s">
        <v>21</v>
      </c>
      <c r="F440" s="172" t="s">
        <v>358</v>
      </c>
      <c r="H440" s="173" t="s">
        <v>21</v>
      </c>
      <c r="I440" s="174"/>
      <c r="L440" s="169"/>
      <c r="M440" s="175"/>
      <c r="T440" s="176"/>
      <c r="AT440" s="173" t="s">
        <v>164</v>
      </c>
      <c r="AU440" s="173" t="s">
        <v>83</v>
      </c>
      <c r="AV440" s="11" t="s">
        <v>81</v>
      </c>
      <c r="AW440" s="11" t="s">
        <v>37</v>
      </c>
      <c r="AX440" s="11" t="s">
        <v>73</v>
      </c>
      <c r="AY440" s="173" t="s">
        <v>155</v>
      </c>
    </row>
    <row r="441" spans="2:51" s="12" customFormat="1" ht="13.5">
      <c r="B441" s="177"/>
      <c r="D441" s="170" t="s">
        <v>164</v>
      </c>
      <c r="E441" s="178" t="s">
        <v>21</v>
      </c>
      <c r="F441" s="179" t="s">
        <v>631</v>
      </c>
      <c r="H441" s="180">
        <v>93</v>
      </c>
      <c r="I441" s="181"/>
      <c r="L441" s="177"/>
      <c r="M441" s="182"/>
      <c r="T441" s="183"/>
      <c r="AT441" s="178" t="s">
        <v>164</v>
      </c>
      <c r="AU441" s="178" t="s">
        <v>83</v>
      </c>
      <c r="AV441" s="12" t="s">
        <v>83</v>
      </c>
      <c r="AW441" s="12" t="s">
        <v>37</v>
      </c>
      <c r="AX441" s="12" t="s">
        <v>81</v>
      </c>
      <c r="AY441" s="178" t="s">
        <v>155</v>
      </c>
    </row>
    <row r="442" spans="2:65" s="1" customFormat="1" ht="31.5" customHeight="1">
      <c r="B442" s="39"/>
      <c r="C442" s="157" t="s">
        <v>632</v>
      </c>
      <c r="D442" s="157" t="s">
        <v>157</v>
      </c>
      <c r="E442" s="158" t="s">
        <v>633</v>
      </c>
      <c r="F442" s="159" t="s">
        <v>634</v>
      </c>
      <c r="G442" s="160" t="s">
        <v>206</v>
      </c>
      <c r="H442" s="161">
        <v>894.484</v>
      </c>
      <c r="I442" s="162"/>
      <c r="J442" s="163">
        <f>ROUND(I442*H442,2)</f>
        <v>0</v>
      </c>
      <c r="K442" s="159" t="s">
        <v>161</v>
      </c>
      <c r="L442" s="39"/>
      <c r="M442" s="164" t="s">
        <v>21</v>
      </c>
      <c r="N442" s="165" t="s">
        <v>44</v>
      </c>
      <c r="P442" s="166">
        <f>O442*H442</f>
        <v>0</v>
      </c>
      <c r="Q442" s="166">
        <v>0</v>
      </c>
      <c r="R442" s="166">
        <f>Q442*H442</f>
        <v>0</v>
      </c>
      <c r="S442" s="166">
        <v>0.009</v>
      </c>
      <c r="T442" s="167">
        <f>S442*H442</f>
        <v>8.050355999999999</v>
      </c>
      <c r="AR442" s="23" t="s">
        <v>162</v>
      </c>
      <c r="AT442" s="23" t="s">
        <v>157</v>
      </c>
      <c r="AU442" s="23" t="s">
        <v>83</v>
      </c>
      <c r="AY442" s="23" t="s">
        <v>155</v>
      </c>
      <c r="BE442" s="168">
        <f>IF(N442="základní",J442,0)</f>
        <v>0</v>
      </c>
      <c r="BF442" s="168">
        <f>IF(N442="snížená",J442,0)</f>
        <v>0</v>
      </c>
      <c r="BG442" s="168">
        <f>IF(N442="zákl. přenesená",J442,0)</f>
        <v>0</v>
      </c>
      <c r="BH442" s="168">
        <f>IF(N442="sníž. přenesená",J442,0)</f>
        <v>0</v>
      </c>
      <c r="BI442" s="168">
        <f>IF(N442="nulová",J442,0)</f>
        <v>0</v>
      </c>
      <c r="BJ442" s="23" t="s">
        <v>81</v>
      </c>
      <c r="BK442" s="168">
        <f>ROUND(I442*H442,2)</f>
        <v>0</v>
      </c>
      <c r="BL442" s="23" t="s">
        <v>162</v>
      </c>
      <c r="BM442" s="23" t="s">
        <v>635</v>
      </c>
    </row>
    <row r="443" spans="2:51" s="11" customFormat="1" ht="13.5">
      <c r="B443" s="169"/>
      <c r="D443" s="170" t="s">
        <v>164</v>
      </c>
      <c r="E443" s="171" t="s">
        <v>21</v>
      </c>
      <c r="F443" s="172" t="s">
        <v>382</v>
      </c>
      <c r="H443" s="173" t="s">
        <v>21</v>
      </c>
      <c r="I443" s="174"/>
      <c r="L443" s="169"/>
      <c r="M443" s="175"/>
      <c r="T443" s="176"/>
      <c r="AT443" s="173" t="s">
        <v>164</v>
      </c>
      <c r="AU443" s="173" t="s">
        <v>83</v>
      </c>
      <c r="AV443" s="11" t="s">
        <v>81</v>
      </c>
      <c r="AW443" s="11" t="s">
        <v>37</v>
      </c>
      <c r="AX443" s="11" t="s">
        <v>73</v>
      </c>
      <c r="AY443" s="173" t="s">
        <v>155</v>
      </c>
    </row>
    <row r="444" spans="2:51" s="12" customFormat="1" ht="13.5">
      <c r="B444" s="177"/>
      <c r="D444" s="170" t="s">
        <v>164</v>
      </c>
      <c r="E444" s="178" t="s">
        <v>21</v>
      </c>
      <c r="F444" s="179" t="s">
        <v>636</v>
      </c>
      <c r="H444" s="180">
        <v>948.484</v>
      </c>
      <c r="I444" s="181"/>
      <c r="L444" s="177"/>
      <c r="M444" s="182"/>
      <c r="T444" s="183"/>
      <c r="AT444" s="178" t="s">
        <v>164</v>
      </c>
      <c r="AU444" s="178" t="s">
        <v>83</v>
      </c>
      <c r="AV444" s="12" t="s">
        <v>83</v>
      </c>
      <c r="AW444" s="12" t="s">
        <v>37</v>
      </c>
      <c r="AX444" s="12" t="s">
        <v>73</v>
      </c>
      <c r="AY444" s="178" t="s">
        <v>155</v>
      </c>
    </row>
    <row r="445" spans="2:51" s="12" customFormat="1" ht="13.5">
      <c r="B445" s="177"/>
      <c r="D445" s="170" t="s">
        <v>164</v>
      </c>
      <c r="E445" s="178" t="s">
        <v>21</v>
      </c>
      <c r="F445" s="179" t="s">
        <v>637</v>
      </c>
      <c r="H445" s="180">
        <v>-54</v>
      </c>
      <c r="I445" s="181"/>
      <c r="L445" s="177"/>
      <c r="M445" s="182"/>
      <c r="T445" s="183"/>
      <c r="AT445" s="178" t="s">
        <v>164</v>
      </c>
      <c r="AU445" s="178" t="s">
        <v>83</v>
      </c>
      <c r="AV445" s="12" t="s">
        <v>83</v>
      </c>
      <c r="AW445" s="12" t="s">
        <v>37</v>
      </c>
      <c r="AX445" s="12" t="s">
        <v>73</v>
      </c>
      <c r="AY445" s="178" t="s">
        <v>155</v>
      </c>
    </row>
    <row r="446" spans="2:51" s="13" customFormat="1" ht="13.5">
      <c r="B446" s="184"/>
      <c r="D446" s="170" t="s">
        <v>164</v>
      </c>
      <c r="E446" s="185" t="s">
        <v>21</v>
      </c>
      <c r="F446" s="186" t="s">
        <v>174</v>
      </c>
      <c r="H446" s="187">
        <v>894.484</v>
      </c>
      <c r="I446" s="188"/>
      <c r="L446" s="184"/>
      <c r="M446" s="189"/>
      <c r="T446" s="190"/>
      <c r="AT446" s="191" t="s">
        <v>164</v>
      </c>
      <c r="AU446" s="191" t="s">
        <v>83</v>
      </c>
      <c r="AV446" s="13" t="s">
        <v>162</v>
      </c>
      <c r="AW446" s="13" t="s">
        <v>37</v>
      </c>
      <c r="AX446" s="13" t="s">
        <v>81</v>
      </c>
      <c r="AY446" s="191" t="s">
        <v>155</v>
      </c>
    </row>
    <row r="447" spans="2:65" s="1" customFormat="1" ht="31.5" customHeight="1">
      <c r="B447" s="39"/>
      <c r="C447" s="157" t="s">
        <v>638</v>
      </c>
      <c r="D447" s="157" t="s">
        <v>157</v>
      </c>
      <c r="E447" s="158" t="s">
        <v>639</v>
      </c>
      <c r="F447" s="159" t="s">
        <v>640</v>
      </c>
      <c r="G447" s="160" t="s">
        <v>206</v>
      </c>
      <c r="H447" s="161">
        <v>54</v>
      </c>
      <c r="I447" s="162"/>
      <c r="J447" s="163">
        <f>ROUND(I447*H447,2)</f>
        <v>0</v>
      </c>
      <c r="K447" s="159" t="s">
        <v>161</v>
      </c>
      <c r="L447" s="39"/>
      <c r="M447" s="164" t="s">
        <v>21</v>
      </c>
      <c r="N447" s="165" t="s">
        <v>44</v>
      </c>
      <c r="P447" s="166">
        <f>O447*H447</f>
        <v>0</v>
      </c>
      <c r="Q447" s="166">
        <v>0</v>
      </c>
      <c r="R447" s="166">
        <f>Q447*H447</f>
        <v>0</v>
      </c>
      <c r="S447" s="166">
        <v>0.002</v>
      </c>
      <c r="T447" s="167">
        <f>S447*H447</f>
        <v>0.108</v>
      </c>
      <c r="AR447" s="23" t="s">
        <v>162</v>
      </c>
      <c r="AT447" s="23" t="s">
        <v>157</v>
      </c>
      <c r="AU447" s="23" t="s">
        <v>83</v>
      </c>
      <c r="AY447" s="23" t="s">
        <v>155</v>
      </c>
      <c r="BE447" s="168">
        <f>IF(N447="základní",J447,0)</f>
        <v>0</v>
      </c>
      <c r="BF447" s="168">
        <f>IF(N447="snížená",J447,0)</f>
        <v>0</v>
      </c>
      <c r="BG447" s="168">
        <f>IF(N447="zákl. přenesená",J447,0)</f>
        <v>0</v>
      </c>
      <c r="BH447" s="168">
        <f>IF(N447="sníž. přenesená",J447,0)</f>
        <v>0</v>
      </c>
      <c r="BI447" s="168">
        <f>IF(N447="nulová",J447,0)</f>
        <v>0</v>
      </c>
      <c r="BJ447" s="23" t="s">
        <v>81</v>
      </c>
      <c r="BK447" s="168">
        <f>ROUND(I447*H447,2)</f>
        <v>0</v>
      </c>
      <c r="BL447" s="23" t="s">
        <v>162</v>
      </c>
      <c r="BM447" s="23" t="s">
        <v>641</v>
      </c>
    </row>
    <row r="448" spans="2:51" s="12" customFormat="1" ht="13.5">
      <c r="B448" s="177"/>
      <c r="D448" s="170" t="s">
        <v>164</v>
      </c>
      <c r="E448" s="178" t="s">
        <v>21</v>
      </c>
      <c r="F448" s="179" t="s">
        <v>642</v>
      </c>
      <c r="H448" s="180">
        <v>54</v>
      </c>
      <c r="I448" s="181"/>
      <c r="L448" s="177"/>
      <c r="M448" s="182"/>
      <c r="T448" s="183"/>
      <c r="AT448" s="178" t="s">
        <v>164</v>
      </c>
      <c r="AU448" s="178" t="s">
        <v>83</v>
      </c>
      <c r="AV448" s="12" t="s">
        <v>83</v>
      </c>
      <c r="AW448" s="12" t="s">
        <v>37</v>
      </c>
      <c r="AX448" s="12" t="s">
        <v>81</v>
      </c>
      <c r="AY448" s="178" t="s">
        <v>155</v>
      </c>
    </row>
    <row r="449" spans="2:65" s="1" customFormat="1" ht="31.5" customHeight="1">
      <c r="B449" s="39"/>
      <c r="C449" s="157" t="s">
        <v>643</v>
      </c>
      <c r="D449" s="157" t="s">
        <v>157</v>
      </c>
      <c r="E449" s="158" t="s">
        <v>644</v>
      </c>
      <c r="F449" s="159" t="s">
        <v>645</v>
      </c>
      <c r="G449" s="160" t="s">
        <v>206</v>
      </c>
      <c r="H449" s="161">
        <v>1.8</v>
      </c>
      <c r="I449" s="162"/>
      <c r="J449" s="163">
        <f>ROUND(I449*H449,2)</f>
        <v>0</v>
      </c>
      <c r="K449" s="159" t="s">
        <v>161</v>
      </c>
      <c r="L449" s="39"/>
      <c r="M449" s="164" t="s">
        <v>21</v>
      </c>
      <c r="N449" s="165" t="s">
        <v>44</v>
      </c>
      <c r="P449" s="166">
        <f>O449*H449</f>
        <v>0</v>
      </c>
      <c r="Q449" s="166">
        <v>0</v>
      </c>
      <c r="R449" s="166">
        <f>Q449*H449</f>
        <v>0</v>
      </c>
      <c r="S449" s="166">
        <v>0.048</v>
      </c>
      <c r="T449" s="167">
        <f>S449*H449</f>
        <v>0.0864</v>
      </c>
      <c r="AR449" s="23" t="s">
        <v>162</v>
      </c>
      <c r="AT449" s="23" t="s">
        <v>157</v>
      </c>
      <c r="AU449" s="23" t="s">
        <v>83</v>
      </c>
      <c r="AY449" s="23" t="s">
        <v>155</v>
      </c>
      <c r="BE449" s="168">
        <f>IF(N449="základní",J449,0)</f>
        <v>0</v>
      </c>
      <c r="BF449" s="168">
        <f>IF(N449="snížená",J449,0)</f>
        <v>0</v>
      </c>
      <c r="BG449" s="168">
        <f>IF(N449="zákl. přenesená",J449,0)</f>
        <v>0</v>
      </c>
      <c r="BH449" s="168">
        <f>IF(N449="sníž. přenesená",J449,0)</f>
        <v>0</v>
      </c>
      <c r="BI449" s="168">
        <f>IF(N449="nulová",J449,0)</f>
        <v>0</v>
      </c>
      <c r="BJ449" s="23" t="s">
        <v>81</v>
      </c>
      <c r="BK449" s="168">
        <f>ROUND(I449*H449,2)</f>
        <v>0</v>
      </c>
      <c r="BL449" s="23" t="s">
        <v>162</v>
      </c>
      <c r="BM449" s="23" t="s">
        <v>646</v>
      </c>
    </row>
    <row r="450" spans="2:51" s="12" customFormat="1" ht="13.5">
      <c r="B450" s="177"/>
      <c r="D450" s="170" t="s">
        <v>164</v>
      </c>
      <c r="E450" s="178" t="s">
        <v>21</v>
      </c>
      <c r="F450" s="179" t="s">
        <v>647</v>
      </c>
      <c r="H450" s="180">
        <v>1.8</v>
      </c>
      <c r="I450" s="181"/>
      <c r="L450" s="177"/>
      <c r="M450" s="182"/>
      <c r="T450" s="183"/>
      <c r="AT450" s="178" t="s">
        <v>164</v>
      </c>
      <c r="AU450" s="178" t="s">
        <v>83</v>
      </c>
      <c r="AV450" s="12" t="s">
        <v>83</v>
      </c>
      <c r="AW450" s="12" t="s">
        <v>37</v>
      </c>
      <c r="AX450" s="12" t="s">
        <v>81</v>
      </c>
      <c r="AY450" s="178" t="s">
        <v>155</v>
      </c>
    </row>
    <row r="451" spans="2:65" s="1" customFormat="1" ht="31.5" customHeight="1">
      <c r="B451" s="39"/>
      <c r="C451" s="157" t="s">
        <v>648</v>
      </c>
      <c r="D451" s="157" t="s">
        <v>157</v>
      </c>
      <c r="E451" s="158" t="s">
        <v>649</v>
      </c>
      <c r="F451" s="159" t="s">
        <v>650</v>
      </c>
      <c r="G451" s="160" t="s">
        <v>206</v>
      </c>
      <c r="H451" s="161">
        <v>24.75</v>
      </c>
      <c r="I451" s="162"/>
      <c r="J451" s="163">
        <f>ROUND(I451*H451,2)</f>
        <v>0</v>
      </c>
      <c r="K451" s="159" t="s">
        <v>161</v>
      </c>
      <c r="L451" s="39"/>
      <c r="M451" s="164" t="s">
        <v>21</v>
      </c>
      <c r="N451" s="165" t="s">
        <v>44</v>
      </c>
      <c r="P451" s="166">
        <f>O451*H451</f>
        <v>0</v>
      </c>
      <c r="Q451" s="166">
        <v>0</v>
      </c>
      <c r="R451" s="166">
        <f>Q451*H451</f>
        <v>0</v>
      </c>
      <c r="S451" s="166">
        <v>0.034</v>
      </c>
      <c r="T451" s="167">
        <f>S451*H451</f>
        <v>0.8415</v>
      </c>
      <c r="AR451" s="23" t="s">
        <v>162</v>
      </c>
      <c r="AT451" s="23" t="s">
        <v>157</v>
      </c>
      <c r="AU451" s="23" t="s">
        <v>83</v>
      </c>
      <c r="AY451" s="23" t="s">
        <v>155</v>
      </c>
      <c r="BE451" s="168">
        <f>IF(N451="základní",J451,0)</f>
        <v>0</v>
      </c>
      <c r="BF451" s="168">
        <f>IF(N451="snížená",J451,0)</f>
        <v>0</v>
      </c>
      <c r="BG451" s="168">
        <f>IF(N451="zákl. přenesená",J451,0)</f>
        <v>0</v>
      </c>
      <c r="BH451" s="168">
        <f>IF(N451="sníž. přenesená",J451,0)</f>
        <v>0</v>
      </c>
      <c r="BI451" s="168">
        <f>IF(N451="nulová",J451,0)</f>
        <v>0</v>
      </c>
      <c r="BJ451" s="23" t="s">
        <v>81</v>
      </c>
      <c r="BK451" s="168">
        <f>ROUND(I451*H451,2)</f>
        <v>0</v>
      </c>
      <c r="BL451" s="23" t="s">
        <v>162</v>
      </c>
      <c r="BM451" s="23" t="s">
        <v>651</v>
      </c>
    </row>
    <row r="452" spans="2:51" s="12" customFormat="1" ht="13.5">
      <c r="B452" s="177"/>
      <c r="D452" s="170" t="s">
        <v>164</v>
      </c>
      <c r="E452" s="178" t="s">
        <v>21</v>
      </c>
      <c r="F452" s="179" t="s">
        <v>652</v>
      </c>
      <c r="H452" s="180">
        <v>24.75</v>
      </c>
      <c r="I452" s="181"/>
      <c r="L452" s="177"/>
      <c r="M452" s="182"/>
      <c r="T452" s="183"/>
      <c r="AT452" s="178" t="s">
        <v>164</v>
      </c>
      <c r="AU452" s="178" t="s">
        <v>83</v>
      </c>
      <c r="AV452" s="12" t="s">
        <v>83</v>
      </c>
      <c r="AW452" s="12" t="s">
        <v>37</v>
      </c>
      <c r="AX452" s="12" t="s">
        <v>81</v>
      </c>
      <c r="AY452" s="178" t="s">
        <v>155</v>
      </c>
    </row>
    <row r="453" spans="2:65" s="1" customFormat="1" ht="31.5" customHeight="1">
      <c r="B453" s="39"/>
      <c r="C453" s="157" t="s">
        <v>653</v>
      </c>
      <c r="D453" s="157" t="s">
        <v>157</v>
      </c>
      <c r="E453" s="158" t="s">
        <v>654</v>
      </c>
      <c r="F453" s="159" t="s">
        <v>655</v>
      </c>
      <c r="G453" s="160" t="s">
        <v>206</v>
      </c>
      <c r="H453" s="161">
        <v>4.2</v>
      </c>
      <c r="I453" s="162"/>
      <c r="J453" s="163">
        <f>ROUND(I453*H453,2)</f>
        <v>0</v>
      </c>
      <c r="K453" s="159" t="s">
        <v>161</v>
      </c>
      <c r="L453" s="39"/>
      <c r="M453" s="164" t="s">
        <v>21</v>
      </c>
      <c r="N453" s="165" t="s">
        <v>44</v>
      </c>
      <c r="P453" s="166">
        <f>O453*H453</f>
        <v>0</v>
      </c>
      <c r="Q453" s="166">
        <v>0</v>
      </c>
      <c r="R453" s="166">
        <f>Q453*H453</f>
        <v>0</v>
      </c>
      <c r="S453" s="166">
        <v>0.032</v>
      </c>
      <c r="T453" s="167">
        <f>S453*H453</f>
        <v>0.13440000000000002</v>
      </c>
      <c r="AR453" s="23" t="s">
        <v>162</v>
      </c>
      <c r="AT453" s="23" t="s">
        <v>157</v>
      </c>
      <c r="AU453" s="23" t="s">
        <v>83</v>
      </c>
      <c r="AY453" s="23" t="s">
        <v>155</v>
      </c>
      <c r="BE453" s="168">
        <f>IF(N453="základní",J453,0)</f>
        <v>0</v>
      </c>
      <c r="BF453" s="168">
        <f>IF(N453="snížená",J453,0)</f>
        <v>0</v>
      </c>
      <c r="BG453" s="168">
        <f>IF(N453="zákl. přenesená",J453,0)</f>
        <v>0</v>
      </c>
      <c r="BH453" s="168">
        <f>IF(N453="sníž. přenesená",J453,0)</f>
        <v>0</v>
      </c>
      <c r="BI453" s="168">
        <f>IF(N453="nulová",J453,0)</f>
        <v>0</v>
      </c>
      <c r="BJ453" s="23" t="s">
        <v>81</v>
      </c>
      <c r="BK453" s="168">
        <f>ROUND(I453*H453,2)</f>
        <v>0</v>
      </c>
      <c r="BL453" s="23" t="s">
        <v>162</v>
      </c>
      <c r="BM453" s="23" t="s">
        <v>656</v>
      </c>
    </row>
    <row r="454" spans="2:51" s="12" customFormat="1" ht="13.5">
      <c r="B454" s="177"/>
      <c r="D454" s="170" t="s">
        <v>164</v>
      </c>
      <c r="E454" s="178" t="s">
        <v>21</v>
      </c>
      <c r="F454" s="179" t="s">
        <v>657</v>
      </c>
      <c r="H454" s="180">
        <v>4.2</v>
      </c>
      <c r="I454" s="181"/>
      <c r="L454" s="177"/>
      <c r="M454" s="182"/>
      <c r="T454" s="183"/>
      <c r="AT454" s="178" t="s">
        <v>164</v>
      </c>
      <c r="AU454" s="178" t="s">
        <v>83</v>
      </c>
      <c r="AV454" s="12" t="s">
        <v>83</v>
      </c>
      <c r="AW454" s="12" t="s">
        <v>37</v>
      </c>
      <c r="AX454" s="12" t="s">
        <v>81</v>
      </c>
      <c r="AY454" s="178" t="s">
        <v>155</v>
      </c>
    </row>
    <row r="455" spans="2:65" s="1" customFormat="1" ht="31.5" customHeight="1">
      <c r="B455" s="39"/>
      <c r="C455" s="157" t="s">
        <v>658</v>
      </c>
      <c r="D455" s="157" t="s">
        <v>157</v>
      </c>
      <c r="E455" s="158" t="s">
        <v>659</v>
      </c>
      <c r="F455" s="159" t="s">
        <v>660</v>
      </c>
      <c r="G455" s="160" t="s">
        <v>206</v>
      </c>
      <c r="H455" s="161">
        <v>1</v>
      </c>
      <c r="I455" s="162"/>
      <c r="J455" s="163">
        <f>ROUND(I455*H455,2)</f>
        <v>0</v>
      </c>
      <c r="K455" s="159" t="s">
        <v>161</v>
      </c>
      <c r="L455" s="39"/>
      <c r="M455" s="164" t="s">
        <v>21</v>
      </c>
      <c r="N455" s="165" t="s">
        <v>44</v>
      </c>
      <c r="P455" s="166">
        <f>O455*H455</f>
        <v>0</v>
      </c>
      <c r="Q455" s="166">
        <v>0</v>
      </c>
      <c r="R455" s="166">
        <f>Q455*H455</f>
        <v>0</v>
      </c>
      <c r="S455" s="166">
        <v>0.065</v>
      </c>
      <c r="T455" s="167">
        <f>S455*H455</f>
        <v>0.065</v>
      </c>
      <c r="AR455" s="23" t="s">
        <v>162</v>
      </c>
      <c r="AT455" s="23" t="s">
        <v>157</v>
      </c>
      <c r="AU455" s="23" t="s">
        <v>83</v>
      </c>
      <c r="AY455" s="23" t="s">
        <v>155</v>
      </c>
      <c r="BE455" s="168">
        <f>IF(N455="základní",J455,0)</f>
        <v>0</v>
      </c>
      <c r="BF455" s="168">
        <f>IF(N455="snížená",J455,0)</f>
        <v>0</v>
      </c>
      <c r="BG455" s="168">
        <f>IF(N455="zákl. přenesená",J455,0)</f>
        <v>0</v>
      </c>
      <c r="BH455" s="168">
        <f>IF(N455="sníž. přenesená",J455,0)</f>
        <v>0</v>
      </c>
      <c r="BI455" s="168">
        <f>IF(N455="nulová",J455,0)</f>
        <v>0</v>
      </c>
      <c r="BJ455" s="23" t="s">
        <v>81</v>
      </c>
      <c r="BK455" s="168">
        <f>ROUND(I455*H455,2)</f>
        <v>0</v>
      </c>
      <c r="BL455" s="23" t="s">
        <v>162</v>
      </c>
      <c r="BM455" s="23" t="s">
        <v>661</v>
      </c>
    </row>
    <row r="456" spans="2:51" s="11" customFormat="1" ht="13.5">
      <c r="B456" s="169"/>
      <c r="D456" s="170" t="s">
        <v>164</v>
      </c>
      <c r="E456" s="171" t="s">
        <v>21</v>
      </c>
      <c r="F456" s="172" t="s">
        <v>662</v>
      </c>
      <c r="H456" s="173" t="s">
        <v>21</v>
      </c>
      <c r="I456" s="174"/>
      <c r="L456" s="169"/>
      <c r="M456" s="175"/>
      <c r="T456" s="176"/>
      <c r="AT456" s="173" t="s">
        <v>164</v>
      </c>
      <c r="AU456" s="173" t="s">
        <v>83</v>
      </c>
      <c r="AV456" s="11" t="s">
        <v>81</v>
      </c>
      <c r="AW456" s="11" t="s">
        <v>37</v>
      </c>
      <c r="AX456" s="11" t="s">
        <v>73</v>
      </c>
      <c r="AY456" s="173" t="s">
        <v>155</v>
      </c>
    </row>
    <row r="457" spans="2:51" s="12" customFormat="1" ht="13.5">
      <c r="B457" s="177"/>
      <c r="D457" s="170" t="s">
        <v>164</v>
      </c>
      <c r="E457" s="178" t="s">
        <v>21</v>
      </c>
      <c r="F457" s="179" t="s">
        <v>663</v>
      </c>
      <c r="H457" s="180">
        <v>1</v>
      </c>
      <c r="I457" s="181"/>
      <c r="L457" s="177"/>
      <c r="M457" s="182"/>
      <c r="T457" s="183"/>
      <c r="AT457" s="178" t="s">
        <v>164</v>
      </c>
      <c r="AU457" s="178" t="s">
        <v>83</v>
      </c>
      <c r="AV457" s="12" t="s">
        <v>83</v>
      </c>
      <c r="AW457" s="12" t="s">
        <v>37</v>
      </c>
      <c r="AX457" s="12" t="s">
        <v>81</v>
      </c>
      <c r="AY457" s="178" t="s">
        <v>155</v>
      </c>
    </row>
    <row r="458" spans="2:65" s="1" customFormat="1" ht="31.5" customHeight="1">
      <c r="B458" s="39"/>
      <c r="C458" s="157" t="s">
        <v>664</v>
      </c>
      <c r="D458" s="157" t="s">
        <v>157</v>
      </c>
      <c r="E458" s="158" t="s">
        <v>665</v>
      </c>
      <c r="F458" s="159" t="s">
        <v>666</v>
      </c>
      <c r="G458" s="160" t="s">
        <v>206</v>
      </c>
      <c r="H458" s="161">
        <v>3.152</v>
      </c>
      <c r="I458" s="162"/>
      <c r="J458" s="163">
        <f>ROUND(I458*H458,2)</f>
        <v>0</v>
      </c>
      <c r="K458" s="159" t="s">
        <v>161</v>
      </c>
      <c r="L458" s="39"/>
      <c r="M458" s="164" t="s">
        <v>21</v>
      </c>
      <c r="N458" s="165" t="s">
        <v>44</v>
      </c>
      <c r="P458" s="166">
        <f>O458*H458</f>
        <v>0</v>
      </c>
      <c r="Q458" s="166">
        <v>0</v>
      </c>
      <c r="R458" s="166">
        <f>Q458*H458</f>
        <v>0</v>
      </c>
      <c r="S458" s="166">
        <v>0.076</v>
      </c>
      <c r="T458" s="167">
        <f>S458*H458</f>
        <v>0.23955200000000001</v>
      </c>
      <c r="AR458" s="23" t="s">
        <v>162</v>
      </c>
      <c r="AT458" s="23" t="s">
        <v>157</v>
      </c>
      <c r="AU458" s="23" t="s">
        <v>83</v>
      </c>
      <c r="AY458" s="23" t="s">
        <v>155</v>
      </c>
      <c r="BE458" s="168">
        <f>IF(N458="základní",J458,0)</f>
        <v>0</v>
      </c>
      <c r="BF458" s="168">
        <f>IF(N458="snížená",J458,0)</f>
        <v>0</v>
      </c>
      <c r="BG458" s="168">
        <f>IF(N458="zákl. přenesená",J458,0)</f>
        <v>0</v>
      </c>
      <c r="BH458" s="168">
        <f>IF(N458="sníž. přenesená",J458,0)</f>
        <v>0</v>
      </c>
      <c r="BI458" s="168">
        <f>IF(N458="nulová",J458,0)</f>
        <v>0</v>
      </c>
      <c r="BJ458" s="23" t="s">
        <v>81</v>
      </c>
      <c r="BK458" s="168">
        <f>ROUND(I458*H458,2)</f>
        <v>0</v>
      </c>
      <c r="BL458" s="23" t="s">
        <v>162</v>
      </c>
      <c r="BM458" s="23" t="s">
        <v>667</v>
      </c>
    </row>
    <row r="459" spans="2:51" s="12" customFormat="1" ht="13.5">
      <c r="B459" s="177"/>
      <c r="D459" s="170" t="s">
        <v>164</v>
      </c>
      <c r="E459" s="178" t="s">
        <v>21</v>
      </c>
      <c r="F459" s="179" t="s">
        <v>668</v>
      </c>
      <c r="H459" s="180">
        <v>3.152</v>
      </c>
      <c r="I459" s="181"/>
      <c r="L459" s="177"/>
      <c r="M459" s="182"/>
      <c r="T459" s="183"/>
      <c r="AT459" s="178" t="s">
        <v>164</v>
      </c>
      <c r="AU459" s="178" t="s">
        <v>83</v>
      </c>
      <c r="AV459" s="12" t="s">
        <v>83</v>
      </c>
      <c r="AW459" s="12" t="s">
        <v>37</v>
      </c>
      <c r="AX459" s="12" t="s">
        <v>81</v>
      </c>
      <c r="AY459" s="178" t="s">
        <v>155</v>
      </c>
    </row>
    <row r="460" spans="2:65" s="1" customFormat="1" ht="44.25" customHeight="1">
      <c r="B460" s="39"/>
      <c r="C460" s="157" t="s">
        <v>669</v>
      </c>
      <c r="D460" s="157" t="s">
        <v>157</v>
      </c>
      <c r="E460" s="158" t="s">
        <v>670</v>
      </c>
      <c r="F460" s="159" t="s">
        <v>671</v>
      </c>
      <c r="G460" s="160" t="s">
        <v>416</v>
      </c>
      <c r="H460" s="161">
        <v>8.5</v>
      </c>
      <c r="I460" s="162"/>
      <c r="J460" s="163">
        <f>ROUND(I460*H460,2)</f>
        <v>0</v>
      </c>
      <c r="K460" s="159" t="s">
        <v>161</v>
      </c>
      <c r="L460" s="39"/>
      <c r="M460" s="164" t="s">
        <v>21</v>
      </c>
      <c r="N460" s="165" t="s">
        <v>44</v>
      </c>
      <c r="P460" s="166">
        <f>O460*H460</f>
        <v>0</v>
      </c>
      <c r="Q460" s="166">
        <v>0</v>
      </c>
      <c r="R460" s="166">
        <f>Q460*H460</f>
        <v>0</v>
      </c>
      <c r="S460" s="166">
        <v>0.065</v>
      </c>
      <c r="T460" s="167">
        <f>S460*H460</f>
        <v>0.5525</v>
      </c>
      <c r="AR460" s="23" t="s">
        <v>162</v>
      </c>
      <c r="AT460" s="23" t="s">
        <v>157</v>
      </c>
      <c r="AU460" s="23" t="s">
        <v>83</v>
      </c>
      <c r="AY460" s="23" t="s">
        <v>155</v>
      </c>
      <c r="BE460" s="168">
        <f>IF(N460="základní",J460,0)</f>
        <v>0</v>
      </c>
      <c r="BF460" s="168">
        <f>IF(N460="snížená",J460,0)</f>
        <v>0</v>
      </c>
      <c r="BG460" s="168">
        <f>IF(N460="zákl. přenesená",J460,0)</f>
        <v>0</v>
      </c>
      <c r="BH460" s="168">
        <f>IF(N460="sníž. přenesená",J460,0)</f>
        <v>0</v>
      </c>
      <c r="BI460" s="168">
        <f>IF(N460="nulová",J460,0)</f>
        <v>0</v>
      </c>
      <c r="BJ460" s="23" t="s">
        <v>81</v>
      </c>
      <c r="BK460" s="168">
        <f>ROUND(I460*H460,2)</f>
        <v>0</v>
      </c>
      <c r="BL460" s="23" t="s">
        <v>162</v>
      </c>
      <c r="BM460" s="23" t="s">
        <v>672</v>
      </c>
    </row>
    <row r="461" spans="2:51" s="12" customFormat="1" ht="13.5">
      <c r="B461" s="177"/>
      <c r="D461" s="170" t="s">
        <v>164</v>
      </c>
      <c r="E461" s="178" t="s">
        <v>21</v>
      </c>
      <c r="F461" s="179" t="s">
        <v>673</v>
      </c>
      <c r="H461" s="180">
        <v>3.2</v>
      </c>
      <c r="I461" s="181"/>
      <c r="L461" s="177"/>
      <c r="M461" s="182"/>
      <c r="T461" s="183"/>
      <c r="AT461" s="178" t="s">
        <v>164</v>
      </c>
      <c r="AU461" s="178" t="s">
        <v>83</v>
      </c>
      <c r="AV461" s="12" t="s">
        <v>83</v>
      </c>
      <c r="AW461" s="12" t="s">
        <v>37</v>
      </c>
      <c r="AX461" s="12" t="s">
        <v>73</v>
      </c>
      <c r="AY461" s="178" t="s">
        <v>155</v>
      </c>
    </row>
    <row r="462" spans="2:51" s="12" customFormat="1" ht="13.5">
      <c r="B462" s="177"/>
      <c r="D462" s="170" t="s">
        <v>164</v>
      </c>
      <c r="E462" s="178" t="s">
        <v>21</v>
      </c>
      <c r="F462" s="179" t="s">
        <v>674</v>
      </c>
      <c r="H462" s="180">
        <v>5.3</v>
      </c>
      <c r="I462" s="181"/>
      <c r="L462" s="177"/>
      <c r="M462" s="182"/>
      <c r="T462" s="183"/>
      <c r="AT462" s="178" t="s">
        <v>164</v>
      </c>
      <c r="AU462" s="178" t="s">
        <v>83</v>
      </c>
      <c r="AV462" s="12" t="s">
        <v>83</v>
      </c>
      <c r="AW462" s="12" t="s">
        <v>37</v>
      </c>
      <c r="AX462" s="12" t="s">
        <v>73</v>
      </c>
      <c r="AY462" s="178" t="s">
        <v>155</v>
      </c>
    </row>
    <row r="463" spans="2:51" s="13" customFormat="1" ht="13.5">
      <c r="B463" s="184"/>
      <c r="D463" s="170" t="s">
        <v>164</v>
      </c>
      <c r="E463" s="185" t="s">
        <v>21</v>
      </c>
      <c r="F463" s="186" t="s">
        <v>174</v>
      </c>
      <c r="H463" s="187">
        <v>8.5</v>
      </c>
      <c r="I463" s="188"/>
      <c r="L463" s="184"/>
      <c r="M463" s="189"/>
      <c r="T463" s="190"/>
      <c r="AT463" s="191" t="s">
        <v>164</v>
      </c>
      <c r="AU463" s="191" t="s">
        <v>83</v>
      </c>
      <c r="AV463" s="13" t="s">
        <v>162</v>
      </c>
      <c r="AW463" s="13" t="s">
        <v>37</v>
      </c>
      <c r="AX463" s="13" t="s">
        <v>81</v>
      </c>
      <c r="AY463" s="191" t="s">
        <v>155</v>
      </c>
    </row>
    <row r="464" spans="2:65" s="1" customFormat="1" ht="31.5" customHeight="1">
      <c r="B464" s="39"/>
      <c r="C464" s="157" t="s">
        <v>675</v>
      </c>
      <c r="D464" s="157" t="s">
        <v>157</v>
      </c>
      <c r="E464" s="158" t="s">
        <v>676</v>
      </c>
      <c r="F464" s="159" t="s">
        <v>677</v>
      </c>
      <c r="G464" s="160" t="s">
        <v>206</v>
      </c>
      <c r="H464" s="161">
        <v>62.2</v>
      </c>
      <c r="I464" s="162"/>
      <c r="J464" s="163">
        <f>ROUND(I464*H464,2)</f>
        <v>0</v>
      </c>
      <c r="K464" s="159" t="s">
        <v>161</v>
      </c>
      <c r="L464" s="39"/>
      <c r="M464" s="164" t="s">
        <v>21</v>
      </c>
      <c r="N464" s="165" t="s">
        <v>44</v>
      </c>
      <c r="P464" s="166">
        <f>O464*H464</f>
        <v>0</v>
      </c>
      <c r="Q464" s="166">
        <v>0</v>
      </c>
      <c r="R464" s="166">
        <f>Q464*H464</f>
        <v>0</v>
      </c>
      <c r="S464" s="166">
        <v>0.068</v>
      </c>
      <c r="T464" s="167">
        <f>S464*H464</f>
        <v>4.2296000000000005</v>
      </c>
      <c r="AR464" s="23" t="s">
        <v>162</v>
      </c>
      <c r="AT464" s="23" t="s">
        <v>157</v>
      </c>
      <c r="AU464" s="23" t="s">
        <v>83</v>
      </c>
      <c r="AY464" s="23" t="s">
        <v>155</v>
      </c>
      <c r="BE464" s="168">
        <f>IF(N464="základní",J464,0)</f>
        <v>0</v>
      </c>
      <c r="BF464" s="168">
        <f>IF(N464="snížená",J464,0)</f>
        <v>0</v>
      </c>
      <c r="BG464" s="168">
        <f>IF(N464="zákl. přenesená",J464,0)</f>
        <v>0</v>
      </c>
      <c r="BH464" s="168">
        <f>IF(N464="sníž. přenesená",J464,0)</f>
        <v>0</v>
      </c>
      <c r="BI464" s="168">
        <f>IF(N464="nulová",J464,0)</f>
        <v>0</v>
      </c>
      <c r="BJ464" s="23" t="s">
        <v>81</v>
      </c>
      <c r="BK464" s="168">
        <f>ROUND(I464*H464,2)</f>
        <v>0</v>
      </c>
      <c r="BL464" s="23" t="s">
        <v>162</v>
      </c>
      <c r="BM464" s="23" t="s">
        <v>678</v>
      </c>
    </row>
    <row r="465" spans="2:51" s="11" customFormat="1" ht="13.5">
      <c r="B465" s="169"/>
      <c r="D465" s="170" t="s">
        <v>164</v>
      </c>
      <c r="E465" s="171" t="s">
        <v>21</v>
      </c>
      <c r="F465" s="172" t="s">
        <v>514</v>
      </c>
      <c r="H465" s="173" t="s">
        <v>21</v>
      </c>
      <c r="I465" s="174"/>
      <c r="L465" s="169"/>
      <c r="M465" s="175"/>
      <c r="T465" s="176"/>
      <c r="AT465" s="173" t="s">
        <v>164</v>
      </c>
      <c r="AU465" s="173" t="s">
        <v>83</v>
      </c>
      <c r="AV465" s="11" t="s">
        <v>81</v>
      </c>
      <c r="AW465" s="11" t="s">
        <v>37</v>
      </c>
      <c r="AX465" s="11" t="s">
        <v>73</v>
      </c>
      <c r="AY465" s="173" t="s">
        <v>155</v>
      </c>
    </row>
    <row r="466" spans="2:51" s="12" customFormat="1" ht="13.5">
      <c r="B466" s="177"/>
      <c r="D466" s="170" t="s">
        <v>164</v>
      </c>
      <c r="E466" s="178" t="s">
        <v>21</v>
      </c>
      <c r="F466" s="179" t="s">
        <v>679</v>
      </c>
      <c r="H466" s="180">
        <v>19</v>
      </c>
      <c r="I466" s="181"/>
      <c r="L466" s="177"/>
      <c r="M466" s="182"/>
      <c r="T466" s="183"/>
      <c r="AT466" s="178" t="s">
        <v>164</v>
      </c>
      <c r="AU466" s="178" t="s">
        <v>83</v>
      </c>
      <c r="AV466" s="12" t="s">
        <v>83</v>
      </c>
      <c r="AW466" s="12" t="s">
        <v>37</v>
      </c>
      <c r="AX466" s="12" t="s">
        <v>73</v>
      </c>
      <c r="AY466" s="178" t="s">
        <v>155</v>
      </c>
    </row>
    <row r="467" spans="2:51" s="12" customFormat="1" ht="13.5">
      <c r="B467" s="177"/>
      <c r="D467" s="170" t="s">
        <v>164</v>
      </c>
      <c r="E467" s="178" t="s">
        <v>21</v>
      </c>
      <c r="F467" s="179" t="s">
        <v>680</v>
      </c>
      <c r="H467" s="180">
        <v>15.2</v>
      </c>
      <c r="I467" s="181"/>
      <c r="L467" s="177"/>
      <c r="M467" s="182"/>
      <c r="T467" s="183"/>
      <c r="AT467" s="178" t="s">
        <v>164</v>
      </c>
      <c r="AU467" s="178" t="s">
        <v>83</v>
      </c>
      <c r="AV467" s="12" t="s">
        <v>83</v>
      </c>
      <c r="AW467" s="12" t="s">
        <v>37</v>
      </c>
      <c r="AX467" s="12" t="s">
        <v>73</v>
      </c>
      <c r="AY467" s="178" t="s">
        <v>155</v>
      </c>
    </row>
    <row r="468" spans="2:51" s="11" customFormat="1" ht="13.5">
      <c r="B468" s="169"/>
      <c r="D468" s="170" t="s">
        <v>164</v>
      </c>
      <c r="E468" s="171" t="s">
        <v>21</v>
      </c>
      <c r="F468" s="172" t="s">
        <v>524</v>
      </c>
      <c r="H468" s="173" t="s">
        <v>21</v>
      </c>
      <c r="I468" s="174"/>
      <c r="L468" s="169"/>
      <c r="M468" s="175"/>
      <c r="T468" s="176"/>
      <c r="AT468" s="173" t="s">
        <v>164</v>
      </c>
      <c r="AU468" s="173" t="s">
        <v>83</v>
      </c>
      <c r="AV468" s="11" t="s">
        <v>81</v>
      </c>
      <c r="AW468" s="11" t="s">
        <v>37</v>
      </c>
      <c r="AX468" s="11" t="s">
        <v>73</v>
      </c>
      <c r="AY468" s="173" t="s">
        <v>155</v>
      </c>
    </row>
    <row r="469" spans="2:51" s="12" customFormat="1" ht="13.5">
      <c r="B469" s="177"/>
      <c r="D469" s="170" t="s">
        <v>164</v>
      </c>
      <c r="E469" s="178" t="s">
        <v>21</v>
      </c>
      <c r="F469" s="179" t="s">
        <v>681</v>
      </c>
      <c r="H469" s="180">
        <v>28</v>
      </c>
      <c r="I469" s="181"/>
      <c r="L469" s="177"/>
      <c r="M469" s="182"/>
      <c r="T469" s="183"/>
      <c r="AT469" s="178" t="s">
        <v>164</v>
      </c>
      <c r="AU469" s="178" t="s">
        <v>83</v>
      </c>
      <c r="AV469" s="12" t="s">
        <v>83</v>
      </c>
      <c r="AW469" s="12" t="s">
        <v>37</v>
      </c>
      <c r="AX469" s="12" t="s">
        <v>73</v>
      </c>
      <c r="AY469" s="178" t="s">
        <v>155</v>
      </c>
    </row>
    <row r="470" spans="2:51" s="13" customFormat="1" ht="13.5">
      <c r="B470" s="184"/>
      <c r="D470" s="170" t="s">
        <v>164</v>
      </c>
      <c r="E470" s="185" t="s">
        <v>21</v>
      </c>
      <c r="F470" s="186" t="s">
        <v>174</v>
      </c>
      <c r="H470" s="187">
        <v>62.2</v>
      </c>
      <c r="I470" s="188"/>
      <c r="L470" s="184"/>
      <c r="M470" s="189"/>
      <c r="T470" s="190"/>
      <c r="AT470" s="191" t="s">
        <v>164</v>
      </c>
      <c r="AU470" s="191" t="s">
        <v>83</v>
      </c>
      <c r="AV470" s="13" t="s">
        <v>162</v>
      </c>
      <c r="AW470" s="13" t="s">
        <v>37</v>
      </c>
      <c r="AX470" s="13" t="s">
        <v>81</v>
      </c>
      <c r="AY470" s="191" t="s">
        <v>155</v>
      </c>
    </row>
    <row r="471" spans="2:65" s="1" customFormat="1" ht="22.5" customHeight="1">
      <c r="B471" s="39"/>
      <c r="C471" s="157" t="s">
        <v>682</v>
      </c>
      <c r="D471" s="157" t="s">
        <v>157</v>
      </c>
      <c r="E471" s="158" t="s">
        <v>683</v>
      </c>
      <c r="F471" s="159" t="s">
        <v>684</v>
      </c>
      <c r="G471" s="160" t="s">
        <v>685</v>
      </c>
      <c r="H471" s="161">
        <v>15151</v>
      </c>
      <c r="I471" s="162"/>
      <c r="J471" s="163">
        <f>ROUND(I471*H471,2)</f>
        <v>0</v>
      </c>
      <c r="K471" s="159" t="s">
        <v>21</v>
      </c>
      <c r="L471" s="39"/>
      <c r="M471" s="164" t="s">
        <v>21</v>
      </c>
      <c r="N471" s="165" t="s">
        <v>44</v>
      </c>
      <c r="P471" s="166">
        <f>O471*H471</f>
        <v>0</v>
      </c>
      <c r="Q471" s="166">
        <v>0</v>
      </c>
      <c r="R471" s="166">
        <f>Q471*H471</f>
        <v>0</v>
      </c>
      <c r="S471" s="166">
        <v>0</v>
      </c>
      <c r="T471" s="167">
        <f>S471*H471</f>
        <v>0</v>
      </c>
      <c r="AR471" s="23" t="s">
        <v>162</v>
      </c>
      <c r="AT471" s="23" t="s">
        <v>157</v>
      </c>
      <c r="AU471" s="23" t="s">
        <v>83</v>
      </c>
      <c r="AY471" s="23" t="s">
        <v>155</v>
      </c>
      <c r="BE471" s="168">
        <f>IF(N471="základní",J471,0)</f>
        <v>0</v>
      </c>
      <c r="BF471" s="168">
        <f>IF(N471="snížená",J471,0)</f>
        <v>0</v>
      </c>
      <c r="BG471" s="168">
        <f>IF(N471="zákl. přenesená",J471,0)</f>
        <v>0</v>
      </c>
      <c r="BH471" s="168">
        <f>IF(N471="sníž. přenesená",J471,0)</f>
        <v>0</v>
      </c>
      <c r="BI471" s="168">
        <f>IF(N471="nulová",J471,0)</f>
        <v>0</v>
      </c>
      <c r="BJ471" s="23" t="s">
        <v>81</v>
      </c>
      <c r="BK471" s="168">
        <f>ROUND(I471*H471,2)</f>
        <v>0</v>
      </c>
      <c r="BL471" s="23" t="s">
        <v>162</v>
      </c>
      <c r="BM471" s="23" t="s">
        <v>686</v>
      </c>
    </row>
    <row r="472" spans="2:51" s="12" customFormat="1" ht="13.5">
      <c r="B472" s="177"/>
      <c r="D472" s="170" t="s">
        <v>164</v>
      </c>
      <c r="F472" s="179" t="s">
        <v>687</v>
      </c>
      <c r="H472" s="180">
        <v>15151</v>
      </c>
      <c r="I472" s="181"/>
      <c r="L472" s="177"/>
      <c r="M472" s="182"/>
      <c r="T472" s="183"/>
      <c r="AT472" s="178" t="s">
        <v>164</v>
      </c>
      <c r="AU472" s="178" t="s">
        <v>83</v>
      </c>
      <c r="AV472" s="12" t="s">
        <v>83</v>
      </c>
      <c r="AW472" s="12" t="s">
        <v>6</v>
      </c>
      <c r="AX472" s="12" t="s">
        <v>81</v>
      </c>
      <c r="AY472" s="178" t="s">
        <v>155</v>
      </c>
    </row>
    <row r="473" spans="2:65" s="1" customFormat="1" ht="22.5" customHeight="1">
      <c r="B473" s="39"/>
      <c r="C473" s="157" t="s">
        <v>688</v>
      </c>
      <c r="D473" s="157" t="s">
        <v>157</v>
      </c>
      <c r="E473" s="158" t="s">
        <v>689</v>
      </c>
      <c r="F473" s="159" t="s">
        <v>690</v>
      </c>
      <c r="G473" s="160" t="s">
        <v>685</v>
      </c>
      <c r="H473" s="161">
        <v>15151</v>
      </c>
      <c r="I473" s="162"/>
      <c r="J473" s="163">
        <f>ROUND(I473*H473,2)</f>
        <v>0</v>
      </c>
      <c r="K473" s="159" t="s">
        <v>21</v>
      </c>
      <c r="L473" s="39"/>
      <c r="M473" s="164" t="s">
        <v>21</v>
      </c>
      <c r="N473" s="165" t="s">
        <v>44</v>
      </c>
      <c r="P473" s="166">
        <f>O473*H473</f>
        <v>0</v>
      </c>
      <c r="Q473" s="166">
        <v>0</v>
      </c>
      <c r="R473" s="166">
        <f>Q473*H473</f>
        <v>0</v>
      </c>
      <c r="S473" s="166">
        <v>0</v>
      </c>
      <c r="T473" s="167">
        <f>S473*H473</f>
        <v>0</v>
      </c>
      <c r="AR473" s="23" t="s">
        <v>162</v>
      </c>
      <c r="AT473" s="23" t="s">
        <v>157</v>
      </c>
      <c r="AU473" s="23" t="s">
        <v>83</v>
      </c>
      <c r="AY473" s="23" t="s">
        <v>155</v>
      </c>
      <c r="BE473" s="168">
        <f>IF(N473="základní",J473,0)</f>
        <v>0</v>
      </c>
      <c r="BF473" s="168">
        <f>IF(N473="snížená",J473,0)</f>
        <v>0</v>
      </c>
      <c r="BG473" s="168">
        <f>IF(N473="zákl. přenesená",J473,0)</f>
        <v>0</v>
      </c>
      <c r="BH473" s="168">
        <f>IF(N473="sníž. přenesená",J473,0)</f>
        <v>0</v>
      </c>
      <c r="BI473" s="168">
        <f>IF(N473="nulová",J473,0)</f>
        <v>0</v>
      </c>
      <c r="BJ473" s="23" t="s">
        <v>81</v>
      </c>
      <c r="BK473" s="168">
        <f>ROUND(I473*H473,2)</f>
        <v>0</v>
      </c>
      <c r="BL473" s="23" t="s">
        <v>162</v>
      </c>
      <c r="BM473" s="23" t="s">
        <v>691</v>
      </c>
    </row>
    <row r="474" spans="2:51" s="12" customFormat="1" ht="13.5">
      <c r="B474" s="177"/>
      <c r="D474" s="170" t="s">
        <v>164</v>
      </c>
      <c r="F474" s="179" t="s">
        <v>687</v>
      </c>
      <c r="H474" s="180">
        <v>15151</v>
      </c>
      <c r="I474" s="181"/>
      <c r="L474" s="177"/>
      <c r="M474" s="182"/>
      <c r="T474" s="183"/>
      <c r="AT474" s="178" t="s">
        <v>164</v>
      </c>
      <c r="AU474" s="178" t="s">
        <v>83</v>
      </c>
      <c r="AV474" s="12" t="s">
        <v>83</v>
      </c>
      <c r="AW474" s="12" t="s">
        <v>6</v>
      </c>
      <c r="AX474" s="12" t="s">
        <v>81</v>
      </c>
      <c r="AY474" s="178" t="s">
        <v>155</v>
      </c>
    </row>
    <row r="475" spans="2:65" s="1" customFormat="1" ht="22.5" customHeight="1">
      <c r="B475" s="39"/>
      <c r="C475" s="157" t="s">
        <v>692</v>
      </c>
      <c r="D475" s="157" t="s">
        <v>157</v>
      </c>
      <c r="E475" s="158" t="s">
        <v>693</v>
      </c>
      <c r="F475" s="159" t="s">
        <v>694</v>
      </c>
      <c r="G475" s="160" t="s">
        <v>193</v>
      </c>
      <c r="H475" s="161">
        <v>803.134</v>
      </c>
      <c r="I475" s="162"/>
      <c r="J475" s="163">
        <f>ROUND(I475*H475,2)</f>
        <v>0</v>
      </c>
      <c r="K475" s="159" t="s">
        <v>161</v>
      </c>
      <c r="L475" s="39"/>
      <c r="M475" s="164" t="s">
        <v>21</v>
      </c>
      <c r="N475" s="165" t="s">
        <v>44</v>
      </c>
      <c r="P475" s="166">
        <f>O475*H475</f>
        <v>0</v>
      </c>
      <c r="Q475" s="166">
        <v>0</v>
      </c>
      <c r="R475" s="166">
        <f>Q475*H475</f>
        <v>0</v>
      </c>
      <c r="S475" s="166">
        <v>0</v>
      </c>
      <c r="T475" s="167">
        <f>S475*H475</f>
        <v>0</v>
      </c>
      <c r="AR475" s="23" t="s">
        <v>162</v>
      </c>
      <c r="AT475" s="23" t="s">
        <v>157</v>
      </c>
      <c r="AU475" s="23" t="s">
        <v>83</v>
      </c>
      <c r="AY475" s="23" t="s">
        <v>155</v>
      </c>
      <c r="BE475" s="168">
        <f>IF(N475="základní",J475,0)</f>
        <v>0</v>
      </c>
      <c r="BF475" s="168">
        <f>IF(N475="snížená",J475,0)</f>
        <v>0</v>
      </c>
      <c r="BG475" s="168">
        <f>IF(N475="zákl. přenesená",J475,0)</f>
        <v>0</v>
      </c>
      <c r="BH475" s="168">
        <f>IF(N475="sníž. přenesená",J475,0)</f>
        <v>0</v>
      </c>
      <c r="BI475" s="168">
        <f>IF(N475="nulová",J475,0)</f>
        <v>0</v>
      </c>
      <c r="BJ475" s="23" t="s">
        <v>81</v>
      </c>
      <c r="BK475" s="168">
        <f>ROUND(I475*H475,2)</f>
        <v>0</v>
      </c>
      <c r="BL475" s="23" t="s">
        <v>162</v>
      </c>
      <c r="BM475" s="23" t="s">
        <v>695</v>
      </c>
    </row>
    <row r="476" spans="2:65" s="1" customFormat="1" ht="31.5" customHeight="1">
      <c r="B476" s="39"/>
      <c r="C476" s="157" t="s">
        <v>696</v>
      </c>
      <c r="D476" s="157" t="s">
        <v>157</v>
      </c>
      <c r="E476" s="158" t="s">
        <v>697</v>
      </c>
      <c r="F476" s="159" t="s">
        <v>698</v>
      </c>
      <c r="G476" s="160" t="s">
        <v>193</v>
      </c>
      <c r="H476" s="161">
        <v>803.134</v>
      </c>
      <c r="I476" s="162"/>
      <c r="J476" s="163">
        <f>ROUND(I476*H476,2)</f>
        <v>0</v>
      </c>
      <c r="K476" s="159" t="s">
        <v>161</v>
      </c>
      <c r="L476" s="39"/>
      <c r="M476" s="164" t="s">
        <v>21</v>
      </c>
      <c r="N476" s="165" t="s">
        <v>44</v>
      </c>
      <c r="P476" s="166">
        <f>O476*H476</f>
        <v>0</v>
      </c>
      <c r="Q476" s="166">
        <v>0</v>
      </c>
      <c r="R476" s="166">
        <f>Q476*H476</f>
        <v>0</v>
      </c>
      <c r="S476" s="166">
        <v>0</v>
      </c>
      <c r="T476" s="167">
        <f>S476*H476</f>
        <v>0</v>
      </c>
      <c r="AR476" s="23" t="s">
        <v>162</v>
      </c>
      <c r="AT476" s="23" t="s">
        <v>157</v>
      </c>
      <c r="AU476" s="23" t="s">
        <v>83</v>
      </c>
      <c r="AY476" s="23" t="s">
        <v>155</v>
      </c>
      <c r="BE476" s="168">
        <f>IF(N476="základní",J476,0)</f>
        <v>0</v>
      </c>
      <c r="BF476" s="168">
        <f>IF(N476="snížená",J476,0)</f>
        <v>0</v>
      </c>
      <c r="BG476" s="168">
        <f>IF(N476="zákl. přenesená",J476,0)</f>
        <v>0</v>
      </c>
      <c r="BH476" s="168">
        <f>IF(N476="sníž. přenesená",J476,0)</f>
        <v>0</v>
      </c>
      <c r="BI476" s="168">
        <f>IF(N476="nulová",J476,0)</f>
        <v>0</v>
      </c>
      <c r="BJ476" s="23" t="s">
        <v>81</v>
      </c>
      <c r="BK476" s="168">
        <f>ROUND(I476*H476,2)</f>
        <v>0</v>
      </c>
      <c r="BL476" s="23" t="s">
        <v>162</v>
      </c>
      <c r="BM476" s="23" t="s">
        <v>699</v>
      </c>
    </row>
    <row r="477" spans="2:65" s="1" customFormat="1" ht="31.5" customHeight="1">
      <c r="B477" s="39"/>
      <c r="C477" s="157" t="s">
        <v>700</v>
      </c>
      <c r="D477" s="157" t="s">
        <v>157</v>
      </c>
      <c r="E477" s="158" t="s">
        <v>701</v>
      </c>
      <c r="F477" s="159" t="s">
        <v>702</v>
      </c>
      <c r="G477" s="160" t="s">
        <v>193</v>
      </c>
      <c r="H477" s="161">
        <v>7228.206</v>
      </c>
      <c r="I477" s="162"/>
      <c r="J477" s="163">
        <f>ROUND(I477*H477,2)</f>
        <v>0</v>
      </c>
      <c r="K477" s="159" t="s">
        <v>161</v>
      </c>
      <c r="L477" s="39"/>
      <c r="M477" s="164" t="s">
        <v>21</v>
      </c>
      <c r="N477" s="165" t="s">
        <v>44</v>
      </c>
      <c r="P477" s="166">
        <f>O477*H477</f>
        <v>0</v>
      </c>
      <c r="Q477" s="166">
        <v>0</v>
      </c>
      <c r="R477" s="166">
        <f>Q477*H477</f>
        <v>0</v>
      </c>
      <c r="S477" s="166">
        <v>0</v>
      </c>
      <c r="T477" s="167">
        <f>S477*H477</f>
        <v>0</v>
      </c>
      <c r="AR477" s="23" t="s">
        <v>162</v>
      </c>
      <c r="AT477" s="23" t="s">
        <v>157</v>
      </c>
      <c r="AU477" s="23" t="s">
        <v>83</v>
      </c>
      <c r="AY477" s="23" t="s">
        <v>155</v>
      </c>
      <c r="BE477" s="168">
        <f>IF(N477="základní",J477,0)</f>
        <v>0</v>
      </c>
      <c r="BF477" s="168">
        <f>IF(N477="snížená",J477,0)</f>
        <v>0</v>
      </c>
      <c r="BG477" s="168">
        <f>IF(N477="zákl. přenesená",J477,0)</f>
        <v>0</v>
      </c>
      <c r="BH477" s="168">
        <f>IF(N477="sníž. přenesená",J477,0)</f>
        <v>0</v>
      </c>
      <c r="BI477" s="168">
        <f>IF(N477="nulová",J477,0)</f>
        <v>0</v>
      </c>
      <c r="BJ477" s="23" t="s">
        <v>81</v>
      </c>
      <c r="BK477" s="168">
        <f>ROUND(I477*H477,2)</f>
        <v>0</v>
      </c>
      <c r="BL477" s="23" t="s">
        <v>162</v>
      </c>
      <c r="BM477" s="23" t="s">
        <v>703</v>
      </c>
    </row>
    <row r="478" spans="2:47" s="1" customFormat="1" ht="24">
      <c r="B478" s="39"/>
      <c r="D478" s="170" t="s">
        <v>222</v>
      </c>
      <c r="F478" s="202" t="s">
        <v>704</v>
      </c>
      <c r="I478" s="98"/>
      <c r="L478" s="39"/>
      <c r="M478" s="203"/>
      <c r="T478" s="64"/>
      <c r="AT478" s="23" t="s">
        <v>222</v>
      </c>
      <c r="AU478" s="23" t="s">
        <v>83</v>
      </c>
    </row>
    <row r="479" spans="2:51" s="12" customFormat="1" ht="13.5">
      <c r="B479" s="177"/>
      <c r="D479" s="170" t="s">
        <v>164</v>
      </c>
      <c r="F479" s="179" t="s">
        <v>705</v>
      </c>
      <c r="H479" s="180">
        <v>7228.206</v>
      </c>
      <c r="I479" s="181"/>
      <c r="L479" s="177"/>
      <c r="M479" s="182"/>
      <c r="T479" s="183"/>
      <c r="AT479" s="178" t="s">
        <v>164</v>
      </c>
      <c r="AU479" s="178" t="s">
        <v>83</v>
      </c>
      <c r="AV479" s="12" t="s">
        <v>83</v>
      </c>
      <c r="AW479" s="12" t="s">
        <v>6</v>
      </c>
      <c r="AX479" s="12" t="s">
        <v>81</v>
      </c>
      <c r="AY479" s="178" t="s">
        <v>155</v>
      </c>
    </row>
    <row r="480" spans="2:65" s="1" customFormat="1" ht="22.5" customHeight="1">
      <c r="B480" s="39"/>
      <c r="C480" s="157" t="s">
        <v>706</v>
      </c>
      <c r="D480" s="157" t="s">
        <v>157</v>
      </c>
      <c r="E480" s="158" t="s">
        <v>707</v>
      </c>
      <c r="F480" s="159" t="s">
        <v>708</v>
      </c>
      <c r="G480" s="160" t="s">
        <v>193</v>
      </c>
      <c r="H480" s="161">
        <v>803.134</v>
      </c>
      <c r="I480" s="162"/>
      <c r="J480" s="163">
        <f>ROUND(I480*H480,2)</f>
        <v>0</v>
      </c>
      <c r="K480" s="159" t="s">
        <v>161</v>
      </c>
      <c r="L480" s="39"/>
      <c r="M480" s="164" t="s">
        <v>21</v>
      </c>
      <c r="N480" s="165" t="s">
        <v>44</v>
      </c>
      <c r="P480" s="166">
        <f>O480*H480</f>
        <v>0</v>
      </c>
      <c r="Q480" s="166">
        <v>0</v>
      </c>
      <c r="R480" s="166">
        <f>Q480*H480</f>
        <v>0</v>
      </c>
      <c r="S480" s="166">
        <v>0</v>
      </c>
      <c r="T480" s="167">
        <f>S480*H480</f>
        <v>0</v>
      </c>
      <c r="AR480" s="23" t="s">
        <v>162</v>
      </c>
      <c r="AT480" s="23" t="s">
        <v>157</v>
      </c>
      <c r="AU480" s="23" t="s">
        <v>83</v>
      </c>
      <c r="AY480" s="23" t="s">
        <v>155</v>
      </c>
      <c r="BE480" s="168">
        <f>IF(N480="základní",J480,0)</f>
        <v>0</v>
      </c>
      <c r="BF480" s="168">
        <f>IF(N480="snížená",J480,0)</f>
        <v>0</v>
      </c>
      <c r="BG480" s="168">
        <f>IF(N480="zákl. přenesená",J480,0)</f>
        <v>0</v>
      </c>
      <c r="BH480" s="168">
        <f>IF(N480="sníž. přenesená",J480,0)</f>
        <v>0</v>
      </c>
      <c r="BI480" s="168">
        <f>IF(N480="nulová",J480,0)</f>
        <v>0</v>
      </c>
      <c r="BJ480" s="23" t="s">
        <v>81</v>
      </c>
      <c r="BK480" s="168">
        <f>ROUND(I480*H480,2)</f>
        <v>0</v>
      </c>
      <c r="BL480" s="23" t="s">
        <v>162</v>
      </c>
      <c r="BM480" s="23" t="s">
        <v>709</v>
      </c>
    </row>
    <row r="481" spans="2:63" s="10" customFormat="1" ht="29.85" customHeight="1">
      <c r="B481" s="145"/>
      <c r="D481" s="146" t="s">
        <v>72</v>
      </c>
      <c r="E481" s="155" t="s">
        <v>710</v>
      </c>
      <c r="F481" s="155" t="s">
        <v>711</v>
      </c>
      <c r="I481" s="148"/>
      <c r="J481" s="156">
        <f>BK481</f>
        <v>0</v>
      </c>
      <c r="L481" s="145"/>
      <c r="M481" s="150"/>
      <c r="P481" s="151">
        <f>P482</f>
        <v>0</v>
      </c>
      <c r="R481" s="151">
        <f>R482</f>
        <v>0</v>
      </c>
      <c r="T481" s="152">
        <f>T482</f>
        <v>0</v>
      </c>
      <c r="AR481" s="146" t="s">
        <v>81</v>
      </c>
      <c r="AT481" s="153" t="s">
        <v>72</v>
      </c>
      <c r="AU481" s="153" t="s">
        <v>81</v>
      </c>
      <c r="AY481" s="146" t="s">
        <v>155</v>
      </c>
      <c r="BK481" s="154">
        <f>BK482</f>
        <v>0</v>
      </c>
    </row>
    <row r="482" spans="2:65" s="1" customFormat="1" ht="44.25" customHeight="1">
      <c r="B482" s="39"/>
      <c r="C482" s="157" t="s">
        <v>712</v>
      </c>
      <c r="D482" s="157" t="s">
        <v>157</v>
      </c>
      <c r="E482" s="158" t="s">
        <v>713</v>
      </c>
      <c r="F482" s="159" t="s">
        <v>714</v>
      </c>
      <c r="G482" s="160" t="s">
        <v>193</v>
      </c>
      <c r="H482" s="161">
        <v>1168.212</v>
      </c>
      <c r="I482" s="162"/>
      <c r="J482" s="163">
        <f>ROUND(I482*H482,2)</f>
        <v>0</v>
      </c>
      <c r="K482" s="159" t="s">
        <v>161</v>
      </c>
      <c r="L482" s="39"/>
      <c r="M482" s="164" t="s">
        <v>21</v>
      </c>
      <c r="N482" s="165" t="s">
        <v>44</v>
      </c>
      <c r="P482" s="166">
        <f>O482*H482</f>
        <v>0</v>
      </c>
      <c r="Q482" s="166">
        <v>0</v>
      </c>
      <c r="R482" s="166">
        <f>Q482*H482</f>
        <v>0</v>
      </c>
      <c r="S482" s="166">
        <v>0</v>
      </c>
      <c r="T482" s="167">
        <f>S482*H482</f>
        <v>0</v>
      </c>
      <c r="AR482" s="23" t="s">
        <v>162</v>
      </c>
      <c r="AT482" s="23" t="s">
        <v>157</v>
      </c>
      <c r="AU482" s="23" t="s">
        <v>83</v>
      </c>
      <c r="AY482" s="23" t="s">
        <v>155</v>
      </c>
      <c r="BE482" s="168">
        <f>IF(N482="základní",J482,0)</f>
        <v>0</v>
      </c>
      <c r="BF482" s="168">
        <f>IF(N482="snížená",J482,0)</f>
        <v>0</v>
      </c>
      <c r="BG482" s="168">
        <f>IF(N482="zákl. přenesená",J482,0)</f>
        <v>0</v>
      </c>
      <c r="BH482" s="168">
        <f>IF(N482="sníž. přenesená",J482,0)</f>
        <v>0</v>
      </c>
      <c r="BI482" s="168">
        <f>IF(N482="nulová",J482,0)</f>
        <v>0</v>
      </c>
      <c r="BJ482" s="23" t="s">
        <v>81</v>
      </c>
      <c r="BK482" s="168">
        <f>ROUND(I482*H482,2)</f>
        <v>0</v>
      </c>
      <c r="BL482" s="23" t="s">
        <v>162</v>
      </c>
      <c r="BM482" s="23" t="s">
        <v>715</v>
      </c>
    </row>
    <row r="483" spans="2:63" s="10" customFormat="1" ht="37.35" customHeight="1">
      <c r="B483" s="145"/>
      <c r="D483" s="146" t="s">
        <v>72</v>
      </c>
      <c r="E483" s="147" t="s">
        <v>716</v>
      </c>
      <c r="F483" s="147" t="s">
        <v>717</v>
      </c>
      <c r="I483" s="148"/>
      <c r="J483" s="149">
        <f>BK483</f>
        <v>0</v>
      </c>
      <c r="L483" s="145"/>
      <c r="M483" s="150"/>
      <c r="P483" s="151">
        <f>P484+P501+P535+P563+P572+P611+P617+P653+P679+P711+P721+P750+P775+P779+P813</f>
        <v>0</v>
      </c>
      <c r="R483" s="151">
        <f>R484+R501+R535+R563+R572+R611+R617+R653+R679+R711+R721+R750+R775+R779+R813</f>
        <v>12.69233394</v>
      </c>
      <c r="T483" s="152">
        <f>T484+T501+T535+T563+T572+T611+T617+T653+T679+T711+T721+T750+T775+T779+T813</f>
        <v>0.2454143</v>
      </c>
      <c r="AR483" s="146" t="s">
        <v>83</v>
      </c>
      <c r="AT483" s="153" t="s">
        <v>72</v>
      </c>
      <c r="AU483" s="153" t="s">
        <v>73</v>
      </c>
      <c r="AY483" s="146" t="s">
        <v>155</v>
      </c>
      <c r="BK483" s="154">
        <f>BK484+BK501+BK535+BK563+BK572+BK611+BK617+BK653+BK679+BK711+BK721+BK750+BK775+BK779+BK813</f>
        <v>0</v>
      </c>
    </row>
    <row r="484" spans="2:63" s="10" customFormat="1" ht="19.95" customHeight="1">
      <c r="B484" s="145"/>
      <c r="D484" s="146" t="s">
        <v>72</v>
      </c>
      <c r="E484" s="155" t="s">
        <v>718</v>
      </c>
      <c r="F484" s="155" t="s">
        <v>719</v>
      </c>
      <c r="I484" s="148"/>
      <c r="J484" s="156">
        <f>BK484</f>
        <v>0</v>
      </c>
      <c r="L484" s="145"/>
      <c r="M484" s="150"/>
      <c r="P484" s="151">
        <f>SUM(P485:P500)</f>
        <v>0</v>
      </c>
      <c r="R484" s="151">
        <f>SUM(R485:R500)</f>
        <v>0.43630120000000006</v>
      </c>
      <c r="T484" s="152">
        <f>SUM(T485:T500)</f>
        <v>0</v>
      </c>
      <c r="AR484" s="146" t="s">
        <v>83</v>
      </c>
      <c r="AT484" s="153" t="s">
        <v>72</v>
      </c>
      <c r="AU484" s="153" t="s">
        <v>81</v>
      </c>
      <c r="AY484" s="146" t="s">
        <v>155</v>
      </c>
      <c r="BK484" s="154">
        <f>SUM(BK485:BK500)</f>
        <v>0</v>
      </c>
    </row>
    <row r="485" spans="2:65" s="1" customFormat="1" ht="31.5" customHeight="1">
      <c r="B485" s="39"/>
      <c r="C485" s="157" t="s">
        <v>720</v>
      </c>
      <c r="D485" s="157" t="s">
        <v>157</v>
      </c>
      <c r="E485" s="158" t="s">
        <v>721</v>
      </c>
      <c r="F485" s="159" t="s">
        <v>722</v>
      </c>
      <c r="G485" s="160" t="s">
        <v>206</v>
      </c>
      <c r="H485" s="161">
        <v>34.739</v>
      </c>
      <c r="I485" s="162"/>
      <c r="J485" s="163">
        <f>ROUND(I485*H485,2)</f>
        <v>0</v>
      </c>
      <c r="K485" s="159" t="s">
        <v>161</v>
      </c>
      <c r="L485" s="39"/>
      <c r="M485" s="164" t="s">
        <v>21</v>
      </c>
      <c r="N485" s="165" t="s">
        <v>44</v>
      </c>
      <c r="P485" s="166">
        <f>O485*H485</f>
        <v>0</v>
      </c>
      <c r="Q485" s="166">
        <v>0</v>
      </c>
      <c r="R485" s="166">
        <f>Q485*H485</f>
        <v>0</v>
      </c>
      <c r="S485" s="166">
        <v>0</v>
      </c>
      <c r="T485" s="167">
        <f>S485*H485</f>
        <v>0</v>
      </c>
      <c r="AR485" s="23" t="s">
        <v>260</v>
      </c>
      <c r="AT485" s="23" t="s">
        <v>157</v>
      </c>
      <c r="AU485" s="23" t="s">
        <v>83</v>
      </c>
      <c r="AY485" s="23" t="s">
        <v>155</v>
      </c>
      <c r="BE485" s="168">
        <f>IF(N485="základní",J485,0)</f>
        <v>0</v>
      </c>
      <c r="BF485" s="168">
        <f>IF(N485="snížená",J485,0)</f>
        <v>0</v>
      </c>
      <c r="BG485" s="168">
        <f>IF(N485="zákl. přenesená",J485,0)</f>
        <v>0</v>
      </c>
      <c r="BH485" s="168">
        <f>IF(N485="sníž. přenesená",J485,0)</f>
        <v>0</v>
      </c>
      <c r="BI485" s="168">
        <f>IF(N485="nulová",J485,0)</f>
        <v>0</v>
      </c>
      <c r="BJ485" s="23" t="s">
        <v>81</v>
      </c>
      <c r="BK485" s="168">
        <f>ROUND(I485*H485,2)</f>
        <v>0</v>
      </c>
      <c r="BL485" s="23" t="s">
        <v>260</v>
      </c>
      <c r="BM485" s="23" t="s">
        <v>723</v>
      </c>
    </row>
    <row r="486" spans="2:51" s="11" customFormat="1" ht="13.5">
      <c r="B486" s="169"/>
      <c r="D486" s="170" t="s">
        <v>164</v>
      </c>
      <c r="E486" s="171" t="s">
        <v>21</v>
      </c>
      <c r="F486" s="172" t="s">
        <v>724</v>
      </c>
      <c r="H486" s="173" t="s">
        <v>21</v>
      </c>
      <c r="I486" s="174"/>
      <c r="L486" s="169"/>
      <c r="M486" s="175"/>
      <c r="T486" s="176"/>
      <c r="AT486" s="173" t="s">
        <v>164</v>
      </c>
      <c r="AU486" s="173" t="s">
        <v>83</v>
      </c>
      <c r="AV486" s="11" t="s">
        <v>81</v>
      </c>
      <c r="AW486" s="11" t="s">
        <v>37</v>
      </c>
      <c r="AX486" s="11" t="s">
        <v>73</v>
      </c>
      <c r="AY486" s="173" t="s">
        <v>155</v>
      </c>
    </row>
    <row r="487" spans="2:51" s="12" customFormat="1" ht="13.5">
      <c r="B487" s="177"/>
      <c r="D487" s="170" t="s">
        <v>164</v>
      </c>
      <c r="E487" s="178" t="s">
        <v>21</v>
      </c>
      <c r="F487" s="179" t="s">
        <v>725</v>
      </c>
      <c r="H487" s="180">
        <v>34.739</v>
      </c>
      <c r="I487" s="181"/>
      <c r="L487" s="177"/>
      <c r="M487" s="182"/>
      <c r="T487" s="183"/>
      <c r="AT487" s="178" t="s">
        <v>164</v>
      </c>
      <c r="AU487" s="178" t="s">
        <v>83</v>
      </c>
      <c r="AV487" s="12" t="s">
        <v>83</v>
      </c>
      <c r="AW487" s="12" t="s">
        <v>37</v>
      </c>
      <c r="AX487" s="12" t="s">
        <v>81</v>
      </c>
      <c r="AY487" s="178" t="s">
        <v>155</v>
      </c>
    </row>
    <row r="488" spans="2:65" s="1" customFormat="1" ht="22.5" customHeight="1">
      <c r="B488" s="39"/>
      <c r="C488" s="192" t="s">
        <v>726</v>
      </c>
      <c r="D488" s="192" t="s">
        <v>218</v>
      </c>
      <c r="E488" s="193" t="s">
        <v>727</v>
      </c>
      <c r="F488" s="194" t="s">
        <v>728</v>
      </c>
      <c r="G488" s="195" t="s">
        <v>193</v>
      </c>
      <c r="H488" s="196">
        <v>0.017</v>
      </c>
      <c r="I488" s="197"/>
      <c r="J488" s="198">
        <f>ROUND(I488*H488,2)</f>
        <v>0</v>
      </c>
      <c r="K488" s="194" t="s">
        <v>161</v>
      </c>
      <c r="L488" s="199"/>
      <c r="M488" s="200" t="s">
        <v>21</v>
      </c>
      <c r="N488" s="201" t="s">
        <v>44</v>
      </c>
      <c r="P488" s="166">
        <f>O488*H488</f>
        <v>0</v>
      </c>
      <c r="Q488" s="166">
        <v>1</v>
      </c>
      <c r="R488" s="166">
        <f>Q488*H488</f>
        <v>0.017</v>
      </c>
      <c r="S488" s="166">
        <v>0</v>
      </c>
      <c r="T488" s="167">
        <f>S488*H488</f>
        <v>0</v>
      </c>
      <c r="AR488" s="23" t="s">
        <v>351</v>
      </c>
      <c r="AT488" s="23" t="s">
        <v>218</v>
      </c>
      <c r="AU488" s="23" t="s">
        <v>83</v>
      </c>
      <c r="AY488" s="23" t="s">
        <v>155</v>
      </c>
      <c r="BE488" s="168">
        <f>IF(N488="základní",J488,0)</f>
        <v>0</v>
      </c>
      <c r="BF488" s="168">
        <f>IF(N488="snížená",J488,0)</f>
        <v>0</v>
      </c>
      <c r="BG488" s="168">
        <f>IF(N488="zákl. přenesená",J488,0)</f>
        <v>0</v>
      </c>
      <c r="BH488" s="168">
        <f>IF(N488="sníž. přenesená",J488,0)</f>
        <v>0</v>
      </c>
      <c r="BI488" s="168">
        <f>IF(N488="nulová",J488,0)</f>
        <v>0</v>
      </c>
      <c r="BJ488" s="23" t="s">
        <v>81</v>
      </c>
      <c r="BK488" s="168">
        <f>ROUND(I488*H488,2)</f>
        <v>0</v>
      </c>
      <c r="BL488" s="23" t="s">
        <v>260</v>
      </c>
      <c r="BM488" s="23" t="s">
        <v>729</v>
      </c>
    </row>
    <row r="489" spans="2:47" s="1" customFormat="1" ht="48">
      <c r="B489" s="39"/>
      <c r="D489" s="170" t="s">
        <v>222</v>
      </c>
      <c r="F489" s="202" t="s">
        <v>1913</v>
      </c>
      <c r="I489" s="98"/>
      <c r="L489" s="39"/>
      <c r="M489" s="203"/>
      <c r="T489" s="64"/>
      <c r="AT489" s="23" t="s">
        <v>222</v>
      </c>
      <c r="AU489" s="23" t="s">
        <v>83</v>
      </c>
    </row>
    <row r="490" spans="2:51" s="12" customFormat="1" ht="13.5">
      <c r="B490" s="177"/>
      <c r="D490" s="170" t="s">
        <v>164</v>
      </c>
      <c r="F490" s="179" t="s">
        <v>730</v>
      </c>
      <c r="H490" s="180">
        <v>0.017</v>
      </c>
      <c r="I490" s="181"/>
      <c r="L490" s="177"/>
      <c r="M490" s="182"/>
      <c r="T490" s="183"/>
      <c r="AT490" s="178" t="s">
        <v>164</v>
      </c>
      <c r="AU490" s="178" t="s">
        <v>83</v>
      </c>
      <c r="AV490" s="12" t="s">
        <v>83</v>
      </c>
      <c r="AW490" s="12" t="s">
        <v>6</v>
      </c>
      <c r="AX490" s="12" t="s">
        <v>81</v>
      </c>
      <c r="AY490" s="178" t="s">
        <v>155</v>
      </c>
    </row>
    <row r="491" spans="2:65" s="1" customFormat="1" ht="22.5" customHeight="1">
      <c r="B491" s="39"/>
      <c r="C491" s="157" t="s">
        <v>494</v>
      </c>
      <c r="D491" s="157" t="s">
        <v>157</v>
      </c>
      <c r="E491" s="158" t="s">
        <v>731</v>
      </c>
      <c r="F491" s="159" t="s">
        <v>732</v>
      </c>
      <c r="G491" s="160" t="s">
        <v>206</v>
      </c>
      <c r="H491" s="161">
        <v>69.478</v>
      </c>
      <c r="I491" s="162"/>
      <c r="J491" s="163">
        <f>ROUND(I491*H491,2)</f>
        <v>0</v>
      </c>
      <c r="K491" s="159" t="s">
        <v>161</v>
      </c>
      <c r="L491" s="39"/>
      <c r="M491" s="164" t="s">
        <v>21</v>
      </c>
      <c r="N491" s="165" t="s">
        <v>44</v>
      </c>
      <c r="P491" s="166">
        <f>O491*H491</f>
        <v>0</v>
      </c>
      <c r="Q491" s="166">
        <v>0.0004</v>
      </c>
      <c r="R491" s="166">
        <f>Q491*H491</f>
        <v>0.0277912</v>
      </c>
      <c r="S491" s="166">
        <v>0</v>
      </c>
      <c r="T491" s="167">
        <f>S491*H491</f>
        <v>0</v>
      </c>
      <c r="AR491" s="23" t="s">
        <v>260</v>
      </c>
      <c r="AT491" s="23" t="s">
        <v>157</v>
      </c>
      <c r="AU491" s="23" t="s">
        <v>83</v>
      </c>
      <c r="AY491" s="23" t="s">
        <v>155</v>
      </c>
      <c r="BE491" s="168">
        <f>IF(N491="základní",J491,0)</f>
        <v>0</v>
      </c>
      <c r="BF491" s="168">
        <f>IF(N491="snížená",J491,0)</f>
        <v>0</v>
      </c>
      <c r="BG491" s="168">
        <f>IF(N491="zákl. přenesená",J491,0)</f>
        <v>0</v>
      </c>
      <c r="BH491" s="168">
        <f>IF(N491="sníž. přenesená",J491,0)</f>
        <v>0</v>
      </c>
      <c r="BI491" s="168">
        <f>IF(N491="nulová",J491,0)</f>
        <v>0</v>
      </c>
      <c r="BJ491" s="23" t="s">
        <v>81</v>
      </c>
      <c r="BK491" s="168">
        <f>ROUND(I491*H491,2)</f>
        <v>0</v>
      </c>
      <c r="BL491" s="23" t="s">
        <v>260</v>
      </c>
      <c r="BM491" s="23" t="s">
        <v>733</v>
      </c>
    </row>
    <row r="492" spans="2:65" s="1" customFormat="1" ht="48">
      <c r="B492" s="39"/>
      <c r="C492" s="192" t="s">
        <v>508</v>
      </c>
      <c r="D492" s="192" t="s">
        <v>218</v>
      </c>
      <c r="E492" s="193" t="s">
        <v>734</v>
      </c>
      <c r="F492" s="194" t="s">
        <v>1914</v>
      </c>
      <c r="G492" s="195" t="s">
        <v>206</v>
      </c>
      <c r="H492" s="196">
        <v>39.95</v>
      </c>
      <c r="I492" s="197"/>
      <c r="J492" s="198">
        <f>ROUND(I492*H492,2)</f>
        <v>0</v>
      </c>
      <c r="K492" s="194" t="s">
        <v>21</v>
      </c>
      <c r="L492" s="199"/>
      <c r="M492" s="200" t="s">
        <v>21</v>
      </c>
      <c r="N492" s="201" t="s">
        <v>44</v>
      </c>
      <c r="P492" s="166">
        <f>O492*H492</f>
        <v>0</v>
      </c>
      <c r="Q492" s="166">
        <v>0.0049</v>
      </c>
      <c r="R492" s="166">
        <f>Q492*H492</f>
        <v>0.195755</v>
      </c>
      <c r="S492" s="166">
        <v>0</v>
      </c>
      <c r="T492" s="167">
        <f>S492*H492</f>
        <v>0</v>
      </c>
      <c r="AR492" s="23" t="s">
        <v>351</v>
      </c>
      <c r="AT492" s="23" t="s">
        <v>218</v>
      </c>
      <c r="AU492" s="23" t="s">
        <v>83</v>
      </c>
      <c r="AY492" s="23" t="s">
        <v>155</v>
      </c>
      <c r="BE492" s="168">
        <f>IF(N492="základní",J492,0)</f>
        <v>0</v>
      </c>
      <c r="BF492" s="168">
        <f>IF(N492="snížená",J492,0)</f>
        <v>0</v>
      </c>
      <c r="BG492" s="168">
        <f>IF(N492="zákl. přenesená",J492,0)</f>
        <v>0</v>
      </c>
      <c r="BH492" s="168">
        <f>IF(N492="sníž. přenesená",J492,0)</f>
        <v>0</v>
      </c>
      <c r="BI492" s="168">
        <f>IF(N492="nulová",J492,0)</f>
        <v>0</v>
      </c>
      <c r="BJ492" s="23" t="s">
        <v>81</v>
      </c>
      <c r="BK492" s="168">
        <f>ROUND(I492*H492,2)</f>
        <v>0</v>
      </c>
      <c r="BL492" s="23" t="s">
        <v>260</v>
      </c>
      <c r="BM492" s="23" t="s">
        <v>735</v>
      </c>
    </row>
    <row r="493" spans="2:51" s="11" customFormat="1" ht="13.5">
      <c r="B493" s="169"/>
      <c r="D493" s="170" t="s">
        <v>164</v>
      </c>
      <c r="E493" s="171" t="s">
        <v>21</v>
      </c>
      <c r="F493" s="172" t="s">
        <v>724</v>
      </c>
      <c r="H493" s="173" t="s">
        <v>21</v>
      </c>
      <c r="I493" s="174"/>
      <c r="L493" s="169"/>
      <c r="M493" s="175"/>
      <c r="T493" s="176"/>
      <c r="AT493" s="173" t="s">
        <v>164</v>
      </c>
      <c r="AU493" s="173" t="s">
        <v>83</v>
      </c>
      <c r="AV493" s="11" t="s">
        <v>81</v>
      </c>
      <c r="AW493" s="11" t="s">
        <v>37</v>
      </c>
      <c r="AX493" s="11" t="s">
        <v>73</v>
      </c>
      <c r="AY493" s="173" t="s">
        <v>155</v>
      </c>
    </row>
    <row r="494" spans="2:51" s="12" customFormat="1" ht="13.5">
      <c r="B494" s="177"/>
      <c r="D494" s="170" t="s">
        <v>164</v>
      </c>
      <c r="E494" s="178" t="s">
        <v>21</v>
      </c>
      <c r="F494" s="179" t="s">
        <v>725</v>
      </c>
      <c r="H494" s="180">
        <v>34.739</v>
      </c>
      <c r="I494" s="181"/>
      <c r="L494" s="177"/>
      <c r="M494" s="182"/>
      <c r="T494" s="183"/>
      <c r="AT494" s="178" t="s">
        <v>164</v>
      </c>
      <c r="AU494" s="178" t="s">
        <v>83</v>
      </c>
      <c r="AV494" s="12" t="s">
        <v>83</v>
      </c>
      <c r="AW494" s="12" t="s">
        <v>37</v>
      </c>
      <c r="AX494" s="12" t="s">
        <v>81</v>
      </c>
      <c r="AY494" s="178" t="s">
        <v>155</v>
      </c>
    </row>
    <row r="495" spans="2:51" s="12" customFormat="1" ht="13.5">
      <c r="B495" s="177"/>
      <c r="D495" s="170" t="s">
        <v>164</v>
      </c>
      <c r="F495" s="179" t="s">
        <v>736</v>
      </c>
      <c r="H495" s="180">
        <v>39.95</v>
      </c>
      <c r="I495" s="181"/>
      <c r="L495" s="177"/>
      <c r="M495" s="182"/>
      <c r="T495" s="183"/>
      <c r="AT495" s="178" t="s">
        <v>164</v>
      </c>
      <c r="AU495" s="178" t="s">
        <v>83</v>
      </c>
      <c r="AV495" s="12" t="s">
        <v>83</v>
      </c>
      <c r="AW495" s="12" t="s">
        <v>6</v>
      </c>
      <c r="AX495" s="12" t="s">
        <v>81</v>
      </c>
      <c r="AY495" s="178" t="s">
        <v>155</v>
      </c>
    </row>
    <row r="496" spans="2:65" s="1" customFormat="1" ht="48">
      <c r="B496" s="39"/>
      <c r="C496" s="192" t="s">
        <v>538</v>
      </c>
      <c r="D496" s="192" t="s">
        <v>218</v>
      </c>
      <c r="E496" s="193" t="s">
        <v>737</v>
      </c>
      <c r="F496" s="194" t="s">
        <v>1914</v>
      </c>
      <c r="G496" s="195" t="s">
        <v>206</v>
      </c>
      <c r="H496" s="196">
        <v>39.95</v>
      </c>
      <c r="I496" s="197"/>
      <c r="J496" s="198">
        <f>ROUND(I496*H496,2)</f>
        <v>0</v>
      </c>
      <c r="K496" s="194" t="s">
        <v>21</v>
      </c>
      <c r="L496" s="199"/>
      <c r="M496" s="200" t="s">
        <v>21</v>
      </c>
      <c r="N496" s="201" t="s">
        <v>44</v>
      </c>
      <c r="P496" s="166">
        <f>O496*H496</f>
        <v>0</v>
      </c>
      <c r="Q496" s="166">
        <v>0.0049</v>
      </c>
      <c r="R496" s="166">
        <f>Q496*H496</f>
        <v>0.195755</v>
      </c>
      <c r="S496" s="166">
        <v>0</v>
      </c>
      <c r="T496" s="167">
        <f>S496*H496</f>
        <v>0</v>
      </c>
      <c r="AR496" s="23" t="s">
        <v>351</v>
      </c>
      <c r="AT496" s="23" t="s">
        <v>218</v>
      </c>
      <c r="AU496" s="23" t="s">
        <v>83</v>
      </c>
      <c r="AY496" s="23" t="s">
        <v>155</v>
      </c>
      <c r="BE496" s="168">
        <f>IF(N496="základní",J496,0)</f>
        <v>0</v>
      </c>
      <c r="BF496" s="168">
        <f>IF(N496="snížená",J496,0)</f>
        <v>0</v>
      </c>
      <c r="BG496" s="168">
        <f>IF(N496="zákl. přenesená",J496,0)</f>
        <v>0</v>
      </c>
      <c r="BH496" s="168">
        <f>IF(N496="sníž. přenesená",J496,0)</f>
        <v>0</v>
      </c>
      <c r="BI496" s="168">
        <f>IF(N496="nulová",J496,0)</f>
        <v>0</v>
      </c>
      <c r="BJ496" s="23" t="s">
        <v>81</v>
      </c>
      <c r="BK496" s="168">
        <f>ROUND(I496*H496,2)</f>
        <v>0</v>
      </c>
      <c r="BL496" s="23" t="s">
        <v>260</v>
      </c>
      <c r="BM496" s="23" t="s">
        <v>738</v>
      </c>
    </row>
    <row r="497" spans="2:51" s="11" customFormat="1" ht="13.5">
      <c r="B497" s="169"/>
      <c r="D497" s="170" t="s">
        <v>164</v>
      </c>
      <c r="E497" s="171" t="s">
        <v>21</v>
      </c>
      <c r="F497" s="172" t="s">
        <v>724</v>
      </c>
      <c r="H497" s="173" t="s">
        <v>21</v>
      </c>
      <c r="I497" s="174"/>
      <c r="L497" s="169"/>
      <c r="M497" s="175"/>
      <c r="T497" s="176"/>
      <c r="AT497" s="173" t="s">
        <v>164</v>
      </c>
      <c r="AU497" s="173" t="s">
        <v>83</v>
      </c>
      <c r="AV497" s="11" t="s">
        <v>81</v>
      </c>
      <c r="AW497" s="11" t="s">
        <v>37</v>
      </c>
      <c r="AX497" s="11" t="s">
        <v>73</v>
      </c>
      <c r="AY497" s="173" t="s">
        <v>155</v>
      </c>
    </row>
    <row r="498" spans="2:51" s="12" customFormat="1" ht="13.5">
      <c r="B498" s="177"/>
      <c r="D498" s="170" t="s">
        <v>164</v>
      </c>
      <c r="E498" s="178" t="s">
        <v>21</v>
      </c>
      <c r="F498" s="179" t="s">
        <v>725</v>
      </c>
      <c r="H498" s="180">
        <v>34.739</v>
      </c>
      <c r="I498" s="181"/>
      <c r="L498" s="177"/>
      <c r="M498" s="182"/>
      <c r="T498" s="183"/>
      <c r="AT498" s="178" t="s">
        <v>164</v>
      </c>
      <c r="AU498" s="178" t="s">
        <v>83</v>
      </c>
      <c r="AV498" s="12" t="s">
        <v>83</v>
      </c>
      <c r="AW498" s="12" t="s">
        <v>37</v>
      </c>
      <c r="AX498" s="12" t="s">
        <v>81</v>
      </c>
      <c r="AY498" s="178" t="s">
        <v>155</v>
      </c>
    </row>
    <row r="499" spans="2:51" s="12" customFormat="1" ht="13.5">
      <c r="B499" s="177"/>
      <c r="D499" s="170" t="s">
        <v>164</v>
      </c>
      <c r="F499" s="179" t="s">
        <v>736</v>
      </c>
      <c r="H499" s="180">
        <v>39.95</v>
      </c>
      <c r="I499" s="181"/>
      <c r="L499" s="177"/>
      <c r="M499" s="182"/>
      <c r="T499" s="183"/>
      <c r="AT499" s="178" t="s">
        <v>164</v>
      </c>
      <c r="AU499" s="178" t="s">
        <v>83</v>
      </c>
      <c r="AV499" s="12" t="s">
        <v>83</v>
      </c>
      <c r="AW499" s="12" t="s">
        <v>6</v>
      </c>
      <c r="AX499" s="12" t="s">
        <v>81</v>
      </c>
      <c r="AY499" s="178" t="s">
        <v>155</v>
      </c>
    </row>
    <row r="500" spans="2:65" s="1" customFormat="1" ht="31.5" customHeight="1">
      <c r="B500" s="39"/>
      <c r="C500" s="157" t="s">
        <v>739</v>
      </c>
      <c r="D500" s="157" t="s">
        <v>157</v>
      </c>
      <c r="E500" s="158" t="s">
        <v>740</v>
      </c>
      <c r="F500" s="159" t="s">
        <v>741</v>
      </c>
      <c r="G500" s="160" t="s">
        <v>742</v>
      </c>
      <c r="H500" s="211"/>
      <c r="I500" s="162"/>
      <c r="J500" s="163">
        <f>ROUND(I500*H500,2)</f>
        <v>0</v>
      </c>
      <c r="K500" s="159" t="s">
        <v>161</v>
      </c>
      <c r="L500" s="39"/>
      <c r="M500" s="164" t="s">
        <v>21</v>
      </c>
      <c r="N500" s="165" t="s">
        <v>44</v>
      </c>
      <c r="P500" s="166">
        <f>O500*H500</f>
        <v>0</v>
      </c>
      <c r="Q500" s="166">
        <v>0</v>
      </c>
      <c r="R500" s="166">
        <f>Q500*H500</f>
        <v>0</v>
      </c>
      <c r="S500" s="166">
        <v>0</v>
      </c>
      <c r="T500" s="167">
        <f>S500*H500</f>
        <v>0</v>
      </c>
      <c r="AR500" s="23" t="s">
        <v>260</v>
      </c>
      <c r="AT500" s="23" t="s">
        <v>157</v>
      </c>
      <c r="AU500" s="23" t="s">
        <v>83</v>
      </c>
      <c r="AY500" s="23" t="s">
        <v>155</v>
      </c>
      <c r="BE500" s="168">
        <f>IF(N500="základní",J500,0)</f>
        <v>0</v>
      </c>
      <c r="BF500" s="168">
        <f>IF(N500="snížená",J500,0)</f>
        <v>0</v>
      </c>
      <c r="BG500" s="168">
        <f>IF(N500="zákl. přenesená",J500,0)</f>
        <v>0</v>
      </c>
      <c r="BH500" s="168">
        <f>IF(N500="sníž. přenesená",J500,0)</f>
        <v>0</v>
      </c>
      <c r="BI500" s="168">
        <f>IF(N500="nulová",J500,0)</f>
        <v>0</v>
      </c>
      <c r="BJ500" s="23" t="s">
        <v>81</v>
      </c>
      <c r="BK500" s="168">
        <f>ROUND(I500*H500,2)</f>
        <v>0</v>
      </c>
      <c r="BL500" s="23" t="s">
        <v>260</v>
      </c>
      <c r="BM500" s="23" t="s">
        <v>743</v>
      </c>
    </row>
    <row r="501" spans="2:63" s="10" customFormat="1" ht="29.85" customHeight="1">
      <c r="B501" s="145"/>
      <c r="D501" s="146" t="s">
        <v>72</v>
      </c>
      <c r="E501" s="155" t="s">
        <v>744</v>
      </c>
      <c r="F501" s="155" t="s">
        <v>745</v>
      </c>
      <c r="I501" s="148"/>
      <c r="J501" s="156">
        <f>BK501</f>
        <v>0</v>
      </c>
      <c r="L501" s="145"/>
      <c r="M501" s="150"/>
      <c r="P501" s="151">
        <f>SUM(P502:P534)</f>
        <v>0</v>
      </c>
      <c r="R501" s="151">
        <f>SUM(R502:R534)</f>
        <v>0</v>
      </c>
      <c r="T501" s="152">
        <f>SUM(T502:T534)</f>
        <v>0</v>
      </c>
      <c r="AR501" s="146" t="s">
        <v>83</v>
      </c>
      <c r="AT501" s="153" t="s">
        <v>72</v>
      </c>
      <c r="AU501" s="153" t="s">
        <v>81</v>
      </c>
      <c r="AY501" s="146" t="s">
        <v>155</v>
      </c>
      <c r="BK501" s="154">
        <f>SUM(BK502:BK534)</f>
        <v>0</v>
      </c>
    </row>
    <row r="502" spans="2:65" s="1" customFormat="1" ht="22.5" customHeight="1">
      <c r="B502" s="39"/>
      <c r="C502" s="157" t="s">
        <v>746</v>
      </c>
      <c r="D502" s="157" t="s">
        <v>157</v>
      </c>
      <c r="E502" s="158" t="s">
        <v>747</v>
      </c>
      <c r="F502" s="159" t="s">
        <v>748</v>
      </c>
      <c r="G502" s="160" t="s">
        <v>749</v>
      </c>
      <c r="H502" s="161">
        <v>15</v>
      </c>
      <c r="I502" s="162"/>
      <c r="J502" s="163">
        <f>ROUND(I502*H502,2)</f>
        <v>0</v>
      </c>
      <c r="K502" s="159" t="s">
        <v>21</v>
      </c>
      <c r="L502" s="39"/>
      <c r="M502" s="164" t="s">
        <v>21</v>
      </c>
      <c r="N502" s="165" t="s">
        <v>44</v>
      </c>
      <c r="P502" s="166">
        <f>O502*H502</f>
        <v>0</v>
      </c>
      <c r="Q502" s="166">
        <v>0</v>
      </c>
      <c r="R502" s="166">
        <f>Q502*H502</f>
        <v>0</v>
      </c>
      <c r="S502" s="166">
        <v>0</v>
      </c>
      <c r="T502" s="167">
        <f>S502*H502</f>
        <v>0</v>
      </c>
      <c r="AR502" s="23" t="s">
        <v>260</v>
      </c>
      <c r="AT502" s="23" t="s">
        <v>157</v>
      </c>
      <c r="AU502" s="23" t="s">
        <v>83</v>
      </c>
      <c r="AY502" s="23" t="s">
        <v>155</v>
      </c>
      <c r="BE502" s="168">
        <f>IF(N502="základní",J502,0)</f>
        <v>0</v>
      </c>
      <c r="BF502" s="168">
        <f>IF(N502="snížená",J502,0)</f>
        <v>0</v>
      </c>
      <c r="BG502" s="168">
        <f>IF(N502="zákl. přenesená",J502,0)</f>
        <v>0</v>
      </c>
      <c r="BH502" s="168">
        <f>IF(N502="sníž. přenesená",J502,0)</f>
        <v>0</v>
      </c>
      <c r="BI502" s="168">
        <f>IF(N502="nulová",J502,0)</f>
        <v>0</v>
      </c>
      <c r="BJ502" s="23" t="s">
        <v>81</v>
      </c>
      <c r="BK502" s="168">
        <f>ROUND(I502*H502,2)</f>
        <v>0</v>
      </c>
      <c r="BL502" s="23" t="s">
        <v>260</v>
      </c>
      <c r="BM502" s="23" t="s">
        <v>750</v>
      </c>
    </row>
    <row r="503" spans="2:65" s="1" customFormat="1" ht="22.5" customHeight="1">
      <c r="B503" s="39"/>
      <c r="C503" s="157" t="s">
        <v>710</v>
      </c>
      <c r="D503" s="157" t="s">
        <v>157</v>
      </c>
      <c r="E503" s="158" t="s">
        <v>751</v>
      </c>
      <c r="F503" s="159" t="s">
        <v>752</v>
      </c>
      <c r="G503" s="160" t="s">
        <v>749</v>
      </c>
      <c r="H503" s="161">
        <v>48</v>
      </c>
      <c r="I503" s="162"/>
      <c r="J503" s="163">
        <f>ROUND(I503*H503,2)</f>
        <v>0</v>
      </c>
      <c r="K503" s="159" t="s">
        <v>21</v>
      </c>
      <c r="L503" s="39"/>
      <c r="M503" s="164" t="s">
        <v>21</v>
      </c>
      <c r="N503" s="165" t="s">
        <v>44</v>
      </c>
      <c r="P503" s="166">
        <f>O503*H503</f>
        <v>0</v>
      </c>
      <c r="Q503" s="166">
        <v>0</v>
      </c>
      <c r="R503" s="166">
        <f>Q503*H503</f>
        <v>0</v>
      </c>
      <c r="S503" s="166">
        <v>0</v>
      </c>
      <c r="T503" s="167">
        <f>S503*H503</f>
        <v>0</v>
      </c>
      <c r="AR503" s="23" t="s">
        <v>260</v>
      </c>
      <c r="AT503" s="23" t="s">
        <v>157</v>
      </c>
      <c r="AU503" s="23" t="s">
        <v>83</v>
      </c>
      <c r="AY503" s="23" t="s">
        <v>155</v>
      </c>
      <c r="BE503" s="168">
        <f>IF(N503="základní",J503,0)</f>
        <v>0</v>
      </c>
      <c r="BF503" s="168">
        <f>IF(N503="snížená",J503,0)</f>
        <v>0</v>
      </c>
      <c r="BG503" s="168">
        <f>IF(N503="zákl. přenesená",J503,0)</f>
        <v>0</v>
      </c>
      <c r="BH503" s="168">
        <f>IF(N503="sníž. přenesená",J503,0)</f>
        <v>0</v>
      </c>
      <c r="BI503" s="168">
        <f>IF(N503="nulová",J503,0)</f>
        <v>0</v>
      </c>
      <c r="BJ503" s="23" t="s">
        <v>81</v>
      </c>
      <c r="BK503" s="168">
        <f>ROUND(I503*H503,2)</f>
        <v>0</v>
      </c>
      <c r="BL503" s="23" t="s">
        <v>260</v>
      </c>
      <c r="BM503" s="23" t="s">
        <v>753</v>
      </c>
    </row>
    <row r="504" spans="2:51" s="11" customFormat="1" ht="13.5">
      <c r="B504" s="169"/>
      <c r="D504" s="170" t="s">
        <v>164</v>
      </c>
      <c r="E504" s="171" t="s">
        <v>21</v>
      </c>
      <c r="F504" s="172" t="s">
        <v>754</v>
      </c>
      <c r="H504" s="173" t="s">
        <v>21</v>
      </c>
      <c r="I504" s="174"/>
      <c r="L504" s="169"/>
      <c r="M504" s="175"/>
      <c r="T504" s="176"/>
      <c r="AT504" s="173" t="s">
        <v>164</v>
      </c>
      <c r="AU504" s="173" t="s">
        <v>83</v>
      </c>
      <c r="AV504" s="11" t="s">
        <v>81</v>
      </c>
      <c r="AW504" s="11" t="s">
        <v>37</v>
      </c>
      <c r="AX504" s="11" t="s">
        <v>73</v>
      </c>
      <c r="AY504" s="173" t="s">
        <v>155</v>
      </c>
    </row>
    <row r="505" spans="2:51" s="12" customFormat="1" ht="13.5">
      <c r="B505" s="177"/>
      <c r="D505" s="170" t="s">
        <v>164</v>
      </c>
      <c r="E505" s="178" t="s">
        <v>21</v>
      </c>
      <c r="F505" s="179" t="s">
        <v>272</v>
      </c>
      <c r="H505" s="180">
        <v>18</v>
      </c>
      <c r="I505" s="181"/>
      <c r="L505" s="177"/>
      <c r="M505" s="182"/>
      <c r="T505" s="183"/>
      <c r="AT505" s="178" t="s">
        <v>164</v>
      </c>
      <c r="AU505" s="178" t="s">
        <v>83</v>
      </c>
      <c r="AV505" s="12" t="s">
        <v>83</v>
      </c>
      <c r="AW505" s="12" t="s">
        <v>37</v>
      </c>
      <c r="AX505" s="12" t="s">
        <v>73</v>
      </c>
      <c r="AY505" s="178" t="s">
        <v>155</v>
      </c>
    </row>
    <row r="506" spans="2:51" s="11" customFormat="1" ht="13.5">
      <c r="B506" s="169"/>
      <c r="D506" s="170" t="s">
        <v>164</v>
      </c>
      <c r="E506" s="171" t="s">
        <v>21</v>
      </c>
      <c r="F506" s="172" t="s">
        <v>755</v>
      </c>
      <c r="H506" s="173" t="s">
        <v>21</v>
      </c>
      <c r="I506" s="174"/>
      <c r="L506" s="169"/>
      <c r="M506" s="175"/>
      <c r="T506" s="176"/>
      <c r="AT506" s="173" t="s">
        <v>164</v>
      </c>
      <c r="AU506" s="173" t="s">
        <v>83</v>
      </c>
      <c r="AV506" s="11" t="s">
        <v>81</v>
      </c>
      <c r="AW506" s="11" t="s">
        <v>37</v>
      </c>
      <c r="AX506" s="11" t="s">
        <v>73</v>
      </c>
      <c r="AY506" s="173" t="s">
        <v>155</v>
      </c>
    </row>
    <row r="507" spans="2:51" s="12" customFormat="1" ht="13.5">
      <c r="B507" s="177"/>
      <c r="D507" s="170" t="s">
        <v>164</v>
      </c>
      <c r="E507" s="178" t="s">
        <v>21</v>
      </c>
      <c r="F507" s="179" t="s">
        <v>340</v>
      </c>
      <c r="H507" s="180">
        <v>30</v>
      </c>
      <c r="I507" s="181"/>
      <c r="L507" s="177"/>
      <c r="M507" s="182"/>
      <c r="T507" s="183"/>
      <c r="AT507" s="178" t="s">
        <v>164</v>
      </c>
      <c r="AU507" s="178" t="s">
        <v>83</v>
      </c>
      <c r="AV507" s="12" t="s">
        <v>83</v>
      </c>
      <c r="AW507" s="12" t="s">
        <v>37</v>
      </c>
      <c r="AX507" s="12" t="s">
        <v>73</v>
      </c>
      <c r="AY507" s="178" t="s">
        <v>155</v>
      </c>
    </row>
    <row r="508" spans="2:51" s="13" customFormat="1" ht="13.5">
      <c r="B508" s="184"/>
      <c r="D508" s="170" t="s">
        <v>164</v>
      </c>
      <c r="E508" s="185" t="s">
        <v>21</v>
      </c>
      <c r="F508" s="186" t="s">
        <v>174</v>
      </c>
      <c r="H508" s="187">
        <v>48</v>
      </c>
      <c r="I508" s="188"/>
      <c r="L508" s="184"/>
      <c r="M508" s="189"/>
      <c r="T508" s="190"/>
      <c r="AT508" s="191" t="s">
        <v>164</v>
      </c>
      <c r="AU508" s="191" t="s">
        <v>83</v>
      </c>
      <c r="AV508" s="13" t="s">
        <v>162</v>
      </c>
      <c r="AW508" s="13" t="s">
        <v>37</v>
      </c>
      <c r="AX508" s="13" t="s">
        <v>81</v>
      </c>
      <c r="AY508" s="191" t="s">
        <v>155</v>
      </c>
    </row>
    <row r="509" spans="2:65" s="1" customFormat="1" ht="22.5" customHeight="1">
      <c r="B509" s="39"/>
      <c r="C509" s="157" t="s">
        <v>756</v>
      </c>
      <c r="D509" s="157" t="s">
        <v>157</v>
      </c>
      <c r="E509" s="158" t="s">
        <v>757</v>
      </c>
      <c r="F509" s="159" t="s">
        <v>758</v>
      </c>
      <c r="G509" s="160" t="s">
        <v>759</v>
      </c>
      <c r="H509" s="161">
        <v>1</v>
      </c>
      <c r="I509" s="162"/>
      <c r="J509" s="163">
        <f>ROUND(I509*H509,2)</f>
        <v>0</v>
      </c>
      <c r="K509" s="159" t="s">
        <v>21</v>
      </c>
      <c r="L509" s="39"/>
      <c r="M509" s="164" t="s">
        <v>21</v>
      </c>
      <c r="N509" s="165" t="s">
        <v>44</v>
      </c>
      <c r="P509" s="166">
        <f>O509*H509</f>
        <v>0</v>
      </c>
      <c r="Q509" s="166">
        <v>0</v>
      </c>
      <c r="R509" s="166">
        <f>Q509*H509</f>
        <v>0</v>
      </c>
      <c r="S509" s="166">
        <v>0</v>
      </c>
      <c r="T509" s="167">
        <f>S509*H509</f>
        <v>0</v>
      </c>
      <c r="AR509" s="23" t="s">
        <v>260</v>
      </c>
      <c r="AT509" s="23" t="s">
        <v>157</v>
      </c>
      <c r="AU509" s="23" t="s">
        <v>83</v>
      </c>
      <c r="AY509" s="23" t="s">
        <v>155</v>
      </c>
      <c r="BE509" s="168">
        <f>IF(N509="základní",J509,0)</f>
        <v>0</v>
      </c>
      <c r="BF509" s="168">
        <f>IF(N509="snížená",J509,0)</f>
        <v>0</v>
      </c>
      <c r="BG509" s="168">
        <f>IF(N509="zákl. přenesená",J509,0)</f>
        <v>0</v>
      </c>
      <c r="BH509" s="168">
        <f>IF(N509="sníž. přenesená",J509,0)</f>
        <v>0</v>
      </c>
      <c r="BI509" s="168">
        <f>IF(N509="nulová",J509,0)</f>
        <v>0</v>
      </c>
      <c r="BJ509" s="23" t="s">
        <v>81</v>
      </c>
      <c r="BK509" s="168">
        <f>ROUND(I509*H509,2)</f>
        <v>0</v>
      </c>
      <c r="BL509" s="23" t="s">
        <v>260</v>
      </c>
      <c r="BM509" s="23" t="s">
        <v>760</v>
      </c>
    </row>
    <row r="510" spans="2:65" s="1" customFormat="1" ht="22.5" customHeight="1">
      <c r="B510" s="39"/>
      <c r="C510" s="157" t="s">
        <v>761</v>
      </c>
      <c r="D510" s="157" t="s">
        <v>157</v>
      </c>
      <c r="E510" s="158" t="s">
        <v>762</v>
      </c>
      <c r="F510" s="159" t="s">
        <v>763</v>
      </c>
      <c r="G510" s="160" t="s">
        <v>759</v>
      </c>
      <c r="H510" s="161">
        <v>1</v>
      </c>
      <c r="I510" s="162"/>
      <c r="J510" s="163">
        <f>ROUND(I510*H510,2)</f>
        <v>0</v>
      </c>
      <c r="K510" s="159" t="s">
        <v>21</v>
      </c>
      <c r="L510" s="39"/>
      <c r="M510" s="164" t="s">
        <v>21</v>
      </c>
      <c r="N510" s="165" t="s">
        <v>44</v>
      </c>
      <c r="P510" s="166">
        <f>O510*H510</f>
        <v>0</v>
      </c>
      <c r="Q510" s="166">
        <v>0</v>
      </c>
      <c r="R510" s="166">
        <f>Q510*H510</f>
        <v>0</v>
      </c>
      <c r="S510" s="166">
        <v>0</v>
      </c>
      <c r="T510" s="167">
        <f>S510*H510</f>
        <v>0</v>
      </c>
      <c r="AR510" s="23" t="s">
        <v>260</v>
      </c>
      <c r="AT510" s="23" t="s">
        <v>157</v>
      </c>
      <c r="AU510" s="23" t="s">
        <v>83</v>
      </c>
      <c r="AY510" s="23" t="s">
        <v>155</v>
      </c>
      <c r="BE510" s="168">
        <f>IF(N510="základní",J510,0)</f>
        <v>0</v>
      </c>
      <c r="BF510" s="168">
        <f>IF(N510="snížená",J510,0)</f>
        <v>0</v>
      </c>
      <c r="BG510" s="168">
        <f>IF(N510="zákl. přenesená",J510,0)</f>
        <v>0</v>
      </c>
      <c r="BH510" s="168">
        <f>IF(N510="sníž. přenesená",J510,0)</f>
        <v>0</v>
      </c>
      <c r="BI510" s="168">
        <f>IF(N510="nulová",J510,0)</f>
        <v>0</v>
      </c>
      <c r="BJ510" s="23" t="s">
        <v>81</v>
      </c>
      <c r="BK510" s="168">
        <f>ROUND(I510*H510,2)</f>
        <v>0</v>
      </c>
      <c r="BL510" s="23" t="s">
        <v>260</v>
      </c>
      <c r="BM510" s="23" t="s">
        <v>764</v>
      </c>
    </row>
    <row r="511" spans="2:65" s="1" customFormat="1" ht="22.5" customHeight="1">
      <c r="B511" s="39"/>
      <c r="C511" s="157" t="s">
        <v>765</v>
      </c>
      <c r="D511" s="157" t="s">
        <v>157</v>
      </c>
      <c r="E511" s="158" t="s">
        <v>766</v>
      </c>
      <c r="F511" s="159" t="s">
        <v>767</v>
      </c>
      <c r="G511" s="160" t="s">
        <v>749</v>
      </c>
      <c r="H511" s="161">
        <v>20</v>
      </c>
      <c r="I511" s="162"/>
      <c r="J511" s="163">
        <f>ROUND(I511*H511,2)</f>
        <v>0</v>
      </c>
      <c r="K511" s="159" t="s">
        <v>21</v>
      </c>
      <c r="L511" s="39"/>
      <c r="M511" s="164" t="s">
        <v>21</v>
      </c>
      <c r="N511" s="165" t="s">
        <v>44</v>
      </c>
      <c r="P511" s="166">
        <f>O511*H511</f>
        <v>0</v>
      </c>
      <c r="Q511" s="166">
        <v>0</v>
      </c>
      <c r="R511" s="166">
        <f>Q511*H511</f>
        <v>0</v>
      </c>
      <c r="S511" s="166">
        <v>0</v>
      </c>
      <c r="T511" s="167">
        <f>S511*H511</f>
        <v>0</v>
      </c>
      <c r="AR511" s="23" t="s">
        <v>260</v>
      </c>
      <c r="AT511" s="23" t="s">
        <v>157</v>
      </c>
      <c r="AU511" s="23" t="s">
        <v>83</v>
      </c>
      <c r="AY511" s="23" t="s">
        <v>155</v>
      </c>
      <c r="BE511" s="168">
        <f>IF(N511="základní",J511,0)</f>
        <v>0</v>
      </c>
      <c r="BF511" s="168">
        <f>IF(N511="snížená",J511,0)</f>
        <v>0</v>
      </c>
      <c r="BG511" s="168">
        <f>IF(N511="zákl. přenesená",J511,0)</f>
        <v>0</v>
      </c>
      <c r="BH511" s="168">
        <f>IF(N511="sníž. přenesená",J511,0)</f>
        <v>0</v>
      </c>
      <c r="BI511" s="168">
        <f>IF(N511="nulová",J511,0)</f>
        <v>0</v>
      </c>
      <c r="BJ511" s="23" t="s">
        <v>81</v>
      </c>
      <c r="BK511" s="168">
        <f>ROUND(I511*H511,2)</f>
        <v>0</v>
      </c>
      <c r="BL511" s="23" t="s">
        <v>260</v>
      </c>
      <c r="BM511" s="23" t="s">
        <v>768</v>
      </c>
    </row>
    <row r="512" spans="2:51" s="11" customFormat="1" ht="13.5">
      <c r="B512" s="169"/>
      <c r="D512" s="170" t="s">
        <v>164</v>
      </c>
      <c r="E512" s="171" t="s">
        <v>21</v>
      </c>
      <c r="F512" s="172" t="s">
        <v>754</v>
      </c>
      <c r="H512" s="173" t="s">
        <v>21</v>
      </c>
      <c r="I512" s="174"/>
      <c r="L512" s="169"/>
      <c r="M512" s="175"/>
      <c r="T512" s="176"/>
      <c r="AT512" s="173" t="s">
        <v>164</v>
      </c>
      <c r="AU512" s="173" t="s">
        <v>83</v>
      </c>
      <c r="AV512" s="11" t="s">
        <v>81</v>
      </c>
      <c r="AW512" s="11" t="s">
        <v>37</v>
      </c>
      <c r="AX512" s="11" t="s">
        <v>73</v>
      </c>
      <c r="AY512" s="173" t="s">
        <v>155</v>
      </c>
    </row>
    <row r="513" spans="2:51" s="12" customFormat="1" ht="13.5">
      <c r="B513" s="177"/>
      <c r="D513" s="170" t="s">
        <v>164</v>
      </c>
      <c r="E513" s="178" t="s">
        <v>21</v>
      </c>
      <c r="F513" s="179" t="s">
        <v>224</v>
      </c>
      <c r="H513" s="180">
        <v>10</v>
      </c>
      <c r="I513" s="181"/>
      <c r="L513" s="177"/>
      <c r="M513" s="182"/>
      <c r="T513" s="183"/>
      <c r="AT513" s="178" t="s">
        <v>164</v>
      </c>
      <c r="AU513" s="178" t="s">
        <v>83</v>
      </c>
      <c r="AV513" s="12" t="s">
        <v>83</v>
      </c>
      <c r="AW513" s="12" t="s">
        <v>37</v>
      </c>
      <c r="AX513" s="12" t="s">
        <v>73</v>
      </c>
      <c r="AY513" s="178" t="s">
        <v>155</v>
      </c>
    </row>
    <row r="514" spans="2:51" s="11" customFormat="1" ht="13.5">
      <c r="B514" s="169"/>
      <c r="D514" s="170" t="s">
        <v>164</v>
      </c>
      <c r="E514" s="171" t="s">
        <v>21</v>
      </c>
      <c r="F514" s="172" t="s">
        <v>755</v>
      </c>
      <c r="H514" s="173" t="s">
        <v>21</v>
      </c>
      <c r="I514" s="174"/>
      <c r="L514" s="169"/>
      <c r="M514" s="175"/>
      <c r="T514" s="176"/>
      <c r="AT514" s="173" t="s">
        <v>164</v>
      </c>
      <c r="AU514" s="173" t="s">
        <v>83</v>
      </c>
      <c r="AV514" s="11" t="s">
        <v>81</v>
      </c>
      <c r="AW514" s="11" t="s">
        <v>37</v>
      </c>
      <c r="AX514" s="11" t="s">
        <v>73</v>
      </c>
      <c r="AY514" s="173" t="s">
        <v>155</v>
      </c>
    </row>
    <row r="515" spans="2:51" s="12" customFormat="1" ht="13.5">
      <c r="B515" s="177"/>
      <c r="D515" s="170" t="s">
        <v>164</v>
      </c>
      <c r="E515" s="178" t="s">
        <v>21</v>
      </c>
      <c r="F515" s="179" t="s">
        <v>224</v>
      </c>
      <c r="H515" s="180">
        <v>10</v>
      </c>
      <c r="I515" s="181"/>
      <c r="L515" s="177"/>
      <c r="M515" s="182"/>
      <c r="T515" s="183"/>
      <c r="AT515" s="178" t="s">
        <v>164</v>
      </c>
      <c r="AU515" s="178" t="s">
        <v>83</v>
      </c>
      <c r="AV515" s="12" t="s">
        <v>83</v>
      </c>
      <c r="AW515" s="12" t="s">
        <v>37</v>
      </c>
      <c r="AX515" s="12" t="s">
        <v>73</v>
      </c>
      <c r="AY515" s="178" t="s">
        <v>155</v>
      </c>
    </row>
    <row r="516" spans="2:51" s="13" customFormat="1" ht="13.5">
      <c r="B516" s="184"/>
      <c r="D516" s="170" t="s">
        <v>164</v>
      </c>
      <c r="E516" s="185" t="s">
        <v>21</v>
      </c>
      <c r="F516" s="186" t="s">
        <v>174</v>
      </c>
      <c r="H516" s="187">
        <v>20</v>
      </c>
      <c r="I516" s="188"/>
      <c r="L516" s="184"/>
      <c r="M516" s="189"/>
      <c r="T516" s="190"/>
      <c r="AT516" s="191" t="s">
        <v>164</v>
      </c>
      <c r="AU516" s="191" t="s">
        <v>83</v>
      </c>
      <c r="AV516" s="13" t="s">
        <v>162</v>
      </c>
      <c r="AW516" s="13" t="s">
        <v>37</v>
      </c>
      <c r="AX516" s="13" t="s">
        <v>81</v>
      </c>
      <c r="AY516" s="191" t="s">
        <v>155</v>
      </c>
    </row>
    <row r="517" spans="2:65" s="1" customFormat="1" ht="22.5" customHeight="1">
      <c r="B517" s="39"/>
      <c r="C517" s="157" t="s">
        <v>769</v>
      </c>
      <c r="D517" s="157" t="s">
        <v>157</v>
      </c>
      <c r="E517" s="158" t="s">
        <v>770</v>
      </c>
      <c r="F517" s="159" t="s">
        <v>771</v>
      </c>
      <c r="G517" s="160" t="s">
        <v>749</v>
      </c>
      <c r="H517" s="161">
        <v>5</v>
      </c>
      <c r="I517" s="162"/>
      <c r="J517" s="163">
        <f>ROUND(I517*H517,2)</f>
        <v>0</v>
      </c>
      <c r="K517" s="159" t="s">
        <v>21</v>
      </c>
      <c r="L517" s="39"/>
      <c r="M517" s="164" t="s">
        <v>21</v>
      </c>
      <c r="N517" s="165" t="s">
        <v>44</v>
      </c>
      <c r="P517" s="166">
        <f>O517*H517</f>
        <v>0</v>
      </c>
      <c r="Q517" s="166">
        <v>0</v>
      </c>
      <c r="R517" s="166">
        <f>Q517*H517</f>
        <v>0</v>
      </c>
      <c r="S517" s="166">
        <v>0</v>
      </c>
      <c r="T517" s="167">
        <f>S517*H517</f>
        <v>0</v>
      </c>
      <c r="AR517" s="23" t="s">
        <v>260</v>
      </c>
      <c r="AT517" s="23" t="s">
        <v>157</v>
      </c>
      <c r="AU517" s="23" t="s">
        <v>83</v>
      </c>
      <c r="AY517" s="23" t="s">
        <v>155</v>
      </c>
      <c r="BE517" s="168">
        <f>IF(N517="základní",J517,0)</f>
        <v>0</v>
      </c>
      <c r="BF517" s="168">
        <f>IF(N517="snížená",J517,0)</f>
        <v>0</v>
      </c>
      <c r="BG517" s="168">
        <f>IF(N517="zákl. přenesená",J517,0)</f>
        <v>0</v>
      </c>
      <c r="BH517" s="168">
        <f>IF(N517="sníž. přenesená",J517,0)</f>
        <v>0</v>
      </c>
      <c r="BI517" s="168">
        <f>IF(N517="nulová",J517,0)</f>
        <v>0</v>
      </c>
      <c r="BJ517" s="23" t="s">
        <v>81</v>
      </c>
      <c r="BK517" s="168">
        <f>ROUND(I517*H517,2)</f>
        <v>0</v>
      </c>
      <c r="BL517" s="23" t="s">
        <v>260</v>
      </c>
      <c r="BM517" s="23" t="s">
        <v>772</v>
      </c>
    </row>
    <row r="518" spans="2:51" s="11" customFormat="1" ht="13.5">
      <c r="B518" s="169"/>
      <c r="D518" s="170" t="s">
        <v>164</v>
      </c>
      <c r="E518" s="171" t="s">
        <v>21</v>
      </c>
      <c r="F518" s="172" t="s">
        <v>754</v>
      </c>
      <c r="H518" s="173" t="s">
        <v>21</v>
      </c>
      <c r="I518" s="174"/>
      <c r="L518" s="169"/>
      <c r="M518" s="175"/>
      <c r="T518" s="176"/>
      <c r="AT518" s="173" t="s">
        <v>164</v>
      </c>
      <c r="AU518" s="173" t="s">
        <v>83</v>
      </c>
      <c r="AV518" s="11" t="s">
        <v>81</v>
      </c>
      <c r="AW518" s="11" t="s">
        <v>37</v>
      </c>
      <c r="AX518" s="11" t="s">
        <v>73</v>
      </c>
      <c r="AY518" s="173" t="s">
        <v>155</v>
      </c>
    </row>
    <row r="519" spans="2:51" s="12" customFormat="1" ht="13.5">
      <c r="B519" s="177"/>
      <c r="D519" s="170" t="s">
        <v>164</v>
      </c>
      <c r="E519" s="178" t="s">
        <v>21</v>
      </c>
      <c r="F519" s="179" t="s">
        <v>83</v>
      </c>
      <c r="H519" s="180">
        <v>2</v>
      </c>
      <c r="I519" s="181"/>
      <c r="L519" s="177"/>
      <c r="M519" s="182"/>
      <c r="T519" s="183"/>
      <c r="AT519" s="178" t="s">
        <v>164</v>
      </c>
      <c r="AU519" s="178" t="s">
        <v>83</v>
      </c>
      <c r="AV519" s="12" t="s">
        <v>83</v>
      </c>
      <c r="AW519" s="12" t="s">
        <v>37</v>
      </c>
      <c r="AX519" s="12" t="s">
        <v>73</v>
      </c>
      <c r="AY519" s="178" t="s">
        <v>155</v>
      </c>
    </row>
    <row r="520" spans="2:51" s="11" customFormat="1" ht="13.5">
      <c r="B520" s="169"/>
      <c r="D520" s="170" t="s">
        <v>164</v>
      </c>
      <c r="E520" s="171" t="s">
        <v>21</v>
      </c>
      <c r="F520" s="172" t="s">
        <v>755</v>
      </c>
      <c r="H520" s="173" t="s">
        <v>21</v>
      </c>
      <c r="I520" s="174"/>
      <c r="L520" s="169"/>
      <c r="M520" s="175"/>
      <c r="T520" s="176"/>
      <c r="AT520" s="173" t="s">
        <v>164</v>
      </c>
      <c r="AU520" s="173" t="s">
        <v>83</v>
      </c>
      <c r="AV520" s="11" t="s">
        <v>81</v>
      </c>
      <c r="AW520" s="11" t="s">
        <v>37</v>
      </c>
      <c r="AX520" s="11" t="s">
        <v>73</v>
      </c>
      <c r="AY520" s="173" t="s">
        <v>155</v>
      </c>
    </row>
    <row r="521" spans="2:51" s="12" customFormat="1" ht="13.5">
      <c r="B521" s="177"/>
      <c r="D521" s="170" t="s">
        <v>164</v>
      </c>
      <c r="E521" s="178" t="s">
        <v>21</v>
      </c>
      <c r="F521" s="179" t="s">
        <v>175</v>
      </c>
      <c r="H521" s="180">
        <v>3</v>
      </c>
      <c r="I521" s="181"/>
      <c r="L521" s="177"/>
      <c r="M521" s="182"/>
      <c r="T521" s="183"/>
      <c r="AT521" s="178" t="s">
        <v>164</v>
      </c>
      <c r="AU521" s="178" t="s">
        <v>83</v>
      </c>
      <c r="AV521" s="12" t="s">
        <v>83</v>
      </c>
      <c r="AW521" s="12" t="s">
        <v>37</v>
      </c>
      <c r="AX521" s="12" t="s">
        <v>73</v>
      </c>
      <c r="AY521" s="178" t="s">
        <v>155</v>
      </c>
    </row>
    <row r="522" spans="2:51" s="13" customFormat="1" ht="13.5">
      <c r="B522" s="184"/>
      <c r="D522" s="170" t="s">
        <v>164</v>
      </c>
      <c r="E522" s="185" t="s">
        <v>21</v>
      </c>
      <c r="F522" s="186" t="s">
        <v>174</v>
      </c>
      <c r="H522" s="187">
        <v>5</v>
      </c>
      <c r="I522" s="188"/>
      <c r="L522" s="184"/>
      <c r="M522" s="189"/>
      <c r="T522" s="190"/>
      <c r="AT522" s="191" t="s">
        <v>164</v>
      </c>
      <c r="AU522" s="191" t="s">
        <v>83</v>
      </c>
      <c r="AV522" s="13" t="s">
        <v>162</v>
      </c>
      <c r="AW522" s="13" t="s">
        <v>37</v>
      </c>
      <c r="AX522" s="13" t="s">
        <v>81</v>
      </c>
      <c r="AY522" s="191" t="s">
        <v>155</v>
      </c>
    </row>
    <row r="523" spans="2:65" s="1" customFormat="1" ht="22.5" customHeight="1">
      <c r="B523" s="39"/>
      <c r="C523" s="157" t="s">
        <v>773</v>
      </c>
      <c r="D523" s="157" t="s">
        <v>157</v>
      </c>
      <c r="E523" s="158" t="s">
        <v>774</v>
      </c>
      <c r="F523" s="159" t="s">
        <v>775</v>
      </c>
      <c r="G523" s="160" t="s">
        <v>749</v>
      </c>
      <c r="H523" s="161">
        <v>5</v>
      </c>
      <c r="I523" s="162"/>
      <c r="J523" s="163">
        <f>ROUND(I523*H523,2)</f>
        <v>0</v>
      </c>
      <c r="K523" s="159" t="s">
        <v>21</v>
      </c>
      <c r="L523" s="39"/>
      <c r="M523" s="164" t="s">
        <v>21</v>
      </c>
      <c r="N523" s="165" t="s">
        <v>44</v>
      </c>
      <c r="P523" s="166">
        <f>O523*H523</f>
        <v>0</v>
      </c>
      <c r="Q523" s="166">
        <v>0</v>
      </c>
      <c r="R523" s="166">
        <f>Q523*H523</f>
        <v>0</v>
      </c>
      <c r="S523" s="166">
        <v>0</v>
      </c>
      <c r="T523" s="167">
        <f>S523*H523</f>
        <v>0</v>
      </c>
      <c r="AR523" s="23" t="s">
        <v>260</v>
      </c>
      <c r="AT523" s="23" t="s">
        <v>157</v>
      </c>
      <c r="AU523" s="23" t="s">
        <v>83</v>
      </c>
      <c r="AY523" s="23" t="s">
        <v>155</v>
      </c>
      <c r="BE523" s="168">
        <f>IF(N523="základní",J523,0)</f>
        <v>0</v>
      </c>
      <c r="BF523" s="168">
        <f>IF(N523="snížená",J523,0)</f>
        <v>0</v>
      </c>
      <c r="BG523" s="168">
        <f>IF(N523="zákl. přenesená",J523,0)</f>
        <v>0</v>
      </c>
      <c r="BH523" s="168">
        <f>IF(N523="sníž. přenesená",J523,0)</f>
        <v>0</v>
      </c>
      <c r="BI523" s="168">
        <f>IF(N523="nulová",J523,0)</f>
        <v>0</v>
      </c>
      <c r="BJ523" s="23" t="s">
        <v>81</v>
      </c>
      <c r="BK523" s="168">
        <f>ROUND(I523*H523,2)</f>
        <v>0</v>
      </c>
      <c r="BL523" s="23" t="s">
        <v>260</v>
      </c>
      <c r="BM523" s="23" t="s">
        <v>776</v>
      </c>
    </row>
    <row r="524" spans="2:51" s="11" customFormat="1" ht="13.5">
      <c r="B524" s="169"/>
      <c r="D524" s="170" t="s">
        <v>164</v>
      </c>
      <c r="E524" s="171" t="s">
        <v>21</v>
      </c>
      <c r="F524" s="172" t="s">
        <v>754</v>
      </c>
      <c r="H524" s="173" t="s">
        <v>21</v>
      </c>
      <c r="I524" s="174"/>
      <c r="L524" s="169"/>
      <c r="M524" s="175"/>
      <c r="T524" s="176"/>
      <c r="AT524" s="173" t="s">
        <v>164</v>
      </c>
      <c r="AU524" s="173" t="s">
        <v>83</v>
      </c>
      <c r="AV524" s="11" t="s">
        <v>81</v>
      </c>
      <c r="AW524" s="11" t="s">
        <v>37</v>
      </c>
      <c r="AX524" s="11" t="s">
        <v>73</v>
      </c>
      <c r="AY524" s="173" t="s">
        <v>155</v>
      </c>
    </row>
    <row r="525" spans="2:51" s="12" customFormat="1" ht="13.5">
      <c r="B525" s="177"/>
      <c r="D525" s="170" t="s">
        <v>164</v>
      </c>
      <c r="E525" s="178" t="s">
        <v>21</v>
      </c>
      <c r="F525" s="179" t="s">
        <v>83</v>
      </c>
      <c r="H525" s="180">
        <v>2</v>
      </c>
      <c r="I525" s="181"/>
      <c r="L525" s="177"/>
      <c r="M525" s="182"/>
      <c r="T525" s="183"/>
      <c r="AT525" s="178" t="s">
        <v>164</v>
      </c>
      <c r="AU525" s="178" t="s">
        <v>83</v>
      </c>
      <c r="AV525" s="12" t="s">
        <v>83</v>
      </c>
      <c r="AW525" s="12" t="s">
        <v>37</v>
      </c>
      <c r="AX525" s="12" t="s">
        <v>73</v>
      </c>
      <c r="AY525" s="178" t="s">
        <v>155</v>
      </c>
    </row>
    <row r="526" spans="2:51" s="11" customFormat="1" ht="13.5">
      <c r="B526" s="169"/>
      <c r="D526" s="170" t="s">
        <v>164</v>
      </c>
      <c r="E526" s="171" t="s">
        <v>21</v>
      </c>
      <c r="F526" s="172" t="s">
        <v>755</v>
      </c>
      <c r="H526" s="173" t="s">
        <v>21</v>
      </c>
      <c r="I526" s="174"/>
      <c r="L526" s="169"/>
      <c r="M526" s="175"/>
      <c r="T526" s="176"/>
      <c r="AT526" s="173" t="s">
        <v>164</v>
      </c>
      <c r="AU526" s="173" t="s">
        <v>83</v>
      </c>
      <c r="AV526" s="11" t="s">
        <v>81</v>
      </c>
      <c r="AW526" s="11" t="s">
        <v>37</v>
      </c>
      <c r="AX526" s="11" t="s">
        <v>73</v>
      </c>
      <c r="AY526" s="173" t="s">
        <v>155</v>
      </c>
    </row>
    <row r="527" spans="2:51" s="12" customFormat="1" ht="13.5">
      <c r="B527" s="177"/>
      <c r="D527" s="170" t="s">
        <v>164</v>
      </c>
      <c r="E527" s="178" t="s">
        <v>21</v>
      </c>
      <c r="F527" s="179" t="s">
        <v>175</v>
      </c>
      <c r="H527" s="180">
        <v>3</v>
      </c>
      <c r="I527" s="181"/>
      <c r="L527" s="177"/>
      <c r="M527" s="182"/>
      <c r="T527" s="183"/>
      <c r="AT527" s="178" t="s">
        <v>164</v>
      </c>
      <c r="AU527" s="178" t="s">
        <v>83</v>
      </c>
      <c r="AV527" s="12" t="s">
        <v>83</v>
      </c>
      <c r="AW527" s="12" t="s">
        <v>37</v>
      </c>
      <c r="AX527" s="12" t="s">
        <v>73</v>
      </c>
      <c r="AY527" s="178" t="s">
        <v>155</v>
      </c>
    </row>
    <row r="528" spans="2:51" s="13" customFormat="1" ht="13.5">
      <c r="B528" s="184"/>
      <c r="D528" s="170" t="s">
        <v>164</v>
      </c>
      <c r="E528" s="185" t="s">
        <v>21</v>
      </c>
      <c r="F528" s="186" t="s">
        <v>174</v>
      </c>
      <c r="H528" s="187">
        <v>5</v>
      </c>
      <c r="I528" s="188"/>
      <c r="L528" s="184"/>
      <c r="M528" s="189"/>
      <c r="T528" s="190"/>
      <c r="AT528" s="191" t="s">
        <v>164</v>
      </c>
      <c r="AU528" s="191" t="s">
        <v>83</v>
      </c>
      <c r="AV528" s="13" t="s">
        <v>162</v>
      </c>
      <c r="AW528" s="13" t="s">
        <v>37</v>
      </c>
      <c r="AX528" s="13" t="s">
        <v>81</v>
      </c>
      <c r="AY528" s="191" t="s">
        <v>155</v>
      </c>
    </row>
    <row r="529" spans="2:65" s="1" customFormat="1" ht="22.5" customHeight="1">
      <c r="B529" s="39"/>
      <c r="C529" s="157" t="s">
        <v>777</v>
      </c>
      <c r="D529" s="157" t="s">
        <v>157</v>
      </c>
      <c r="E529" s="158" t="s">
        <v>778</v>
      </c>
      <c r="F529" s="159" t="s">
        <v>779</v>
      </c>
      <c r="G529" s="160" t="s">
        <v>749</v>
      </c>
      <c r="H529" s="161">
        <v>2</v>
      </c>
      <c r="I529" s="162"/>
      <c r="J529" s="163">
        <f aca="true" t="shared" si="0" ref="J529:J534">ROUND(I529*H529,2)</f>
        <v>0</v>
      </c>
      <c r="K529" s="159" t="s">
        <v>21</v>
      </c>
      <c r="L529" s="39"/>
      <c r="M529" s="164" t="s">
        <v>21</v>
      </c>
      <c r="N529" s="165" t="s">
        <v>44</v>
      </c>
      <c r="P529" s="166">
        <f aca="true" t="shared" si="1" ref="P529:P534">O529*H529</f>
        <v>0</v>
      </c>
      <c r="Q529" s="166">
        <v>0</v>
      </c>
      <c r="R529" s="166">
        <f aca="true" t="shared" si="2" ref="R529:R534">Q529*H529</f>
        <v>0</v>
      </c>
      <c r="S529" s="166">
        <v>0</v>
      </c>
      <c r="T529" s="167">
        <f aca="true" t="shared" si="3" ref="T529:T534">S529*H529</f>
        <v>0</v>
      </c>
      <c r="AR529" s="23" t="s">
        <v>260</v>
      </c>
      <c r="AT529" s="23" t="s">
        <v>157</v>
      </c>
      <c r="AU529" s="23" t="s">
        <v>83</v>
      </c>
      <c r="AY529" s="23" t="s">
        <v>155</v>
      </c>
      <c r="BE529" s="168">
        <f aca="true" t="shared" si="4" ref="BE529:BE534">IF(N529="základní",J529,0)</f>
        <v>0</v>
      </c>
      <c r="BF529" s="168">
        <f aca="true" t="shared" si="5" ref="BF529:BF534">IF(N529="snížená",J529,0)</f>
        <v>0</v>
      </c>
      <c r="BG529" s="168">
        <f aca="true" t="shared" si="6" ref="BG529:BG534">IF(N529="zákl. přenesená",J529,0)</f>
        <v>0</v>
      </c>
      <c r="BH529" s="168">
        <f aca="true" t="shared" si="7" ref="BH529:BH534">IF(N529="sníž. přenesená",J529,0)</f>
        <v>0</v>
      </c>
      <c r="BI529" s="168">
        <f aca="true" t="shared" si="8" ref="BI529:BI534">IF(N529="nulová",J529,0)</f>
        <v>0</v>
      </c>
      <c r="BJ529" s="23" t="s">
        <v>81</v>
      </c>
      <c r="BK529" s="168">
        <f aca="true" t="shared" si="9" ref="BK529:BK534">ROUND(I529*H529,2)</f>
        <v>0</v>
      </c>
      <c r="BL529" s="23" t="s">
        <v>260</v>
      </c>
      <c r="BM529" s="23" t="s">
        <v>780</v>
      </c>
    </row>
    <row r="530" spans="2:65" s="1" customFormat="1" ht="22.5" customHeight="1">
      <c r="B530" s="39"/>
      <c r="C530" s="157" t="s">
        <v>781</v>
      </c>
      <c r="D530" s="157" t="s">
        <v>157</v>
      </c>
      <c r="E530" s="158" t="s">
        <v>782</v>
      </c>
      <c r="F530" s="159" t="s">
        <v>783</v>
      </c>
      <c r="G530" s="160" t="s">
        <v>749</v>
      </c>
      <c r="H530" s="161">
        <v>2</v>
      </c>
      <c r="I530" s="162"/>
      <c r="J530" s="163">
        <f t="shared" si="0"/>
        <v>0</v>
      </c>
      <c r="K530" s="159" t="s">
        <v>21</v>
      </c>
      <c r="L530" s="39"/>
      <c r="M530" s="164" t="s">
        <v>21</v>
      </c>
      <c r="N530" s="165" t="s">
        <v>44</v>
      </c>
      <c r="P530" s="166">
        <f t="shared" si="1"/>
        <v>0</v>
      </c>
      <c r="Q530" s="166">
        <v>0</v>
      </c>
      <c r="R530" s="166">
        <f t="shared" si="2"/>
        <v>0</v>
      </c>
      <c r="S530" s="166">
        <v>0</v>
      </c>
      <c r="T530" s="167">
        <f t="shared" si="3"/>
        <v>0</v>
      </c>
      <c r="AR530" s="23" t="s">
        <v>260</v>
      </c>
      <c r="AT530" s="23" t="s">
        <v>157</v>
      </c>
      <c r="AU530" s="23" t="s">
        <v>83</v>
      </c>
      <c r="AY530" s="23" t="s">
        <v>155</v>
      </c>
      <c r="BE530" s="168">
        <f t="shared" si="4"/>
        <v>0</v>
      </c>
      <c r="BF530" s="168">
        <f t="shared" si="5"/>
        <v>0</v>
      </c>
      <c r="BG530" s="168">
        <f t="shared" si="6"/>
        <v>0</v>
      </c>
      <c r="BH530" s="168">
        <f t="shared" si="7"/>
        <v>0</v>
      </c>
      <c r="BI530" s="168">
        <f t="shared" si="8"/>
        <v>0</v>
      </c>
      <c r="BJ530" s="23" t="s">
        <v>81</v>
      </c>
      <c r="BK530" s="168">
        <f t="shared" si="9"/>
        <v>0</v>
      </c>
      <c r="BL530" s="23" t="s">
        <v>260</v>
      </c>
      <c r="BM530" s="23" t="s">
        <v>784</v>
      </c>
    </row>
    <row r="531" spans="2:65" s="1" customFormat="1" ht="22.5" customHeight="1">
      <c r="B531" s="39"/>
      <c r="C531" s="157" t="s">
        <v>785</v>
      </c>
      <c r="D531" s="157" t="s">
        <v>157</v>
      </c>
      <c r="E531" s="158" t="s">
        <v>786</v>
      </c>
      <c r="F531" s="159" t="s">
        <v>787</v>
      </c>
      <c r="G531" s="160" t="s">
        <v>749</v>
      </c>
      <c r="H531" s="161">
        <v>3</v>
      </c>
      <c r="I531" s="162"/>
      <c r="J531" s="163">
        <f t="shared" si="0"/>
        <v>0</v>
      </c>
      <c r="K531" s="159" t="s">
        <v>21</v>
      </c>
      <c r="L531" s="39"/>
      <c r="M531" s="164" t="s">
        <v>21</v>
      </c>
      <c r="N531" s="165" t="s">
        <v>44</v>
      </c>
      <c r="P531" s="166">
        <f t="shared" si="1"/>
        <v>0</v>
      </c>
      <c r="Q531" s="166">
        <v>0</v>
      </c>
      <c r="R531" s="166">
        <f t="shared" si="2"/>
        <v>0</v>
      </c>
      <c r="S531" s="166">
        <v>0</v>
      </c>
      <c r="T531" s="167">
        <f t="shared" si="3"/>
        <v>0</v>
      </c>
      <c r="AR531" s="23" t="s">
        <v>260</v>
      </c>
      <c r="AT531" s="23" t="s">
        <v>157</v>
      </c>
      <c r="AU531" s="23" t="s">
        <v>83</v>
      </c>
      <c r="AY531" s="23" t="s">
        <v>155</v>
      </c>
      <c r="BE531" s="168">
        <f t="shared" si="4"/>
        <v>0</v>
      </c>
      <c r="BF531" s="168">
        <f t="shared" si="5"/>
        <v>0</v>
      </c>
      <c r="BG531" s="168">
        <f t="shared" si="6"/>
        <v>0</v>
      </c>
      <c r="BH531" s="168">
        <f t="shared" si="7"/>
        <v>0</v>
      </c>
      <c r="BI531" s="168">
        <f t="shared" si="8"/>
        <v>0</v>
      </c>
      <c r="BJ531" s="23" t="s">
        <v>81</v>
      </c>
      <c r="BK531" s="168">
        <f t="shared" si="9"/>
        <v>0</v>
      </c>
      <c r="BL531" s="23" t="s">
        <v>260</v>
      </c>
      <c r="BM531" s="23" t="s">
        <v>788</v>
      </c>
    </row>
    <row r="532" spans="2:65" s="1" customFormat="1" ht="22.5" customHeight="1">
      <c r="B532" s="39"/>
      <c r="C532" s="157" t="s">
        <v>789</v>
      </c>
      <c r="D532" s="157" t="s">
        <v>157</v>
      </c>
      <c r="E532" s="158" t="s">
        <v>790</v>
      </c>
      <c r="F532" s="159" t="s">
        <v>791</v>
      </c>
      <c r="G532" s="160" t="s">
        <v>749</v>
      </c>
      <c r="H532" s="161">
        <v>2</v>
      </c>
      <c r="I532" s="162"/>
      <c r="J532" s="163">
        <f t="shared" si="0"/>
        <v>0</v>
      </c>
      <c r="K532" s="159" t="s">
        <v>21</v>
      </c>
      <c r="L532" s="39"/>
      <c r="M532" s="164" t="s">
        <v>21</v>
      </c>
      <c r="N532" s="165" t="s">
        <v>44</v>
      </c>
      <c r="P532" s="166">
        <f t="shared" si="1"/>
        <v>0</v>
      </c>
      <c r="Q532" s="166">
        <v>0</v>
      </c>
      <c r="R532" s="166">
        <f t="shared" si="2"/>
        <v>0</v>
      </c>
      <c r="S532" s="166">
        <v>0</v>
      </c>
      <c r="T532" s="167">
        <f t="shared" si="3"/>
        <v>0</v>
      </c>
      <c r="AR532" s="23" t="s">
        <v>260</v>
      </c>
      <c r="AT532" s="23" t="s">
        <v>157</v>
      </c>
      <c r="AU532" s="23" t="s">
        <v>83</v>
      </c>
      <c r="AY532" s="23" t="s">
        <v>155</v>
      </c>
      <c r="BE532" s="168">
        <f t="shared" si="4"/>
        <v>0</v>
      </c>
      <c r="BF532" s="168">
        <f t="shared" si="5"/>
        <v>0</v>
      </c>
      <c r="BG532" s="168">
        <f t="shared" si="6"/>
        <v>0</v>
      </c>
      <c r="BH532" s="168">
        <f t="shared" si="7"/>
        <v>0</v>
      </c>
      <c r="BI532" s="168">
        <f t="shared" si="8"/>
        <v>0</v>
      </c>
      <c r="BJ532" s="23" t="s">
        <v>81</v>
      </c>
      <c r="BK532" s="168">
        <f t="shared" si="9"/>
        <v>0</v>
      </c>
      <c r="BL532" s="23" t="s">
        <v>260</v>
      </c>
      <c r="BM532" s="23" t="s">
        <v>792</v>
      </c>
    </row>
    <row r="533" spans="2:65" s="1" customFormat="1" ht="22.5" customHeight="1">
      <c r="B533" s="39"/>
      <c r="C533" s="157" t="s">
        <v>793</v>
      </c>
      <c r="D533" s="157" t="s">
        <v>157</v>
      </c>
      <c r="E533" s="158" t="s">
        <v>794</v>
      </c>
      <c r="F533" s="159" t="s">
        <v>795</v>
      </c>
      <c r="G533" s="160" t="s">
        <v>759</v>
      </c>
      <c r="H533" s="161">
        <v>1</v>
      </c>
      <c r="I533" s="162"/>
      <c r="J533" s="163">
        <f t="shared" si="0"/>
        <v>0</v>
      </c>
      <c r="K533" s="159" t="s">
        <v>21</v>
      </c>
      <c r="L533" s="39"/>
      <c r="M533" s="164" t="s">
        <v>21</v>
      </c>
      <c r="N533" s="165" t="s">
        <v>44</v>
      </c>
      <c r="P533" s="166">
        <f t="shared" si="1"/>
        <v>0</v>
      </c>
      <c r="Q533" s="166">
        <v>0</v>
      </c>
      <c r="R533" s="166">
        <f t="shared" si="2"/>
        <v>0</v>
      </c>
      <c r="S533" s="166">
        <v>0</v>
      </c>
      <c r="T533" s="167">
        <f t="shared" si="3"/>
        <v>0</v>
      </c>
      <c r="AR533" s="23" t="s">
        <v>260</v>
      </c>
      <c r="AT533" s="23" t="s">
        <v>157</v>
      </c>
      <c r="AU533" s="23" t="s">
        <v>83</v>
      </c>
      <c r="AY533" s="23" t="s">
        <v>155</v>
      </c>
      <c r="BE533" s="168">
        <f t="shared" si="4"/>
        <v>0</v>
      </c>
      <c r="BF533" s="168">
        <f t="shared" si="5"/>
        <v>0</v>
      </c>
      <c r="BG533" s="168">
        <f t="shared" si="6"/>
        <v>0</v>
      </c>
      <c r="BH533" s="168">
        <f t="shared" si="7"/>
        <v>0</v>
      </c>
      <c r="BI533" s="168">
        <f t="shared" si="8"/>
        <v>0</v>
      </c>
      <c r="BJ533" s="23" t="s">
        <v>81</v>
      </c>
      <c r="BK533" s="168">
        <f t="shared" si="9"/>
        <v>0</v>
      </c>
      <c r="BL533" s="23" t="s">
        <v>260</v>
      </c>
      <c r="BM533" s="23" t="s">
        <v>796</v>
      </c>
    </row>
    <row r="534" spans="2:65" s="1" customFormat="1" ht="22.5" customHeight="1">
      <c r="B534" s="39"/>
      <c r="C534" s="157" t="s">
        <v>797</v>
      </c>
      <c r="D534" s="157" t="s">
        <v>157</v>
      </c>
      <c r="E534" s="158" t="s">
        <v>798</v>
      </c>
      <c r="F534" s="159" t="s">
        <v>799</v>
      </c>
      <c r="G534" s="160" t="s">
        <v>759</v>
      </c>
      <c r="H534" s="161">
        <v>1</v>
      </c>
      <c r="I534" s="162"/>
      <c r="J534" s="163">
        <f t="shared" si="0"/>
        <v>0</v>
      </c>
      <c r="K534" s="159" t="s">
        <v>21</v>
      </c>
      <c r="L534" s="39"/>
      <c r="M534" s="164" t="s">
        <v>21</v>
      </c>
      <c r="N534" s="165" t="s">
        <v>44</v>
      </c>
      <c r="P534" s="166">
        <f t="shared" si="1"/>
        <v>0</v>
      </c>
      <c r="Q534" s="166">
        <v>0</v>
      </c>
      <c r="R534" s="166">
        <f t="shared" si="2"/>
        <v>0</v>
      </c>
      <c r="S534" s="166">
        <v>0</v>
      </c>
      <c r="T534" s="167">
        <f t="shared" si="3"/>
        <v>0</v>
      </c>
      <c r="AR534" s="23" t="s">
        <v>260</v>
      </c>
      <c r="AT534" s="23" t="s">
        <v>157</v>
      </c>
      <c r="AU534" s="23" t="s">
        <v>83</v>
      </c>
      <c r="AY534" s="23" t="s">
        <v>155</v>
      </c>
      <c r="BE534" s="168">
        <f t="shared" si="4"/>
        <v>0</v>
      </c>
      <c r="BF534" s="168">
        <f t="shared" si="5"/>
        <v>0</v>
      </c>
      <c r="BG534" s="168">
        <f t="shared" si="6"/>
        <v>0</v>
      </c>
      <c r="BH534" s="168">
        <f t="shared" si="7"/>
        <v>0</v>
      </c>
      <c r="BI534" s="168">
        <f t="shared" si="8"/>
        <v>0</v>
      </c>
      <c r="BJ534" s="23" t="s">
        <v>81</v>
      </c>
      <c r="BK534" s="168">
        <f t="shared" si="9"/>
        <v>0</v>
      </c>
      <c r="BL534" s="23" t="s">
        <v>260</v>
      </c>
      <c r="BM534" s="23" t="s">
        <v>800</v>
      </c>
    </row>
    <row r="535" spans="2:63" s="10" customFormat="1" ht="29.85" customHeight="1">
      <c r="B535" s="145"/>
      <c r="D535" s="146" t="s">
        <v>72</v>
      </c>
      <c r="E535" s="155" t="s">
        <v>801</v>
      </c>
      <c r="F535" s="155" t="s">
        <v>802</v>
      </c>
      <c r="I535" s="148"/>
      <c r="J535" s="156">
        <f>BK535</f>
        <v>0</v>
      </c>
      <c r="L535" s="145"/>
      <c r="M535" s="150"/>
      <c r="P535" s="151">
        <f>SUM(P536:P562)</f>
        <v>0</v>
      </c>
      <c r="R535" s="151">
        <f>SUM(R536:R562)</f>
        <v>0.70884</v>
      </c>
      <c r="T535" s="152">
        <f>SUM(T536:T562)</f>
        <v>0</v>
      </c>
      <c r="AR535" s="146" t="s">
        <v>83</v>
      </c>
      <c r="AT535" s="153" t="s">
        <v>72</v>
      </c>
      <c r="AU535" s="153" t="s">
        <v>81</v>
      </c>
      <c r="AY535" s="146" t="s">
        <v>155</v>
      </c>
      <c r="BK535" s="154">
        <f>SUM(BK536:BK562)</f>
        <v>0</v>
      </c>
    </row>
    <row r="536" spans="2:65" s="1" customFormat="1" ht="31.5" customHeight="1">
      <c r="B536" s="39"/>
      <c r="C536" s="157" t="s">
        <v>803</v>
      </c>
      <c r="D536" s="157" t="s">
        <v>157</v>
      </c>
      <c r="E536" s="158" t="s">
        <v>804</v>
      </c>
      <c r="F536" s="159" t="s">
        <v>805</v>
      </c>
      <c r="G536" s="160" t="s">
        <v>416</v>
      </c>
      <c r="H536" s="161">
        <v>80</v>
      </c>
      <c r="I536" s="162"/>
      <c r="J536" s="163">
        <f aca="true" t="shared" si="10" ref="J536:J562">ROUND(I536*H536,2)</f>
        <v>0</v>
      </c>
      <c r="K536" s="159" t="s">
        <v>21</v>
      </c>
      <c r="L536" s="39"/>
      <c r="M536" s="164" t="s">
        <v>21</v>
      </c>
      <c r="N536" s="165" t="s">
        <v>44</v>
      </c>
      <c r="P536" s="166">
        <f aca="true" t="shared" si="11" ref="P536:P562">O536*H536</f>
        <v>0</v>
      </c>
      <c r="Q536" s="166">
        <v>0</v>
      </c>
      <c r="R536" s="166">
        <f aca="true" t="shared" si="12" ref="R536:R562">Q536*H536</f>
        <v>0</v>
      </c>
      <c r="S536" s="166">
        <v>0</v>
      </c>
      <c r="T536" s="167">
        <f aca="true" t="shared" si="13" ref="T536:T562">S536*H536</f>
        <v>0</v>
      </c>
      <c r="AR536" s="23" t="s">
        <v>260</v>
      </c>
      <c r="AT536" s="23" t="s">
        <v>157</v>
      </c>
      <c r="AU536" s="23" t="s">
        <v>83</v>
      </c>
      <c r="AY536" s="23" t="s">
        <v>155</v>
      </c>
      <c r="BE536" s="168">
        <f aca="true" t="shared" si="14" ref="BE536:BE562">IF(N536="základní",J536,0)</f>
        <v>0</v>
      </c>
      <c r="BF536" s="168">
        <f aca="true" t="shared" si="15" ref="BF536:BF562">IF(N536="snížená",J536,0)</f>
        <v>0</v>
      </c>
      <c r="BG536" s="168">
        <f aca="true" t="shared" si="16" ref="BG536:BG562">IF(N536="zákl. přenesená",J536,0)</f>
        <v>0</v>
      </c>
      <c r="BH536" s="168">
        <f aca="true" t="shared" si="17" ref="BH536:BH562">IF(N536="sníž. přenesená",J536,0)</f>
        <v>0</v>
      </c>
      <c r="BI536" s="168">
        <f aca="true" t="shared" si="18" ref="BI536:BI562">IF(N536="nulová",J536,0)</f>
        <v>0</v>
      </c>
      <c r="BJ536" s="23" t="s">
        <v>81</v>
      </c>
      <c r="BK536" s="168">
        <f aca="true" t="shared" si="19" ref="BK536:BK562">ROUND(I536*H536,2)</f>
        <v>0</v>
      </c>
      <c r="BL536" s="23" t="s">
        <v>260</v>
      </c>
      <c r="BM536" s="23" t="s">
        <v>806</v>
      </c>
    </row>
    <row r="537" spans="2:65" s="1" customFormat="1" ht="22.5" customHeight="1">
      <c r="B537" s="39"/>
      <c r="C537" s="192" t="s">
        <v>807</v>
      </c>
      <c r="D537" s="192" t="s">
        <v>218</v>
      </c>
      <c r="E537" s="193" t="s">
        <v>808</v>
      </c>
      <c r="F537" s="194" t="s">
        <v>809</v>
      </c>
      <c r="G537" s="195" t="s">
        <v>685</v>
      </c>
      <c r="H537" s="196">
        <v>80</v>
      </c>
      <c r="I537" s="197"/>
      <c r="J537" s="198">
        <f t="shared" si="10"/>
        <v>0</v>
      </c>
      <c r="K537" s="194" t="s">
        <v>21</v>
      </c>
      <c r="L537" s="199"/>
      <c r="M537" s="200" t="s">
        <v>21</v>
      </c>
      <c r="N537" s="201" t="s">
        <v>44</v>
      </c>
      <c r="P537" s="166">
        <f t="shared" si="11"/>
        <v>0</v>
      </c>
      <c r="Q537" s="166">
        <v>0.001</v>
      </c>
      <c r="R537" s="166">
        <f t="shared" si="12"/>
        <v>0.08</v>
      </c>
      <c r="S537" s="166">
        <v>0</v>
      </c>
      <c r="T537" s="167">
        <f t="shared" si="13"/>
        <v>0</v>
      </c>
      <c r="AR537" s="23" t="s">
        <v>351</v>
      </c>
      <c r="AT537" s="23" t="s">
        <v>218</v>
      </c>
      <c r="AU537" s="23" t="s">
        <v>83</v>
      </c>
      <c r="AY537" s="23" t="s">
        <v>155</v>
      </c>
      <c r="BE537" s="168">
        <f t="shared" si="14"/>
        <v>0</v>
      </c>
      <c r="BF537" s="168">
        <f t="shared" si="15"/>
        <v>0</v>
      </c>
      <c r="BG537" s="168">
        <f t="shared" si="16"/>
        <v>0</v>
      </c>
      <c r="BH537" s="168">
        <f t="shared" si="17"/>
        <v>0</v>
      </c>
      <c r="BI537" s="168">
        <f t="shared" si="18"/>
        <v>0</v>
      </c>
      <c r="BJ537" s="23" t="s">
        <v>81</v>
      </c>
      <c r="BK537" s="168">
        <f t="shared" si="19"/>
        <v>0</v>
      </c>
      <c r="BL537" s="23" t="s">
        <v>260</v>
      </c>
      <c r="BM537" s="23" t="s">
        <v>810</v>
      </c>
    </row>
    <row r="538" spans="2:65" s="1" customFormat="1" ht="22.5" customHeight="1">
      <c r="B538" s="39"/>
      <c r="C538" s="157" t="s">
        <v>811</v>
      </c>
      <c r="D538" s="157" t="s">
        <v>157</v>
      </c>
      <c r="E538" s="158" t="s">
        <v>812</v>
      </c>
      <c r="F538" s="159" t="s">
        <v>813</v>
      </c>
      <c r="G538" s="160" t="s">
        <v>416</v>
      </c>
      <c r="H538" s="161">
        <v>349</v>
      </c>
      <c r="I538" s="162"/>
      <c r="J538" s="163">
        <f t="shared" si="10"/>
        <v>0</v>
      </c>
      <c r="K538" s="159" t="s">
        <v>21</v>
      </c>
      <c r="L538" s="39"/>
      <c r="M538" s="164" t="s">
        <v>21</v>
      </c>
      <c r="N538" s="165" t="s">
        <v>44</v>
      </c>
      <c r="P538" s="166">
        <f t="shared" si="11"/>
        <v>0</v>
      </c>
      <c r="Q538" s="166">
        <v>0</v>
      </c>
      <c r="R538" s="166">
        <f t="shared" si="12"/>
        <v>0</v>
      </c>
      <c r="S538" s="166">
        <v>0</v>
      </c>
      <c r="T538" s="167">
        <f t="shared" si="13"/>
        <v>0</v>
      </c>
      <c r="AR538" s="23" t="s">
        <v>260</v>
      </c>
      <c r="AT538" s="23" t="s">
        <v>157</v>
      </c>
      <c r="AU538" s="23" t="s">
        <v>83</v>
      </c>
      <c r="AY538" s="23" t="s">
        <v>155</v>
      </c>
      <c r="BE538" s="168">
        <f t="shared" si="14"/>
        <v>0</v>
      </c>
      <c r="BF538" s="168">
        <f t="shared" si="15"/>
        <v>0</v>
      </c>
      <c r="BG538" s="168">
        <f t="shared" si="16"/>
        <v>0</v>
      </c>
      <c r="BH538" s="168">
        <f t="shared" si="17"/>
        <v>0</v>
      </c>
      <c r="BI538" s="168">
        <f t="shared" si="18"/>
        <v>0</v>
      </c>
      <c r="BJ538" s="23" t="s">
        <v>81</v>
      </c>
      <c r="BK538" s="168">
        <f t="shared" si="19"/>
        <v>0</v>
      </c>
      <c r="BL538" s="23" t="s">
        <v>260</v>
      </c>
      <c r="BM538" s="23" t="s">
        <v>814</v>
      </c>
    </row>
    <row r="539" spans="2:65" s="1" customFormat="1" ht="22.5" customHeight="1">
      <c r="B539" s="39"/>
      <c r="C539" s="192" t="s">
        <v>815</v>
      </c>
      <c r="D539" s="192" t="s">
        <v>218</v>
      </c>
      <c r="E539" s="193" t="s">
        <v>816</v>
      </c>
      <c r="F539" s="194" t="s">
        <v>817</v>
      </c>
      <c r="G539" s="195" t="s">
        <v>685</v>
      </c>
      <c r="H539" s="196">
        <v>69</v>
      </c>
      <c r="I539" s="197"/>
      <c r="J539" s="198">
        <f t="shared" si="10"/>
        <v>0</v>
      </c>
      <c r="K539" s="194" t="s">
        <v>21</v>
      </c>
      <c r="L539" s="199"/>
      <c r="M539" s="200" t="s">
        <v>21</v>
      </c>
      <c r="N539" s="201" t="s">
        <v>44</v>
      </c>
      <c r="P539" s="166">
        <f t="shared" si="11"/>
        <v>0</v>
      </c>
      <c r="Q539" s="166">
        <v>0.001</v>
      </c>
      <c r="R539" s="166">
        <f t="shared" si="12"/>
        <v>0.069</v>
      </c>
      <c r="S539" s="166">
        <v>0</v>
      </c>
      <c r="T539" s="167">
        <f t="shared" si="13"/>
        <v>0</v>
      </c>
      <c r="AR539" s="23" t="s">
        <v>351</v>
      </c>
      <c r="AT539" s="23" t="s">
        <v>218</v>
      </c>
      <c r="AU539" s="23" t="s">
        <v>83</v>
      </c>
      <c r="AY539" s="23" t="s">
        <v>155</v>
      </c>
      <c r="BE539" s="168">
        <f t="shared" si="14"/>
        <v>0</v>
      </c>
      <c r="BF539" s="168">
        <f t="shared" si="15"/>
        <v>0</v>
      </c>
      <c r="BG539" s="168">
        <f t="shared" si="16"/>
        <v>0</v>
      </c>
      <c r="BH539" s="168">
        <f t="shared" si="17"/>
        <v>0</v>
      </c>
      <c r="BI539" s="168">
        <f t="shared" si="18"/>
        <v>0</v>
      </c>
      <c r="BJ539" s="23" t="s">
        <v>81</v>
      </c>
      <c r="BK539" s="168">
        <f t="shared" si="19"/>
        <v>0</v>
      </c>
      <c r="BL539" s="23" t="s">
        <v>260</v>
      </c>
      <c r="BM539" s="23" t="s">
        <v>818</v>
      </c>
    </row>
    <row r="540" spans="2:65" s="1" customFormat="1" ht="22.5" customHeight="1">
      <c r="B540" s="39"/>
      <c r="C540" s="192" t="s">
        <v>819</v>
      </c>
      <c r="D540" s="192" t="s">
        <v>218</v>
      </c>
      <c r="E540" s="193" t="s">
        <v>820</v>
      </c>
      <c r="F540" s="194" t="s">
        <v>821</v>
      </c>
      <c r="G540" s="195" t="s">
        <v>326</v>
      </c>
      <c r="H540" s="196">
        <v>436</v>
      </c>
      <c r="I540" s="197"/>
      <c r="J540" s="198">
        <f t="shared" si="10"/>
        <v>0</v>
      </c>
      <c r="K540" s="194" t="s">
        <v>21</v>
      </c>
      <c r="L540" s="199"/>
      <c r="M540" s="200" t="s">
        <v>21</v>
      </c>
      <c r="N540" s="201" t="s">
        <v>44</v>
      </c>
      <c r="P540" s="166">
        <f t="shared" si="11"/>
        <v>0</v>
      </c>
      <c r="Q540" s="166">
        <v>0.001</v>
      </c>
      <c r="R540" s="166">
        <f t="shared" si="12"/>
        <v>0.436</v>
      </c>
      <c r="S540" s="166">
        <v>0</v>
      </c>
      <c r="T540" s="167">
        <f t="shared" si="13"/>
        <v>0</v>
      </c>
      <c r="AR540" s="23" t="s">
        <v>351</v>
      </c>
      <c r="AT540" s="23" t="s">
        <v>218</v>
      </c>
      <c r="AU540" s="23" t="s">
        <v>83</v>
      </c>
      <c r="AY540" s="23" t="s">
        <v>155</v>
      </c>
      <c r="BE540" s="168">
        <f t="shared" si="14"/>
        <v>0</v>
      </c>
      <c r="BF540" s="168">
        <f t="shared" si="15"/>
        <v>0</v>
      </c>
      <c r="BG540" s="168">
        <f t="shared" si="16"/>
        <v>0</v>
      </c>
      <c r="BH540" s="168">
        <f t="shared" si="17"/>
        <v>0</v>
      </c>
      <c r="BI540" s="168">
        <f t="shared" si="18"/>
        <v>0</v>
      </c>
      <c r="BJ540" s="23" t="s">
        <v>81</v>
      </c>
      <c r="BK540" s="168">
        <f t="shared" si="19"/>
        <v>0</v>
      </c>
      <c r="BL540" s="23" t="s">
        <v>260</v>
      </c>
      <c r="BM540" s="23" t="s">
        <v>822</v>
      </c>
    </row>
    <row r="541" spans="2:65" s="1" customFormat="1" ht="22.5" customHeight="1">
      <c r="B541" s="39"/>
      <c r="C541" s="157" t="s">
        <v>823</v>
      </c>
      <c r="D541" s="157" t="s">
        <v>157</v>
      </c>
      <c r="E541" s="158" t="s">
        <v>812</v>
      </c>
      <c r="F541" s="159" t="s">
        <v>813</v>
      </c>
      <c r="G541" s="160" t="s">
        <v>416</v>
      </c>
      <c r="H541" s="161">
        <v>84</v>
      </c>
      <c r="I541" s="162"/>
      <c r="J541" s="163">
        <f t="shared" si="10"/>
        <v>0</v>
      </c>
      <c r="K541" s="159" t="s">
        <v>21</v>
      </c>
      <c r="L541" s="39"/>
      <c r="M541" s="164" t="s">
        <v>21</v>
      </c>
      <c r="N541" s="165" t="s">
        <v>44</v>
      </c>
      <c r="P541" s="166">
        <f t="shared" si="11"/>
        <v>0</v>
      </c>
      <c r="Q541" s="166">
        <v>0</v>
      </c>
      <c r="R541" s="166">
        <f t="shared" si="12"/>
        <v>0</v>
      </c>
      <c r="S541" s="166">
        <v>0</v>
      </c>
      <c r="T541" s="167">
        <f t="shared" si="13"/>
        <v>0</v>
      </c>
      <c r="AR541" s="23" t="s">
        <v>260</v>
      </c>
      <c r="AT541" s="23" t="s">
        <v>157</v>
      </c>
      <c r="AU541" s="23" t="s">
        <v>83</v>
      </c>
      <c r="AY541" s="23" t="s">
        <v>155</v>
      </c>
      <c r="BE541" s="168">
        <f t="shared" si="14"/>
        <v>0</v>
      </c>
      <c r="BF541" s="168">
        <f t="shared" si="15"/>
        <v>0</v>
      </c>
      <c r="BG541" s="168">
        <f t="shared" si="16"/>
        <v>0</v>
      </c>
      <c r="BH541" s="168">
        <f t="shared" si="17"/>
        <v>0</v>
      </c>
      <c r="BI541" s="168">
        <f t="shared" si="18"/>
        <v>0</v>
      </c>
      <c r="BJ541" s="23" t="s">
        <v>81</v>
      </c>
      <c r="BK541" s="168">
        <f t="shared" si="19"/>
        <v>0</v>
      </c>
      <c r="BL541" s="23" t="s">
        <v>260</v>
      </c>
      <c r="BM541" s="23" t="s">
        <v>824</v>
      </c>
    </row>
    <row r="542" spans="2:65" s="1" customFormat="1" ht="22.5" customHeight="1">
      <c r="B542" s="39"/>
      <c r="C542" s="192" t="s">
        <v>825</v>
      </c>
      <c r="D542" s="192" t="s">
        <v>218</v>
      </c>
      <c r="E542" s="193" t="s">
        <v>816</v>
      </c>
      <c r="F542" s="194" t="s">
        <v>817</v>
      </c>
      <c r="G542" s="195" t="s">
        <v>685</v>
      </c>
      <c r="H542" s="196">
        <v>16</v>
      </c>
      <c r="I542" s="197"/>
      <c r="J542" s="198">
        <f t="shared" si="10"/>
        <v>0</v>
      </c>
      <c r="K542" s="194" t="s">
        <v>21</v>
      </c>
      <c r="L542" s="199"/>
      <c r="M542" s="200" t="s">
        <v>21</v>
      </c>
      <c r="N542" s="201" t="s">
        <v>44</v>
      </c>
      <c r="P542" s="166">
        <f t="shared" si="11"/>
        <v>0</v>
      </c>
      <c r="Q542" s="166">
        <v>0.001</v>
      </c>
      <c r="R542" s="166">
        <f t="shared" si="12"/>
        <v>0.016</v>
      </c>
      <c r="S542" s="166">
        <v>0</v>
      </c>
      <c r="T542" s="167">
        <f t="shared" si="13"/>
        <v>0</v>
      </c>
      <c r="AR542" s="23" t="s">
        <v>351</v>
      </c>
      <c r="AT542" s="23" t="s">
        <v>218</v>
      </c>
      <c r="AU542" s="23" t="s">
        <v>83</v>
      </c>
      <c r="AY542" s="23" t="s">
        <v>155</v>
      </c>
      <c r="BE542" s="168">
        <f t="shared" si="14"/>
        <v>0</v>
      </c>
      <c r="BF542" s="168">
        <f t="shared" si="15"/>
        <v>0</v>
      </c>
      <c r="BG542" s="168">
        <f t="shared" si="16"/>
        <v>0</v>
      </c>
      <c r="BH542" s="168">
        <f t="shared" si="17"/>
        <v>0</v>
      </c>
      <c r="BI542" s="168">
        <f t="shared" si="18"/>
        <v>0</v>
      </c>
      <c r="BJ542" s="23" t="s">
        <v>81</v>
      </c>
      <c r="BK542" s="168">
        <f t="shared" si="19"/>
        <v>0</v>
      </c>
      <c r="BL542" s="23" t="s">
        <v>260</v>
      </c>
      <c r="BM542" s="23" t="s">
        <v>826</v>
      </c>
    </row>
    <row r="543" spans="2:65" s="1" customFormat="1" ht="22.5" customHeight="1">
      <c r="B543" s="39"/>
      <c r="C543" s="192" t="s">
        <v>827</v>
      </c>
      <c r="D543" s="192" t="s">
        <v>218</v>
      </c>
      <c r="E543" s="193" t="s">
        <v>828</v>
      </c>
      <c r="F543" s="194" t="s">
        <v>829</v>
      </c>
      <c r="G543" s="195" t="s">
        <v>326</v>
      </c>
      <c r="H543" s="196">
        <v>105</v>
      </c>
      <c r="I543" s="197"/>
      <c r="J543" s="198">
        <f t="shared" si="10"/>
        <v>0</v>
      </c>
      <c r="K543" s="194" t="s">
        <v>21</v>
      </c>
      <c r="L543" s="199"/>
      <c r="M543" s="200" t="s">
        <v>21</v>
      </c>
      <c r="N543" s="201" t="s">
        <v>44</v>
      </c>
      <c r="P543" s="166">
        <f t="shared" si="11"/>
        <v>0</v>
      </c>
      <c r="Q543" s="166">
        <v>0.00014</v>
      </c>
      <c r="R543" s="166">
        <f t="shared" si="12"/>
        <v>0.0147</v>
      </c>
      <c r="S543" s="166">
        <v>0</v>
      </c>
      <c r="T543" s="167">
        <f t="shared" si="13"/>
        <v>0</v>
      </c>
      <c r="AR543" s="23" t="s">
        <v>351</v>
      </c>
      <c r="AT543" s="23" t="s">
        <v>218</v>
      </c>
      <c r="AU543" s="23" t="s">
        <v>83</v>
      </c>
      <c r="AY543" s="23" t="s">
        <v>155</v>
      </c>
      <c r="BE543" s="168">
        <f t="shared" si="14"/>
        <v>0</v>
      </c>
      <c r="BF543" s="168">
        <f t="shared" si="15"/>
        <v>0</v>
      </c>
      <c r="BG543" s="168">
        <f t="shared" si="16"/>
        <v>0</v>
      </c>
      <c r="BH543" s="168">
        <f t="shared" si="17"/>
        <v>0</v>
      </c>
      <c r="BI543" s="168">
        <f t="shared" si="18"/>
        <v>0</v>
      </c>
      <c r="BJ543" s="23" t="s">
        <v>81</v>
      </c>
      <c r="BK543" s="168">
        <f t="shared" si="19"/>
        <v>0</v>
      </c>
      <c r="BL543" s="23" t="s">
        <v>260</v>
      </c>
      <c r="BM543" s="23" t="s">
        <v>830</v>
      </c>
    </row>
    <row r="544" spans="2:65" s="1" customFormat="1" ht="22.5" customHeight="1">
      <c r="B544" s="39"/>
      <c r="C544" s="157" t="s">
        <v>831</v>
      </c>
      <c r="D544" s="157" t="s">
        <v>157</v>
      </c>
      <c r="E544" s="158" t="s">
        <v>812</v>
      </c>
      <c r="F544" s="159" t="s">
        <v>813</v>
      </c>
      <c r="G544" s="160" t="s">
        <v>416</v>
      </c>
      <c r="H544" s="161">
        <v>18</v>
      </c>
      <c r="I544" s="162"/>
      <c r="J544" s="163">
        <f t="shared" si="10"/>
        <v>0</v>
      </c>
      <c r="K544" s="159" t="s">
        <v>21</v>
      </c>
      <c r="L544" s="39"/>
      <c r="M544" s="164" t="s">
        <v>21</v>
      </c>
      <c r="N544" s="165" t="s">
        <v>44</v>
      </c>
      <c r="P544" s="166">
        <f t="shared" si="11"/>
        <v>0</v>
      </c>
      <c r="Q544" s="166">
        <v>0</v>
      </c>
      <c r="R544" s="166">
        <f t="shared" si="12"/>
        <v>0</v>
      </c>
      <c r="S544" s="166">
        <v>0</v>
      </c>
      <c r="T544" s="167">
        <f t="shared" si="13"/>
        <v>0</v>
      </c>
      <c r="AR544" s="23" t="s">
        <v>260</v>
      </c>
      <c r="AT544" s="23" t="s">
        <v>157</v>
      </c>
      <c r="AU544" s="23" t="s">
        <v>83</v>
      </c>
      <c r="AY544" s="23" t="s">
        <v>155</v>
      </c>
      <c r="BE544" s="168">
        <f t="shared" si="14"/>
        <v>0</v>
      </c>
      <c r="BF544" s="168">
        <f t="shared" si="15"/>
        <v>0</v>
      </c>
      <c r="BG544" s="168">
        <f t="shared" si="16"/>
        <v>0</v>
      </c>
      <c r="BH544" s="168">
        <f t="shared" si="17"/>
        <v>0</v>
      </c>
      <c r="BI544" s="168">
        <f t="shared" si="18"/>
        <v>0</v>
      </c>
      <c r="BJ544" s="23" t="s">
        <v>81</v>
      </c>
      <c r="BK544" s="168">
        <f t="shared" si="19"/>
        <v>0</v>
      </c>
      <c r="BL544" s="23" t="s">
        <v>260</v>
      </c>
      <c r="BM544" s="23" t="s">
        <v>832</v>
      </c>
    </row>
    <row r="545" spans="2:65" s="1" customFormat="1" ht="22.5" customHeight="1">
      <c r="B545" s="39"/>
      <c r="C545" s="192" t="s">
        <v>833</v>
      </c>
      <c r="D545" s="192" t="s">
        <v>218</v>
      </c>
      <c r="E545" s="193" t="s">
        <v>834</v>
      </c>
      <c r="F545" s="194" t="s">
        <v>835</v>
      </c>
      <c r="G545" s="195" t="s">
        <v>685</v>
      </c>
      <c r="H545" s="196">
        <v>12</v>
      </c>
      <c r="I545" s="197"/>
      <c r="J545" s="198">
        <f t="shared" si="10"/>
        <v>0</v>
      </c>
      <c r="K545" s="194" t="s">
        <v>21</v>
      </c>
      <c r="L545" s="199"/>
      <c r="M545" s="200" t="s">
        <v>21</v>
      </c>
      <c r="N545" s="201" t="s">
        <v>44</v>
      </c>
      <c r="P545" s="166">
        <f t="shared" si="11"/>
        <v>0</v>
      </c>
      <c r="Q545" s="166">
        <v>0.001</v>
      </c>
      <c r="R545" s="166">
        <f t="shared" si="12"/>
        <v>0.012</v>
      </c>
      <c r="S545" s="166">
        <v>0</v>
      </c>
      <c r="T545" s="167">
        <f t="shared" si="13"/>
        <v>0</v>
      </c>
      <c r="AR545" s="23" t="s">
        <v>351</v>
      </c>
      <c r="AT545" s="23" t="s">
        <v>218</v>
      </c>
      <c r="AU545" s="23" t="s">
        <v>83</v>
      </c>
      <c r="AY545" s="23" t="s">
        <v>155</v>
      </c>
      <c r="BE545" s="168">
        <f t="shared" si="14"/>
        <v>0</v>
      </c>
      <c r="BF545" s="168">
        <f t="shared" si="15"/>
        <v>0</v>
      </c>
      <c r="BG545" s="168">
        <f t="shared" si="16"/>
        <v>0</v>
      </c>
      <c r="BH545" s="168">
        <f t="shared" si="17"/>
        <v>0</v>
      </c>
      <c r="BI545" s="168">
        <f t="shared" si="18"/>
        <v>0</v>
      </c>
      <c r="BJ545" s="23" t="s">
        <v>81</v>
      </c>
      <c r="BK545" s="168">
        <f t="shared" si="19"/>
        <v>0</v>
      </c>
      <c r="BL545" s="23" t="s">
        <v>260</v>
      </c>
      <c r="BM545" s="23" t="s">
        <v>836</v>
      </c>
    </row>
    <row r="546" spans="2:65" s="1" customFormat="1" ht="22.5" customHeight="1">
      <c r="B546" s="39"/>
      <c r="C546" s="157" t="s">
        <v>837</v>
      </c>
      <c r="D546" s="157" t="s">
        <v>157</v>
      </c>
      <c r="E546" s="158" t="s">
        <v>838</v>
      </c>
      <c r="F546" s="159" t="s">
        <v>839</v>
      </c>
      <c r="G546" s="160" t="s">
        <v>326</v>
      </c>
      <c r="H546" s="161">
        <v>38</v>
      </c>
      <c r="I546" s="162"/>
      <c r="J546" s="163">
        <f t="shared" si="10"/>
        <v>0</v>
      </c>
      <c r="K546" s="159" t="s">
        <v>21</v>
      </c>
      <c r="L546" s="39"/>
      <c r="M546" s="164" t="s">
        <v>21</v>
      </c>
      <c r="N546" s="165" t="s">
        <v>44</v>
      </c>
      <c r="P546" s="166">
        <f t="shared" si="11"/>
        <v>0</v>
      </c>
      <c r="Q546" s="166">
        <v>0</v>
      </c>
      <c r="R546" s="166">
        <f t="shared" si="12"/>
        <v>0</v>
      </c>
      <c r="S546" s="166">
        <v>0</v>
      </c>
      <c r="T546" s="167">
        <f t="shared" si="13"/>
        <v>0</v>
      </c>
      <c r="AR546" s="23" t="s">
        <v>260</v>
      </c>
      <c r="AT546" s="23" t="s">
        <v>157</v>
      </c>
      <c r="AU546" s="23" t="s">
        <v>83</v>
      </c>
      <c r="AY546" s="23" t="s">
        <v>155</v>
      </c>
      <c r="BE546" s="168">
        <f t="shared" si="14"/>
        <v>0</v>
      </c>
      <c r="BF546" s="168">
        <f t="shared" si="15"/>
        <v>0</v>
      </c>
      <c r="BG546" s="168">
        <f t="shared" si="16"/>
        <v>0</v>
      </c>
      <c r="BH546" s="168">
        <f t="shared" si="17"/>
        <v>0</v>
      </c>
      <c r="BI546" s="168">
        <f t="shared" si="18"/>
        <v>0</v>
      </c>
      <c r="BJ546" s="23" t="s">
        <v>81</v>
      </c>
      <c r="BK546" s="168">
        <f t="shared" si="19"/>
        <v>0</v>
      </c>
      <c r="BL546" s="23" t="s">
        <v>260</v>
      </c>
      <c r="BM546" s="23" t="s">
        <v>840</v>
      </c>
    </row>
    <row r="547" spans="2:65" s="1" customFormat="1" ht="22.5" customHeight="1">
      <c r="B547" s="39"/>
      <c r="C547" s="192" t="s">
        <v>841</v>
      </c>
      <c r="D547" s="192" t="s">
        <v>218</v>
      </c>
      <c r="E547" s="193" t="s">
        <v>842</v>
      </c>
      <c r="F547" s="194" t="s">
        <v>843</v>
      </c>
      <c r="G547" s="195" t="s">
        <v>326</v>
      </c>
      <c r="H547" s="196">
        <v>38</v>
      </c>
      <c r="I547" s="197"/>
      <c r="J547" s="198">
        <f t="shared" si="10"/>
        <v>0</v>
      </c>
      <c r="K547" s="194" t="s">
        <v>21</v>
      </c>
      <c r="L547" s="199"/>
      <c r="M547" s="200" t="s">
        <v>21</v>
      </c>
      <c r="N547" s="201" t="s">
        <v>44</v>
      </c>
      <c r="P547" s="166">
        <f t="shared" si="11"/>
        <v>0</v>
      </c>
      <c r="Q547" s="166">
        <v>0.00023</v>
      </c>
      <c r="R547" s="166">
        <f t="shared" si="12"/>
        <v>0.00874</v>
      </c>
      <c r="S547" s="166">
        <v>0</v>
      </c>
      <c r="T547" s="167">
        <f t="shared" si="13"/>
        <v>0</v>
      </c>
      <c r="AR547" s="23" t="s">
        <v>351</v>
      </c>
      <c r="AT547" s="23" t="s">
        <v>218</v>
      </c>
      <c r="AU547" s="23" t="s">
        <v>83</v>
      </c>
      <c r="AY547" s="23" t="s">
        <v>155</v>
      </c>
      <c r="BE547" s="168">
        <f t="shared" si="14"/>
        <v>0</v>
      </c>
      <c r="BF547" s="168">
        <f t="shared" si="15"/>
        <v>0</v>
      </c>
      <c r="BG547" s="168">
        <f t="shared" si="16"/>
        <v>0</v>
      </c>
      <c r="BH547" s="168">
        <f t="shared" si="17"/>
        <v>0</v>
      </c>
      <c r="BI547" s="168">
        <f t="shared" si="18"/>
        <v>0</v>
      </c>
      <c r="BJ547" s="23" t="s">
        <v>81</v>
      </c>
      <c r="BK547" s="168">
        <f t="shared" si="19"/>
        <v>0</v>
      </c>
      <c r="BL547" s="23" t="s">
        <v>260</v>
      </c>
      <c r="BM547" s="23" t="s">
        <v>844</v>
      </c>
    </row>
    <row r="548" spans="2:65" s="1" customFormat="1" ht="22.5" customHeight="1">
      <c r="B548" s="39"/>
      <c r="C548" s="157" t="s">
        <v>845</v>
      </c>
      <c r="D548" s="157" t="s">
        <v>157</v>
      </c>
      <c r="E548" s="158" t="s">
        <v>838</v>
      </c>
      <c r="F548" s="159" t="s">
        <v>839</v>
      </c>
      <c r="G548" s="160" t="s">
        <v>326</v>
      </c>
      <c r="H548" s="161">
        <v>6</v>
      </c>
      <c r="I548" s="162"/>
      <c r="J548" s="163">
        <f t="shared" si="10"/>
        <v>0</v>
      </c>
      <c r="K548" s="159" t="s">
        <v>21</v>
      </c>
      <c r="L548" s="39"/>
      <c r="M548" s="164" t="s">
        <v>21</v>
      </c>
      <c r="N548" s="165" t="s">
        <v>44</v>
      </c>
      <c r="P548" s="166">
        <f t="shared" si="11"/>
        <v>0</v>
      </c>
      <c r="Q548" s="166">
        <v>0</v>
      </c>
      <c r="R548" s="166">
        <f t="shared" si="12"/>
        <v>0</v>
      </c>
      <c r="S548" s="166">
        <v>0</v>
      </c>
      <c r="T548" s="167">
        <f t="shared" si="13"/>
        <v>0</v>
      </c>
      <c r="AR548" s="23" t="s">
        <v>260</v>
      </c>
      <c r="AT548" s="23" t="s">
        <v>157</v>
      </c>
      <c r="AU548" s="23" t="s">
        <v>83</v>
      </c>
      <c r="AY548" s="23" t="s">
        <v>155</v>
      </c>
      <c r="BE548" s="168">
        <f t="shared" si="14"/>
        <v>0</v>
      </c>
      <c r="BF548" s="168">
        <f t="shared" si="15"/>
        <v>0</v>
      </c>
      <c r="BG548" s="168">
        <f t="shared" si="16"/>
        <v>0</v>
      </c>
      <c r="BH548" s="168">
        <f t="shared" si="17"/>
        <v>0</v>
      </c>
      <c r="BI548" s="168">
        <f t="shared" si="18"/>
        <v>0</v>
      </c>
      <c r="BJ548" s="23" t="s">
        <v>81</v>
      </c>
      <c r="BK548" s="168">
        <f t="shared" si="19"/>
        <v>0</v>
      </c>
      <c r="BL548" s="23" t="s">
        <v>260</v>
      </c>
      <c r="BM548" s="23" t="s">
        <v>846</v>
      </c>
    </row>
    <row r="549" spans="2:65" s="1" customFormat="1" ht="31.5" customHeight="1">
      <c r="B549" s="39"/>
      <c r="C549" s="192" t="s">
        <v>847</v>
      </c>
      <c r="D549" s="192" t="s">
        <v>218</v>
      </c>
      <c r="E549" s="193" t="s">
        <v>848</v>
      </c>
      <c r="F549" s="194" t="s">
        <v>849</v>
      </c>
      <c r="G549" s="195" t="s">
        <v>326</v>
      </c>
      <c r="H549" s="196">
        <v>6</v>
      </c>
      <c r="I549" s="197"/>
      <c r="J549" s="198">
        <f t="shared" si="10"/>
        <v>0</v>
      </c>
      <c r="K549" s="194" t="s">
        <v>21</v>
      </c>
      <c r="L549" s="199"/>
      <c r="M549" s="200" t="s">
        <v>21</v>
      </c>
      <c r="N549" s="201" t="s">
        <v>44</v>
      </c>
      <c r="P549" s="166">
        <f t="shared" si="11"/>
        <v>0</v>
      </c>
      <c r="Q549" s="166">
        <v>0.0007</v>
      </c>
      <c r="R549" s="166">
        <f t="shared" si="12"/>
        <v>0.0042</v>
      </c>
      <c r="S549" s="166">
        <v>0</v>
      </c>
      <c r="T549" s="167">
        <f t="shared" si="13"/>
        <v>0</v>
      </c>
      <c r="AR549" s="23" t="s">
        <v>351</v>
      </c>
      <c r="AT549" s="23" t="s">
        <v>218</v>
      </c>
      <c r="AU549" s="23" t="s">
        <v>83</v>
      </c>
      <c r="AY549" s="23" t="s">
        <v>155</v>
      </c>
      <c r="BE549" s="168">
        <f t="shared" si="14"/>
        <v>0</v>
      </c>
      <c r="BF549" s="168">
        <f t="shared" si="15"/>
        <v>0</v>
      </c>
      <c r="BG549" s="168">
        <f t="shared" si="16"/>
        <v>0</v>
      </c>
      <c r="BH549" s="168">
        <f t="shared" si="17"/>
        <v>0</v>
      </c>
      <c r="BI549" s="168">
        <f t="shared" si="18"/>
        <v>0</v>
      </c>
      <c r="BJ549" s="23" t="s">
        <v>81</v>
      </c>
      <c r="BK549" s="168">
        <f t="shared" si="19"/>
        <v>0</v>
      </c>
      <c r="BL549" s="23" t="s">
        <v>260</v>
      </c>
      <c r="BM549" s="23" t="s">
        <v>850</v>
      </c>
    </row>
    <row r="550" spans="2:65" s="1" customFormat="1" ht="22.5" customHeight="1">
      <c r="B550" s="39"/>
      <c r="C550" s="157" t="s">
        <v>851</v>
      </c>
      <c r="D550" s="157" t="s">
        <v>157</v>
      </c>
      <c r="E550" s="158" t="s">
        <v>852</v>
      </c>
      <c r="F550" s="159" t="s">
        <v>853</v>
      </c>
      <c r="G550" s="160" t="s">
        <v>326</v>
      </c>
      <c r="H550" s="161">
        <v>6</v>
      </c>
      <c r="I550" s="162"/>
      <c r="J550" s="163">
        <f t="shared" si="10"/>
        <v>0</v>
      </c>
      <c r="K550" s="159" t="s">
        <v>21</v>
      </c>
      <c r="L550" s="39"/>
      <c r="M550" s="164" t="s">
        <v>21</v>
      </c>
      <c r="N550" s="165" t="s">
        <v>44</v>
      </c>
      <c r="P550" s="166">
        <f t="shared" si="11"/>
        <v>0</v>
      </c>
      <c r="Q550" s="166">
        <v>0</v>
      </c>
      <c r="R550" s="166">
        <f t="shared" si="12"/>
        <v>0</v>
      </c>
      <c r="S550" s="166">
        <v>0</v>
      </c>
      <c r="T550" s="167">
        <f t="shared" si="13"/>
        <v>0</v>
      </c>
      <c r="AR550" s="23" t="s">
        <v>260</v>
      </c>
      <c r="AT550" s="23" t="s">
        <v>157</v>
      </c>
      <c r="AU550" s="23" t="s">
        <v>83</v>
      </c>
      <c r="AY550" s="23" t="s">
        <v>155</v>
      </c>
      <c r="BE550" s="168">
        <f t="shared" si="14"/>
        <v>0</v>
      </c>
      <c r="BF550" s="168">
        <f t="shared" si="15"/>
        <v>0</v>
      </c>
      <c r="BG550" s="168">
        <f t="shared" si="16"/>
        <v>0</v>
      </c>
      <c r="BH550" s="168">
        <f t="shared" si="17"/>
        <v>0</v>
      </c>
      <c r="BI550" s="168">
        <f t="shared" si="18"/>
        <v>0</v>
      </c>
      <c r="BJ550" s="23" t="s">
        <v>81</v>
      </c>
      <c r="BK550" s="168">
        <f t="shared" si="19"/>
        <v>0</v>
      </c>
      <c r="BL550" s="23" t="s">
        <v>260</v>
      </c>
      <c r="BM550" s="23" t="s">
        <v>854</v>
      </c>
    </row>
    <row r="551" spans="2:65" s="1" customFormat="1" ht="22.5" customHeight="1">
      <c r="B551" s="39"/>
      <c r="C551" s="192" t="s">
        <v>855</v>
      </c>
      <c r="D551" s="192" t="s">
        <v>218</v>
      </c>
      <c r="E551" s="193" t="s">
        <v>856</v>
      </c>
      <c r="F551" s="194" t="s">
        <v>857</v>
      </c>
      <c r="G551" s="195" t="s">
        <v>326</v>
      </c>
      <c r="H551" s="196">
        <v>6</v>
      </c>
      <c r="I551" s="197"/>
      <c r="J551" s="198">
        <f t="shared" si="10"/>
        <v>0</v>
      </c>
      <c r="K551" s="194" t="s">
        <v>21</v>
      </c>
      <c r="L551" s="199"/>
      <c r="M551" s="200" t="s">
        <v>21</v>
      </c>
      <c r="N551" s="201" t="s">
        <v>44</v>
      </c>
      <c r="P551" s="166">
        <f t="shared" si="11"/>
        <v>0</v>
      </c>
      <c r="Q551" s="166">
        <v>0.0002</v>
      </c>
      <c r="R551" s="166">
        <f t="shared" si="12"/>
        <v>0.0012000000000000001</v>
      </c>
      <c r="S551" s="166">
        <v>0</v>
      </c>
      <c r="T551" s="167">
        <f t="shared" si="13"/>
        <v>0</v>
      </c>
      <c r="AR551" s="23" t="s">
        <v>351</v>
      </c>
      <c r="AT551" s="23" t="s">
        <v>218</v>
      </c>
      <c r="AU551" s="23" t="s">
        <v>83</v>
      </c>
      <c r="AY551" s="23" t="s">
        <v>155</v>
      </c>
      <c r="BE551" s="168">
        <f t="shared" si="14"/>
        <v>0</v>
      </c>
      <c r="BF551" s="168">
        <f t="shared" si="15"/>
        <v>0</v>
      </c>
      <c r="BG551" s="168">
        <f t="shared" si="16"/>
        <v>0</v>
      </c>
      <c r="BH551" s="168">
        <f t="shared" si="17"/>
        <v>0</v>
      </c>
      <c r="BI551" s="168">
        <f t="shared" si="18"/>
        <v>0</v>
      </c>
      <c r="BJ551" s="23" t="s">
        <v>81</v>
      </c>
      <c r="BK551" s="168">
        <f t="shared" si="19"/>
        <v>0</v>
      </c>
      <c r="BL551" s="23" t="s">
        <v>260</v>
      </c>
      <c r="BM551" s="23" t="s">
        <v>858</v>
      </c>
    </row>
    <row r="552" spans="2:65" s="1" customFormat="1" ht="22.5" customHeight="1">
      <c r="B552" s="39"/>
      <c r="C552" s="157" t="s">
        <v>859</v>
      </c>
      <c r="D552" s="157" t="s">
        <v>157</v>
      </c>
      <c r="E552" s="158" t="s">
        <v>852</v>
      </c>
      <c r="F552" s="159" t="s">
        <v>853</v>
      </c>
      <c r="G552" s="160" t="s">
        <v>326</v>
      </c>
      <c r="H552" s="161">
        <v>20</v>
      </c>
      <c r="I552" s="162"/>
      <c r="J552" s="163">
        <f t="shared" si="10"/>
        <v>0</v>
      </c>
      <c r="K552" s="159" t="s">
        <v>21</v>
      </c>
      <c r="L552" s="39"/>
      <c r="M552" s="164" t="s">
        <v>21</v>
      </c>
      <c r="N552" s="165" t="s">
        <v>44</v>
      </c>
      <c r="P552" s="166">
        <f t="shared" si="11"/>
        <v>0</v>
      </c>
      <c r="Q552" s="166">
        <v>0</v>
      </c>
      <c r="R552" s="166">
        <f t="shared" si="12"/>
        <v>0</v>
      </c>
      <c r="S552" s="166">
        <v>0</v>
      </c>
      <c r="T552" s="167">
        <f t="shared" si="13"/>
        <v>0</v>
      </c>
      <c r="AR552" s="23" t="s">
        <v>260</v>
      </c>
      <c r="AT552" s="23" t="s">
        <v>157</v>
      </c>
      <c r="AU552" s="23" t="s">
        <v>83</v>
      </c>
      <c r="AY552" s="23" t="s">
        <v>155</v>
      </c>
      <c r="BE552" s="168">
        <f t="shared" si="14"/>
        <v>0</v>
      </c>
      <c r="BF552" s="168">
        <f t="shared" si="15"/>
        <v>0</v>
      </c>
      <c r="BG552" s="168">
        <f t="shared" si="16"/>
        <v>0</v>
      </c>
      <c r="BH552" s="168">
        <f t="shared" si="17"/>
        <v>0</v>
      </c>
      <c r="BI552" s="168">
        <f t="shared" si="18"/>
        <v>0</v>
      </c>
      <c r="BJ552" s="23" t="s">
        <v>81</v>
      </c>
      <c r="BK552" s="168">
        <f t="shared" si="19"/>
        <v>0</v>
      </c>
      <c r="BL552" s="23" t="s">
        <v>260</v>
      </c>
      <c r="BM552" s="23" t="s">
        <v>860</v>
      </c>
    </row>
    <row r="553" spans="2:65" s="1" customFormat="1" ht="22.5" customHeight="1">
      <c r="B553" s="39"/>
      <c r="C553" s="192" t="s">
        <v>861</v>
      </c>
      <c r="D553" s="192" t="s">
        <v>218</v>
      </c>
      <c r="E553" s="193" t="s">
        <v>862</v>
      </c>
      <c r="F553" s="194" t="s">
        <v>863</v>
      </c>
      <c r="G553" s="195" t="s">
        <v>326</v>
      </c>
      <c r="H553" s="196">
        <v>20</v>
      </c>
      <c r="I553" s="197"/>
      <c r="J553" s="198">
        <f t="shared" si="10"/>
        <v>0</v>
      </c>
      <c r="K553" s="194" t="s">
        <v>21</v>
      </c>
      <c r="L553" s="199"/>
      <c r="M553" s="200" t="s">
        <v>21</v>
      </c>
      <c r="N553" s="201" t="s">
        <v>44</v>
      </c>
      <c r="P553" s="166">
        <f t="shared" si="11"/>
        <v>0</v>
      </c>
      <c r="Q553" s="166">
        <v>0.00016</v>
      </c>
      <c r="R553" s="166">
        <f t="shared" si="12"/>
        <v>0.0032</v>
      </c>
      <c r="S553" s="166">
        <v>0</v>
      </c>
      <c r="T553" s="167">
        <f t="shared" si="13"/>
        <v>0</v>
      </c>
      <c r="AR553" s="23" t="s">
        <v>351</v>
      </c>
      <c r="AT553" s="23" t="s">
        <v>218</v>
      </c>
      <c r="AU553" s="23" t="s">
        <v>83</v>
      </c>
      <c r="AY553" s="23" t="s">
        <v>155</v>
      </c>
      <c r="BE553" s="168">
        <f t="shared" si="14"/>
        <v>0</v>
      </c>
      <c r="BF553" s="168">
        <f t="shared" si="15"/>
        <v>0</v>
      </c>
      <c r="BG553" s="168">
        <f t="shared" si="16"/>
        <v>0</v>
      </c>
      <c r="BH553" s="168">
        <f t="shared" si="17"/>
        <v>0</v>
      </c>
      <c r="BI553" s="168">
        <f t="shared" si="18"/>
        <v>0</v>
      </c>
      <c r="BJ553" s="23" t="s">
        <v>81</v>
      </c>
      <c r="BK553" s="168">
        <f t="shared" si="19"/>
        <v>0</v>
      </c>
      <c r="BL553" s="23" t="s">
        <v>260</v>
      </c>
      <c r="BM553" s="23" t="s">
        <v>864</v>
      </c>
    </row>
    <row r="554" spans="2:65" s="1" customFormat="1" ht="22.5" customHeight="1">
      <c r="B554" s="39"/>
      <c r="C554" s="157" t="s">
        <v>865</v>
      </c>
      <c r="D554" s="157" t="s">
        <v>157</v>
      </c>
      <c r="E554" s="158" t="s">
        <v>852</v>
      </c>
      <c r="F554" s="159" t="s">
        <v>853</v>
      </c>
      <c r="G554" s="160" t="s">
        <v>326</v>
      </c>
      <c r="H554" s="161">
        <v>12</v>
      </c>
      <c r="I554" s="162"/>
      <c r="J554" s="163">
        <f t="shared" si="10"/>
        <v>0</v>
      </c>
      <c r="K554" s="159" t="s">
        <v>21</v>
      </c>
      <c r="L554" s="39"/>
      <c r="M554" s="164" t="s">
        <v>21</v>
      </c>
      <c r="N554" s="165" t="s">
        <v>44</v>
      </c>
      <c r="P554" s="166">
        <f t="shared" si="11"/>
        <v>0</v>
      </c>
      <c r="Q554" s="166">
        <v>0</v>
      </c>
      <c r="R554" s="166">
        <f t="shared" si="12"/>
        <v>0</v>
      </c>
      <c r="S554" s="166">
        <v>0</v>
      </c>
      <c r="T554" s="167">
        <f t="shared" si="13"/>
        <v>0</v>
      </c>
      <c r="AR554" s="23" t="s">
        <v>260</v>
      </c>
      <c r="AT554" s="23" t="s">
        <v>157</v>
      </c>
      <c r="AU554" s="23" t="s">
        <v>83</v>
      </c>
      <c r="AY554" s="23" t="s">
        <v>155</v>
      </c>
      <c r="BE554" s="168">
        <f t="shared" si="14"/>
        <v>0</v>
      </c>
      <c r="BF554" s="168">
        <f t="shared" si="15"/>
        <v>0</v>
      </c>
      <c r="BG554" s="168">
        <f t="shared" si="16"/>
        <v>0</v>
      </c>
      <c r="BH554" s="168">
        <f t="shared" si="17"/>
        <v>0</v>
      </c>
      <c r="BI554" s="168">
        <f t="shared" si="18"/>
        <v>0</v>
      </c>
      <c r="BJ554" s="23" t="s">
        <v>81</v>
      </c>
      <c r="BK554" s="168">
        <f t="shared" si="19"/>
        <v>0</v>
      </c>
      <c r="BL554" s="23" t="s">
        <v>260</v>
      </c>
      <c r="BM554" s="23" t="s">
        <v>866</v>
      </c>
    </row>
    <row r="555" spans="2:65" s="1" customFormat="1" ht="22.5" customHeight="1">
      <c r="B555" s="39"/>
      <c r="C555" s="192" t="s">
        <v>867</v>
      </c>
      <c r="D555" s="192" t="s">
        <v>218</v>
      </c>
      <c r="E555" s="193" t="s">
        <v>868</v>
      </c>
      <c r="F555" s="194" t="s">
        <v>869</v>
      </c>
      <c r="G555" s="195" t="s">
        <v>326</v>
      </c>
      <c r="H555" s="196">
        <v>12</v>
      </c>
      <c r="I555" s="197"/>
      <c r="J555" s="198">
        <f t="shared" si="10"/>
        <v>0</v>
      </c>
      <c r="K555" s="194" t="s">
        <v>21</v>
      </c>
      <c r="L555" s="199"/>
      <c r="M555" s="200" t="s">
        <v>21</v>
      </c>
      <c r="N555" s="201" t="s">
        <v>44</v>
      </c>
      <c r="P555" s="166">
        <f t="shared" si="11"/>
        <v>0</v>
      </c>
      <c r="Q555" s="166">
        <v>0.00016</v>
      </c>
      <c r="R555" s="166">
        <f t="shared" si="12"/>
        <v>0.0019200000000000003</v>
      </c>
      <c r="S555" s="166">
        <v>0</v>
      </c>
      <c r="T555" s="167">
        <f t="shared" si="13"/>
        <v>0</v>
      </c>
      <c r="AR555" s="23" t="s">
        <v>351</v>
      </c>
      <c r="AT555" s="23" t="s">
        <v>218</v>
      </c>
      <c r="AU555" s="23" t="s">
        <v>83</v>
      </c>
      <c r="AY555" s="23" t="s">
        <v>155</v>
      </c>
      <c r="BE555" s="168">
        <f t="shared" si="14"/>
        <v>0</v>
      </c>
      <c r="BF555" s="168">
        <f t="shared" si="15"/>
        <v>0</v>
      </c>
      <c r="BG555" s="168">
        <f t="shared" si="16"/>
        <v>0</v>
      </c>
      <c r="BH555" s="168">
        <f t="shared" si="17"/>
        <v>0</v>
      </c>
      <c r="BI555" s="168">
        <f t="shared" si="18"/>
        <v>0</v>
      </c>
      <c r="BJ555" s="23" t="s">
        <v>81</v>
      </c>
      <c r="BK555" s="168">
        <f t="shared" si="19"/>
        <v>0</v>
      </c>
      <c r="BL555" s="23" t="s">
        <v>260</v>
      </c>
      <c r="BM555" s="23" t="s">
        <v>870</v>
      </c>
    </row>
    <row r="556" spans="2:65" s="1" customFormat="1" ht="22.5" customHeight="1">
      <c r="B556" s="39"/>
      <c r="C556" s="157" t="s">
        <v>871</v>
      </c>
      <c r="D556" s="157" t="s">
        <v>157</v>
      </c>
      <c r="E556" s="158" t="s">
        <v>852</v>
      </c>
      <c r="F556" s="159" t="s">
        <v>853</v>
      </c>
      <c r="G556" s="160" t="s">
        <v>326</v>
      </c>
      <c r="H556" s="161">
        <v>10</v>
      </c>
      <c r="I556" s="162"/>
      <c r="J556" s="163">
        <f t="shared" si="10"/>
        <v>0</v>
      </c>
      <c r="K556" s="159" t="s">
        <v>21</v>
      </c>
      <c r="L556" s="39"/>
      <c r="M556" s="164" t="s">
        <v>21</v>
      </c>
      <c r="N556" s="165" t="s">
        <v>44</v>
      </c>
      <c r="P556" s="166">
        <f t="shared" si="11"/>
        <v>0</v>
      </c>
      <c r="Q556" s="166">
        <v>0</v>
      </c>
      <c r="R556" s="166">
        <f t="shared" si="12"/>
        <v>0</v>
      </c>
      <c r="S556" s="166">
        <v>0</v>
      </c>
      <c r="T556" s="167">
        <f t="shared" si="13"/>
        <v>0</v>
      </c>
      <c r="AR556" s="23" t="s">
        <v>260</v>
      </c>
      <c r="AT556" s="23" t="s">
        <v>157</v>
      </c>
      <c r="AU556" s="23" t="s">
        <v>83</v>
      </c>
      <c r="AY556" s="23" t="s">
        <v>155</v>
      </c>
      <c r="BE556" s="168">
        <f t="shared" si="14"/>
        <v>0</v>
      </c>
      <c r="BF556" s="168">
        <f t="shared" si="15"/>
        <v>0</v>
      </c>
      <c r="BG556" s="168">
        <f t="shared" si="16"/>
        <v>0</v>
      </c>
      <c r="BH556" s="168">
        <f t="shared" si="17"/>
        <v>0</v>
      </c>
      <c r="BI556" s="168">
        <f t="shared" si="18"/>
        <v>0</v>
      </c>
      <c r="BJ556" s="23" t="s">
        <v>81</v>
      </c>
      <c r="BK556" s="168">
        <f t="shared" si="19"/>
        <v>0</v>
      </c>
      <c r="BL556" s="23" t="s">
        <v>260</v>
      </c>
      <c r="BM556" s="23" t="s">
        <v>872</v>
      </c>
    </row>
    <row r="557" spans="2:65" s="1" customFormat="1" ht="22.5" customHeight="1">
      <c r="B557" s="39"/>
      <c r="C557" s="192" t="s">
        <v>873</v>
      </c>
      <c r="D557" s="192" t="s">
        <v>218</v>
      </c>
      <c r="E557" s="193" t="s">
        <v>874</v>
      </c>
      <c r="F557" s="194" t="s">
        <v>875</v>
      </c>
      <c r="G557" s="195" t="s">
        <v>326</v>
      </c>
      <c r="H557" s="196">
        <v>10</v>
      </c>
      <c r="I557" s="197"/>
      <c r="J557" s="198">
        <f t="shared" si="10"/>
        <v>0</v>
      </c>
      <c r="K557" s="194" t="s">
        <v>21</v>
      </c>
      <c r="L557" s="199"/>
      <c r="M557" s="200" t="s">
        <v>21</v>
      </c>
      <c r="N557" s="201" t="s">
        <v>44</v>
      </c>
      <c r="P557" s="166">
        <f t="shared" si="11"/>
        <v>0</v>
      </c>
      <c r="Q557" s="166">
        <v>0.00026</v>
      </c>
      <c r="R557" s="166">
        <f t="shared" si="12"/>
        <v>0.0026</v>
      </c>
      <c r="S557" s="166">
        <v>0</v>
      </c>
      <c r="T557" s="167">
        <f t="shared" si="13"/>
        <v>0</v>
      </c>
      <c r="AR557" s="23" t="s">
        <v>351</v>
      </c>
      <c r="AT557" s="23" t="s">
        <v>218</v>
      </c>
      <c r="AU557" s="23" t="s">
        <v>83</v>
      </c>
      <c r="AY557" s="23" t="s">
        <v>155</v>
      </c>
      <c r="BE557" s="168">
        <f t="shared" si="14"/>
        <v>0</v>
      </c>
      <c r="BF557" s="168">
        <f t="shared" si="15"/>
        <v>0</v>
      </c>
      <c r="BG557" s="168">
        <f t="shared" si="16"/>
        <v>0</v>
      </c>
      <c r="BH557" s="168">
        <f t="shared" si="17"/>
        <v>0</v>
      </c>
      <c r="BI557" s="168">
        <f t="shared" si="18"/>
        <v>0</v>
      </c>
      <c r="BJ557" s="23" t="s">
        <v>81</v>
      </c>
      <c r="BK557" s="168">
        <f t="shared" si="19"/>
        <v>0</v>
      </c>
      <c r="BL557" s="23" t="s">
        <v>260</v>
      </c>
      <c r="BM557" s="23" t="s">
        <v>876</v>
      </c>
    </row>
    <row r="558" spans="2:65" s="1" customFormat="1" ht="22.5" customHeight="1">
      <c r="B558" s="39"/>
      <c r="C558" s="157" t="s">
        <v>877</v>
      </c>
      <c r="D558" s="157" t="s">
        <v>157</v>
      </c>
      <c r="E558" s="158" t="s">
        <v>878</v>
      </c>
      <c r="F558" s="159" t="s">
        <v>879</v>
      </c>
      <c r="G558" s="160" t="s">
        <v>326</v>
      </c>
      <c r="H558" s="161">
        <v>6</v>
      </c>
      <c r="I558" s="162"/>
      <c r="J558" s="163">
        <f t="shared" si="10"/>
        <v>0</v>
      </c>
      <c r="K558" s="159" t="s">
        <v>21</v>
      </c>
      <c r="L558" s="39"/>
      <c r="M558" s="164" t="s">
        <v>21</v>
      </c>
      <c r="N558" s="165" t="s">
        <v>44</v>
      </c>
      <c r="P558" s="166">
        <f t="shared" si="11"/>
        <v>0</v>
      </c>
      <c r="Q558" s="166">
        <v>0</v>
      </c>
      <c r="R558" s="166">
        <f t="shared" si="12"/>
        <v>0</v>
      </c>
      <c r="S558" s="166">
        <v>0</v>
      </c>
      <c r="T558" s="167">
        <f t="shared" si="13"/>
        <v>0</v>
      </c>
      <c r="AR558" s="23" t="s">
        <v>260</v>
      </c>
      <c r="AT558" s="23" t="s">
        <v>157</v>
      </c>
      <c r="AU558" s="23" t="s">
        <v>83</v>
      </c>
      <c r="AY558" s="23" t="s">
        <v>155</v>
      </c>
      <c r="BE558" s="168">
        <f t="shared" si="14"/>
        <v>0</v>
      </c>
      <c r="BF558" s="168">
        <f t="shared" si="15"/>
        <v>0</v>
      </c>
      <c r="BG558" s="168">
        <f t="shared" si="16"/>
        <v>0</v>
      </c>
      <c r="BH558" s="168">
        <f t="shared" si="17"/>
        <v>0</v>
      </c>
      <c r="BI558" s="168">
        <f t="shared" si="18"/>
        <v>0</v>
      </c>
      <c r="BJ558" s="23" t="s">
        <v>81</v>
      </c>
      <c r="BK558" s="168">
        <f t="shared" si="19"/>
        <v>0</v>
      </c>
      <c r="BL558" s="23" t="s">
        <v>260</v>
      </c>
      <c r="BM558" s="23" t="s">
        <v>880</v>
      </c>
    </row>
    <row r="559" spans="2:65" s="1" customFormat="1" ht="22.5" customHeight="1">
      <c r="B559" s="39"/>
      <c r="C559" s="192" t="s">
        <v>881</v>
      </c>
      <c r="D559" s="192" t="s">
        <v>218</v>
      </c>
      <c r="E559" s="193" t="s">
        <v>882</v>
      </c>
      <c r="F559" s="194" t="s">
        <v>883</v>
      </c>
      <c r="G559" s="195" t="s">
        <v>326</v>
      </c>
      <c r="H559" s="196">
        <v>6</v>
      </c>
      <c r="I559" s="197"/>
      <c r="J559" s="198">
        <f t="shared" si="10"/>
        <v>0</v>
      </c>
      <c r="K559" s="194" t="s">
        <v>21</v>
      </c>
      <c r="L559" s="199"/>
      <c r="M559" s="200" t="s">
        <v>21</v>
      </c>
      <c r="N559" s="201" t="s">
        <v>44</v>
      </c>
      <c r="P559" s="166">
        <f t="shared" si="11"/>
        <v>0</v>
      </c>
      <c r="Q559" s="166">
        <v>0.0042</v>
      </c>
      <c r="R559" s="166">
        <f t="shared" si="12"/>
        <v>0.0252</v>
      </c>
      <c r="S559" s="166">
        <v>0</v>
      </c>
      <c r="T559" s="167">
        <f t="shared" si="13"/>
        <v>0</v>
      </c>
      <c r="AR559" s="23" t="s">
        <v>351</v>
      </c>
      <c r="AT559" s="23" t="s">
        <v>218</v>
      </c>
      <c r="AU559" s="23" t="s">
        <v>83</v>
      </c>
      <c r="AY559" s="23" t="s">
        <v>155</v>
      </c>
      <c r="BE559" s="168">
        <f t="shared" si="14"/>
        <v>0</v>
      </c>
      <c r="BF559" s="168">
        <f t="shared" si="15"/>
        <v>0</v>
      </c>
      <c r="BG559" s="168">
        <f t="shared" si="16"/>
        <v>0</v>
      </c>
      <c r="BH559" s="168">
        <f t="shared" si="17"/>
        <v>0</v>
      </c>
      <c r="BI559" s="168">
        <f t="shared" si="18"/>
        <v>0</v>
      </c>
      <c r="BJ559" s="23" t="s">
        <v>81</v>
      </c>
      <c r="BK559" s="168">
        <f t="shared" si="19"/>
        <v>0</v>
      </c>
      <c r="BL559" s="23" t="s">
        <v>260</v>
      </c>
      <c r="BM559" s="23" t="s">
        <v>884</v>
      </c>
    </row>
    <row r="560" spans="2:65" s="1" customFormat="1" ht="22.5" customHeight="1">
      <c r="B560" s="39"/>
      <c r="C560" s="157" t="s">
        <v>885</v>
      </c>
      <c r="D560" s="157" t="s">
        <v>157</v>
      </c>
      <c r="E560" s="158" t="s">
        <v>886</v>
      </c>
      <c r="F560" s="159" t="s">
        <v>887</v>
      </c>
      <c r="G560" s="160" t="s">
        <v>326</v>
      </c>
      <c r="H560" s="161">
        <v>8</v>
      </c>
      <c r="I560" s="162"/>
      <c r="J560" s="163">
        <f t="shared" si="10"/>
        <v>0</v>
      </c>
      <c r="K560" s="159" t="s">
        <v>21</v>
      </c>
      <c r="L560" s="39"/>
      <c r="M560" s="164" t="s">
        <v>21</v>
      </c>
      <c r="N560" s="165" t="s">
        <v>44</v>
      </c>
      <c r="P560" s="166">
        <f t="shared" si="11"/>
        <v>0</v>
      </c>
      <c r="Q560" s="166">
        <v>0</v>
      </c>
      <c r="R560" s="166">
        <f t="shared" si="12"/>
        <v>0</v>
      </c>
      <c r="S560" s="166">
        <v>0</v>
      </c>
      <c r="T560" s="167">
        <f t="shared" si="13"/>
        <v>0</v>
      </c>
      <c r="AR560" s="23" t="s">
        <v>260</v>
      </c>
      <c r="AT560" s="23" t="s">
        <v>157</v>
      </c>
      <c r="AU560" s="23" t="s">
        <v>83</v>
      </c>
      <c r="AY560" s="23" t="s">
        <v>155</v>
      </c>
      <c r="BE560" s="168">
        <f t="shared" si="14"/>
        <v>0</v>
      </c>
      <c r="BF560" s="168">
        <f t="shared" si="15"/>
        <v>0</v>
      </c>
      <c r="BG560" s="168">
        <f t="shared" si="16"/>
        <v>0</v>
      </c>
      <c r="BH560" s="168">
        <f t="shared" si="17"/>
        <v>0</v>
      </c>
      <c r="BI560" s="168">
        <f t="shared" si="18"/>
        <v>0</v>
      </c>
      <c r="BJ560" s="23" t="s">
        <v>81</v>
      </c>
      <c r="BK560" s="168">
        <f t="shared" si="19"/>
        <v>0</v>
      </c>
      <c r="BL560" s="23" t="s">
        <v>260</v>
      </c>
      <c r="BM560" s="23" t="s">
        <v>888</v>
      </c>
    </row>
    <row r="561" spans="2:65" s="1" customFormat="1" ht="22.5" customHeight="1">
      <c r="B561" s="39"/>
      <c r="C561" s="192" t="s">
        <v>889</v>
      </c>
      <c r="D561" s="192" t="s">
        <v>218</v>
      </c>
      <c r="E561" s="193" t="s">
        <v>890</v>
      </c>
      <c r="F561" s="194" t="s">
        <v>891</v>
      </c>
      <c r="G561" s="195" t="s">
        <v>326</v>
      </c>
      <c r="H561" s="196">
        <v>8</v>
      </c>
      <c r="I561" s="197"/>
      <c r="J561" s="198">
        <f t="shared" si="10"/>
        <v>0</v>
      </c>
      <c r="K561" s="194" t="s">
        <v>21</v>
      </c>
      <c r="L561" s="199"/>
      <c r="M561" s="200" t="s">
        <v>21</v>
      </c>
      <c r="N561" s="201" t="s">
        <v>44</v>
      </c>
      <c r="P561" s="166">
        <f t="shared" si="11"/>
        <v>0</v>
      </c>
      <c r="Q561" s="166">
        <v>0.004</v>
      </c>
      <c r="R561" s="166">
        <f t="shared" si="12"/>
        <v>0.032</v>
      </c>
      <c r="S561" s="166">
        <v>0</v>
      </c>
      <c r="T561" s="167">
        <f t="shared" si="13"/>
        <v>0</v>
      </c>
      <c r="AR561" s="23" t="s">
        <v>351</v>
      </c>
      <c r="AT561" s="23" t="s">
        <v>218</v>
      </c>
      <c r="AU561" s="23" t="s">
        <v>83</v>
      </c>
      <c r="AY561" s="23" t="s">
        <v>155</v>
      </c>
      <c r="BE561" s="168">
        <f t="shared" si="14"/>
        <v>0</v>
      </c>
      <c r="BF561" s="168">
        <f t="shared" si="15"/>
        <v>0</v>
      </c>
      <c r="BG561" s="168">
        <f t="shared" si="16"/>
        <v>0</v>
      </c>
      <c r="BH561" s="168">
        <f t="shared" si="17"/>
        <v>0</v>
      </c>
      <c r="BI561" s="168">
        <f t="shared" si="18"/>
        <v>0</v>
      </c>
      <c r="BJ561" s="23" t="s">
        <v>81</v>
      </c>
      <c r="BK561" s="168">
        <f t="shared" si="19"/>
        <v>0</v>
      </c>
      <c r="BL561" s="23" t="s">
        <v>260</v>
      </c>
      <c r="BM561" s="23" t="s">
        <v>892</v>
      </c>
    </row>
    <row r="562" spans="2:65" s="1" customFormat="1" ht="22.5" customHeight="1">
      <c r="B562" s="39"/>
      <c r="C562" s="192" t="s">
        <v>893</v>
      </c>
      <c r="D562" s="192" t="s">
        <v>218</v>
      </c>
      <c r="E562" s="193" t="s">
        <v>894</v>
      </c>
      <c r="F562" s="194" t="s">
        <v>895</v>
      </c>
      <c r="G562" s="195" t="s">
        <v>326</v>
      </c>
      <c r="H562" s="196">
        <v>8</v>
      </c>
      <c r="I562" s="197"/>
      <c r="J562" s="198">
        <f t="shared" si="10"/>
        <v>0</v>
      </c>
      <c r="K562" s="194" t="s">
        <v>21</v>
      </c>
      <c r="L562" s="199"/>
      <c r="M562" s="200" t="s">
        <v>21</v>
      </c>
      <c r="N562" s="201" t="s">
        <v>44</v>
      </c>
      <c r="P562" s="166">
        <f t="shared" si="11"/>
        <v>0</v>
      </c>
      <c r="Q562" s="166">
        <v>0.00026</v>
      </c>
      <c r="R562" s="166">
        <f t="shared" si="12"/>
        <v>0.00208</v>
      </c>
      <c r="S562" s="166">
        <v>0</v>
      </c>
      <c r="T562" s="167">
        <f t="shared" si="13"/>
        <v>0</v>
      </c>
      <c r="AR562" s="23" t="s">
        <v>351</v>
      </c>
      <c r="AT562" s="23" t="s">
        <v>218</v>
      </c>
      <c r="AU562" s="23" t="s">
        <v>83</v>
      </c>
      <c r="AY562" s="23" t="s">
        <v>155</v>
      </c>
      <c r="BE562" s="168">
        <f t="shared" si="14"/>
        <v>0</v>
      </c>
      <c r="BF562" s="168">
        <f t="shared" si="15"/>
        <v>0</v>
      </c>
      <c r="BG562" s="168">
        <f t="shared" si="16"/>
        <v>0</v>
      </c>
      <c r="BH562" s="168">
        <f t="shared" si="17"/>
        <v>0</v>
      </c>
      <c r="BI562" s="168">
        <f t="shared" si="18"/>
        <v>0</v>
      </c>
      <c r="BJ562" s="23" t="s">
        <v>81</v>
      </c>
      <c r="BK562" s="168">
        <f t="shared" si="19"/>
        <v>0</v>
      </c>
      <c r="BL562" s="23" t="s">
        <v>260</v>
      </c>
      <c r="BM562" s="23" t="s">
        <v>896</v>
      </c>
    </row>
    <row r="563" spans="2:63" s="10" customFormat="1" ht="29.85" customHeight="1">
      <c r="B563" s="145"/>
      <c r="D563" s="146" t="s">
        <v>72</v>
      </c>
      <c r="E563" s="155" t="s">
        <v>897</v>
      </c>
      <c r="F563" s="155" t="s">
        <v>898</v>
      </c>
      <c r="I563" s="148"/>
      <c r="J563" s="156">
        <f>BK563</f>
        <v>0</v>
      </c>
      <c r="L563" s="145"/>
      <c r="M563" s="150"/>
      <c r="P563" s="151">
        <f>SUM(P564:P571)</f>
        <v>0</v>
      </c>
      <c r="R563" s="151">
        <f>SUM(R564:R571)</f>
        <v>0</v>
      </c>
      <c r="T563" s="152">
        <f>SUM(T564:T571)</f>
        <v>0</v>
      </c>
      <c r="AR563" s="146" t="s">
        <v>83</v>
      </c>
      <c r="AT563" s="153" t="s">
        <v>72</v>
      </c>
      <c r="AU563" s="153" t="s">
        <v>81</v>
      </c>
      <c r="AY563" s="146" t="s">
        <v>155</v>
      </c>
      <c r="BK563" s="154">
        <f>SUM(BK564:BK571)</f>
        <v>0</v>
      </c>
    </row>
    <row r="564" spans="2:65" s="1" customFormat="1" ht="22.5" customHeight="1">
      <c r="B564" s="39"/>
      <c r="C564" s="157" t="s">
        <v>899</v>
      </c>
      <c r="D564" s="157" t="s">
        <v>157</v>
      </c>
      <c r="E564" s="158" t="s">
        <v>900</v>
      </c>
      <c r="F564" s="159" t="s">
        <v>901</v>
      </c>
      <c r="G564" s="160" t="s">
        <v>326</v>
      </c>
      <c r="H564" s="161">
        <v>80</v>
      </c>
      <c r="I564" s="162"/>
      <c r="J564" s="163">
        <f aca="true" t="shared" si="20" ref="J564:J571">ROUND(I564*H564,2)</f>
        <v>0</v>
      </c>
      <c r="K564" s="159" t="s">
        <v>21</v>
      </c>
      <c r="L564" s="39"/>
      <c r="M564" s="164" t="s">
        <v>21</v>
      </c>
      <c r="N564" s="165" t="s">
        <v>44</v>
      </c>
      <c r="P564" s="166">
        <f aca="true" t="shared" si="21" ref="P564:P571">O564*H564</f>
        <v>0</v>
      </c>
      <c r="Q564" s="166">
        <v>0</v>
      </c>
      <c r="R564" s="166">
        <f aca="true" t="shared" si="22" ref="R564:R571">Q564*H564</f>
        <v>0</v>
      </c>
      <c r="S564" s="166">
        <v>0</v>
      </c>
      <c r="T564" s="167">
        <f aca="true" t="shared" si="23" ref="T564:T571">S564*H564</f>
        <v>0</v>
      </c>
      <c r="AR564" s="23" t="s">
        <v>260</v>
      </c>
      <c r="AT564" s="23" t="s">
        <v>157</v>
      </c>
      <c r="AU564" s="23" t="s">
        <v>83</v>
      </c>
      <c r="AY564" s="23" t="s">
        <v>155</v>
      </c>
      <c r="BE564" s="168">
        <f aca="true" t="shared" si="24" ref="BE564:BE571">IF(N564="základní",J564,0)</f>
        <v>0</v>
      </c>
      <c r="BF564" s="168">
        <f aca="true" t="shared" si="25" ref="BF564:BF571">IF(N564="snížená",J564,0)</f>
        <v>0</v>
      </c>
      <c r="BG564" s="168">
        <f aca="true" t="shared" si="26" ref="BG564:BG571">IF(N564="zákl. přenesená",J564,0)</f>
        <v>0</v>
      </c>
      <c r="BH564" s="168">
        <f aca="true" t="shared" si="27" ref="BH564:BH571">IF(N564="sníž. přenesená",J564,0)</f>
        <v>0</v>
      </c>
      <c r="BI564" s="168">
        <f aca="true" t="shared" si="28" ref="BI564:BI571">IF(N564="nulová",J564,0)</f>
        <v>0</v>
      </c>
      <c r="BJ564" s="23" t="s">
        <v>81</v>
      </c>
      <c r="BK564" s="168">
        <f aca="true" t="shared" si="29" ref="BK564:BK571">ROUND(I564*H564,2)</f>
        <v>0</v>
      </c>
      <c r="BL564" s="23" t="s">
        <v>260</v>
      </c>
      <c r="BM564" s="23" t="s">
        <v>902</v>
      </c>
    </row>
    <row r="565" spans="2:65" s="1" customFormat="1" ht="36">
      <c r="B565" s="39"/>
      <c r="C565" s="157" t="s">
        <v>903</v>
      </c>
      <c r="D565" s="157" t="s">
        <v>157</v>
      </c>
      <c r="E565" s="158" t="s">
        <v>904</v>
      </c>
      <c r="F565" s="159" t="s">
        <v>1915</v>
      </c>
      <c r="G565" s="160" t="s">
        <v>326</v>
      </c>
      <c r="H565" s="161">
        <v>32</v>
      </c>
      <c r="I565" s="162"/>
      <c r="J565" s="163">
        <f t="shared" si="20"/>
        <v>0</v>
      </c>
      <c r="K565" s="159" t="s">
        <v>21</v>
      </c>
      <c r="L565" s="39"/>
      <c r="M565" s="164" t="s">
        <v>21</v>
      </c>
      <c r="N565" s="165" t="s">
        <v>44</v>
      </c>
      <c r="P565" s="166">
        <f t="shared" si="21"/>
        <v>0</v>
      </c>
      <c r="Q565" s="166">
        <v>0</v>
      </c>
      <c r="R565" s="166">
        <f t="shared" si="22"/>
        <v>0</v>
      </c>
      <c r="S565" s="166">
        <v>0</v>
      </c>
      <c r="T565" s="167">
        <f t="shared" si="23"/>
        <v>0</v>
      </c>
      <c r="AR565" s="23" t="s">
        <v>260</v>
      </c>
      <c r="AT565" s="23" t="s">
        <v>157</v>
      </c>
      <c r="AU565" s="23" t="s">
        <v>83</v>
      </c>
      <c r="AY565" s="23" t="s">
        <v>155</v>
      </c>
      <c r="BE565" s="168">
        <f t="shared" si="24"/>
        <v>0</v>
      </c>
      <c r="BF565" s="168">
        <f t="shared" si="25"/>
        <v>0</v>
      </c>
      <c r="BG565" s="168">
        <f t="shared" si="26"/>
        <v>0</v>
      </c>
      <c r="BH565" s="168">
        <f t="shared" si="27"/>
        <v>0</v>
      </c>
      <c r="BI565" s="168">
        <f t="shared" si="28"/>
        <v>0</v>
      </c>
      <c r="BJ565" s="23" t="s">
        <v>81</v>
      </c>
      <c r="BK565" s="168">
        <f t="shared" si="29"/>
        <v>0</v>
      </c>
      <c r="BL565" s="23" t="s">
        <v>260</v>
      </c>
      <c r="BM565" s="23" t="s">
        <v>905</v>
      </c>
    </row>
    <row r="566" spans="2:65" s="1" customFormat="1" ht="24">
      <c r="B566" s="39"/>
      <c r="C566" s="157" t="s">
        <v>906</v>
      </c>
      <c r="D566" s="157" t="s">
        <v>157</v>
      </c>
      <c r="E566" s="158" t="s">
        <v>907</v>
      </c>
      <c r="F566" s="159" t="s">
        <v>1916</v>
      </c>
      <c r="G566" s="160" t="s">
        <v>326</v>
      </c>
      <c r="H566" s="161">
        <v>6</v>
      </c>
      <c r="I566" s="162"/>
      <c r="J566" s="163">
        <f t="shared" si="20"/>
        <v>0</v>
      </c>
      <c r="K566" s="159" t="s">
        <v>21</v>
      </c>
      <c r="L566" s="39"/>
      <c r="M566" s="164" t="s">
        <v>21</v>
      </c>
      <c r="N566" s="165" t="s">
        <v>44</v>
      </c>
      <c r="P566" s="166">
        <f t="shared" si="21"/>
        <v>0</v>
      </c>
      <c r="Q566" s="166">
        <v>0</v>
      </c>
      <c r="R566" s="166">
        <f t="shared" si="22"/>
        <v>0</v>
      </c>
      <c r="S566" s="166">
        <v>0</v>
      </c>
      <c r="T566" s="167">
        <f t="shared" si="23"/>
        <v>0</v>
      </c>
      <c r="AR566" s="23" t="s">
        <v>260</v>
      </c>
      <c r="AT566" s="23" t="s">
        <v>157</v>
      </c>
      <c r="AU566" s="23" t="s">
        <v>83</v>
      </c>
      <c r="AY566" s="23" t="s">
        <v>155</v>
      </c>
      <c r="BE566" s="168">
        <f t="shared" si="24"/>
        <v>0</v>
      </c>
      <c r="BF566" s="168">
        <f t="shared" si="25"/>
        <v>0</v>
      </c>
      <c r="BG566" s="168">
        <f t="shared" si="26"/>
        <v>0</v>
      </c>
      <c r="BH566" s="168">
        <f t="shared" si="27"/>
        <v>0</v>
      </c>
      <c r="BI566" s="168">
        <f t="shared" si="28"/>
        <v>0</v>
      </c>
      <c r="BJ566" s="23" t="s">
        <v>81</v>
      </c>
      <c r="BK566" s="168">
        <f t="shared" si="29"/>
        <v>0</v>
      </c>
      <c r="BL566" s="23" t="s">
        <v>260</v>
      </c>
      <c r="BM566" s="23" t="s">
        <v>908</v>
      </c>
    </row>
    <row r="567" spans="2:65" s="1" customFormat="1" ht="22.5" customHeight="1">
      <c r="B567" s="39"/>
      <c r="C567" s="157" t="s">
        <v>909</v>
      </c>
      <c r="D567" s="157" t="s">
        <v>157</v>
      </c>
      <c r="E567" s="158" t="s">
        <v>910</v>
      </c>
      <c r="F567" s="159" t="s">
        <v>911</v>
      </c>
      <c r="G567" s="160" t="s">
        <v>759</v>
      </c>
      <c r="H567" s="161">
        <v>19</v>
      </c>
      <c r="I567" s="162"/>
      <c r="J567" s="163">
        <f t="shared" si="20"/>
        <v>0</v>
      </c>
      <c r="K567" s="159" t="s">
        <v>21</v>
      </c>
      <c r="L567" s="39"/>
      <c r="M567" s="164" t="s">
        <v>21</v>
      </c>
      <c r="N567" s="165" t="s">
        <v>44</v>
      </c>
      <c r="P567" s="166">
        <f t="shared" si="21"/>
        <v>0</v>
      </c>
      <c r="Q567" s="166">
        <v>0</v>
      </c>
      <c r="R567" s="166">
        <f t="shared" si="22"/>
        <v>0</v>
      </c>
      <c r="S567" s="166">
        <v>0</v>
      </c>
      <c r="T567" s="167">
        <f t="shared" si="23"/>
        <v>0</v>
      </c>
      <c r="AR567" s="23" t="s">
        <v>260</v>
      </c>
      <c r="AT567" s="23" t="s">
        <v>157</v>
      </c>
      <c r="AU567" s="23" t="s">
        <v>83</v>
      </c>
      <c r="AY567" s="23" t="s">
        <v>155</v>
      </c>
      <c r="BE567" s="168">
        <f t="shared" si="24"/>
        <v>0</v>
      </c>
      <c r="BF567" s="168">
        <f t="shared" si="25"/>
        <v>0</v>
      </c>
      <c r="BG567" s="168">
        <f t="shared" si="26"/>
        <v>0</v>
      </c>
      <c r="BH567" s="168">
        <f t="shared" si="27"/>
        <v>0</v>
      </c>
      <c r="BI567" s="168">
        <f t="shared" si="28"/>
        <v>0</v>
      </c>
      <c r="BJ567" s="23" t="s">
        <v>81</v>
      </c>
      <c r="BK567" s="168">
        <f t="shared" si="29"/>
        <v>0</v>
      </c>
      <c r="BL567" s="23" t="s">
        <v>260</v>
      </c>
      <c r="BM567" s="23" t="s">
        <v>912</v>
      </c>
    </row>
    <row r="568" spans="2:65" s="1" customFormat="1" ht="22.5" customHeight="1">
      <c r="B568" s="39"/>
      <c r="C568" s="157" t="s">
        <v>913</v>
      </c>
      <c r="D568" s="157" t="s">
        <v>157</v>
      </c>
      <c r="E568" s="158" t="s">
        <v>914</v>
      </c>
      <c r="F568" s="159" t="s">
        <v>915</v>
      </c>
      <c r="G568" s="160" t="s">
        <v>759</v>
      </c>
      <c r="H568" s="161">
        <v>9</v>
      </c>
      <c r="I568" s="162"/>
      <c r="J568" s="163">
        <f t="shared" si="20"/>
        <v>0</v>
      </c>
      <c r="K568" s="159" t="s">
        <v>21</v>
      </c>
      <c r="L568" s="39"/>
      <c r="M568" s="164" t="s">
        <v>21</v>
      </c>
      <c r="N568" s="165" t="s">
        <v>44</v>
      </c>
      <c r="P568" s="166">
        <f t="shared" si="21"/>
        <v>0</v>
      </c>
      <c r="Q568" s="166">
        <v>0</v>
      </c>
      <c r="R568" s="166">
        <f t="shared" si="22"/>
        <v>0</v>
      </c>
      <c r="S568" s="166">
        <v>0</v>
      </c>
      <c r="T568" s="167">
        <f t="shared" si="23"/>
        <v>0</v>
      </c>
      <c r="AR568" s="23" t="s">
        <v>260</v>
      </c>
      <c r="AT568" s="23" t="s">
        <v>157</v>
      </c>
      <c r="AU568" s="23" t="s">
        <v>83</v>
      </c>
      <c r="AY568" s="23" t="s">
        <v>155</v>
      </c>
      <c r="BE568" s="168">
        <f t="shared" si="24"/>
        <v>0</v>
      </c>
      <c r="BF568" s="168">
        <f t="shared" si="25"/>
        <v>0</v>
      </c>
      <c r="BG568" s="168">
        <f t="shared" si="26"/>
        <v>0</v>
      </c>
      <c r="BH568" s="168">
        <f t="shared" si="27"/>
        <v>0</v>
      </c>
      <c r="BI568" s="168">
        <f t="shared" si="28"/>
        <v>0</v>
      </c>
      <c r="BJ568" s="23" t="s">
        <v>81</v>
      </c>
      <c r="BK568" s="168">
        <f t="shared" si="29"/>
        <v>0</v>
      </c>
      <c r="BL568" s="23" t="s">
        <v>260</v>
      </c>
      <c r="BM568" s="23" t="s">
        <v>916</v>
      </c>
    </row>
    <row r="569" spans="2:65" s="1" customFormat="1" ht="22.5" customHeight="1">
      <c r="B569" s="39"/>
      <c r="C569" s="157" t="s">
        <v>917</v>
      </c>
      <c r="D569" s="157" t="s">
        <v>157</v>
      </c>
      <c r="E569" s="158" t="s">
        <v>918</v>
      </c>
      <c r="F569" s="159" t="s">
        <v>919</v>
      </c>
      <c r="G569" s="160" t="s">
        <v>759</v>
      </c>
      <c r="H569" s="161">
        <v>14</v>
      </c>
      <c r="I569" s="162"/>
      <c r="J569" s="163">
        <f t="shared" si="20"/>
        <v>0</v>
      </c>
      <c r="K569" s="159" t="s">
        <v>21</v>
      </c>
      <c r="L569" s="39"/>
      <c r="M569" s="164" t="s">
        <v>21</v>
      </c>
      <c r="N569" s="165" t="s">
        <v>44</v>
      </c>
      <c r="P569" s="166">
        <f t="shared" si="21"/>
        <v>0</v>
      </c>
      <c r="Q569" s="166">
        <v>0</v>
      </c>
      <c r="R569" s="166">
        <f t="shared" si="22"/>
        <v>0</v>
      </c>
      <c r="S569" s="166">
        <v>0</v>
      </c>
      <c r="T569" s="167">
        <f t="shared" si="23"/>
        <v>0</v>
      </c>
      <c r="AR569" s="23" t="s">
        <v>260</v>
      </c>
      <c r="AT569" s="23" t="s">
        <v>157</v>
      </c>
      <c r="AU569" s="23" t="s">
        <v>83</v>
      </c>
      <c r="AY569" s="23" t="s">
        <v>155</v>
      </c>
      <c r="BE569" s="168">
        <f t="shared" si="24"/>
        <v>0</v>
      </c>
      <c r="BF569" s="168">
        <f t="shared" si="25"/>
        <v>0</v>
      </c>
      <c r="BG569" s="168">
        <f t="shared" si="26"/>
        <v>0</v>
      </c>
      <c r="BH569" s="168">
        <f t="shared" si="27"/>
        <v>0</v>
      </c>
      <c r="BI569" s="168">
        <f t="shared" si="28"/>
        <v>0</v>
      </c>
      <c r="BJ569" s="23" t="s">
        <v>81</v>
      </c>
      <c r="BK569" s="168">
        <f t="shared" si="29"/>
        <v>0</v>
      </c>
      <c r="BL569" s="23" t="s">
        <v>260</v>
      </c>
      <c r="BM569" s="23" t="s">
        <v>920</v>
      </c>
    </row>
    <row r="570" spans="2:65" s="1" customFormat="1" ht="22.5" customHeight="1">
      <c r="B570" s="39"/>
      <c r="C570" s="157" t="s">
        <v>921</v>
      </c>
      <c r="D570" s="157" t="s">
        <v>157</v>
      </c>
      <c r="E570" s="158" t="s">
        <v>922</v>
      </c>
      <c r="F570" s="159" t="s">
        <v>923</v>
      </c>
      <c r="G570" s="160" t="s">
        <v>326</v>
      </c>
      <c r="H570" s="161">
        <v>48</v>
      </c>
      <c r="I570" s="162"/>
      <c r="J570" s="163">
        <f t="shared" si="20"/>
        <v>0</v>
      </c>
      <c r="K570" s="159" t="s">
        <v>21</v>
      </c>
      <c r="L570" s="39"/>
      <c r="M570" s="164" t="s">
        <v>21</v>
      </c>
      <c r="N570" s="165" t="s">
        <v>44</v>
      </c>
      <c r="P570" s="166">
        <f t="shared" si="21"/>
        <v>0</v>
      </c>
      <c r="Q570" s="166">
        <v>0</v>
      </c>
      <c r="R570" s="166">
        <f t="shared" si="22"/>
        <v>0</v>
      </c>
      <c r="S570" s="166">
        <v>0</v>
      </c>
      <c r="T570" s="167">
        <f t="shared" si="23"/>
        <v>0</v>
      </c>
      <c r="AR570" s="23" t="s">
        <v>260</v>
      </c>
      <c r="AT570" s="23" t="s">
        <v>157</v>
      </c>
      <c r="AU570" s="23" t="s">
        <v>83</v>
      </c>
      <c r="AY570" s="23" t="s">
        <v>155</v>
      </c>
      <c r="BE570" s="168">
        <f t="shared" si="24"/>
        <v>0</v>
      </c>
      <c r="BF570" s="168">
        <f t="shared" si="25"/>
        <v>0</v>
      </c>
      <c r="BG570" s="168">
        <f t="shared" si="26"/>
        <v>0</v>
      </c>
      <c r="BH570" s="168">
        <f t="shared" si="27"/>
        <v>0</v>
      </c>
      <c r="BI570" s="168">
        <f t="shared" si="28"/>
        <v>0</v>
      </c>
      <c r="BJ570" s="23" t="s">
        <v>81</v>
      </c>
      <c r="BK570" s="168">
        <f t="shared" si="29"/>
        <v>0</v>
      </c>
      <c r="BL570" s="23" t="s">
        <v>260</v>
      </c>
      <c r="BM570" s="23" t="s">
        <v>924</v>
      </c>
    </row>
    <row r="571" spans="2:65" s="1" customFormat="1" ht="22.5" customHeight="1">
      <c r="B571" s="39"/>
      <c r="C571" s="157" t="s">
        <v>925</v>
      </c>
      <c r="D571" s="157" t="s">
        <v>157</v>
      </c>
      <c r="E571" s="158" t="s">
        <v>926</v>
      </c>
      <c r="F571" s="159" t="s">
        <v>923</v>
      </c>
      <c r="G571" s="160" t="s">
        <v>326</v>
      </c>
      <c r="H571" s="161">
        <v>32</v>
      </c>
      <c r="I571" s="162"/>
      <c r="J571" s="163">
        <f t="shared" si="20"/>
        <v>0</v>
      </c>
      <c r="K571" s="159" t="s">
        <v>21</v>
      </c>
      <c r="L571" s="39"/>
      <c r="M571" s="164" t="s">
        <v>21</v>
      </c>
      <c r="N571" s="165" t="s">
        <v>44</v>
      </c>
      <c r="P571" s="166">
        <f t="shared" si="21"/>
        <v>0</v>
      </c>
      <c r="Q571" s="166">
        <v>0</v>
      </c>
      <c r="R571" s="166">
        <f t="shared" si="22"/>
        <v>0</v>
      </c>
      <c r="S571" s="166">
        <v>0</v>
      </c>
      <c r="T571" s="167">
        <f t="shared" si="23"/>
        <v>0</v>
      </c>
      <c r="AR571" s="23" t="s">
        <v>260</v>
      </c>
      <c r="AT571" s="23" t="s">
        <v>157</v>
      </c>
      <c r="AU571" s="23" t="s">
        <v>83</v>
      </c>
      <c r="AY571" s="23" t="s">
        <v>155</v>
      </c>
      <c r="BE571" s="168">
        <f t="shared" si="24"/>
        <v>0</v>
      </c>
      <c r="BF571" s="168">
        <f t="shared" si="25"/>
        <v>0</v>
      </c>
      <c r="BG571" s="168">
        <f t="shared" si="26"/>
        <v>0</v>
      </c>
      <c r="BH571" s="168">
        <f t="shared" si="27"/>
        <v>0</v>
      </c>
      <c r="BI571" s="168">
        <f t="shared" si="28"/>
        <v>0</v>
      </c>
      <c r="BJ571" s="23" t="s">
        <v>81</v>
      </c>
      <c r="BK571" s="168">
        <f t="shared" si="29"/>
        <v>0</v>
      </c>
      <c r="BL571" s="23" t="s">
        <v>260</v>
      </c>
      <c r="BM571" s="23" t="s">
        <v>927</v>
      </c>
    </row>
    <row r="572" spans="2:63" s="10" customFormat="1" ht="29.85" customHeight="1">
      <c r="B572" s="145"/>
      <c r="D572" s="146" t="s">
        <v>72</v>
      </c>
      <c r="E572" s="155" t="s">
        <v>928</v>
      </c>
      <c r="F572" s="155" t="s">
        <v>929</v>
      </c>
      <c r="I572" s="148"/>
      <c r="J572" s="156">
        <f>BK572</f>
        <v>0</v>
      </c>
      <c r="L572" s="145"/>
      <c r="M572" s="150"/>
      <c r="P572" s="151">
        <f>SUM(P573:P610)</f>
        <v>0</v>
      </c>
      <c r="R572" s="151">
        <f>SUM(R573:R610)</f>
        <v>0.739529</v>
      </c>
      <c r="T572" s="152">
        <f>SUM(T573:T610)</f>
        <v>0</v>
      </c>
      <c r="AR572" s="146" t="s">
        <v>83</v>
      </c>
      <c r="AT572" s="153" t="s">
        <v>72</v>
      </c>
      <c r="AU572" s="153" t="s">
        <v>81</v>
      </c>
      <c r="AY572" s="146" t="s">
        <v>155</v>
      </c>
      <c r="BK572" s="154">
        <f>SUM(BK573:BK610)</f>
        <v>0</v>
      </c>
    </row>
    <row r="573" spans="2:65" s="1" customFormat="1" ht="22.5" customHeight="1">
      <c r="B573" s="39"/>
      <c r="C573" s="157" t="s">
        <v>930</v>
      </c>
      <c r="D573" s="157" t="s">
        <v>157</v>
      </c>
      <c r="E573" s="158" t="s">
        <v>931</v>
      </c>
      <c r="F573" s="159" t="s">
        <v>932</v>
      </c>
      <c r="G573" s="160" t="s">
        <v>685</v>
      </c>
      <c r="H573" s="161">
        <v>1398.72</v>
      </c>
      <c r="I573" s="162"/>
      <c r="J573" s="163">
        <f>ROUND(I573*H573,2)</f>
        <v>0</v>
      </c>
      <c r="K573" s="159" t="s">
        <v>21</v>
      </c>
      <c r="L573" s="39"/>
      <c r="M573" s="164" t="s">
        <v>21</v>
      </c>
      <c r="N573" s="165" t="s">
        <v>44</v>
      </c>
      <c r="P573" s="166">
        <f>O573*H573</f>
        <v>0</v>
      </c>
      <c r="Q573" s="166">
        <v>0</v>
      </c>
      <c r="R573" s="166">
        <f>Q573*H573</f>
        <v>0</v>
      </c>
      <c r="S573" s="166">
        <v>0</v>
      </c>
      <c r="T573" s="167">
        <f>S573*H573</f>
        <v>0</v>
      </c>
      <c r="AR573" s="23" t="s">
        <v>260</v>
      </c>
      <c r="AT573" s="23" t="s">
        <v>157</v>
      </c>
      <c r="AU573" s="23" t="s">
        <v>83</v>
      </c>
      <c r="AY573" s="23" t="s">
        <v>155</v>
      </c>
      <c r="BE573" s="168">
        <f>IF(N573="základní",J573,0)</f>
        <v>0</v>
      </c>
      <c r="BF573" s="168">
        <f>IF(N573="snížená",J573,0)</f>
        <v>0</v>
      </c>
      <c r="BG573" s="168">
        <f>IF(N573="zákl. přenesená",J573,0)</f>
        <v>0</v>
      </c>
      <c r="BH573" s="168">
        <f>IF(N573="sníž. přenesená",J573,0)</f>
        <v>0</v>
      </c>
      <c r="BI573" s="168">
        <f>IF(N573="nulová",J573,0)</f>
        <v>0</v>
      </c>
      <c r="BJ573" s="23" t="s">
        <v>81</v>
      </c>
      <c r="BK573" s="168">
        <f>ROUND(I573*H573,2)</f>
        <v>0</v>
      </c>
      <c r="BL573" s="23" t="s">
        <v>260</v>
      </c>
      <c r="BM573" s="23" t="s">
        <v>933</v>
      </c>
    </row>
    <row r="574" spans="2:51" s="11" customFormat="1" ht="13.5">
      <c r="B574" s="169"/>
      <c r="D574" s="170" t="s">
        <v>164</v>
      </c>
      <c r="E574" s="171" t="s">
        <v>21</v>
      </c>
      <c r="F574" s="172" t="s">
        <v>934</v>
      </c>
      <c r="H574" s="173" t="s">
        <v>21</v>
      </c>
      <c r="I574" s="174"/>
      <c r="L574" s="169"/>
      <c r="M574" s="175"/>
      <c r="T574" s="176"/>
      <c r="AT574" s="173" t="s">
        <v>164</v>
      </c>
      <c r="AU574" s="173" t="s">
        <v>83</v>
      </c>
      <c r="AV574" s="11" t="s">
        <v>81</v>
      </c>
      <c r="AW574" s="11" t="s">
        <v>37</v>
      </c>
      <c r="AX574" s="11" t="s">
        <v>73</v>
      </c>
      <c r="AY574" s="173" t="s">
        <v>155</v>
      </c>
    </row>
    <row r="575" spans="2:51" s="12" customFormat="1" ht="13.5">
      <c r="B575" s="177"/>
      <c r="D575" s="170" t="s">
        <v>164</v>
      </c>
      <c r="E575" s="178" t="s">
        <v>21</v>
      </c>
      <c r="F575" s="179" t="s">
        <v>935</v>
      </c>
      <c r="H575" s="180">
        <v>736.96</v>
      </c>
      <c r="I575" s="181"/>
      <c r="L575" s="177"/>
      <c r="M575" s="182"/>
      <c r="T575" s="183"/>
      <c r="AT575" s="178" t="s">
        <v>164</v>
      </c>
      <c r="AU575" s="178" t="s">
        <v>83</v>
      </c>
      <c r="AV575" s="12" t="s">
        <v>83</v>
      </c>
      <c r="AW575" s="12" t="s">
        <v>37</v>
      </c>
      <c r="AX575" s="12" t="s">
        <v>73</v>
      </c>
      <c r="AY575" s="178" t="s">
        <v>155</v>
      </c>
    </row>
    <row r="576" spans="2:51" s="12" customFormat="1" ht="13.5">
      <c r="B576" s="177"/>
      <c r="D576" s="170" t="s">
        <v>164</v>
      </c>
      <c r="E576" s="178" t="s">
        <v>21</v>
      </c>
      <c r="F576" s="179" t="s">
        <v>936</v>
      </c>
      <c r="H576" s="180">
        <v>300.8</v>
      </c>
      <c r="I576" s="181"/>
      <c r="L576" s="177"/>
      <c r="M576" s="182"/>
      <c r="T576" s="183"/>
      <c r="AT576" s="178" t="s">
        <v>164</v>
      </c>
      <c r="AU576" s="178" t="s">
        <v>83</v>
      </c>
      <c r="AV576" s="12" t="s">
        <v>83</v>
      </c>
      <c r="AW576" s="12" t="s">
        <v>37</v>
      </c>
      <c r="AX576" s="12" t="s">
        <v>73</v>
      </c>
      <c r="AY576" s="178" t="s">
        <v>155</v>
      </c>
    </row>
    <row r="577" spans="2:51" s="12" customFormat="1" ht="13.5">
      <c r="B577" s="177"/>
      <c r="D577" s="170" t="s">
        <v>164</v>
      </c>
      <c r="E577" s="178" t="s">
        <v>21</v>
      </c>
      <c r="F577" s="179" t="s">
        <v>937</v>
      </c>
      <c r="H577" s="180">
        <v>360.96</v>
      </c>
      <c r="I577" s="181"/>
      <c r="L577" s="177"/>
      <c r="M577" s="182"/>
      <c r="T577" s="183"/>
      <c r="AT577" s="178" t="s">
        <v>164</v>
      </c>
      <c r="AU577" s="178" t="s">
        <v>83</v>
      </c>
      <c r="AV577" s="12" t="s">
        <v>83</v>
      </c>
      <c r="AW577" s="12" t="s">
        <v>37</v>
      </c>
      <c r="AX577" s="12" t="s">
        <v>73</v>
      </c>
      <c r="AY577" s="178" t="s">
        <v>155</v>
      </c>
    </row>
    <row r="578" spans="2:51" s="13" customFormat="1" ht="13.5">
      <c r="B578" s="184"/>
      <c r="D578" s="170" t="s">
        <v>164</v>
      </c>
      <c r="E578" s="185" t="s">
        <v>21</v>
      </c>
      <c r="F578" s="186" t="s">
        <v>174</v>
      </c>
      <c r="H578" s="187">
        <v>1398.72</v>
      </c>
      <c r="I578" s="188"/>
      <c r="L578" s="184"/>
      <c r="M578" s="189"/>
      <c r="T578" s="190"/>
      <c r="AT578" s="191" t="s">
        <v>164</v>
      </c>
      <c r="AU578" s="191" t="s">
        <v>83</v>
      </c>
      <c r="AV578" s="13" t="s">
        <v>162</v>
      </c>
      <c r="AW578" s="13" t="s">
        <v>37</v>
      </c>
      <c r="AX578" s="13" t="s">
        <v>81</v>
      </c>
      <c r="AY578" s="191" t="s">
        <v>155</v>
      </c>
    </row>
    <row r="579" spans="2:65" s="1" customFormat="1" ht="31.5" customHeight="1">
      <c r="B579" s="39"/>
      <c r="C579" s="157" t="s">
        <v>938</v>
      </c>
      <c r="D579" s="157" t="s">
        <v>157</v>
      </c>
      <c r="E579" s="158" t="s">
        <v>939</v>
      </c>
      <c r="F579" s="159" t="s">
        <v>940</v>
      </c>
      <c r="G579" s="160" t="s">
        <v>206</v>
      </c>
      <c r="H579" s="161">
        <v>17.55</v>
      </c>
      <c r="I579" s="162"/>
      <c r="J579" s="163">
        <f>ROUND(I579*H579,2)</f>
        <v>0</v>
      </c>
      <c r="K579" s="159" t="s">
        <v>161</v>
      </c>
      <c r="L579" s="39"/>
      <c r="M579" s="164" t="s">
        <v>21</v>
      </c>
      <c r="N579" s="165" t="s">
        <v>44</v>
      </c>
      <c r="P579" s="166">
        <f>O579*H579</f>
        <v>0</v>
      </c>
      <c r="Q579" s="166">
        <v>0.00025</v>
      </c>
      <c r="R579" s="166">
        <f>Q579*H579</f>
        <v>0.0043875</v>
      </c>
      <c r="S579" s="166">
        <v>0</v>
      </c>
      <c r="T579" s="167">
        <f>S579*H579</f>
        <v>0</v>
      </c>
      <c r="AR579" s="23" t="s">
        <v>260</v>
      </c>
      <c r="AT579" s="23" t="s">
        <v>157</v>
      </c>
      <c r="AU579" s="23" t="s">
        <v>83</v>
      </c>
      <c r="AY579" s="23" t="s">
        <v>155</v>
      </c>
      <c r="BE579" s="168">
        <f>IF(N579="základní",J579,0)</f>
        <v>0</v>
      </c>
      <c r="BF579" s="168">
        <f>IF(N579="snížená",J579,0)</f>
        <v>0</v>
      </c>
      <c r="BG579" s="168">
        <f>IF(N579="zákl. přenesená",J579,0)</f>
        <v>0</v>
      </c>
      <c r="BH579" s="168">
        <f>IF(N579="sníž. přenesená",J579,0)</f>
        <v>0</v>
      </c>
      <c r="BI579" s="168">
        <f>IF(N579="nulová",J579,0)</f>
        <v>0</v>
      </c>
      <c r="BJ579" s="23" t="s">
        <v>81</v>
      </c>
      <c r="BK579" s="168">
        <f>ROUND(I579*H579,2)</f>
        <v>0</v>
      </c>
      <c r="BL579" s="23" t="s">
        <v>260</v>
      </c>
      <c r="BM579" s="23" t="s">
        <v>941</v>
      </c>
    </row>
    <row r="580" spans="2:51" s="12" customFormat="1" ht="13.5">
      <c r="B580" s="177"/>
      <c r="D580" s="170" t="s">
        <v>164</v>
      </c>
      <c r="E580" s="178" t="s">
        <v>21</v>
      </c>
      <c r="F580" s="179" t="s">
        <v>264</v>
      </c>
      <c r="H580" s="180">
        <v>6.75</v>
      </c>
      <c r="I580" s="181"/>
      <c r="L580" s="177"/>
      <c r="M580" s="182"/>
      <c r="T580" s="183"/>
      <c r="AT580" s="178" t="s">
        <v>164</v>
      </c>
      <c r="AU580" s="178" t="s">
        <v>83</v>
      </c>
      <c r="AV580" s="12" t="s">
        <v>83</v>
      </c>
      <c r="AW580" s="12" t="s">
        <v>37</v>
      </c>
      <c r="AX580" s="12" t="s">
        <v>73</v>
      </c>
      <c r="AY580" s="178" t="s">
        <v>155</v>
      </c>
    </row>
    <row r="581" spans="2:51" s="12" customFormat="1" ht="13.5">
      <c r="B581" s="177"/>
      <c r="D581" s="170" t="s">
        <v>164</v>
      </c>
      <c r="E581" s="178" t="s">
        <v>21</v>
      </c>
      <c r="F581" s="179" t="s">
        <v>942</v>
      </c>
      <c r="H581" s="180">
        <v>10.8</v>
      </c>
      <c r="I581" s="181"/>
      <c r="L581" s="177"/>
      <c r="M581" s="182"/>
      <c r="T581" s="183"/>
      <c r="AT581" s="178" t="s">
        <v>164</v>
      </c>
      <c r="AU581" s="178" t="s">
        <v>83</v>
      </c>
      <c r="AV581" s="12" t="s">
        <v>83</v>
      </c>
      <c r="AW581" s="12" t="s">
        <v>37</v>
      </c>
      <c r="AX581" s="12" t="s">
        <v>73</v>
      </c>
      <c r="AY581" s="178" t="s">
        <v>155</v>
      </c>
    </row>
    <row r="582" spans="2:51" s="13" customFormat="1" ht="13.5">
      <c r="B582" s="184"/>
      <c r="D582" s="170" t="s">
        <v>164</v>
      </c>
      <c r="E582" s="185" t="s">
        <v>21</v>
      </c>
      <c r="F582" s="186" t="s">
        <v>174</v>
      </c>
      <c r="H582" s="187">
        <v>17.55</v>
      </c>
      <c r="I582" s="188"/>
      <c r="L582" s="184"/>
      <c r="M582" s="189"/>
      <c r="T582" s="190"/>
      <c r="AT582" s="191" t="s">
        <v>164</v>
      </c>
      <c r="AU582" s="191" t="s">
        <v>83</v>
      </c>
      <c r="AV582" s="13" t="s">
        <v>162</v>
      </c>
      <c r="AW582" s="13" t="s">
        <v>37</v>
      </c>
      <c r="AX582" s="13" t="s">
        <v>81</v>
      </c>
      <c r="AY582" s="191" t="s">
        <v>155</v>
      </c>
    </row>
    <row r="583" spans="2:65" s="1" customFormat="1" ht="31.5" customHeight="1">
      <c r="B583" s="39"/>
      <c r="C583" s="192" t="s">
        <v>943</v>
      </c>
      <c r="D583" s="192" t="s">
        <v>218</v>
      </c>
      <c r="E583" s="193" t="s">
        <v>944</v>
      </c>
      <c r="F583" s="194" t="s">
        <v>945</v>
      </c>
      <c r="G583" s="195" t="s">
        <v>326</v>
      </c>
      <c r="H583" s="196">
        <v>3</v>
      </c>
      <c r="I583" s="197"/>
      <c r="J583" s="198">
        <f>ROUND(I583*H583,2)</f>
        <v>0</v>
      </c>
      <c r="K583" s="194" t="s">
        <v>21</v>
      </c>
      <c r="L583" s="199"/>
      <c r="M583" s="200" t="s">
        <v>21</v>
      </c>
      <c r="N583" s="201" t="s">
        <v>44</v>
      </c>
      <c r="P583" s="166">
        <f>O583*H583</f>
        <v>0</v>
      </c>
      <c r="Q583" s="166">
        <v>0.0389</v>
      </c>
      <c r="R583" s="166">
        <f>Q583*H583</f>
        <v>0.1167</v>
      </c>
      <c r="S583" s="166">
        <v>0</v>
      </c>
      <c r="T583" s="167">
        <f>S583*H583</f>
        <v>0</v>
      </c>
      <c r="AR583" s="23" t="s">
        <v>351</v>
      </c>
      <c r="AT583" s="23" t="s">
        <v>218</v>
      </c>
      <c r="AU583" s="23" t="s">
        <v>83</v>
      </c>
      <c r="AY583" s="23" t="s">
        <v>155</v>
      </c>
      <c r="BE583" s="168">
        <f>IF(N583="základní",J583,0)</f>
        <v>0</v>
      </c>
      <c r="BF583" s="168">
        <f>IF(N583="snížená",J583,0)</f>
        <v>0</v>
      </c>
      <c r="BG583" s="168">
        <f>IF(N583="zákl. přenesená",J583,0)</f>
        <v>0</v>
      </c>
      <c r="BH583" s="168">
        <f>IF(N583="sníž. přenesená",J583,0)</f>
        <v>0</v>
      </c>
      <c r="BI583" s="168">
        <f>IF(N583="nulová",J583,0)</f>
        <v>0</v>
      </c>
      <c r="BJ583" s="23" t="s">
        <v>81</v>
      </c>
      <c r="BK583" s="168">
        <f>ROUND(I583*H583,2)</f>
        <v>0</v>
      </c>
      <c r="BL583" s="23" t="s">
        <v>260</v>
      </c>
      <c r="BM583" s="23" t="s">
        <v>946</v>
      </c>
    </row>
    <row r="584" spans="2:47" s="1" customFormat="1" ht="36">
      <c r="B584" s="39"/>
      <c r="D584" s="170" t="s">
        <v>222</v>
      </c>
      <c r="F584" s="202" t="s">
        <v>1917</v>
      </c>
      <c r="I584" s="98"/>
      <c r="L584" s="39"/>
      <c r="M584" s="203"/>
      <c r="T584" s="64"/>
      <c r="AT584" s="23" t="s">
        <v>222</v>
      </c>
      <c r="AU584" s="23" t="s">
        <v>83</v>
      </c>
    </row>
    <row r="585" spans="2:65" s="1" customFormat="1" ht="31.5" customHeight="1">
      <c r="B585" s="39"/>
      <c r="C585" s="192" t="s">
        <v>947</v>
      </c>
      <c r="D585" s="192" t="s">
        <v>218</v>
      </c>
      <c r="E585" s="193" t="s">
        <v>948</v>
      </c>
      <c r="F585" s="194" t="s">
        <v>949</v>
      </c>
      <c r="G585" s="195" t="s">
        <v>326</v>
      </c>
      <c r="H585" s="196">
        <v>4</v>
      </c>
      <c r="I585" s="197"/>
      <c r="J585" s="198">
        <f>ROUND(I585*H585,2)</f>
        <v>0</v>
      </c>
      <c r="K585" s="194" t="s">
        <v>21</v>
      </c>
      <c r="L585" s="199"/>
      <c r="M585" s="200" t="s">
        <v>21</v>
      </c>
      <c r="N585" s="201" t="s">
        <v>44</v>
      </c>
      <c r="P585" s="166">
        <f>O585*H585</f>
        <v>0</v>
      </c>
      <c r="Q585" s="166">
        <v>0.0467</v>
      </c>
      <c r="R585" s="166">
        <f>Q585*H585</f>
        <v>0.1868</v>
      </c>
      <c r="S585" s="166">
        <v>0</v>
      </c>
      <c r="T585" s="167">
        <f>S585*H585</f>
        <v>0</v>
      </c>
      <c r="AR585" s="23" t="s">
        <v>351</v>
      </c>
      <c r="AT585" s="23" t="s">
        <v>218</v>
      </c>
      <c r="AU585" s="23" t="s">
        <v>83</v>
      </c>
      <c r="AY585" s="23" t="s">
        <v>155</v>
      </c>
      <c r="BE585" s="168">
        <f>IF(N585="základní",J585,0)</f>
        <v>0</v>
      </c>
      <c r="BF585" s="168">
        <f>IF(N585="snížená",J585,0)</f>
        <v>0</v>
      </c>
      <c r="BG585" s="168">
        <f>IF(N585="zákl. přenesená",J585,0)</f>
        <v>0</v>
      </c>
      <c r="BH585" s="168">
        <f>IF(N585="sníž. přenesená",J585,0)</f>
        <v>0</v>
      </c>
      <c r="BI585" s="168">
        <f>IF(N585="nulová",J585,0)</f>
        <v>0</v>
      </c>
      <c r="BJ585" s="23" t="s">
        <v>81</v>
      </c>
      <c r="BK585" s="168">
        <f>ROUND(I585*H585,2)</f>
        <v>0</v>
      </c>
      <c r="BL585" s="23" t="s">
        <v>260</v>
      </c>
      <c r="BM585" s="23" t="s">
        <v>950</v>
      </c>
    </row>
    <row r="586" spans="2:47" s="1" customFormat="1" ht="36">
      <c r="B586" s="39"/>
      <c r="D586" s="170" t="s">
        <v>222</v>
      </c>
      <c r="F586" s="202" t="s">
        <v>1917</v>
      </c>
      <c r="I586" s="98"/>
      <c r="L586" s="39"/>
      <c r="M586" s="203"/>
      <c r="T586" s="64"/>
      <c r="AT586" s="23" t="s">
        <v>222</v>
      </c>
      <c r="AU586" s="23" t="s">
        <v>83</v>
      </c>
    </row>
    <row r="587" spans="2:65" s="1" customFormat="1" ht="31.5" customHeight="1">
      <c r="B587" s="39"/>
      <c r="C587" s="157" t="s">
        <v>951</v>
      </c>
      <c r="D587" s="157" t="s">
        <v>157</v>
      </c>
      <c r="E587" s="158" t="s">
        <v>952</v>
      </c>
      <c r="F587" s="159" t="s">
        <v>953</v>
      </c>
      <c r="G587" s="160" t="s">
        <v>206</v>
      </c>
      <c r="H587" s="161">
        <v>3.15</v>
      </c>
      <c r="I587" s="162"/>
      <c r="J587" s="163">
        <f>ROUND(I587*H587,2)</f>
        <v>0</v>
      </c>
      <c r="K587" s="159" t="s">
        <v>161</v>
      </c>
      <c r="L587" s="39"/>
      <c r="M587" s="164" t="s">
        <v>21</v>
      </c>
      <c r="N587" s="165" t="s">
        <v>44</v>
      </c>
      <c r="P587" s="166">
        <f>O587*H587</f>
        <v>0</v>
      </c>
      <c r="Q587" s="166">
        <v>0.00025</v>
      </c>
      <c r="R587" s="166">
        <f>Q587*H587</f>
        <v>0.0007875</v>
      </c>
      <c r="S587" s="166">
        <v>0</v>
      </c>
      <c r="T587" s="167">
        <f>S587*H587</f>
        <v>0</v>
      </c>
      <c r="AR587" s="23" t="s">
        <v>260</v>
      </c>
      <c r="AT587" s="23" t="s">
        <v>157</v>
      </c>
      <c r="AU587" s="23" t="s">
        <v>83</v>
      </c>
      <c r="AY587" s="23" t="s">
        <v>155</v>
      </c>
      <c r="BE587" s="168">
        <f>IF(N587="základní",J587,0)</f>
        <v>0</v>
      </c>
      <c r="BF587" s="168">
        <f>IF(N587="snížená",J587,0)</f>
        <v>0</v>
      </c>
      <c r="BG587" s="168">
        <f>IF(N587="zákl. přenesená",J587,0)</f>
        <v>0</v>
      </c>
      <c r="BH587" s="168">
        <f>IF(N587="sníž. přenesená",J587,0)</f>
        <v>0</v>
      </c>
      <c r="BI587" s="168">
        <f>IF(N587="nulová",J587,0)</f>
        <v>0</v>
      </c>
      <c r="BJ587" s="23" t="s">
        <v>81</v>
      </c>
      <c r="BK587" s="168">
        <f>ROUND(I587*H587,2)</f>
        <v>0</v>
      </c>
      <c r="BL587" s="23" t="s">
        <v>260</v>
      </c>
      <c r="BM587" s="23" t="s">
        <v>954</v>
      </c>
    </row>
    <row r="588" spans="2:51" s="12" customFormat="1" ht="13.5">
      <c r="B588" s="177"/>
      <c r="D588" s="170" t="s">
        <v>164</v>
      </c>
      <c r="E588" s="178" t="s">
        <v>21</v>
      </c>
      <c r="F588" s="179" t="s">
        <v>955</v>
      </c>
      <c r="H588" s="180">
        <v>3.15</v>
      </c>
      <c r="I588" s="181"/>
      <c r="L588" s="177"/>
      <c r="M588" s="182"/>
      <c r="T588" s="183"/>
      <c r="AT588" s="178" t="s">
        <v>164</v>
      </c>
      <c r="AU588" s="178" t="s">
        <v>83</v>
      </c>
      <c r="AV588" s="12" t="s">
        <v>83</v>
      </c>
      <c r="AW588" s="12" t="s">
        <v>37</v>
      </c>
      <c r="AX588" s="12" t="s">
        <v>81</v>
      </c>
      <c r="AY588" s="178" t="s">
        <v>155</v>
      </c>
    </row>
    <row r="589" spans="2:65" s="1" customFormat="1" ht="31.5" customHeight="1">
      <c r="B589" s="39"/>
      <c r="C589" s="192" t="s">
        <v>956</v>
      </c>
      <c r="D589" s="192" t="s">
        <v>218</v>
      </c>
      <c r="E589" s="193" t="s">
        <v>957</v>
      </c>
      <c r="F589" s="194" t="s">
        <v>958</v>
      </c>
      <c r="G589" s="195" t="s">
        <v>326</v>
      </c>
      <c r="H589" s="196">
        <v>1</v>
      </c>
      <c r="I589" s="197"/>
      <c r="J589" s="198">
        <f>ROUND(I589*H589,2)</f>
        <v>0</v>
      </c>
      <c r="K589" s="194" t="s">
        <v>21</v>
      </c>
      <c r="L589" s="199"/>
      <c r="M589" s="200" t="s">
        <v>21</v>
      </c>
      <c r="N589" s="201" t="s">
        <v>44</v>
      </c>
      <c r="P589" s="166">
        <f>O589*H589</f>
        <v>0</v>
      </c>
      <c r="Q589" s="166">
        <v>0.0544</v>
      </c>
      <c r="R589" s="166">
        <f>Q589*H589</f>
        <v>0.0544</v>
      </c>
      <c r="S589" s="166">
        <v>0</v>
      </c>
      <c r="T589" s="167">
        <f>S589*H589</f>
        <v>0</v>
      </c>
      <c r="AR589" s="23" t="s">
        <v>351</v>
      </c>
      <c r="AT589" s="23" t="s">
        <v>218</v>
      </c>
      <c r="AU589" s="23" t="s">
        <v>83</v>
      </c>
      <c r="AY589" s="23" t="s">
        <v>155</v>
      </c>
      <c r="BE589" s="168">
        <f>IF(N589="základní",J589,0)</f>
        <v>0</v>
      </c>
      <c r="BF589" s="168">
        <f>IF(N589="snížená",J589,0)</f>
        <v>0</v>
      </c>
      <c r="BG589" s="168">
        <f>IF(N589="zákl. přenesená",J589,0)</f>
        <v>0</v>
      </c>
      <c r="BH589" s="168">
        <f>IF(N589="sníž. přenesená",J589,0)</f>
        <v>0</v>
      </c>
      <c r="BI589" s="168">
        <f>IF(N589="nulová",J589,0)</f>
        <v>0</v>
      </c>
      <c r="BJ589" s="23" t="s">
        <v>81</v>
      </c>
      <c r="BK589" s="168">
        <f>ROUND(I589*H589,2)</f>
        <v>0</v>
      </c>
      <c r="BL589" s="23" t="s">
        <v>260</v>
      </c>
      <c r="BM589" s="23" t="s">
        <v>959</v>
      </c>
    </row>
    <row r="590" spans="2:47" s="1" customFormat="1" ht="36">
      <c r="B590" s="39"/>
      <c r="D590" s="170" t="s">
        <v>222</v>
      </c>
      <c r="F590" s="202" t="s">
        <v>1917</v>
      </c>
      <c r="I590" s="98"/>
      <c r="L590" s="39"/>
      <c r="M590" s="203"/>
      <c r="T590" s="64"/>
      <c r="AT590" s="23" t="s">
        <v>222</v>
      </c>
      <c r="AU590" s="23" t="s">
        <v>83</v>
      </c>
    </row>
    <row r="591" spans="2:65" s="1" customFormat="1" ht="31.5" customHeight="1">
      <c r="B591" s="39"/>
      <c r="C591" s="157" t="s">
        <v>960</v>
      </c>
      <c r="D591" s="157" t="s">
        <v>157</v>
      </c>
      <c r="E591" s="158" t="s">
        <v>961</v>
      </c>
      <c r="F591" s="159" t="s">
        <v>962</v>
      </c>
      <c r="G591" s="160" t="s">
        <v>206</v>
      </c>
      <c r="H591" s="161">
        <v>4.2</v>
      </c>
      <c r="I591" s="162"/>
      <c r="J591" s="163">
        <f>ROUND(I591*H591,2)</f>
        <v>0</v>
      </c>
      <c r="K591" s="159" t="s">
        <v>161</v>
      </c>
      <c r="L591" s="39"/>
      <c r="M591" s="164" t="s">
        <v>21</v>
      </c>
      <c r="N591" s="165" t="s">
        <v>44</v>
      </c>
      <c r="P591" s="166">
        <f>O591*H591</f>
        <v>0</v>
      </c>
      <c r="Q591" s="166">
        <v>0.00025</v>
      </c>
      <c r="R591" s="166">
        <f>Q591*H591</f>
        <v>0.0010500000000000002</v>
      </c>
      <c r="S591" s="166">
        <v>0</v>
      </c>
      <c r="T591" s="167">
        <f>S591*H591</f>
        <v>0</v>
      </c>
      <c r="AR591" s="23" t="s">
        <v>260</v>
      </c>
      <c r="AT591" s="23" t="s">
        <v>157</v>
      </c>
      <c r="AU591" s="23" t="s">
        <v>83</v>
      </c>
      <c r="AY591" s="23" t="s">
        <v>155</v>
      </c>
      <c r="BE591" s="168">
        <f>IF(N591="základní",J591,0)</f>
        <v>0</v>
      </c>
      <c r="BF591" s="168">
        <f>IF(N591="snížená",J591,0)</f>
        <v>0</v>
      </c>
      <c r="BG591" s="168">
        <f>IF(N591="zákl. přenesená",J591,0)</f>
        <v>0</v>
      </c>
      <c r="BH591" s="168">
        <f>IF(N591="sníž. přenesená",J591,0)</f>
        <v>0</v>
      </c>
      <c r="BI591" s="168">
        <f>IF(N591="nulová",J591,0)</f>
        <v>0</v>
      </c>
      <c r="BJ591" s="23" t="s">
        <v>81</v>
      </c>
      <c r="BK591" s="168">
        <f>ROUND(I591*H591,2)</f>
        <v>0</v>
      </c>
      <c r="BL591" s="23" t="s">
        <v>260</v>
      </c>
      <c r="BM591" s="23" t="s">
        <v>963</v>
      </c>
    </row>
    <row r="592" spans="2:51" s="12" customFormat="1" ht="13.5">
      <c r="B592" s="177"/>
      <c r="D592" s="170" t="s">
        <v>164</v>
      </c>
      <c r="E592" s="178" t="s">
        <v>21</v>
      </c>
      <c r="F592" s="179" t="s">
        <v>657</v>
      </c>
      <c r="H592" s="180">
        <v>4.2</v>
      </c>
      <c r="I592" s="181"/>
      <c r="L592" s="177"/>
      <c r="M592" s="182"/>
      <c r="T592" s="183"/>
      <c r="AT592" s="178" t="s">
        <v>164</v>
      </c>
      <c r="AU592" s="178" t="s">
        <v>83</v>
      </c>
      <c r="AV592" s="12" t="s">
        <v>83</v>
      </c>
      <c r="AW592" s="12" t="s">
        <v>37</v>
      </c>
      <c r="AX592" s="12" t="s">
        <v>81</v>
      </c>
      <c r="AY592" s="178" t="s">
        <v>155</v>
      </c>
    </row>
    <row r="593" spans="2:65" s="1" customFormat="1" ht="22.5" customHeight="1">
      <c r="B593" s="39"/>
      <c r="C593" s="192" t="s">
        <v>964</v>
      </c>
      <c r="D593" s="192" t="s">
        <v>218</v>
      </c>
      <c r="E593" s="193" t="s">
        <v>965</v>
      </c>
      <c r="F593" s="194" t="s">
        <v>966</v>
      </c>
      <c r="G593" s="195" t="s">
        <v>326</v>
      </c>
      <c r="H593" s="196">
        <v>1</v>
      </c>
      <c r="I593" s="197"/>
      <c r="J593" s="198">
        <f>ROUND(I593*H593,2)</f>
        <v>0</v>
      </c>
      <c r="K593" s="194" t="s">
        <v>161</v>
      </c>
      <c r="L593" s="199"/>
      <c r="M593" s="200" t="s">
        <v>21</v>
      </c>
      <c r="N593" s="201" t="s">
        <v>44</v>
      </c>
      <c r="P593" s="166">
        <f>O593*H593</f>
        <v>0</v>
      </c>
      <c r="Q593" s="166">
        <v>0.0622</v>
      </c>
      <c r="R593" s="166">
        <f>Q593*H593</f>
        <v>0.0622</v>
      </c>
      <c r="S593" s="166">
        <v>0</v>
      </c>
      <c r="T593" s="167">
        <f>S593*H593</f>
        <v>0</v>
      </c>
      <c r="AR593" s="23" t="s">
        <v>351</v>
      </c>
      <c r="AT593" s="23" t="s">
        <v>218</v>
      </c>
      <c r="AU593" s="23" t="s">
        <v>83</v>
      </c>
      <c r="AY593" s="23" t="s">
        <v>155</v>
      </c>
      <c r="BE593" s="168">
        <f>IF(N593="základní",J593,0)</f>
        <v>0</v>
      </c>
      <c r="BF593" s="168">
        <f>IF(N593="snížená",J593,0)</f>
        <v>0</v>
      </c>
      <c r="BG593" s="168">
        <f>IF(N593="zákl. přenesená",J593,0)</f>
        <v>0</v>
      </c>
      <c r="BH593" s="168">
        <f>IF(N593="sníž. přenesená",J593,0)</f>
        <v>0</v>
      </c>
      <c r="BI593" s="168">
        <f>IF(N593="nulová",J593,0)</f>
        <v>0</v>
      </c>
      <c r="BJ593" s="23" t="s">
        <v>81</v>
      </c>
      <c r="BK593" s="168">
        <f>ROUND(I593*H593,2)</f>
        <v>0</v>
      </c>
      <c r="BL593" s="23" t="s">
        <v>260</v>
      </c>
      <c r="BM593" s="23" t="s">
        <v>967</v>
      </c>
    </row>
    <row r="594" spans="2:47" s="1" customFormat="1" ht="36">
      <c r="B594" s="39"/>
      <c r="D594" s="170" t="s">
        <v>222</v>
      </c>
      <c r="F594" s="202" t="s">
        <v>1917</v>
      </c>
      <c r="I594" s="98"/>
      <c r="L594" s="39"/>
      <c r="M594" s="203"/>
      <c r="T594" s="64"/>
      <c r="AT594" s="23" t="s">
        <v>222</v>
      </c>
      <c r="AU594" s="23" t="s">
        <v>83</v>
      </c>
    </row>
    <row r="595" spans="2:65" s="1" customFormat="1" ht="44.25" customHeight="1">
      <c r="B595" s="39"/>
      <c r="C595" s="157" t="s">
        <v>968</v>
      </c>
      <c r="D595" s="157" t="s">
        <v>157</v>
      </c>
      <c r="E595" s="158" t="s">
        <v>969</v>
      </c>
      <c r="F595" s="159" t="s">
        <v>970</v>
      </c>
      <c r="G595" s="160" t="s">
        <v>206</v>
      </c>
      <c r="H595" s="161">
        <v>7.8</v>
      </c>
      <c r="I595" s="162"/>
      <c r="J595" s="163">
        <f>ROUND(I595*H595,2)</f>
        <v>0</v>
      </c>
      <c r="K595" s="159" t="s">
        <v>161</v>
      </c>
      <c r="L595" s="39"/>
      <c r="M595" s="164" t="s">
        <v>21</v>
      </c>
      <c r="N595" s="165" t="s">
        <v>44</v>
      </c>
      <c r="P595" s="166">
        <f>O595*H595</f>
        <v>0</v>
      </c>
      <c r="Q595" s="166">
        <v>0.00025</v>
      </c>
      <c r="R595" s="166">
        <f>Q595*H595</f>
        <v>0.00195</v>
      </c>
      <c r="S595" s="166">
        <v>0</v>
      </c>
      <c r="T595" s="167">
        <f>S595*H595</f>
        <v>0</v>
      </c>
      <c r="AR595" s="23" t="s">
        <v>260</v>
      </c>
      <c r="AT595" s="23" t="s">
        <v>157</v>
      </c>
      <c r="AU595" s="23" t="s">
        <v>83</v>
      </c>
      <c r="AY595" s="23" t="s">
        <v>155</v>
      </c>
      <c r="BE595" s="168">
        <f>IF(N595="základní",J595,0)</f>
        <v>0</v>
      </c>
      <c r="BF595" s="168">
        <f>IF(N595="snížená",J595,0)</f>
        <v>0</v>
      </c>
      <c r="BG595" s="168">
        <f>IF(N595="zákl. přenesená",J595,0)</f>
        <v>0</v>
      </c>
      <c r="BH595" s="168">
        <f>IF(N595="sníž. přenesená",J595,0)</f>
        <v>0</v>
      </c>
      <c r="BI595" s="168">
        <f>IF(N595="nulová",J595,0)</f>
        <v>0</v>
      </c>
      <c r="BJ595" s="23" t="s">
        <v>81</v>
      </c>
      <c r="BK595" s="168">
        <f>ROUND(I595*H595,2)</f>
        <v>0</v>
      </c>
      <c r="BL595" s="23" t="s">
        <v>260</v>
      </c>
      <c r="BM595" s="23" t="s">
        <v>971</v>
      </c>
    </row>
    <row r="596" spans="2:51" s="12" customFormat="1" ht="13.5">
      <c r="B596" s="177"/>
      <c r="D596" s="170" t="s">
        <v>164</v>
      </c>
      <c r="E596" s="178" t="s">
        <v>21</v>
      </c>
      <c r="F596" s="179" t="s">
        <v>972</v>
      </c>
      <c r="H596" s="180">
        <v>1.8</v>
      </c>
      <c r="I596" s="181"/>
      <c r="L596" s="177"/>
      <c r="M596" s="182"/>
      <c r="T596" s="183"/>
      <c r="AT596" s="178" t="s">
        <v>164</v>
      </c>
      <c r="AU596" s="178" t="s">
        <v>83</v>
      </c>
      <c r="AV596" s="12" t="s">
        <v>83</v>
      </c>
      <c r="AW596" s="12" t="s">
        <v>37</v>
      </c>
      <c r="AX596" s="12" t="s">
        <v>73</v>
      </c>
      <c r="AY596" s="178" t="s">
        <v>155</v>
      </c>
    </row>
    <row r="597" spans="2:51" s="12" customFormat="1" ht="13.5">
      <c r="B597" s="177"/>
      <c r="D597" s="170" t="s">
        <v>164</v>
      </c>
      <c r="E597" s="178" t="s">
        <v>21</v>
      </c>
      <c r="F597" s="179" t="s">
        <v>973</v>
      </c>
      <c r="H597" s="180">
        <v>6</v>
      </c>
      <c r="I597" s="181"/>
      <c r="L597" s="177"/>
      <c r="M597" s="182"/>
      <c r="T597" s="183"/>
      <c r="AT597" s="178" t="s">
        <v>164</v>
      </c>
      <c r="AU597" s="178" t="s">
        <v>83</v>
      </c>
      <c r="AV597" s="12" t="s">
        <v>83</v>
      </c>
      <c r="AW597" s="12" t="s">
        <v>37</v>
      </c>
      <c r="AX597" s="12" t="s">
        <v>73</v>
      </c>
      <c r="AY597" s="178" t="s">
        <v>155</v>
      </c>
    </row>
    <row r="598" spans="2:51" s="13" customFormat="1" ht="13.5">
      <c r="B598" s="184"/>
      <c r="D598" s="170" t="s">
        <v>164</v>
      </c>
      <c r="E598" s="185" t="s">
        <v>21</v>
      </c>
      <c r="F598" s="186" t="s">
        <v>174</v>
      </c>
      <c r="H598" s="187">
        <v>7.8</v>
      </c>
      <c r="I598" s="188"/>
      <c r="L598" s="184"/>
      <c r="M598" s="189"/>
      <c r="T598" s="190"/>
      <c r="AT598" s="191" t="s">
        <v>164</v>
      </c>
      <c r="AU598" s="191" t="s">
        <v>83</v>
      </c>
      <c r="AV598" s="13" t="s">
        <v>162</v>
      </c>
      <c r="AW598" s="13" t="s">
        <v>37</v>
      </c>
      <c r="AX598" s="13" t="s">
        <v>81</v>
      </c>
      <c r="AY598" s="191" t="s">
        <v>155</v>
      </c>
    </row>
    <row r="599" spans="2:65" s="1" customFormat="1" ht="31.5" customHeight="1">
      <c r="B599" s="39"/>
      <c r="C599" s="192" t="s">
        <v>974</v>
      </c>
      <c r="D599" s="192" t="s">
        <v>218</v>
      </c>
      <c r="E599" s="193" t="s">
        <v>975</v>
      </c>
      <c r="F599" s="194" t="s">
        <v>976</v>
      </c>
      <c r="G599" s="195" t="s">
        <v>326</v>
      </c>
      <c r="H599" s="196">
        <v>5</v>
      </c>
      <c r="I599" s="197"/>
      <c r="J599" s="198">
        <f>ROUND(I599*H599,2)</f>
        <v>0</v>
      </c>
      <c r="K599" s="194" t="s">
        <v>21</v>
      </c>
      <c r="L599" s="199"/>
      <c r="M599" s="200" t="s">
        <v>21</v>
      </c>
      <c r="N599" s="201" t="s">
        <v>44</v>
      </c>
      <c r="P599" s="166">
        <f>O599*H599</f>
        <v>0</v>
      </c>
      <c r="Q599" s="166">
        <v>0.0073</v>
      </c>
      <c r="R599" s="166">
        <f>Q599*H599</f>
        <v>0.0365</v>
      </c>
      <c r="S599" s="166">
        <v>0</v>
      </c>
      <c r="T599" s="167">
        <f>S599*H599</f>
        <v>0</v>
      </c>
      <c r="AR599" s="23" t="s">
        <v>351</v>
      </c>
      <c r="AT599" s="23" t="s">
        <v>218</v>
      </c>
      <c r="AU599" s="23" t="s">
        <v>83</v>
      </c>
      <c r="AY599" s="23" t="s">
        <v>155</v>
      </c>
      <c r="BE599" s="168">
        <f>IF(N599="základní",J599,0)</f>
        <v>0</v>
      </c>
      <c r="BF599" s="168">
        <f>IF(N599="snížená",J599,0)</f>
        <v>0</v>
      </c>
      <c r="BG599" s="168">
        <f>IF(N599="zákl. přenesená",J599,0)</f>
        <v>0</v>
      </c>
      <c r="BH599" s="168">
        <f>IF(N599="sníž. přenesená",J599,0)</f>
        <v>0</v>
      </c>
      <c r="BI599" s="168">
        <f>IF(N599="nulová",J599,0)</f>
        <v>0</v>
      </c>
      <c r="BJ599" s="23" t="s">
        <v>81</v>
      </c>
      <c r="BK599" s="168">
        <f>ROUND(I599*H599,2)</f>
        <v>0</v>
      </c>
      <c r="BL599" s="23" t="s">
        <v>260</v>
      </c>
      <c r="BM599" s="23" t="s">
        <v>977</v>
      </c>
    </row>
    <row r="600" spans="2:47" s="1" customFormat="1" ht="36">
      <c r="B600" s="39"/>
      <c r="D600" s="170" t="s">
        <v>222</v>
      </c>
      <c r="F600" s="202" t="s">
        <v>1917</v>
      </c>
      <c r="I600" s="98"/>
      <c r="L600" s="39"/>
      <c r="M600" s="203"/>
      <c r="T600" s="64"/>
      <c r="AT600" s="23" t="s">
        <v>222</v>
      </c>
      <c r="AU600" s="23" t="s">
        <v>83</v>
      </c>
    </row>
    <row r="601" spans="2:65" s="1" customFormat="1" ht="31.5" customHeight="1">
      <c r="B601" s="39"/>
      <c r="C601" s="192" t="s">
        <v>978</v>
      </c>
      <c r="D601" s="192" t="s">
        <v>218</v>
      </c>
      <c r="E601" s="193" t="s">
        <v>979</v>
      </c>
      <c r="F601" s="194" t="s">
        <v>980</v>
      </c>
      <c r="G601" s="195" t="s">
        <v>326</v>
      </c>
      <c r="H601" s="196">
        <v>2</v>
      </c>
      <c r="I601" s="197"/>
      <c r="J601" s="198">
        <f>ROUND(I601*H601,2)</f>
        <v>0</v>
      </c>
      <c r="K601" s="194" t="s">
        <v>21</v>
      </c>
      <c r="L601" s="199"/>
      <c r="M601" s="200" t="s">
        <v>21</v>
      </c>
      <c r="N601" s="201" t="s">
        <v>44</v>
      </c>
      <c r="P601" s="166">
        <f>O601*H601</f>
        <v>0</v>
      </c>
      <c r="Q601" s="166">
        <v>0.0216</v>
      </c>
      <c r="R601" s="166">
        <f>Q601*H601</f>
        <v>0.0432</v>
      </c>
      <c r="S601" s="166">
        <v>0</v>
      </c>
      <c r="T601" s="167">
        <f>S601*H601</f>
        <v>0</v>
      </c>
      <c r="AR601" s="23" t="s">
        <v>351</v>
      </c>
      <c r="AT601" s="23" t="s">
        <v>218</v>
      </c>
      <c r="AU601" s="23" t="s">
        <v>83</v>
      </c>
      <c r="AY601" s="23" t="s">
        <v>155</v>
      </c>
      <c r="BE601" s="168">
        <f>IF(N601="základní",J601,0)</f>
        <v>0</v>
      </c>
      <c r="BF601" s="168">
        <f>IF(N601="snížená",J601,0)</f>
        <v>0</v>
      </c>
      <c r="BG601" s="168">
        <f>IF(N601="zákl. přenesená",J601,0)</f>
        <v>0</v>
      </c>
      <c r="BH601" s="168">
        <f>IF(N601="sníž. přenesená",J601,0)</f>
        <v>0</v>
      </c>
      <c r="BI601" s="168">
        <f>IF(N601="nulová",J601,0)</f>
        <v>0</v>
      </c>
      <c r="BJ601" s="23" t="s">
        <v>81</v>
      </c>
      <c r="BK601" s="168">
        <f>ROUND(I601*H601,2)</f>
        <v>0</v>
      </c>
      <c r="BL601" s="23" t="s">
        <v>260</v>
      </c>
      <c r="BM601" s="23" t="s">
        <v>981</v>
      </c>
    </row>
    <row r="602" spans="2:47" s="1" customFormat="1" ht="36">
      <c r="B602" s="39"/>
      <c r="D602" s="170" t="s">
        <v>222</v>
      </c>
      <c r="F602" s="202" t="s">
        <v>1917</v>
      </c>
      <c r="I602" s="98"/>
      <c r="L602" s="39"/>
      <c r="M602" s="203"/>
      <c r="T602" s="64"/>
      <c r="AT602" s="23" t="s">
        <v>222</v>
      </c>
      <c r="AU602" s="23" t="s">
        <v>83</v>
      </c>
    </row>
    <row r="603" spans="2:65" s="1" customFormat="1" ht="44.25" customHeight="1">
      <c r="B603" s="39"/>
      <c r="C603" s="157" t="s">
        <v>982</v>
      </c>
      <c r="D603" s="157" t="s">
        <v>157</v>
      </c>
      <c r="E603" s="158" t="s">
        <v>983</v>
      </c>
      <c r="F603" s="159" t="s">
        <v>984</v>
      </c>
      <c r="G603" s="160" t="s">
        <v>206</v>
      </c>
      <c r="H603" s="161">
        <v>20.4</v>
      </c>
      <c r="I603" s="162"/>
      <c r="J603" s="163">
        <f>ROUND(I603*H603,2)</f>
        <v>0</v>
      </c>
      <c r="K603" s="159" t="s">
        <v>161</v>
      </c>
      <c r="L603" s="39"/>
      <c r="M603" s="164" t="s">
        <v>21</v>
      </c>
      <c r="N603" s="165" t="s">
        <v>44</v>
      </c>
      <c r="P603" s="166">
        <f>O603*H603</f>
        <v>0</v>
      </c>
      <c r="Q603" s="166">
        <v>0.00026</v>
      </c>
      <c r="R603" s="166">
        <f>Q603*H603</f>
        <v>0.005303999999999999</v>
      </c>
      <c r="S603" s="166">
        <v>0</v>
      </c>
      <c r="T603" s="167">
        <f>S603*H603</f>
        <v>0</v>
      </c>
      <c r="AR603" s="23" t="s">
        <v>260</v>
      </c>
      <c r="AT603" s="23" t="s">
        <v>157</v>
      </c>
      <c r="AU603" s="23" t="s">
        <v>83</v>
      </c>
      <c r="AY603" s="23" t="s">
        <v>155</v>
      </c>
      <c r="BE603" s="168">
        <f>IF(N603="základní",J603,0)</f>
        <v>0</v>
      </c>
      <c r="BF603" s="168">
        <f>IF(N603="snížená",J603,0)</f>
        <v>0</v>
      </c>
      <c r="BG603" s="168">
        <f>IF(N603="zákl. přenesená",J603,0)</f>
        <v>0</v>
      </c>
      <c r="BH603" s="168">
        <f>IF(N603="sníž. přenesená",J603,0)</f>
        <v>0</v>
      </c>
      <c r="BI603" s="168">
        <f>IF(N603="nulová",J603,0)</f>
        <v>0</v>
      </c>
      <c r="BJ603" s="23" t="s">
        <v>81</v>
      </c>
      <c r="BK603" s="168">
        <f>ROUND(I603*H603,2)</f>
        <v>0</v>
      </c>
      <c r="BL603" s="23" t="s">
        <v>260</v>
      </c>
      <c r="BM603" s="23" t="s">
        <v>985</v>
      </c>
    </row>
    <row r="604" spans="2:51" s="12" customFormat="1" ht="13.5">
      <c r="B604" s="177"/>
      <c r="D604" s="170" t="s">
        <v>164</v>
      </c>
      <c r="E604" s="178" t="s">
        <v>21</v>
      </c>
      <c r="F604" s="179" t="s">
        <v>986</v>
      </c>
      <c r="H604" s="180">
        <v>20.4</v>
      </c>
      <c r="I604" s="181"/>
      <c r="L604" s="177"/>
      <c r="M604" s="182"/>
      <c r="T604" s="183"/>
      <c r="AT604" s="178" t="s">
        <v>164</v>
      </c>
      <c r="AU604" s="178" t="s">
        <v>83</v>
      </c>
      <c r="AV604" s="12" t="s">
        <v>83</v>
      </c>
      <c r="AW604" s="12" t="s">
        <v>37</v>
      </c>
      <c r="AX604" s="12" t="s">
        <v>81</v>
      </c>
      <c r="AY604" s="178" t="s">
        <v>155</v>
      </c>
    </row>
    <row r="605" spans="2:65" s="1" customFormat="1" ht="31.5" customHeight="1">
      <c r="B605" s="39"/>
      <c r="C605" s="192" t="s">
        <v>987</v>
      </c>
      <c r="D605" s="192" t="s">
        <v>218</v>
      </c>
      <c r="E605" s="193" t="s">
        <v>988</v>
      </c>
      <c r="F605" s="194" t="s">
        <v>989</v>
      </c>
      <c r="G605" s="195" t="s">
        <v>326</v>
      </c>
      <c r="H605" s="196">
        <v>4</v>
      </c>
      <c r="I605" s="197"/>
      <c r="J605" s="198">
        <f>ROUND(I605*H605,2)</f>
        <v>0</v>
      </c>
      <c r="K605" s="194" t="s">
        <v>21</v>
      </c>
      <c r="L605" s="199"/>
      <c r="M605" s="200" t="s">
        <v>21</v>
      </c>
      <c r="N605" s="201" t="s">
        <v>44</v>
      </c>
      <c r="P605" s="166">
        <f>O605*H605</f>
        <v>0</v>
      </c>
      <c r="Q605" s="166">
        <v>0.044</v>
      </c>
      <c r="R605" s="166">
        <f>Q605*H605</f>
        <v>0.176</v>
      </c>
      <c r="S605" s="166">
        <v>0</v>
      </c>
      <c r="T605" s="167">
        <f>S605*H605</f>
        <v>0</v>
      </c>
      <c r="AR605" s="23" t="s">
        <v>351</v>
      </c>
      <c r="AT605" s="23" t="s">
        <v>218</v>
      </c>
      <c r="AU605" s="23" t="s">
        <v>83</v>
      </c>
      <c r="AY605" s="23" t="s">
        <v>155</v>
      </c>
      <c r="BE605" s="168">
        <f>IF(N605="základní",J605,0)</f>
        <v>0</v>
      </c>
      <c r="BF605" s="168">
        <f>IF(N605="snížená",J605,0)</f>
        <v>0</v>
      </c>
      <c r="BG605" s="168">
        <f>IF(N605="zákl. přenesená",J605,0)</f>
        <v>0</v>
      </c>
      <c r="BH605" s="168">
        <f>IF(N605="sníž. přenesená",J605,0)</f>
        <v>0</v>
      </c>
      <c r="BI605" s="168">
        <f>IF(N605="nulová",J605,0)</f>
        <v>0</v>
      </c>
      <c r="BJ605" s="23" t="s">
        <v>81</v>
      </c>
      <c r="BK605" s="168">
        <f>ROUND(I605*H605,2)</f>
        <v>0</v>
      </c>
      <c r="BL605" s="23" t="s">
        <v>260</v>
      </c>
      <c r="BM605" s="23" t="s">
        <v>990</v>
      </c>
    </row>
    <row r="606" spans="2:47" s="1" customFormat="1" ht="36">
      <c r="B606" s="39"/>
      <c r="D606" s="170" t="s">
        <v>222</v>
      </c>
      <c r="F606" s="202" t="s">
        <v>1917</v>
      </c>
      <c r="I606" s="98"/>
      <c r="L606" s="39"/>
      <c r="M606" s="203"/>
      <c r="T606" s="64"/>
      <c r="AT606" s="23" t="s">
        <v>222</v>
      </c>
      <c r="AU606" s="23" t="s">
        <v>83</v>
      </c>
    </row>
    <row r="607" spans="2:65" s="1" customFormat="1" ht="31.5" customHeight="1">
      <c r="B607" s="39"/>
      <c r="C607" s="157" t="s">
        <v>991</v>
      </c>
      <c r="D607" s="157" t="s">
        <v>157</v>
      </c>
      <c r="E607" s="158" t="s">
        <v>992</v>
      </c>
      <c r="F607" s="159" t="s">
        <v>993</v>
      </c>
      <c r="G607" s="160" t="s">
        <v>326</v>
      </c>
      <c r="H607" s="161">
        <v>1</v>
      </c>
      <c r="I607" s="162"/>
      <c r="J607" s="163">
        <f>ROUND(I607*H607,2)</f>
        <v>0</v>
      </c>
      <c r="K607" s="159" t="s">
        <v>21</v>
      </c>
      <c r="L607" s="39"/>
      <c r="M607" s="164" t="s">
        <v>21</v>
      </c>
      <c r="N607" s="165" t="s">
        <v>44</v>
      </c>
      <c r="P607" s="166">
        <f>O607*H607</f>
        <v>0</v>
      </c>
      <c r="Q607" s="166">
        <v>0.00025</v>
      </c>
      <c r="R607" s="166">
        <f>Q607*H607</f>
        <v>0.00025</v>
      </c>
      <c r="S607" s="166">
        <v>0</v>
      </c>
      <c r="T607" s="167">
        <f>S607*H607</f>
        <v>0</v>
      </c>
      <c r="AR607" s="23" t="s">
        <v>260</v>
      </c>
      <c r="AT607" s="23" t="s">
        <v>157</v>
      </c>
      <c r="AU607" s="23" t="s">
        <v>83</v>
      </c>
      <c r="AY607" s="23" t="s">
        <v>155</v>
      </c>
      <c r="BE607" s="168">
        <f>IF(N607="základní",J607,0)</f>
        <v>0</v>
      </c>
      <c r="BF607" s="168">
        <f>IF(N607="snížená",J607,0)</f>
        <v>0</v>
      </c>
      <c r="BG607" s="168">
        <f>IF(N607="zákl. přenesená",J607,0)</f>
        <v>0</v>
      </c>
      <c r="BH607" s="168">
        <f>IF(N607="sníž. přenesená",J607,0)</f>
        <v>0</v>
      </c>
      <c r="BI607" s="168">
        <f>IF(N607="nulová",J607,0)</f>
        <v>0</v>
      </c>
      <c r="BJ607" s="23" t="s">
        <v>81</v>
      </c>
      <c r="BK607" s="168">
        <f>ROUND(I607*H607,2)</f>
        <v>0</v>
      </c>
      <c r="BL607" s="23" t="s">
        <v>260</v>
      </c>
      <c r="BM607" s="23" t="s">
        <v>994</v>
      </c>
    </row>
    <row r="608" spans="2:65" s="1" customFormat="1" ht="44.25" customHeight="1">
      <c r="B608" s="39"/>
      <c r="C608" s="192" t="s">
        <v>995</v>
      </c>
      <c r="D608" s="192" t="s">
        <v>218</v>
      </c>
      <c r="E608" s="193" t="s">
        <v>996</v>
      </c>
      <c r="F608" s="194" t="s">
        <v>997</v>
      </c>
      <c r="G608" s="195" t="s">
        <v>326</v>
      </c>
      <c r="H608" s="196">
        <v>1</v>
      </c>
      <c r="I608" s="197"/>
      <c r="J608" s="198">
        <f>ROUND(I608*H608,2)</f>
        <v>0</v>
      </c>
      <c r="K608" s="194" t="s">
        <v>21</v>
      </c>
      <c r="L608" s="199"/>
      <c r="M608" s="200" t="s">
        <v>21</v>
      </c>
      <c r="N608" s="201" t="s">
        <v>44</v>
      </c>
      <c r="P608" s="166">
        <f>O608*H608</f>
        <v>0</v>
      </c>
      <c r="Q608" s="166">
        <v>0.05</v>
      </c>
      <c r="R608" s="166">
        <f>Q608*H608</f>
        <v>0.05</v>
      </c>
      <c r="S608" s="166">
        <v>0</v>
      </c>
      <c r="T608" s="167">
        <f>S608*H608</f>
        <v>0</v>
      </c>
      <c r="AR608" s="23" t="s">
        <v>351</v>
      </c>
      <c r="AT608" s="23" t="s">
        <v>218</v>
      </c>
      <c r="AU608" s="23" t="s">
        <v>83</v>
      </c>
      <c r="AY608" s="23" t="s">
        <v>155</v>
      </c>
      <c r="BE608" s="168">
        <f>IF(N608="základní",J608,0)</f>
        <v>0</v>
      </c>
      <c r="BF608" s="168">
        <f>IF(N608="snížená",J608,0)</f>
        <v>0</v>
      </c>
      <c r="BG608" s="168">
        <f>IF(N608="zákl. přenesená",J608,0)</f>
        <v>0</v>
      </c>
      <c r="BH608" s="168">
        <f>IF(N608="sníž. přenesená",J608,0)</f>
        <v>0</v>
      </c>
      <c r="BI608" s="168">
        <f>IF(N608="nulová",J608,0)</f>
        <v>0</v>
      </c>
      <c r="BJ608" s="23" t="s">
        <v>81</v>
      </c>
      <c r="BK608" s="168">
        <f>ROUND(I608*H608,2)</f>
        <v>0</v>
      </c>
      <c r="BL608" s="23" t="s">
        <v>260</v>
      </c>
      <c r="BM608" s="23" t="s">
        <v>998</v>
      </c>
    </row>
    <row r="609" spans="2:47" s="1" customFormat="1" ht="36">
      <c r="B609" s="39"/>
      <c r="D609" s="170" t="s">
        <v>222</v>
      </c>
      <c r="F609" s="202" t="s">
        <v>1918</v>
      </c>
      <c r="I609" s="98"/>
      <c r="L609" s="39"/>
      <c r="M609" s="203"/>
      <c r="T609" s="64"/>
      <c r="AT609" s="23" t="s">
        <v>222</v>
      </c>
      <c r="AU609" s="23" t="s">
        <v>83</v>
      </c>
    </row>
    <row r="610" spans="2:65" s="1" customFormat="1" ht="31.5" customHeight="1">
      <c r="B610" s="39"/>
      <c r="C610" s="157" t="s">
        <v>999</v>
      </c>
      <c r="D610" s="157" t="s">
        <v>157</v>
      </c>
      <c r="E610" s="158" t="s">
        <v>1000</v>
      </c>
      <c r="F610" s="159" t="s">
        <v>1001</v>
      </c>
      <c r="G610" s="160" t="s">
        <v>742</v>
      </c>
      <c r="H610" s="211"/>
      <c r="I610" s="162"/>
      <c r="J610" s="163">
        <f>ROUND(I610*H610,2)</f>
        <v>0</v>
      </c>
      <c r="K610" s="159" t="s">
        <v>161</v>
      </c>
      <c r="L610" s="39"/>
      <c r="M610" s="164" t="s">
        <v>21</v>
      </c>
      <c r="N610" s="165" t="s">
        <v>44</v>
      </c>
      <c r="P610" s="166">
        <f>O610*H610</f>
        <v>0</v>
      </c>
      <c r="Q610" s="166">
        <v>0</v>
      </c>
      <c r="R610" s="166">
        <f>Q610*H610</f>
        <v>0</v>
      </c>
      <c r="S610" s="166">
        <v>0</v>
      </c>
      <c r="T610" s="167">
        <f>S610*H610</f>
        <v>0</v>
      </c>
      <c r="AR610" s="23" t="s">
        <v>260</v>
      </c>
      <c r="AT610" s="23" t="s">
        <v>157</v>
      </c>
      <c r="AU610" s="23" t="s">
        <v>83</v>
      </c>
      <c r="AY610" s="23" t="s">
        <v>155</v>
      </c>
      <c r="BE610" s="168">
        <f>IF(N610="základní",J610,0)</f>
        <v>0</v>
      </c>
      <c r="BF610" s="168">
        <f>IF(N610="snížená",J610,0)</f>
        <v>0</v>
      </c>
      <c r="BG610" s="168">
        <f>IF(N610="zákl. přenesená",J610,0)</f>
        <v>0</v>
      </c>
      <c r="BH610" s="168">
        <f>IF(N610="sníž. přenesená",J610,0)</f>
        <v>0</v>
      </c>
      <c r="BI610" s="168">
        <f>IF(N610="nulová",J610,0)</f>
        <v>0</v>
      </c>
      <c r="BJ610" s="23" t="s">
        <v>81</v>
      </c>
      <c r="BK610" s="168">
        <f>ROUND(I610*H610,2)</f>
        <v>0</v>
      </c>
      <c r="BL610" s="23" t="s">
        <v>260</v>
      </c>
      <c r="BM610" s="23" t="s">
        <v>1002</v>
      </c>
    </row>
    <row r="611" spans="2:63" s="10" customFormat="1" ht="29.85" customHeight="1">
      <c r="B611" s="145"/>
      <c r="D611" s="146" t="s">
        <v>72</v>
      </c>
      <c r="E611" s="155" t="s">
        <v>1003</v>
      </c>
      <c r="F611" s="155" t="s">
        <v>1004</v>
      </c>
      <c r="I611" s="148"/>
      <c r="J611" s="156">
        <f>BK611</f>
        <v>0</v>
      </c>
      <c r="L611" s="145"/>
      <c r="M611" s="150"/>
      <c r="P611" s="151">
        <f>SUM(P612:P616)</f>
        <v>0</v>
      </c>
      <c r="R611" s="151">
        <f>SUM(R612:R616)</f>
        <v>0.1377675</v>
      </c>
      <c r="T611" s="152">
        <f>SUM(T612:T616)</f>
        <v>0</v>
      </c>
      <c r="AR611" s="146" t="s">
        <v>83</v>
      </c>
      <c r="AT611" s="153" t="s">
        <v>72</v>
      </c>
      <c r="AU611" s="153" t="s">
        <v>81</v>
      </c>
      <c r="AY611" s="146" t="s">
        <v>155</v>
      </c>
      <c r="BK611" s="154">
        <f>SUM(BK612:BK616)</f>
        <v>0</v>
      </c>
    </row>
    <row r="612" spans="2:65" s="1" customFormat="1" ht="22.5" customHeight="1">
      <c r="B612" s="39"/>
      <c r="C612" s="157" t="s">
        <v>1005</v>
      </c>
      <c r="D612" s="157" t="s">
        <v>157</v>
      </c>
      <c r="E612" s="158" t="s">
        <v>1006</v>
      </c>
      <c r="F612" s="159" t="s">
        <v>1919</v>
      </c>
      <c r="G612" s="160" t="s">
        <v>206</v>
      </c>
      <c r="H612" s="161">
        <v>7.25</v>
      </c>
      <c r="I612" s="162"/>
      <c r="J612" s="163">
        <f>ROUND(I612*H612,2)</f>
        <v>0</v>
      </c>
      <c r="K612" s="159" t="s">
        <v>161</v>
      </c>
      <c r="L612" s="39"/>
      <c r="M612" s="164" t="s">
        <v>21</v>
      </c>
      <c r="N612" s="165" t="s">
        <v>44</v>
      </c>
      <c r="P612" s="166">
        <f>O612*H612</f>
        <v>0</v>
      </c>
      <c r="Q612" s="166">
        <v>0.01575</v>
      </c>
      <c r="R612" s="166">
        <f>Q612*H612</f>
        <v>0.1141875</v>
      </c>
      <c r="S612" s="166">
        <v>0</v>
      </c>
      <c r="T612" s="167">
        <f>S612*H612</f>
        <v>0</v>
      </c>
      <c r="AR612" s="23" t="s">
        <v>260</v>
      </c>
      <c r="AT612" s="23" t="s">
        <v>157</v>
      </c>
      <c r="AU612" s="23" t="s">
        <v>83</v>
      </c>
      <c r="AY612" s="23" t="s">
        <v>155</v>
      </c>
      <c r="BE612" s="168">
        <f>IF(N612="základní",J612,0)</f>
        <v>0</v>
      </c>
      <c r="BF612" s="168">
        <f>IF(N612="snížená",J612,0)</f>
        <v>0</v>
      </c>
      <c r="BG612" s="168">
        <f>IF(N612="zákl. přenesená",J612,0)</f>
        <v>0</v>
      </c>
      <c r="BH612" s="168">
        <f>IF(N612="sníž. přenesená",J612,0)</f>
        <v>0</v>
      </c>
      <c r="BI612" s="168">
        <f>IF(N612="nulová",J612,0)</f>
        <v>0</v>
      </c>
      <c r="BJ612" s="23" t="s">
        <v>81</v>
      </c>
      <c r="BK612" s="168">
        <f>ROUND(I612*H612,2)</f>
        <v>0</v>
      </c>
      <c r="BL612" s="23" t="s">
        <v>260</v>
      </c>
      <c r="BM612" s="23" t="s">
        <v>1007</v>
      </c>
    </row>
    <row r="613" spans="2:51" s="11" customFormat="1" ht="13.5">
      <c r="B613" s="169"/>
      <c r="D613" s="170" t="s">
        <v>164</v>
      </c>
      <c r="E613" s="171" t="s">
        <v>21</v>
      </c>
      <c r="F613" s="172" t="s">
        <v>514</v>
      </c>
      <c r="H613" s="173" t="s">
        <v>21</v>
      </c>
      <c r="I613" s="174"/>
      <c r="L613" s="169"/>
      <c r="M613" s="175"/>
      <c r="T613" s="176"/>
      <c r="AT613" s="173" t="s">
        <v>164</v>
      </c>
      <c r="AU613" s="173" t="s">
        <v>83</v>
      </c>
      <c r="AV613" s="11" t="s">
        <v>81</v>
      </c>
      <c r="AW613" s="11" t="s">
        <v>37</v>
      </c>
      <c r="AX613" s="11" t="s">
        <v>73</v>
      </c>
      <c r="AY613" s="173" t="s">
        <v>155</v>
      </c>
    </row>
    <row r="614" spans="2:51" s="12" customFormat="1" ht="13.5">
      <c r="B614" s="177"/>
      <c r="D614" s="170" t="s">
        <v>164</v>
      </c>
      <c r="E614" s="178" t="s">
        <v>21</v>
      </c>
      <c r="F614" s="179" t="s">
        <v>1008</v>
      </c>
      <c r="H614" s="180">
        <v>7.25</v>
      </c>
      <c r="I614" s="181"/>
      <c r="L614" s="177"/>
      <c r="M614" s="182"/>
      <c r="T614" s="183"/>
      <c r="AT614" s="178" t="s">
        <v>164</v>
      </c>
      <c r="AU614" s="178" t="s">
        <v>83</v>
      </c>
      <c r="AV614" s="12" t="s">
        <v>83</v>
      </c>
      <c r="AW614" s="12" t="s">
        <v>37</v>
      </c>
      <c r="AX614" s="12" t="s">
        <v>81</v>
      </c>
      <c r="AY614" s="178" t="s">
        <v>155</v>
      </c>
    </row>
    <row r="615" spans="2:65" s="1" customFormat="1" ht="24">
      <c r="B615" s="39"/>
      <c r="C615" s="157" t="s">
        <v>1009</v>
      </c>
      <c r="D615" s="157" t="s">
        <v>157</v>
      </c>
      <c r="E615" s="158" t="s">
        <v>1010</v>
      </c>
      <c r="F615" s="159" t="s">
        <v>1920</v>
      </c>
      <c r="G615" s="160" t="s">
        <v>326</v>
      </c>
      <c r="H615" s="161">
        <v>1</v>
      </c>
      <c r="I615" s="162"/>
      <c r="J615" s="163">
        <f>ROUND(I615*H615,2)</f>
        <v>0</v>
      </c>
      <c r="K615" s="159" t="s">
        <v>161</v>
      </c>
      <c r="L615" s="39"/>
      <c r="M615" s="164" t="s">
        <v>21</v>
      </c>
      <c r="N615" s="165" t="s">
        <v>44</v>
      </c>
      <c r="P615" s="166">
        <f>O615*H615</f>
        <v>0</v>
      </c>
      <c r="Q615" s="166">
        <v>0.02358</v>
      </c>
      <c r="R615" s="166">
        <f>Q615*H615</f>
        <v>0.02358</v>
      </c>
      <c r="S615" s="166">
        <v>0</v>
      </c>
      <c r="T615" s="167">
        <f>S615*H615</f>
        <v>0</v>
      </c>
      <c r="AR615" s="23" t="s">
        <v>260</v>
      </c>
      <c r="AT615" s="23" t="s">
        <v>157</v>
      </c>
      <c r="AU615" s="23" t="s">
        <v>83</v>
      </c>
      <c r="AY615" s="23" t="s">
        <v>155</v>
      </c>
      <c r="BE615" s="168">
        <f>IF(N615="základní",J615,0)</f>
        <v>0</v>
      </c>
      <c r="BF615" s="168">
        <f>IF(N615="snížená",J615,0)</f>
        <v>0</v>
      </c>
      <c r="BG615" s="168">
        <f>IF(N615="zákl. přenesená",J615,0)</f>
        <v>0</v>
      </c>
      <c r="BH615" s="168">
        <f>IF(N615="sníž. přenesená",J615,0)</f>
        <v>0</v>
      </c>
      <c r="BI615" s="168">
        <f>IF(N615="nulová",J615,0)</f>
        <v>0</v>
      </c>
      <c r="BJ615" s="23" t="s">
        <v>81</v>
      </c>
      <c r="BK615" s="168">
        <f>ROUND(I615*H615,2)</f>
        <v>0</v>
      </c>
      <c r="BL615" s="23" t="s">
        <v>260</v>
      </c>
      <c r="BM615" s="23" t="s">
        <v>1011</v>
      </c>
    </row>
    <row r="616" spans="2:65" s="1" customFormat="1" ht="31.5" customHeight="1">
      <c r="B616" s="39"/>
      <c r="C616" s="157" t="s">
        <v>1012</v>
      </c>
      <c r="D616" s="157" t="s">
        <v>157</v>
      </c>
      <c r="E616" s="158" t="s">
        <v>1013</v>
      </c>
      <c r="F616" s="159" t="s">
        <v>1014</v>
      </c>
      <c r="G616" s="160" t="s">
        <v>742</v>
      </c>
      <c r="H616" s="211"/>
      <c r="I616" s="162"/>
      <c r="J616" s="163">
        <f>ROUND(I616*H616,2)</f>
        <v>0</v>
      </c>
      <c r="K616" s="159" t="s">
        <v>161</v>
      </c>
      <c r="L616" s="39"/>
      <c r="M616" s="164" t="s">
        <v>21</v>
      </c>
      <c r="N616" s="165" t="s">
        <v>44</v>
      </c>
      <c r="P616" s="166">
        <f>O616*H616</f>
        <v>0</v>
      </c>
      <c r="Q616" s="166">
        <v>0</v>
      </c>
      <c r="R616" s="166">
        <f>Q616*H616</f>
        <v>0</v>
      </c>
      <c r="S616" s="166">
        <v>0</v>
      </c>
      <c r="T616" s="167">
        <f>S616*H616</f>
        <v>0</v>
      </c>
      <c r="AR616" s="23" t="s">
        <v>260</v>
      </c>
      <c r="AT616" s="23" t="s">
        <v>157</v>
      </c>
      <c r="AU616" s="23" t="s">
        <v>83</v>
      </c>
      <c r="AY616" s="23" t="s">
        <v>155</v>
      </c>
      <c r="BE616" s="168">
        <f>IF(N616="základní",J616,0)</f>
        <v>0</v>
      </c>
      <c r="BF616" s="168">
        <f>IF(N616="snížená",J616,0)</f>
        <v>0</v>
      </c>
      <c r="BG616" s="168">
        <f>IF(N616="zákl. přenesená",J616,0)</f>
        <v>0</v>
      </c>
      <c r="BH616" s="168">
        <f>IF(N616="sníž. přenesená",J616,0)</f>
        <v>0</v>
      </c>
      <c r="BI616" s="168">
        <f>IF(N616="nulová",J616,0)</f>
        <v>0</v>
      </c>
      <c r="BJ616" s="23" t="s">
        <v>81</v>
      </c>
      <c r="BK616" s="168">
        <f>ROUND(I616*H616,2)</f>
        <v>0</v>
      </c>
      <c r="BL616" s="23" t="s">
        <v>260</v>
      </c>
      <c r="BM616" s="23" t="s">
        <v>1015</v>
      </c>
    </row>
    <row r="617" spans="2:63" s="10" customFormat="1" ht="29.85" customHeight="1">
      <c r="B617" s="145"/>
      <c r="D617" s="146" t="s">
        <v>72</v>
      </c>
      <c r="E617" s="155" t="s">
        <v>1016</v>
      </c>
      <c r="F617" s="155" t="s">
        <v>1017</v>
      </c>
      <c r="I617" s="148"/>
      <c r="J617" s="156">
        <f>BK617</f>
        <v>0</v>
      </c>
      <c r="L617" s="145"/>
      <c r="M617" s="150"/>
      <c r="P617" s="151">
        <f>SUM(P618:P652)</f>
        <v>0</v>
      </c>
      <c r="R617" s="151">
        <f>SUM(R618:R652)</f>
        <v>2.54612</v>
      </c>
      <c r="T617" s="152">
        <f>SUM(T618:T652)</f>
        <v>0</v>
      </c>
      <c r="AR617" s="146" t="s">
        <v>83</v>
      </c>
      <c r="AT617" s="153" t="s">
        <v>72</v>
      </c>
      <c r="AU617" s="153" t="s">
        <v>81</v>
      </c>
      <c r="AY617" s="146" t="s">
        <v>155</v>
      </c>
      <c r="BK617" s="154">
        <f>SUM(BK618:BK652)</f>
        <v>0</v>
      </c>
    </row>
    <row r="618" spans="2:65" s="1" customFormat="1" ht="31.5" customHeight="1">
      <c r="B618" s="39"/>
      <c r="C618" s="157" t="s">
        <v>1018</v>
      </c>
      <c r="D618" s="157" t="s">
        <v>157</v>
      </c>
      <c r="E618" s="158" t="s">
        <v>1019</v>
      </c>
      <c r="F618" s="159" t="s">
        <v>1923</v>
      </c>
      <c r="G618" s="160" t="s">
        <v>416</v>
      </c>
      <c r="H618" s="161">
        <v>68</v>
      </c>
      <c r="I618" s="162"/>
      <c r="J618" s="163">
        <f>ROUND(I618*H618,2)</f>
        <v>0</v>
      </c>
      <c r="K618" s="159" t="s">
        <v>161</v>
      </c>
      <c r="L618" s="39"/>
      <c r="M618" s="164" t="s">
        <v>21</v>
      </c>
      <c r="N618" s="165" t="s">
        <v>44</v>
      </c>
      <c r="P618" s="166">
        <f>O618*H618</f>
        <v>0</v>
      </c>
      <c r="Q618" s="166">
        <v>0.00431</v>
      </c>
      <c r="R618" s="166">
        <f>Q618*H618</f>
        <v>0.29307999999999995</v>
      </c>
      <c r="S618" s="166">
        <v>0</v>
      </c>
      <c r="T618" s="167">
        <f>S618*H618</f>
        <v>0</v>
      </c>
      <c r="AR618" s="23" t="s">
        <v>260</v>
      </c>
      <c r="AT618" s="23" t="s">
        <v>157</v>
      </c>
      <c r="AU618" s="23" t="s">
        <v>83</v>
      </c>
      <c r="AY618" s="23" t="s">
        <v>155</v>
      </c>
      <c r="BE618" s="168">
        <f>IF(N618="základní",J618,0)</f>
        <v>0</v>
      </c>
      <c r="BF618" s="168">
        <f>IF(N618="snížená",J618,0)</f>
        <v>0</v>
      </c>
      <c r="BG618" s="168">
        <f>IF(N618="zákl. přenesená",J618,0)</f>
        <v>0</v>
      </c>
      <c r="BH618" s="168">
        <f>IF(N618="sníž. přenesená",J618,0)</f>
        <v>0</v>
      </c>
      <c r="BI618" s="168">
        <f>IF(N618="nulová",J618,0)</f>
        <v>0</v>
      </c>
      <c r="BJ618" s="23" t="s">
        <v>81</v>
      </c>
      <c r="BK618" s="168">
        <f>ROUND(I618*H618,2)</f>
        <v>0</v>
      </c>
      <c r="BL618" s="23" t="s">
        <v>260</v>
      </c>
      <c r="BM618" s="23" t="s">
        <v>1020</v>
      </c>
    </row>
    <row r="619" spans="2:65" s="1" customFormat="1" ht="31.5" customHeight="1">
      <c r="B619" s="39"/>
      <c r="C619" s="157" t="s">
        <v>1021</v>
      </c>
      <c r="D619" s="157" t="s">
        <v>157</v>
      </c>
      <c r="E619" s="158" t="s">
        <v>1022</v>
      </c>
      <c r="F619" s="159" t="s">
        <v>1924</v>
      </c>
      <c r="G619" s="160" t="s">
        <v>416</v>
      </c>
      <c r="H619" s="161">
        <v>140</v>
      </c>
      <c r="I619" s="162"/>
      <c r="J619" s="163">
        <f>ROUND(I619*H619,2)</f>
        <v>0</v>
      </c>
      <c r="K619" s="159" t="s">
        <v>161</v>
      </c>
      <c r="L619" s="39"/>
      <c r="M619" s="164" t="s">
        <v>21</v>
      </c>
      <c r="N619" s="165" t="s">
        <v>44</v>
      </c>
      <c r="P619" s="166">
        <f>O619*H619</f>
        <v>0</v>
      </c>
      <c r="Q619" s="166">
        <v>0.00347</v>
      </c>
      <c r="R619" s="166">
        <f>Q619*H619</f>
        <v>0.4858</v>
      </c>
      <c r="S619" s="166">
        <v>0</v>
      </c>
      <c r="T619" s="167">
        <f>S619*H619</f>
        <v>0</v>
      </c>
      <c r="AR619" s="23" t="s">
        <v>260</v>
      </c>
      <c r="AT619" s="23" t="s">
        <v>157</v>
      </c>
      <c r="AU619" s="23" t="s">
        <v>83</v>
      </c>
      <c r="AY619" s="23" t="s">
        <v>155</v>
      </c>
      <c r="BE619" s="168">
        <f>IF(N619="základní",J619,0)</f>
        <v>0</v>
      </c>
      <c r="BF619" s="168">
        <f>IF(N619="snížená",J619,0)</f>
        <v>0</v>
      </c>
      <c r="BG619" s="168">
        <f>IF(N619="zákl. přenesená",J619,0)</f>
        <v>0</v>
      </c>
      <c r="BH619" s="168">
        <f>IF(N619="sníž. přenesená",J619,0)</f>
        <v>0</v>
      </c>
      <c r="BI619" s="168">
        <f>IF(N619="nulová",J619,0)</f>
        <v>0</v>
      </c>
      <c r="BJ619" s="23" t="s">
        <v>81</v>
      </c>
      <c r="BK619" s="168">
        <f>ROUND(I619*H619,2)</f>
        <v>0</v>
      </c>
      <c r="BL619" s="23" t="s">
        <v>260</v>
      </c>
      <c r="BM619" s="23" t="s">
        <v>1023</v>
      </c>
    </row>
    <row r="620" spans="2:65" s="1" customFormat="1" ht="31.5" customHeight="1">
      <c r="B620" s="39"/>
      <c r="C620" s="157" t="s">
        <v>1024</v>
      </c>
      <c r="D620" s="157" t="s">
        <v>157</v>
      </c>
      <c r="E620" s="158" t="s">
        <v>1025</v>
      </c>
      <c r="F620" s="159" t="s">
        <v>1925</v>
      </c>
      <c r="G620" s="160" t="s">
        <v>416</v>
      </c>
      <c r="H620" s="161">
        <v>68</v>
      </c>
      <c r="I620" s="162"/>
      <c r="J620" s="163">
        <f>ROUND(I620*H620,2)</f>
        <v>0</v>
      </c>
      <c r="K620" s="159" t="s">
        <v>161</v>
      </c>
      <c r="L620" s="39"/>
      <c r="M620" s="164" t="s">
        <v>21</v>
      </c>
      <c r="N620" s="165" t="s">
        <v>44</v>
      </c>
      <c r="P620" s="166">
        <f>O620*H620</f>
        <v>0</v>
      </c>
      <c r="Q620" s="166">
        <v>0.00291</v>
      </c>
      <c r="R620" s="166">
        <f>Q620*H620</f>
        <v>0.19788</v>
      </c>
      <c r="S620" s="166">
        <v>0</v>
      </c>
      <c r="T620" s="167">
        <f>S620*H620</f>
        <v>0</v>
      </c>
      <c r="AR620" s="23" t="s">
        <v>260</v>
      </c>
      <c r="AT620" s="23" t="s">
        <v>157</v>
      </c>
      <c r="AU620" s="23" t="s">
        <v>83</v>
      </c>
      <c r="AY620" s="23" t="s">
        <v>155</v>
      </c>
      <c r="BE620" s="168">
        <f>IF(N620="základní",J620,0)</f>
        <v>0</v>
      </c>
      <c r="BF620" s="168">
        <f>IF(N620="snížená",J620,0)</f>
        <v>0</v>
      </c>
      <c r="BG620" s="168">
        <f>IF(N620="zákl. přenesená",J620,0)</f>
        <v>0</v>
      </c>
      <c r="BH620" s="168">
        <f>IF(N620="sníž. přenesená",J620,0)</f>
        <v>0</v>
      </c>
      <c r="BI620" s="168">
        <f>IF(N620="nulová",J620,0)</f>
        <v>0</v>
      </c>
      <c r="BJ620" s="23" t="s">
        <v>81</v>
      </c>
      <c r="BK620" s="168">
        <f>ROUND(I620*H620,2)</f>
        <v>0</v>
      </c>
      <c r="BL620" s="23" t="s">
        <v>260</v>
      </c>
      <c r="BM620" s="23" t="s">
        <v>1026</v>
      </c>
    </row>
    <row r="621" spans="2:51" s="12" customFormat="1" ht="13.5">
      <c r="B621" s="177"/>
      <c r="D621" s="170" t="s">
        <v>164</v>
      </c>
      <c r="E621" s="178" t="s">
        <v>21</v>
      </c>
      <c r="F621" s="179" t="s">
        <v>1027</v>
      </c>
      <c r="H621" s="180">
        <v>34</v>
      </c>
      <c r="I621" s="181"/>
      <c r="L621" s="177"/>
      <c r="M621" s="182"/>
      <c r="T621" s="183"/>
      <c r="AT621" s="178" t="s">
        <v>164</v>
      </c>
      <c r="AU621" s="178" t="s">
        <v>83</v>
      </c>
      <c r="AV621" s="12" t="s">
        <v>83</v>
      </c>
      <c r="AW621" s="12" t="s">
        <v>37</v>
      </c>
      <c r="AX621" s="12" t="s">
        <v>73</v>
      </c>
      <c r="AY621" s="178" t="s">
        <v>155</v>
      </c>
    </row>
    <row r="622" spans="2:51" s="12" customFormat="1" ht="13.5">
      <c r="B622" s="177"/>
      <c r="D622" s="170" t="s">
        <v>164</v>
      </c>
      <c r="E622" s="178" t="s">
        <v>21</v>
      </c>
      <c r="F622" s="179" t="s">
        <v>1028</v>
      </c>
      <c r="H622" s="180">
        <v>34</v>
      </c>
      <c r="I622" s="181"/>
      <c r="L622" s="177"/>
      <c r="M622" s="182"/>
      <c r="T622" s="183"/>
      <c r="AT622" s="178" t="s">
        <v>164</v>
      </c>
      <c r="AU622" s="178" t="s">
        <v>83</v>
      </c>
      <c r="AV622" s="12" t="s">
        <v>83</v>
      </c>
      <c r="AW622" s="12" t="s">
        <v>37</v>
      </c>
      <c r="AX622" s="12" t="s">
        <v>73</v>
      </c>
      <c r="AY622" s="178" t="s">
        <v>155</v>
      </c>
    </row>
    <row r="623" spans="2:51" s="13" customFormat="1" ht="13.5">
      <c r="B623" s="184"/>
      <c r="D623" s="170" t="s">
        <v>164</v>
      </c>
      <c r="E623" s="185" t="s">
        <v>21</v>
      </c>
      <c r="F623" s="186" t="s">
        <v>174</v>
      </c>
      <c r="H623" s="187">
        <v>68</v>
      </c>
      <c r="I623" s="188"/>
      <c r="L623" s="184"/>
      <c r="M623" s="189"/>
      <c r="T623" s="190"/>
      <c r="AT623" s="191" t="s">
        <v>164</v>
      </c>
      <c r="AU623" s="191" t="s">
        <v>83</v>
      </c>
      <c r="AV623" s="13" t="s">
        <v>162</v>
      </c>
      <c r="AW623" s="13" t="s">
        <v>37</v>
      </c>
      <c r="AX623" s="13" t="s">
        <v>81</v>
      </c>
      <c r="AY623" s="191" t="s">
        <v>155</v>
      </c>
    </row>
    <row r="624" spans="2:65" s="1" customFormat="1" ht="31.5" customHeight="1">
      <c r="B624" s="39"/>
      <c r="C624" s="157" t="s">
        <v>1029</v>
      </c>
      <c r="D624" s="157" t="s">
        <v>157</v>
      </c>
      <c r="E624" s="158" t="s">
        <v>1030</v>
      </c>
      <c r="F624" s="159" t="s">
        <v>1926</v>
      </c>
      <c r="G624" s="160" t="s">
        <v>206</v>
      </c>
      <c r="H624" s="161">
        <v>98</v>
      </c>
      <c r="I624" s="162"/>
      <c r="J624" s="163">
        <f>ROUND(I624*H624,2)</f>
        <v>0</v>
      </c>
      <c r="K624" s="159" t="s">
        <v>161</v>
      </c>
      <c r="L624" s="39"/>
      <c r="M624" s="164" t="s">
        <v>21</v>
      </c>
      <c r="N624" s="165" t="s">
        <v>44</v>
      </c>
      <c r="P624" s="166">
        <f>O624*H624</f>
        <v>0</v>
      </c>
      <c r="Q624" s="166">
        <v>0.01082</v>
      </c>
      <c r="R624" s="166">
        <f>Q624*H624</f>
        <v>1.06036</v>
      </c>
      <c r="S624" s="166">
        <v>0</v>
      </c>
      <c r="T624" s="167">
        <f>S624*H624</f>
        <v>0</v>
      </c>
      <c r="AR624" s="23" t="s">
        <v>260</v>
      </c>
      <c r="AT624" s="23" t="s">
        <v>157</v>
      </c>
      <c r="AU624" s="23" t="s">
        <v>83</v>
      </c>
      <c r="AY624" s="23" t="s">
        <v>155</v>
      </c>
      <c r="BE624" s="168">
        <f>IF(N624="základní",J624,0)</f>
        <v>0</v>
      </c>
      <c r="BF624" s="168">
        <f>IF(N624="snížená",J624,0)</f>
        <v>0</v>
      </c>
      <c r="BG624" s="168">
        <f>IF(N624="zákl. přenesená",J624,0)</f>
        <v>0</v>
      </c>
      <c r="BH624" s="168">
        <f>IF(N624="sníž. přenesená",J624,0)</f>
        <v>0</v>
      </c>
      <c r="BI624" s="168">
        <f>IF(N624="nulová",J624,0)</f>
        <v>0</v>
      </c>
      <c r="BJ624" s="23" t="s">
        <v>81</v>
      </c>
      <c r="BK624" s="168">
        <f>ROUND(I624*H624,2)</f>
        <v>0</v>
      </c>
      <c r="BL624" s="23" t="s">
        <v>260</v>
      </c>
      <c r="BM624" s="23" t="s">
        <v>1031</v>
      </c>
    </row>
    <row r="625" spans="2:47" s="1" customFormat="1" ht="24">
      <c r="B625" s="39"/>
      <c r="D625" s="170" t="s">
        <v>222</v>
      </c>
      <c r="F625" s="202" t="s">
        <v>1032</v>
      </c>
      <c r="I625" s="98"/>
      <c r="L625" s="39"/>
      <c r="M625" s="203"/>
      <c r="T625" s="64"/>
      <c r="AT625" s="23" t="s">
        <v>222</v>
      </c>
      <c r="AU625" s="23" t="s">
        <v>83</v>
      </c>
    </row>
    <row r="626" spans="2:65" s="1" customFormat="1" ht="31.5" customHeight="1">
      <c r="B626" s="39"/>
      <c r="C626" s="157" t="s">
        <v>1033</v>
      </c>
      <c r="D626" s="157" t="s">
        <v>157</v>
      </c>
      <c r="E626" s="158" t="s">
        <v>1034</v>
      </c>
      <c r="F626" s="159" t="s">
        <v>1927</v>
      </c>
      <c r="G626" s="160" t="s">
        <v>416</v>
      </c>
      <c r="H626" s="161">
        <v>140</v>
      </c>
      <c r="I626" s="162"/>
      <c r="J626" s="163">
        <f aca="true" t="shared" si="30" ref="J626:J633">ROUND(I626*H626,2)</f>
        <v>0</v>
      </c>
      <c r="K626" s="159" t="s">
        <v>161</v>
      </c>
      <c r="L626" s="39"/>
      <c r="M626" s="164" t="s">
        <v>21</v>
      </c>
      <c r="N626" s="165" t="s">
        <v>44</v>
      </c>
      <c r="P626" s="166">
        <f aca="true" t="shared" si="31" ref="P626:P633">O626*H626</f>
        <v>0</v>
      </c>
      <c r="Q626" s="166">
        <v>0.00163</v>
      </c>
      <c r="R626" s="166">
        <f aca="true" t="shared" si="32" ref="R626:R633">Q626*H626</f>
        <v>0.2282</v>
      </c>
      <c r="S626" s="166">
        <v>0</v>
      </c>
      <c r="T626" s="167">
        <f aca="true" t="shared" si="33" ref="T626:T633">S626*H626</f>
        <v>0</v>
      </c>
      <c r="AR626" s="23" t="s">
        <v>260</v>
      </c>
      <c r="AT626" s="23" t="s">
        <v>157</v>
      </c>
      <c r="AU626" s="23" t="s">
        <v>83</v>
      </c>
      <c r="AY626" s="23" t="s">
        <v>155</v>
      </c>
      <c r="BE626" s="168">
        <f aca="true" t="shared" si="34" ref="BE626:BE633">IF(N626="základní",J626,0)</f>
        <v>0</v>
      </c>
      <c r="BF626" s="168">
        <f aca="true" t="shared" si="35" ref="BF626:BF633">IF(N626="snížená",J626,0)</f>
        <v>0</v>
      </c>
      <c r="BG626" s="168">
        <f aca="true" t="shared" si="36" ref="BG626:BG633">IF(N626="zákl. přenesená",J626,0)</f>
        <v>0</v>
      </c>
      <c r="BH626" s="168">
        <f aca="true" t="shared" si="37" ref="BH626:BH633">IF(N626="sníž. přenesená",J626,0)</f>
        <v>0</v>
      </c>
      <c r="BI626" s="168">
        <f aca="true" t="shared" si="38" ref="BI626:BI633">IF(N626="nulová",J626,0)</f>
        <v>0</v>
      </c>
      <c r="BJ626" s="23" t="s">
        <v>81</v>
      </c>
      <c r="BK626" s="168">
        <f aca="true" t="shared" si="39" ref="BK626:BK633">ROUND(I626*H626,2)</f>
        <v>0</v>
      </c>
      <c r="BL626" s="23" t="s">
        <v>260</v>
      </c>
      <c r="BM626" s="23" t="s">
        <v>1035</v>
      </c>
    </row>
    <row r="627" spans="2:65" s="1" customFormat="1" ht="31.5" customHeight="1">
      <c r="B627" s="39"/>
      <c r="C627" s="157" t="s">
        <v>1036</v>
      </c>
      <c r="D627" s="157" t="s">
        <v>157</v>
      </c>
      <c r="E627" s="158" t="s">
        <v>1037</v>
      </c>
      <c r="F627" s="159" t="s">
        <v>1928</v>
      </c>
      <c r="G627" s="160" t="s">
        <v>416</v>
      </c>
      <c r="H627" s="161">
        <v>80</v>
      </c>
      <c r="I627" s="162"/>
      <c r="J627" s="163">
        <f t="shared" si="30"/>
        <v>0</v>
      </c>
      <c r="K627" s="159" t="s">
        <v>21</v>
      </c>
      <c r="L627" s="39"/>
      <c r="M627" s="164" t="s">
        <v>21</v>
      </c>
      <c r="N627" s="165" t="s">
        <v>44</v>
      </c>
      <c r="P627" s="166">
        <f t="shared" si="31"/>
        <v>0</v>
      </c>
      <c r="Q627" s="166">
        <v>0.00351</v>
      </c>
      <c r="R627" s="166">
        <f t="shared" si="32"/>
        <v>0.2808</v>
      </c>
      <c r="S627" s="166">
        <v>0</v>
      </c>
      <c r="T627" s="167">
        <f t="shared" si="33"/>
        <v>0</v>
      </c>
      <c r="AR627" s="23" t="s">
        <v>260</v>
      </c>
      <c r="AT627" s="23" t="s">
        <v>157</v>
      </c>
      <c r="AU627" s="23" t="s">
        <v>83</v>
      </c>
      <c r="AY627" s="23" t="s">
        <v>155</v>
      </c>
      <c r="BE627" s="168">
        <f t="shared" si="34"/>
        <v>0</v>
      </c>
      <c r="BF627" s="168">
        <f t="shared" si="35"/>
        <v>0</v>
      </c>
      <c r="BG627" s="168">
        <f t="shared" si="36"/>
        <v>0</v>
      </c>
      <c r="BH627" s="168">
        <f t="shared" si="37"/>
        <v>0</v>
      </c>
      <c r="BI627" s="168">
        <f t="shared" si="38"/>
        <v>0</v>
      </c>
      <c r="BJ627" s="23" t="s">
        <v>81</v>
      </c>
      <c r="BK627" s="168">
        <f t="shared" si="39"/>
        <v>0</v>
      </c>
      <c r="BL627" s="23" t="s">
        <v>260</v>
      </c>
      <c r="BM627" s="23" t="s">
        <v>1038</v>
      </c>
    </row>
    <row r="628" spans="2:65" s="1" customFormat="1" ht="13.5">
      <c r="B628" s="39"/>
      <c r="C628" s="157" t="s">
        <v>1039</v>
      </c>
      <c r="D628" s="157" t="s">
        <v>157</v>
      </c>
      <c r="E628" s="158" t="s">
        <v>1040</v>
      </c>
      <c r="F628" s="159" t="s">
        <v>1929</v>
      </c>
      <c r="G628" s="160" t="s">
        <v>416</v>
      </c>
      <c r="H628" s="161">
        <v>35</v>
      </c>
      <c r="I628" s="162"/>
      <c r="J628" s="163">
        <f t="shared" si="30"/>
        <v>0</v>
      </c>
      <c r="K628" s="159" t="s">
        <v>21</v>
      </c>
      <c r="L628" s="39"/>
      <c r="M628" s="164" t="s">
        <v>21</v>
      </c>
      <c r="N628" s="165" t="s">
        <v>44</v>
      </c>
      <c r="P628" s="166">
        <f t="shared" si="31"/>
        <v>0</v>
      </c>
      <c r="Q628" s="166">
        <v>0</v>
      </c>
      <c r="R628" s="166">
        <f t="shared" si="32"/>
        <v>0</v>
      </c>
      <c r="S628" s="166">
        <v>0</v>
      </c>
      <c r="T628" s="167">
        <f t="shared" si="33"/>
        <v>0</v>
      </c>
      <c r="AR628" s="23" t="s">
        <v>260</v>
      </c>
      <c r="AT628" s="23" t="s">
        <v>157</v>
      </c>
      <c r="AU628" s="23" t="s">
        <v>83</v>
      </c>
      <c r="AY628" s="23" t="s">
        <v>155</v>
      </c>
      <c r="BE628" s="168">
        <f t="shared" si="34"/>
        <v>0</v>
      </c>
      <c r="BF628" s="168">
        <f t="shared" si="35"/>
        <v>0</v>
      </c>
      <c r="BG628" s="168">
        <f t="shared" si="36"/>
        <v>0</v>
      </c>
      <c r="BH628" s="168">
        <f t="shared" si="37"/>
        <v>0</v>
      </c>
      <c r="BI628" s="168">
        <f t="shared" si="38"/>
        <v>0</v>
      </c>
      <c r="BJ628" s="23" t="s">
        <v>81</v>
      </c>
      <c r="BK628" s="168">
        <f t="shared" si="39"/>
        <v>0</v>
      </c>
      <c r="BL628" s="23" t="s">
        <v>260</v>
      </c>
      <c r="BM628" s="23" t="s">
        <v>1041</v>
      </c>
    </row>
    <row r="629" spans="2:65" s="1" customFormat="1" ht="13.5">
      <c r="B629" s="39"/>
      <c r="C629" s="157" t="s">
        <v>1042</v>
      </c>
      <c r="D629" s="157" t="s">
        <v>157</v>
      </c>
      <c r="E629" s="158" t="s">
        <v>1043</v>
      </c>
      <c r="F629" s="159" t="s">
        <v>1930</v>
      </c>
      <c r="G629" s="160" t="s">
        <v>416</v>
      </c>
      <c r="H629" s="161">
        <v>140</v>
      </c>
      <c r="I629" s="162"/>
      <c r="J629" s="163">
        <f t="shared" si="30"/>
        <v>0</v>
      </c>
      <c r="K629" s="159" t="s">
        <v>21</v>
      </c>
      <c r="L629" s="39"/>
      <c r="M629" s="164" t="s">
        <v>21</v>
      </c>
      <c r="N629" s="165" t="s">
        <v>44</v>
      </c>
      <c r="P629" s="166">
        <f t="shared" si="31"/>
        <v>0</v>
      </c>
      <c r="Q629" s="166">
        <v>0</v>
      </c>
      <c r="R629" s="166">
        <f t="shared" si="32"/>
        <v>0</v>
      </c>
      <c r="S629" s="166">
        <v>0</v>
      </c>
      <c r="T629" s="167">
        <f t="shared" si="33"/>
        <v>0</v>
      </c>
      <c r="AR629" s="23" t="s">
        <v>260</v>
      </c>
      <c r="AT629" s="23" t="s">
        <v>157</v>
      </c>
      <c r="AU629" s="23" t="s">
        <v>83</v>
      </c>
      <c r="AY629" s="23" t="s">
        <v>155</v>
      </c>
      <c r="BE629" s="168">
        <f t="shared" si="34"/>
        <v>0</v>
      </c>
      <c r="BF629" s="168">
        <f t="shared" si="35"/>
        <v>0</v>
      </c>
      <c r="BG629" s="168">
        <f t="shared" si="36"/>
        <v>0</v>
      </c>
      <c r="BH629" s="168">
        <f t="shared" si="37"/>
        <v>0</v>
      </c>
      <c r="BI629" s="168">
        <f t="shared" si="38"/>
        <v>0</v>
      </c>
      <c r="BJ629" s="23" t="s">
        <v>81</v>
      </c>
      <c r="BK629" s="168">
        <f t="shared" si="39"/>
        <v>0</v>
      </c>
      <c r="BL629" s="23" t="s">
        <v>260</v>
      </c>
      <c r="BM629" s="23" t="s">
        <v>1044</v>
      </c>
    </row>
    <row r="630" spans="2:65" s="1" customFormat="1" ht="13.5">
      <c r="B630" s="39"/>
      <c r="C630" s="157" t="s">
        <v>1045</v>
      </c>
      <c r="D630" s="157" t="s">
        <v>157</v>
      </c>
      <c r="E630" s="158" t="s">
        <v>1046</v>
      </c>
      <c r="F630" s="159" t="s">
        <v>1931</v>
      </c>
      <c r="G630" s="160" t="s">
        <v>416</v>
      </c>
      <c r="H630" s="161">
        <v>96</v>
      </c>
      <c r="I630" s="162"/>
      <c r="J630" s="163">
        <f t="shared" si="30"/>
        <v>0</v>
      </c>
      <c r="K630" s="159" t="s">
        <v>21</v>
      </c>
      <c r="L630" s="39"/>
      <c r="M630" s="164" t="s">
        <v>21</v>
      </c>
      <c r="N630" s="165" t="s">
        <v>44</v>
      </c>
      <c r="P630" s="166">
        <f t="shared" si="31"/>
        <v>0</v>
      </c>
      <c r="Q630" s="166">
        <v>0</v>
      </c>
      <c r="R630" s="166">
        <f t="shared" si="32"/>
        <v>0</v>
      </c>
      <c r="S630" s="166">
        <v>0</v>
      </c>
      <c r="T630" s="167">
        <f t="shared" si="33"/>
        <v>0</v>
      </c>
      <c r="AR630" s="23" t="s">
        <v>260</v>
      </c>
      <c r="AT630" s="23" t="s">
        <v>157</v>
      </c>
      <c r="AU630" s="23" t="s">
        <v>83</v>
      </c>
      <c r="AY630" s="23" t="s">
        <v>155</v>
      </c>
      <c r="BE630" s="168">
        <f t="shared" si="34"/>
        <v>0</v>
      </c>
      <c r="BF630" s="168">
        <f t="shared" si="35"/>
        <v>0</v>
      </c>
      <c r="BG630" s="168">
        <f t="shared" si="36"/>
        <v>0</v>
      </c>
      <c r="BH630" s="168">
        <f t="shared" si="37"/>
        <v>0</v>
      </c>
      <c r="BI630" s="168">
        <f t="shared" si="38"/>
        <v>0</v>
      </c>
      <c r="BJ630" s="23" t="s">
        <v>81</v>
      </c>
      <c r="BK630" s="168">
        <f t="shared" si="39"/>
        <v>0</v>
      </c>
      <c r="BL630" s="23" t="s">
        <v>260</v>
      </c>
      <c r="BM630" s="23" t="s">
        <v>1047</v>
      </c>
    </row>
    <row r="631" spans="2:65" s="1" customFormat="1" ht="22.5" customHeight="1">
      <c r="B631" s="39"/>
      <c r="C631" s="157" t="s">
        <v>1048</v>
      </c>
      <c r="D631" s="157" t="s">
        <v>157</v>
      </c>
      <c r="E631" s="158" t="s">
        <v>1049</v>
      </c>
      <c r="F631" s="159" t="s">
        <v>1932</v>
      </c>
      <c r="G631" s="160" t="s">
        <v>416</v>
      </c>
      <c r="H631" s="161">
        <v>180</v>
      </c>
      <c r="I631" s="162"/>
      <c r="J631" s="163">
        <f t="shared" si="30"/>
        <v>0</v>
      </c>
      <c r="K631" s="159" t="s">
        <v>21</v>
      </c>
      <c r="L631" s="39"/>
      <c r="M631" s="164" t="s">
        <v>21</v>
      </c>
      <c r="N631" s="165" t="s">
        <v>44</v>
      </c>
      <c r="P631" s="166">
        <f t="shared" si="31"/>
        <v>0</v>
      </c>
      <c r="Q631" s="166">
        <v>0</v>
      </c>
      <c r="R631" s="166">
        <f t="shared" si="32"/>
        <v>0</v>
      </c>
      <c r="S631" s="166">
        <v>0</v>
      </c>
      <c r="T631" s="167">
        <f t="shared" si="33"/>
        <v>0</v>
      </c>
      <c r="AR631" s="23" t="s">
        <v>260</v>
      </c>
      <c r="AT631" s="23" t="s">
        <v>157</v>
      </c>
      <c r="AU631" s="23" t="s">
        <v>83</v>
      </c>
      <c r="AY631" s="23" t="s">
        <v>155</v>
      </c>
      <c r="BE631" s="168">
        <f t="shared" si="34"/>
        <v>0</v>
      </c>
      <c r="BF631" s="168">
        <f t="shared" si="35"/>
        <v>0</v>
      </c>
      <c r="BG631" s="168">
        <f t="shared" si="36"/>
        <v>0</v>
      </c>
      <c r="BH631" s="168">
        <f t="shared" si="37"/>
        <v>0</v>
      </c>
      <c r="BI631" s="168">
        <f t="shared" si="38"/>
        <v>0</v>
      </c>
      <c r="BJ631" s="23" t="s">
        <v>81</v>
      </c>
      <c r="BK631" s="168">
        <f t="shared" si="39"/>
        <v>0</v>
      </c>
      <c r="BL631" s="23" t="s">
        <v>260</v>
      </c>
      <c r="BM631" s="23" t="s">
        <v>1050</v>
      </c>
    </row>
    <row r="632" spans="2:65" s="1" customFormat="1" ht="24">
      <c r="B632" s="39"/>
      <c r="C632" s="157" t="s">
        <v>1051</v>
      </c>
      <c r="D632" s="157" t="s">
        <v>157</v>
      </c>
      <c r="E632" s="158" t="s">
        <v>1052</v>
      </c>
      <c r="F632" s="159" t="s">
        <v>1933</v>
      </c>
      <c r="G632" s="160" t="s">
        <v>416</v>
      </c>
      <c r="H632" s="161">
        <v>33</v>
      </c>
      <c r="I632" s="162"/>
      <c r="J632" s="163">
        <f t="shared" si="30"/>
        <v>0</v>
      </c>
      <c r="K632" s="159" t="s">
        <v>21</v>
      </c>
      <c r="L632" s="39"/>
      <c r="M632" s="164" t="s">
        <v>21</v>
      </c>
      <c r="N632" s="165" t="s">
        <v>44</v>
      </c>
      <c r="P632" s="166">
        <f t="shared" si="31"/>
        <v>0</v>
      </c>
      <c r="Q632" s="166">
        <v>0</v>
      </c>
      <c r="R632" s="166">
        <f t="shared" si="32"/>
        <v>0</v>
      </c>
      <c r="S632" s="166">
        <v>0</v>
      </c>
      <c r="T632" s="167">
        <f t="shared" si="33"/>
        <v>0</v>
      </c>
      <c r="AR632" s="23" t="s">
        <v>260</v>
      </c>
      <c r="AT632" s="23" t="s">
        <v>157</v>
      </c>
      <c r="AU632" s="23" t="s">
        <v>83</v>
      </c>
      <c r="AY632" s="23" t="s">
        <v>155</v>
      </c>
      <c r="BE632" s="168">
        <f t="shared" si="34"/>
        <v>0</v>
      </c>
      <c r="BF632" s="168">
        <f t="shared" si="35"/>
        <v>0</v>
      </c>
      <c r="BG632" s="168">
        <f t="shared" si="36"/>
        <v>0</v>
      </c>
      <c r="BH632" s="168">
        <f t="shared" si="37"/>
        <v>0</v>
      </c>
      <c r="BI632" s="168">
        <f t="shared" si="38"/>
        <v>0</v>
      </c>
      <c r="BJ632" s="23" t="s">
        <v>81</v>
      </c>
      <c r="BK632" s="168">
        <f t="shared" si="39"/>
        <v>0</v>
      </c>
      <c r="BL632" s="23" t="s">
        <v>260</v>
      </c>
      <c r="BM632" s="23" t="s">
        <v>1053</v>
      </c>
    </row>
    <row r="633" spans="2:65" s="1" customFormat="1" ht="31.5" customHeight="1">
      <c r="B633" s="39"/>
      <c r="C633" s="157" t="s">
        <v>1054</v>
      </c>
      <c r="D633" s="157" t="s">
        <v>157</v>
      </c>
      <c r="E633" s="158" t="s">
        <v>1055</v>
      </c>
      <c r="F633" s="159" t="s">
        <v>1934</v>
      </c>
      <c r="G633" s="160" t="s">
        <v>416</v>
      </c>
      <c r="H633" s="161">
        <v>64</v>
      </c>
      <c r="I633" s="162"/>
      <c r="J633" s="163">
        <f t="shared" si="30"/>
        <v>0</v>
      </c>
      <c r="K633" s="159" t="s">
        <v>21</v>
      </c>
      <c r="L633" s="39"/>
      <c r="M633" s="164" t="s">
        <v>21</v>
      </c>
      <c r="N633" s="165" t="s">
        <v>44</v>
      </c>
      <c r="P633" s="166">
        <f t="shared" si="31"/>
        <v>0</v>
      </c>
      <c r="Q633" s="166">
        <v>0</v>
      </c>
      <c r="R633" s="166">
        <f t="shared" si="32"/>
        <v>0</v>
      </c>
      <c r="S633" s="166">
        <v>0</v>
      </c>
      <c r="T633" s="167">
        <f t="shared" si="33"/>
        <v>0</v>
      </c>
      <c r="AR633" s="23" t="s">
        <v>260</v>
      </c>
      <c r="AT633" s="23" t="s">
        <v>157</v>
      </c>
      <c r="AU633" s="23" t="s">
        <v>83</v>
      </c>
      <c r="AY633" s="23" t="s">
        <v>155</v>
      </c>
      <c r="BE633" s="168">
        <f t="shared" si="34"/>
        <v>0</v>
      </c>
      <c r="BF633" s="168">
        <f t="shared" si="35"/>
        <v>0</v>
      </c>
      <c r="BG633" s="168">
        <f t="shared" si="36"/>
        <v>0</v>
      </c>
      <c r="BH633" s="168">
        <f t="shared" si="37"/>
        <v>0</v>
      </c>
      <c r="BI633" s="168">
        <f t="shared" si="38"/>
        <v>0</v>
      </c>
      <c r="BJ633" s="23" t="s">
        <v>81</v>
      </c>
      <c r="BK633" s="168">
        <f t="shared" si="39"/>
        <v>0</v>
      </c>
      <c r="BL633" s="23" t="s">
        <v>260</v>
      </c>
      <c r="BM633" s="23" t="s">
        <v>1056</v>
      </c>
    </row>
    <row r="634" spans="2:51" s="12" customFormat="1" ht="13.5">
      <c r="B634" s="177"/>
      <c r="D634" s="170" t="s">
        <v>164</v>
      </c>
      <c r="E634" s="178" t="s">
        <v>21</v>
      </c>
      <c r="F634" s="179" t="s">
        <v>1057</v>
      </c>
      <c r="H634" s="180">
        <v>34</v>
      </c>
      <c r="I634" s="181"/>
      <c r="L634" s="177"/>
      <c r="M634" s="182"/>
      <c r="T634" s="183"/>
      <c r="AT634" s="178" t="s">
        <v>164</v>
      </c>
      <c r="AU634" s="178" t="s">
        <v>83</v>
      </c>
      <c r="AV634" s="12" t="s">
        <v>83</v>
      </c>
      <c r="AW634" s="12" t="s">
        <v>37</v>
      </c>
      <c r="AX634" s="12" t="s">
        <v>73</v>
      </c>
      <c r="AY634" s="178" t="s">
        <v>155</v>
      </c>
    </row>
    <row r="635" spans="2:51" s="12" customFormat="1" ht="13.5">
      <c r="B635" s="177"/>
      <c r="D635" s="170" t="s">
        <v>164</v>
      </c>
      <c r="E635" s="178" t="s">
        <v>21</v>
      </c>
      <c r="F635" s="179" t="s">
        <v>1058</v>
      </c>
      <c r="H635" s="180">
        <v>12</v>
      </c>
      <c r="I635" s="181"/>
      <c r="L635" s="177"/>
      <c r="M635" s="182"/>
      <c r="T635" s="183"/>
      <c r="AT635" s="178" t="s">
        <v>164</v>
      </c>
      <c r="AU635" s="178" t="s">
        <v>83</v>
      </c>
      <c r="AV635" s="12" t="s">
        <v>83</v>
      </c>
      <c r="AW635" s="12" t="s">
        <v>37</v>
      </c>
      <c r="AX635" s="12" t="s">
        <v>73</v>
      </c>
      <c r="AY635" s="178" t="s">
        <v>155</v>
      </c>
    </row>
    <row r="636" spans="2:51" s="12" customFormat="1" ht="13.5">
      <c r="B636" s="177"/>
      <c r="D636" s="170" t="s">
        <v>164</v>
      </c>
      <c r="E636" s="178" t="s">
        <v>21</v>
      </c>
      <c r="F636" s="179" t="s">
        <v>1059</v>
      </c>
      <c r="H636" s="180">
        <v>18</v>
      </c>
      <c r="I636" s="181"/>
      <c r="L636" s="177"/>
      <c r="M636" s="182"/>
      <c r="T636" s="183"/>
      <c r="AT636" s="178" t="s">
        <v>164</v>
      </c>
      <c r="AU636" s="178" t="s">
        <v>83</v>
      </c>
      <c r="AV636" s="12" t="s">
        <v>83</v>
      </c>
      <c r="AW636" s="12" t="s">
        <v>37</v>
      </c>
      <c r="AX636" s="12" t="s">
        <v>73</v>
      </c>
      <c r="AY636" s="178" t="s">
        <v>155</v>
      </c>
    </row>
    <row r="637" spans="2:51" s="13" customFormat="1" ht="13.5">
      <c r="B637" s="184"/>
      <c r="D637" s="170" t="s">
        <v>164</v>
      </c>
      <c r="E637" s="185" t="s">
        <v>21</v>
      </c>
      <c r="F637" s="186" t="s">
        <v>174</v>
      </c>
      <c r="H637" s="187">
        <v>64</v>
      </c>
      <c r="I637" s="188"/>
      <c r="L637" s="184"/>
      <c r="M637" s="189"/>
      <c r="T637" s="190"/>
      <c r="AT637" s="191" t="s">
        <v>164</v>
      </c>
      <c r="AU637" s="191" t="s">
        <v>83</v>
      </c>
      <c r="AV637" s="13" t="s">
        <v>162</v>
      </c>
      <c r="AW637" s="13" t="s">
        <v>37</v>
      </c>
      <c r="AX637" s="13" t="s">
        <v>81</v>
      </c>
      <c r="AY637" s="191" t="s">
        <v>155</v>
      </c>
    </row>
    <row r="638" spans="2:65" s="1" customFormat="1" ht="24">
      <c r="B638" s="39"/>
      <c r="C638" s="157" t="s">
        <v>1060</v>
      </c>
      <c r="D638" s="157" t="s">
        <v>157</v>
      </c>
      <c r="E638" s="158" t="s">
        <v>1061</v>
      </c>
      <c r="F638" s="159" t="s">
        <v>1935</v>
      </c>
      <c r="G638" s="160" t="s">
        <v>416</v>
      </c>
      <c r="H638" s="161">
        <v>46</v>
      </c>
      <c r="I638" s="162"/>
      <c r="J638" s="163">
        <f>ROUND(I638*H638,2)</f>
        <v>0</v>
      </c>
      <c r="K638" s="159" t="s">
        <v>21</v>
      </c>
      <c r="L638" s="39"/>
      <c r="M638" s="164" t="s">
        <v>21</v>
      </c>
      <c r="N638" s="165" t="s">
        <v>44</v>
      </c>
      <c r="P638" s="166">
        <f>O638*H638</f>
        <v>0</v>
      </c>
      <c r="Q638" s="166">
        <v>0</v>
      </c>
      <c r="R638" s="166">
        <f>Q638*H638</f>
        <v>0</v>
      </c>
      <c r="S638" s="166">
        <v>0</v>
      </c>
      <c r="T638" s="167">
        <f>S638*H638</f>
        <v>0</v>
      </c>
      <c r="AR638" s="23" t="s">
        <v>260</v>
      </c>
      <c r="AT638" s="23" t="s">
        <v>157</v>
      </c>
      <c r="AU638" s="23" t="s">
        <v>83</v>
      </c>
      <c r="AY638" s="23" t="s">
        <v>155</v>
      </c>
      <c r="BE638" s="168">
        <f>IF(N638="základní",J638,0)</f>
        <v>0</v>
      </c>
      <c r="BF638" s="168">
        <f>IF(N638="snížená",J638,0)</f>
        <v>0</v>
      </c>
      <c r="BG638" s="168">
        <f>IF(N638="zákl. přenesená",J638,0)</f>
        <v>0</v>
      </c>
      <c r="BH638" s="168">
        <f>IF(N638="sníž. přenesená",J638,0)</f>
        <v>0</v>
      </c>
      <c r="BI638" s="168">
        <f>IF(N638="nulová",J638,0)</f>
        <v>0</v>
      </c>
      <c r="BJ638" s="23" t="s">
        <v>81</v>
      </c>
      <c r="BK638" s="168">
        <f>ROUND(I638*H638,2)</f>
        <v>0</v>
      </c>
      <c r="BL638" s="23" t="s">
        <v>260</v>
      </c>
      <c r="BM638" s="23" t="s">
        <v>1062</v>
      </c>
    </row>
    <row r="639" spans="2:51" s="12" customFormat="1" ht="13.5">
      <c r="B639" s="177"/>
      <c r="D639" s="170" t="s">
        <v>164</v>
      </c>
      <c r="E639" s="178" t="s">
        <v>21</v>
      </c>
      <c r="F639" s="179" t="s">
        <v>1057</v>
      </c>
      <c r="H639" s="180">
        <v>34</v>
      </c>
      <c r="I639" s="181"/>
      <c r="L639" s="177"/>
      <c r="M639" s="182"/>
      <c r="T639" s="183"/>
      <c r="AT639" s="178" t="s">
        <v>164</v>
      </c>
      <c r="AU639" s="178" t="s">
        <v>83</v>
      </c>
      <c r="AV639" s="12" t="s">
        <v>83</v>
      </c>
      <c r="AW639" s="12" t="s">
        <v>37</v>
      </c>
      <c r="AX639" s="12" t="s">
        <v>73</v>
      </c>
      <c r="AY639" s="178" t="s">
        <v>155</v>
      </c>
    </row>
    <row r="640" spans="2:51" s="12" customFormat="1" ht="13.5">
      <c r="B640" s="177"/>
      <c r="D640" s="170" t="s">
        <v>164</v>
      </c>
      <c r="E640" s="178" t="s">
        <v>21</v>
      </c>
      <c r="F640" s="179" t="s">
        <v>1063</v>
      </c>
      <c r="H640" s="180">
        <v>12</v>
      </c>
      <c r="I640" s="181"/>
      <c r="L640" s="177"/>
      <c r="M640" s="182"/>
      <c r="T640" s="183"/>
      <c r="AT640" s="178" t="s">
        <v>164</v>
      </c>
      <c r="AU640" s="178" t="s">
        <v>83</v>
      </c>
      <c r="AV640" s="12" t="s">
        <v>83</v>
      </c>
      <c r="AW640" s="12" t="s">
        <v>37</v>
      </c>
      <c r="AX640" s="12" t="s">
        <v>73</v>
      </c>
      <c r="AY640" s="178" t="s">
        <v>155</v>
      </c>
    </row>
    <row r="641" spans="2:51" s="13" customFormat="1" ht="13.5">
      <c r="B641" s="184"/>
      <c r="D641" s="170" t="s">
        <v>164</v>
      </c>
      <c r="E641" s="185" t="s">
        <v>21</v>
      </c>
      <c r="F641" s="186" t="s">
        <v>174</v>
      </c>
      <c r="H641" s="187">
        <v>46</v>
      </c>
      <c r="I641" s="188"/>
      <c r="L641" s="184"/>
      <c r="M641" s="189"/>
      <c r="T641" s="190"/>
      <c r="AT641" s="191" t="s">
        <v>164</v>
      </c>
      <c r="AU641" s="191" t="s">
        <v>83</v>
      </c>
      <c r="AV641" s="13" t="s">
        <v>162</v>
      </c>
      <c r="AW641" s="13" t="s">
        <v>37</v>
      </c>
      <c r="AX641" s="13" t="s">
        <v>81</v>
      </c>
      <c r="AY641" s="191" t="s">
        <v>155</v>
      </c>
    </row>
    <row r="642" spans="2:65" s="1" customFormat="1" ht="31.5" customHeight="1">
      <c r="B642" s="39"/>
      <c r="C642" s="157" t="s">
        <v>1064</v>
      </c>
      <c r="D642" s="157" t="s">
        <v>157</v>
      </c>
      <c r="E642" s="158" t="s">
        <v>1065</v>
      </c>
      <c r="F642" s="159" t="s">
        <v>1936</v>
      </c>
      <c r="G642" s="160" t="s">
        <v>416</v>
      </c>
      <c r="H642" s="161">
        <v>159</v>
      </c>
      <c r="I642" s="162"/>
      <c r="J642" s="163">
        <f>ROUND(I642*H642,2)</f>
        <v>0</v>
      </c>
      <c r="K642" s="159" t="s">
        <v>21</v>
      </c>
      <c r="L642" s="39"/>
      <c r="M642" s="164" t="s">
        <v>21</v>
      </c>
      <c r="N642" s="165" t="s">
        <v>44</v>
      </c>
      <c r="P642" s="166">
        <f>O642*H642</f>
        <v>0</v>
      </c>
      <c r="Q642" s="166">
        <v>0</v>
      </c>
      <c r="R642" s="166">
        <f>Q642*H642</f>
        <v>0</v>
      </c>
      <c r="S642" s="166">
        <v>0</v>
      </c>
      <c r="T642" s="167">
        <f>S642*H642</f>
        <v>0</v>
      </c>
      <c r="AR642" s="23" t="s">
        <v>260</v>
      </c>
      <c r="AT642" s="23" t="s">
        <v>157</v>
      </c>
      <c r="AU642" s="23" t="s">
        <v>83</v>
      </c>
      <c r="AY642" s="23" t="s">
        <v>155</v>
      </c>
      <c r="BE642" s="168">
        <f>IF(N642="základní",J642,0)</f>
        <v>0</v>
      </c>
      <c r="BF642" s="168">
        <f>IF(N642="snížená",J642,0)</f>
        <v>0</v>
      </c>
      <c r="BG642" s="168">
        <f>IF(N642="zákl. přenesená",J642,0)</f>
        <v>0</v>
      </c>
      <c r="BH642" s="168">
        <f>IF(N642="sníž. přenesená",J642,0)</f>
        <v>0</v>
      </c>
      <c r="BI642" s="168">
        <f>IF(N642="nulová",J642,0)</f>
        <v>0</v>
      </c>
      <c r="BJ642" s="23" t="s">
        <v>81</v>
      </c>
      <c r="BK642" s="168">
        <f>ROUND(I642*H642,2)</f>
        <v>0</v>
      </c>
      <c r="BL642" s="23" t="s">
        <v>260</v>
      </c>
      <c r="BM642" s="23" t="s">
        <v>1066</v>
      </c>
    </row>
    <row r="643" spans="2:51" s="12" customFormat="1" ht="13.5">
      <c r="B643" s="177"/>
      <c r="D643" s="170" t="s">
        <v>164</v>
      </c>
      <c r="E643" s="178" t="s">
        <v>21</v>
      </c>
      <c r="F643" s="179" t="s">
        <v>1067</v>
      </c>
      <c r="H643" s="180">
        <v>98</v>
      </c>
      <c r="I643" s="181"/>
      <c r="L643" s="177"/>
      <c r="M643" s="182"/>
      <c r="T643" s="183"/>
      <c r="AT643" s="178" t="s">
        <v>164</v>
      </c>
      <c r="AU643" s="178" t="s">
        <v>83</v>
      </c>
      <c r="AV643" s="12" t="s">
        <v>83</v>
      </c>
      <c r="AW643" s="12" t="s">
        <v>37</v>
      </c>
      <c r="AX643" s="12" t="s">
        <v>73</v>
      </c>
      <c r="AY643" s="178" t="s">
        <v>155</v>
      </c>
    </row>
    <row r="644" spans="2:51" s="12" customFormat="1" ht="13.5">
      <c r="B644" s="177"/>
      <c r="D644" s="170" t="s">
        <v>164</v>
      </c>
      <c r="E644" s="178" t="s">
        <v>21</v>
      </c>
      <c r="F644" s="179" t="s">
        <v>1068</v>
      </c>
      <c r="H644" s="180">
        <v>21</v>
      </c>
      <c r="I644" s="181"/>
      <c r="L644" s="177"/>
      <c r="M644" s="182"/>
      <c r="T644" s="183"/>
      <c r="AT644" s="178" t="s">
        <v>164</v>
      </c>
      <c r="AU644" s="178" t="s">
        <v>83</v>
      </c>
      <c r="AV644" s="12" t="s">
        <v>83</v>
      </c>
      <c r="AW644" s="12" t="s">
        <v>37</v>
      </c>
      <c r="AX644" s="12" t="s">
        <v>73</v>
      </c>
      <c r="AY644" s="178" t="s">
        <v>155</v>
      </c>
    </row>
    <row r="645" spans="2:51" s="12" customFormat="1" ht="13.5">
      <c r="B645" s="177"/>
      <c r="D645" s="170" t="s">
        <v>164</v>
      </c>
      <c r="E645" s="178" t="s">
        <v>21</v>
      </c>
      <c r="F645" s="179" t="s">
        <v>1069</v>
      </c>
      <c r="H645" s="180">
        <v>40</v>
      </c>
      <c r="I645" s="181"/>
      <c r="L645" s="177"/>
      <c r="M645" s="182"/>
      <c r="T645" s="183"/>
      <c r="AT645" s="178" t="s">
        <v>164</v>
      </c>
      <c r="AU645" s="178" t="s">
        <v>83</v>
      </c>
      <c r="AV645" s="12" t="s">
        <v>83</v>
      </c>
      <c r="AW645" s="12" t="s">
        <v>37</v>
      </c>
      <c r="AX645" s="12" t="s">
        <v>73</v>
      </c>
      <c r="AY645" s="178" t="s">
        <v>155</v>
      </c>
    </row>
    <row r="646" spans="2:51" s="13" customFormat="1" ht="13.5">
      <c r="B646" s="184"/>
      <c r="D646" s="170" t="s">
        <v>164</v>
      </c>
      <c r="E646" s="185" t="s">
        <v>21</v>
      </c>
      <c r="F646" s="186" t="s">
        <v>174</v>
      </c>
      <c r="H646" s="187">
        <v>159</v>
      </c>
      <c r="I646" s="188"/>
      <c r="L646" s="184"/>
      <c r="M646" s="189"/>
      <c r="T646" s="190"/>
      <c r="AT646" s="191" t="s">
        <v>164</v>
      </c>
      <c r="AU646" s="191" t="s">
        <v>83</v>
      </c>
      <c r="AV646" s="13" t="s">
        <v>162</v>
      </c>
      <c r="AW646" s="13" t="s">
        <v>37</v>
      </c>
      <c r="AX646" s="13" t="s">
        <v>81</v>
      </c>
      <c r="AY646" s="191" t="s">
        <v>155</v>
      </c>
    </row>
    <row r="647" spans="2:65" s="1" customFormat="1" ht="22.5" customHeight="1">
      <c r="B647" s="39"/>
      <c r="C647" s="157" t="s">
        <v>1070</v>
      </c>
      <c r="D647" s="157" t="s">
        <v>157</v>
      </c>
      <c r="E647" s="158" t="s">
        <v>1071</v>
      </c>
      <c r="F647" s="159" t="s">
        <v>1937</v>
      </c>
      <c r="G647" s="160" t="s">
        <v>416</v>
      </c>
      <c r="H647" s="161">
        <v>52</v>
      </c>
      <c r="I647" s="162"/>
      <c r="J647" s="163">
        <f>ROUND(I647*H647,2)</f>
        <v>0</v>
      </c>
      <c r="K647" s="159" t="s">
        <v>21</v>
      </c>
      <c r="L647" s="39"/>
      <c r="M647" s="164" t="s">
        <v>21</v>
      </c>
      <c r="N647" s="165" t="s">
        <v>44</v>
      </c>
      <c r="P647" s="166">
        <f>O647*H647</f>
        <v>0</v>
      </c>
      <c r="Q647" s="166">
        <v>0</v>
      </c>
      <c r="R647" s="166">
        <f>Q647*H647</f>
        <v>0</v>
      </c>
      <c r="S647" s="166">
        <v>0</v>
      </c>
      <c r="T647" s="167">
        <f>S647*H647</f>
        <v>0</v>
      </c>
      <c r="AR647" s="23" t="s">
        <v>260</v>
      </c>
      <c r="AT647" s="23" t="s">
        <v>157</v>
      </c>
      <c r="AU647" s="23" t="s">
        <v>83</v>
      </c>
      <c r="AY647" s="23" t="s">
        <v>155</v>
      </c>
      <c r="BE647" s="168">
        <f>IF(N647="základní",J647,0)</f>
        <v>0</v>
      </c>
      <c r="BF647" s="168">
        <f>IF(N647="snížená",J647,0)</f>
        <v>0</v>
      </c>
      <c r="BG647" s="168">
        <f>IF(N647="zákl. přenesená",J647,0)</f>
        <v>0</v>
      </c>
      <c r="BH647" s="168">
        <f>IF(N647="sníž. přenesená",J647,0)</f>
        <v>0</v>
      </c>
      <c r="BI647" s="168">
        <f>IF(N647="nulová",J647,0)</f>
        <v>0</v>
      </c>
      <c r="BJ647" s="23" t="s">
        <v>81</v>
      </c>
      <c r="BK647" s="168">
        <f>ROUND(I647*H647,2)</f>
        <v>0</v>
      </c>
      <c r="BL647" s="23" t="s">
        <v>260</v>
      </c>
      <c r="BM647" s="23" t="s">
        <v>1072</v>
      </c>
    </row>
    <row r="648" spans="2:51" s="12" customFormat="1" ht="13.5">
      <c r="B648" s="177"/>
      <c r="D648" s="170" t="s">
        <v>164</v>
      </c>
      <c r="E648" s="178" t="s">
        <v>21</v>
      </c>
      <c r="F648" s="179" t="s">
        <v>1073</v>
      </c>
      <c r="H648" s="180">
        <v>38</v>
      </c>
      <c r="I648" s="181"/>
      <c r="L648" s="177"/>
      <c r="M648" s="182"/>
      <c r="T648" s="183"/>
      <c r="AT648" s="178" t="s">
        <v>164</v>
      </c>
      <c r="AU648" s="178" t="s">
        <v>83</v>
      </c>
      <c r="AV648" s="12" t="s">
        <v>83</v>
      </c>
      <c r="AW648" s="12" t="s">
        <v>37</v>
      </c>
      <c r="AX648" s="12" t="s">
        <v>73</v>
      </c>
      <c r="AY648" s="178" t="s">
        <v>155</v>
      </c>
    </row>
    <row r="649" spans="2:51" s="12" customFormat="1" ht="13.5">
      <c r="B649" s="177"/>
      <c r="D649" s="170" t="s">
        <v>164</v>
      </c>
      <c r="E649" s="178" t="s">
        <v>21</v>
      </c>
      <c r="F649" s="179" t="s">
        <v>1074</v>
      </c>
      <c r="H649" s="180">
        <v>14</v>
      </c>
      <c r="I649" s="181"/>
      <c r="L649" s="177"/>
      <c r="M649" s="182"/>
      <c r="T649" s="183"/>
      <c r="AT649" s="178" t="s">
        <v>164</v>
      </c>
      <c r="AU649" s="178" t="s">
        <v>83</v>
      </c>
      <c r="AV649" s="12" t="s">
        <v>83</v>
      </c>
      <c r="AW649" s="12" t="s">
        <v>37</v>
      </c>
      <c r="AX649" s="12" t="s">
        <v>73</v>
      </c>
      <c r="AY649" s="178" t="s">
        <v>155</v>
      </c>
    </row>
    <row r="650" spans="2:51" s="13" customFormat="1" ht="13.5">
      <c r="B650" s="184"/>
      <c r="D650" s="170" t="s">
        <v>164</v>
      </c>
      <c r="E650" s="185" t="s">
        <v>21</v>
      </c>
      <c r="F650" s="186" t="s">
        <v>174</v>
      </c>
      <c r="H650" s="187">
        <v>52</v>
      </c>
      <c r="I650" s="188"/>
      <c r="L650" s="184"/>
      <c r="M650" s="189"/>
      <c r="T650" s="190"/>
      <c r="AT650" s="191" t="s">
        <v>164</v>
      </c>
      <c r="AU650" s="191" t="s">
        <v>83</v>
      </c>
      <c r="AV650" s="13" t="s">
        <v>162</v>
      </c>
      <c r="AW650" s="13" t="s">
        <v>37</v>
      </c>
      <c r="AX650" s="13" t="s">
        <v>81</v>
      </c>
      <c r="AY650" s="191" t="s">
        <v>155</v>
      </c>
    </row>
    <row r="651" spans="2:65" s="1" customFormat="1" ht="31.5" customHeight="1">
      <c r="B651" s="39"/>
      <c r="C651" s="157" t="s">
        <v>1075</v>
      </c>
      <c r="D651" s="157" t="s">
        <v>157</v>
      </c>
      <c r="E651" s="158" t="s">
        <v>1076</v>
      </c>
      <c r="F651" s="159" t="s">
        <v>1938</v>
      </c>
      <c r="G651" s="160" t="s">
        <v>416</v>
      </c>
      <c r="H651" s="161">
        <v>156</v>
      </c>
      <c r="I651" s="162"/>
      <c r="J651" s="163">
        <f>ROUND(I651*H651,2)</f>
        <v>0</v>
      </c>
      <c r="K651" s="159" t="s">
        <v>21</v>
      </c>
      <c r="L651" s="39"/>
      <c r="M651" s="164" t="s">
        <v>21</v>
      </c>
      <c r="N651" s="165" t="s">
        <v>44</v>
      </c>
      <c r="P651" s="166">
        <f>O651*H651</f>
        <v>0</v>
      </c>
      <c r="Q651" s="166">
        <v>0</v>
      </c>
      <c r="R651" s="166">
        <f>Q651*H651</f>
        <v>0</v>
      </c>
      <c r="S651" s="166">
        <v>0</v>
      </c>
      <c r="T651" s="167">
        <f>S651*H651</f>
        <v>0</v>
      </c>
      <c r="AR651" s="23" t="s">
        <v>260</v>
      </c>
      <c r="AT651" s="23" t="s">
        <v>157</v>
      </c>
      <c r="AU651" s="23" t="s">
        <v>83</v>
      </c>
      <c r="AY651" s="23" t="s">
        <v>155</v>
      </c>
      <c r="BE651" s="168">
        <f>IF(N651="základní",J651,0)</f>
        <v>0</v>
      </c>
      <c r="BF651" s="168">
        <f>IF(N651="snížená",J651,0)</f>
        <v>0</v>
      </c>
      <c r="BG651" s="168">
        <f>IF(N651="zákl. přenesená",J651,0)</f>
        <v>0</v>
      </c>
      <c r="BH651" s="168">
        <f>IF(N651="sníž. přenesená",J651,0)</f>
        <v>0</v>
      </c>
      <c r="BI651" s="168">
        <f>IF(N651="nulová",J651,0)</f>
        <v>0</v>
      </c>
      <c r="BJ651" s="23" t="s">
        <v>81</v>
      </c>
      <c r="BK651" s="168">
        <f>ROUND(I651*H651,2)</f>
        <v>0</v>
      </c>
      <c r="BL651" s="23" t="s">
        <v>260</v>
      </c>
      <c r="BM651" s="23" t="s">
        <v>1077</v>
      </c>
    </row>
    <row r="652" spans="2:65" s="1" customFormat="1" ht="31.5" customHeight="1">
      <c r="B652" s="39"/>
      <c r="C652" s="157" t="s">
        <v>1078</v>
      </c>
      <c r="D652" s="157" t="s">
        <v>157</v>
      </c>
      <c r="E652" s="158" t="s">
        <v>1079</v>
      </c>
      <c r="F652" s="159" t="s">
        <v>1080</v>
      </c>
      <c r="G652" s="160" t="s">
        <v>742</v>
      </c>
      <c r="H652" s="211"/>
      <c r="I652" s="162"/>
      <c r="J652" s="163">
        <f>ROUND(I652*H652,2)</f>
        <v>0</v>
      </c>
      <c r="K652" s="159" t="s">
        <v>161</v>
      </c>
      <c r="L652" s="39"/>
      <c r="M652" s="164" t="s">
        <v>21</v>
      </c>
      <c r="N652" s="165" t="s">
        <v>44</v>
      </c>
      <c r="P652" s="166">
        <f>O652*H652</f>
        <v>0</v>
      </c>
      <c r="Q652" s="166">
        <v>0</v>
      </c>
      <c r="R652" s="166">
        <f>Q652*H652</f>
        <v>0</v>
      </c>
      <c r="S652" s="166">
        <v>0</v>
      </c>
      <c r="T652" s="167">
        <f>S652*H652</f>
        <v>0</v>
      </c>
      <c r="AR652" s="23" t="s">
        <v>260</v>
      </c>
      <c r="AT652" s="23" t="s">
        <v>157</v>
      </c>
      <c r="AU652" s="23" t="s">
        <v>83</v>
      </c>
      <c r="AY652" s="23" t="s">
        <v>155</v>
      </c>
      <c r="BE652" s="168">
        <f>IF(N652="základní",J652,0)</f>
        <v>0</v>
      </c>
      <c r="BF652" s="168">
        <f>IF(N652="snížená",J652,0)</f>
        <v>0</v>
      </c>
      <c r="BG652" s="168">
        <f>IF(N652="zákl. přenesená",J652,0)</f>
        <v>0</v>
      </c>
      <c r="BH652" s="168">
        <f>IF(N652="sníž. přenesená",J652,0)</f>
        <v>0</v>
      </c>
      <c r="BI652" s="168">
        <f>IF(N652="nulová",J652,0)</f>
        <v>0</v>
      </c>
      <c r="BJ652" s="23" t="s">
        <v>81</v>
      </c>
      <c r="BK652" s="168">
        <f>ROUND(I652*H652,2)</f>
        <v>0</v>
      </c>
      <c r="BL652" s="23" t="s">
        <v>260</v>
      </c>
      <c r="BM652" s="23" t="s">
        <v>1081</v>
      </c>
    </row>
    <row r="653" spans="2:63" s="10" customFormat="1" ht="29.85" customHeight="1">
      <c r="B653" s="145"/>
      <c r="D653" s="146" t="s">
        <v>72</v>
      </c>
      <c r="E653" s="155" t="s">
        <v>1082</v>
      </c>
      <c r="F653" s="155" t="s">
        <v>1083</v>
      </c>
      <c r="I653" s="148"/>
      <c r="J653" s="156">
        <f>BK653</f>
        <v>0</v>
      </c>
      <c r="L653" s="145"/>
      <c r="M653" s="150"/>
      <c r="P653" s="151">
        <f>SUM(P654:P678)</f>
        <v>0</v>
      </c>
      <c r="R653" s="151">
        <f>SUM(R654:R678)</f>
        <v>0.26092000000000004</v>
      </c>
      <c r="T653" s="152">
        <f>SUM(T654:T678)</f>
        <v>0.005</v>
      </c>
      <c r="AR653" s="146" t="s">
        <v>83</v>
      </c>
      <c r="AT653" s="153" t="s">
        <v>72</v>
      </c>
      <c r="AU653" s="153" t="s">
        <v>81</v>
      </c>
      <c r="AY653" s="146" t="s">
        <v>155</v>
      </c>
      <c r="BK653" s="154">
        <f>SUM(BK654:BK678)</f>
        <v>0</v>
      </c>
    </row>
    <row r="654" spans="2:65" s="1" customFormat="1" ht="31.5" customHeight="1">
      <c r="B654" s="39"/>
      <c r="C654" s="157" t="s">
        <v>1084</v>
      </c>
      <c r="D654" s="157" t="s">
        <v>157</v>
      </c>
      <c r="E654" s="158" t="s">
        <v>1085</v>
      </c>
      <c r="F654" s="159" t="s">
        <v>1086</v>
      </c>
      <c r="G654" s="160" t="s">
        <v>326</v>
      </c>
      <c r="H654" s="161">
        <v>2</v>
      </c>
      <c r="I654" s="162"/>
      <c r="J654" s="163">
        <f>ROUND(I654*H654,2)</f>
        <v>0</v>
      </c>
      <c r="K654" s="159" t="s">
        <v>161</v>
      </c>
      <c r="L654" s="39"/>
      <c r="M654" s="164" t="s">
        <v>21</v>
      </c>
      <c r="N654" s="165" t="s">
        <v>44</v>
      </c>
      <c r="P654" s="166">
        <f>O654*H654</f>
        <v>0</v>
      </c>
      <c r="Q654" s="166">
        <v>0.00048</v>
      </c>
      <c r="R654" s="166">
        <f>Q654*H654</f>
        <v>0.00096</v>
      </c>
      <c r="S654" s="166">
        <v>0</v>
      </c>
      <c r="T654" s="167">
        <f>S654*H654</f>
        <v>0</v>
      </c>
      <c r="AR654" s="23" t="s">
        <v>260</v>
      </c>
      <c r="AT654" s="23" t="s">
        <v>157</v>
      </c>
      <c r="AU654" s="23" t="s">
        <v>83</v>
      </c>
      <c r="AY654" s="23" t="s">
        <v>155</v>
      </c>
      <c r="BE654" s="168">
        <f>IF(N654="základní",J654,0)</f>
        <v>0</v>
      </c>
      <c r="BF654" s="168">
        <f>IF(N654="snížená",J654,0)</f>
        <v>0</v>
      </c>
      <c r="BG654" s="168">
        <f>IF(N654="zákl. přenesená",J654,0)</f>
        <v>0</v>
      </c>
      <c r="BH654" s="168">
        <f>IF(N654="sníž. přenesená",J654,0)</f>
        <v>0</v>
      </c>
      <c r="BI654" s="168">
        <f>IF(N654="nulová",J654,0)</f>
        <v>0</v>
      </c>
      <c r="BJ654" s="23" t="s">
        <v>81</v>
      </c>
      <c r="BK654" s="168">
        <f>ROUND(I654*H654,2)</f>
        <v>0</v>
      </c>
      <c r="BL654" s="23" t="s">
        <v>260</v>
      </c>
      <c r="BM654" s="23" t="s">
        <v>1087</v>
      </c>
    </row>
    <row r="655" spans="2:65" s="1" customFormat="1" ht="22.5" customHeight="1">
      <c r="B655" s="39"/>
      <c r="C655" s="192" t="s">
        <v>1088</v>
      </c>
      <c r="D655" s="192" t="s">
        <v>218</v>
      </c>
      <c r="E655" s="193" t="s">
        <v>1089</v>
      </c>
      <c r="F655" s="194" t="s">
        <v>1090</v>
      </c>
      <c r="G655" s="195" t="s">
        <v>326</v>
      </c>
      <c r="H655" s="196">
        <v>2</v>
      </c>
      <c r="I655" s="197"/>
      <c r="J655" s="198">
        <f>ROUND(I655*H655,2)</f>
        <v>0</v>
      </c>
      <c r="K655" s="194" t="s">
        <v>161</v>
      </c>
      <c r="L655" s="199"/>
      <c r="M655" s="200" t="s">
        <v>21</v>
      </c>
      <c r="N655" s="201" t="s">
        <v>44</v>
      </c>
      <c r="P655" s="166">
        <f>O655*H655</f>
        <v>0</v>
      </c>
      <c r="Q655" s="166">
        <v>0.0135</v>
      </c>
      <c r="R655" s="166">
        <f>Q655*H655</f>
        <v>0.027</v>
      </c>
      <c r="S655" s="166">
        <v>0</v>
      </c>
      <c r="T655" s="167">
        <f>S655*H655</f>
        <v>0</v>
      </c>
      <c r="AR655" s="23" t="s">
        <v>351</v>
      </c>
      <c r="AT655" s="23" t="s">
        <v>218</v>
      </c>
      <c r="AU655" s="23" t="s">
        <v>83</v>
      </c>
      <c r="AY655" s="23" t="s">
        <v>155</v>
      </c>
      <c r="BE655" s="168">
        <f>IF(N655="základní",J655,0)</f>
        <v>0</v>
      </c>
      <c r="BF655" s="168">
        <f>IF(N655="snížená",J655,0)</f>
        <v>0</v>
      </c>
      <c r="BG655" s="168">
        <f>IF(N655="zákl. přenesená",J655,0)</f>
        <v>0</v>
      </c>
      <c r="BH655" s="168">
        <f>IF(N655="sníž. přenesená",J655,0)</f>
        <v>0</v>
      </c>
      <c r="BI655" s="168">
        <f>IF(N655="nulová",J655,0)</f>
        <v>0</v>
      </c>
      <c r="BJ655" s="23" t="s">
        <v>81</v>
      </c>
      <c r="BK655" s="168">
        <f>ROUND(I655*H655,2)</f>
        <v>0</v>
      </c>
      <c r="BL655" s="23" t="s">
        <v>260</v>
      </c>
      <c r="BM655" s="23" t="s">
        <v>1091</v>
      </c>
    </row>
    <row r="656" spans="2:65" s="1" customFormat="1" ht="31.5" customHeight="1">
      <c r="B656" s="39"/>
      <c r="C656" s="157" t="s">
        <v>1092</v>
      </c>
      <c r="D656" s="157" t="s">
        <v>157</v>
      </c>
      <c r="E656" s="158" t="s">
        <v>1093</v>
      </c>
      <c r="F656" s="159" t="s">
        <v>1094</v>
      </c>
      <c r="G656" s="160" t="s">
        <v>326</v>
      </c>
      <c r="H656" s="161">
        <v>2</v>
      </c>
      <c r="I656" s="162"/>
      <c r="J656" s="163">
        <f>ROUND(I656*H656,2)</f>
        <v>0</v>
      </c>
      <c r="K656" s="159" t="s">
        <v>161</v>
      </c>
      <c r="L656" s="39"/>
      <c r="M656" s="164" t="s">
        <v>21</v>
      </c>
      <c r="N656" s="165" t="s">
        <v>44</v>
      </c>
      <c r="P656" s="166">
        <f>O656*H656</f>
        <v>0</v>
      </c>
      <c r="Q656" s="166">
        <v>0</v>
      </c>
      <c r="R656" s="166">
        <f>Q656*H656</f>
        <v>0</v>
      </c>
      <c r="S656" s="166">
        <v>0</v>
      </c>
      <c r="T656" s="167">
        <f>S656*H656</f>
        <v>0</v>
      </c>
      <c r="AR656" s="23" t="s">
        <v>260</v>
      </c>
      <c r="AT656" s="23" t="s">
        <v>157</v>
      </c>
      <c r="AU656" s="23" t="s">
        <v>83</v>
      </c>
      <c r="AY656" s="23" t="s">
        <v>155</v>
      </c>
      <c r="BE656" s="168">
        <f>IF(N656="základní",J656,0)</f>
        <v>0</v>
      </c>
      <c r="BF656" s="168">
        <f>IF(N656="snížená",J656,0)</f>
        <v>0</v>
      </c>
      <c r="BG656" s="168">
        <f>IF(N656="zákl. přenesená",J656,0)</f>
        <v>0</v>
      </c>
      <c r="BH656" s="168">
        <f>IF(N656="sníž. přenesená",J656,0)</f>
        <v>0</v>
      </c>
      <c r="BI656" s="168">
        <f>IF(N656="nulová",J656,0)</f>
        <v>0</v>
      </c>
      <c r="BJ656" s="23" t="s">
        <v>81</v>
      </c>
      <c r="BK656" s="168">
        <f>ROUND(I656*H656,2)</f>
        <v>0</v>
      </c>
      <c r="BL656" s="23" t="s">
        <v>260</v>
      </c>
      <c r="BM656" s="23" t="s">
        <v>1095</v>
      </c>
    </row>
    <row r="657" spans="2:47" s="1" customFormat="1" ht="24">
      <c r="B657" s="39"/>
      <c r="D657" s="170" t="s">
        <v>222</v>
      </c>
      <c r="F657" s="202" t="s">
        <v>2005</v>
      </c>
      <c r="I657" s="98"/>
      <c r="L657" s="39"/>
      <c r="M657" s="203"/>
      <c r="T657" s="64"/>
      <c r="AT657" s="23" t="s">
        <v>222</v>
      </c>
      <c r="AU657" s="23" t="s">
        <v>83</v>
      </c>
    </row>
    <row r="658" spans="2:65" s="1" customFormat="1" ht="36">
      <c r="B658" s="39"/>
      <c r="C658" s="192" t="s">
        <v>1096</v>
      </c>
      <c r="D658" s="192" t="s">
        <v>218</v>
      </c>
      <c r="E658" s="193" t="s">
        <v>1097</v>
      </c>
      <c r="F658" s="296" t="s">
        <v>2003</v>
      </c>
      <c r="G658" s="195" t="s">
        <v>326</v>
      </c>
      <c r="H658" s="196">
        <v>2</v>
      </c>
      <c r="I658" s="197"/>
      <c r="J658" s="198">
        <f>ROUND(I658*H658,2)</f>
        <v>0</v>
      </c>
      <c r="K658" s="194" t="s">
        <v>161</v>
      </c>
      <c r="L658" s="199"/>
      <c r="M658" s="200" t="s">
        <v>21</v>
      </c>
      <c r="N658" s="201" t="s">
        <v>44</v>
      </c>
      <c r="P658" s="166">
        <f>O658*H658</f>
        <v>0</v>
      </c>
      <c r="Q658" s="166">
        <v>0.014</v>
      </c>
      <c r="R658" s="166">
        <f>Q658*H658</f>
        <v>0.028</v>
      </c>
      <c r="S658" s="166">
        <v>0</v>
      </c>
      <c r="T658" s="167">
        <f>S658*H658</f>
        <v>0</v>
      </c>
      <c r="AR658" s="23" t="s">
        <v>351</v>
      </c>
      <c r="AT658" s="23" t="s">
        <v>218</v>
      </c>
      <c r="AU658" s="23" t="s">
        <v>83</v>
      </c>
      <c r="AY658" s="23" t="s">
        <v>155</v>
      </c>
      <c r="BE658" s="168">
        <f>IF(N658="základní",J658,0)</f>
        <v>0</v>
      </c>
      <c r="BF658" s="168">
        <f>IF(N658="snížená",J658,0)</f>
        <v>0</v>
      </c>
      <c r="BG658" s="168">
        <f>IF(N658="zákl. přenesená",J658,0)</f>
        <v>0</v>
      </c>
      <c r="BH658" s="168">
        <f>IF(N658="sníž. přenesená",J658,0)</f>
        <v>0</v>
      </c>
      <c r="BI658" s="168">
        <f>IF(N658="nulová",J658,0)</f>
        <v>0</v>
      </c>
      <c r="BJ658" s="23" t="s">
        <v>81</v>
      </c>
      <c r="BK658" s="168">
        <f>ROUND(I658*H658,2)</f>
        <v>0</v>
      </c>
      <c r="BL658" s="23" t="s">
        <v>260</v>
      </c>
      <c r="BM658" s="23" t="s">
        <v>1098</v>
      </c>
    </row>
    <row r="659" spans="2:47" s="1" customFormat="1" ht="24">
      <c r="B659" s="39"/>
      <c r="D659" s="170" t="s">
        <v>222</v>
      </c>
      <c r="F659" s="202" t="s">
        <v>2002</v>
      </c>
      <c r="I659" s="98"/>
      <c r="L659" s="39"/>
      <c r="M659" s="203"/>
      <c r="T659" s="64"/>
      <c r="AT659" s="23" t="s">
        <v>222</v>
      </c>
      <c r="AU659" s="23" t="s">
        <v>83</v>
      </c>
    </row>
    <row r="660" spans="2:65" s="1" customFormat="1" ht="31.5" customHeight="1">
      <c r="B660" s="39"/>
      <c r="C660" s="157" t="s">
        <v>1099</v>
      </c>
      <c r="D660" s="157" t="s">
        <v>157</v>
      </c>
      <c r="E660" s="158" t="s">
        <v>1100</v>
      </c>
      <c r="F660" s="159" t="s">
        <v>1101</v>
      </c>
      <c r="G660" s="160" t="s">
        <v>326</v>
      </c>
      <c r="H660" s="161">
        <v>1</v>
      </c>
      <c r="I660" s="162"/>
      <c r="J660" s="163">
        <f>ROUND(I660*H660,2)</f>
        <v>0</v>
      </c>
      <c r="K660" s="159" t="s">
        <v>161</v>
      </c>
      <c r="L660" s="39"/>
      <c r="M660" s="164" t="s">
        <v>21</v>
      </c>
      <c r="N660" s="165" t="s">
        <v>44</v>
      </c>
      <c r="P660" s="166">
        <f>O660*H660</f>
        <v>0</v>
      </c>
      <c r="Q660" s="166">
        <v>0</v>
      </c>
      <c r="R660" s="166">
        <f>Q660*H660</f>
        <v>0</v>
      </c>
      <c r="S660" s="166">
        <v>0</v>
      </c>
      <c r="T660" s="167">
        <f>S660*H660</f>
        <v>0</v>
      </c>
      <c r="AR660" s="23" t="s">
        <v>260</v>
      </c>
      <c r="AT660" s="23" t="s">
        <v>157</v>
      </c>
      <c r="AU660" s="23" t="s">
        <v>83</v>
      </c>
      <c r="AY660" s="23" t="s">
        <v>155</v>
      </c>
      <c r="BE660" s="168">
        <f>IF(N660="základní",J660,0)</f>
        <v>0</v>
      </c>
      <c r="BF660" s="168">
        <f>IF(N660="snížená",J660,0)</f>
        <v>0</v>
      </c>
      <c r="BG660" s="168">
        <f>IF(N660="zákl. přenesená",J660,0)</f>
        <v>0</v>
      </c>
      <c r="BH660" s="168">
        <f>IF(N660="sníž. přenesená",J660,0)</f>
        <v>0</v>
      </c>
      <c r="BI660" s="168">
        <f>IF(N660="nulová",J660,0)</f>
        <v>0</v>
      </c>
      <c r="BJ660" s="23" t="s">
        <v>81</v>
      </c>
      <c r="BK660" s="168">
        <f>ROUND(I660*H660,2)</f>
        <v>0</v>
      </c>
      <c r="BL660" s="23" t="s">
        <v>260</v>
      </c>
      <c r="BM660" s="23" t="s">
        <v>1102</v>
      </c>
    </row>
    <row r="661" spans="2:47" s="1" customFormat="1" ht="24">
      <c r="B661" s="39"/>
      <c r="D661" s="170" t="s">
        <v>222</v>
      </c>
      <c r="F661" s="202" t="s">
        <v>1103</v>
      </c>
      <c r="I661" s="98"/>
      <c r="L661" s="39"/>
      <c r="M661" s="203"/>
      <c r="T661" s="64"/>
      <c r="AT661" s="23" t="s">
        <v>222</v>
      </c>
      <c r="AU661" s="23" t="s">
        <v>83</v>
      </c>
    </row>
    <row r="662" spans="2:65" s="1" customFormat="1" ht="48">
      <c r="B662" s="39"/>
      <c r="C662" s="192" t="s">
        <v>1104</v>
      </c>
      <c r="D662" s="192" t="s">
        <v>218</v>
      </c>
      <c r="E662" s="193" t="s">
        <v>1105</v>
      </c>
      <c r="F662" s="296" t="s">
        <v>2001</v>
      </c>
      <c r="G662" s="195" t="s">
        <v>326</v>
      </c>
      <c r="H662" s="196">
        <v>1</v>
      </c>
      <c r="I662" s="197"/>
      <c r="J662" s="198">
        <f>ROUND(I662*H662,2)</f>
        <v>0</v>
      </c>
      <c r="K662" s="194" t="s">
        <v>161</v>
      </c>
      <c r="L662" s="199"/>
      <c r="M662" s="200" t="s">
        <v>21</v>
      </c>
      <c r="N662" s="201" t="s">
        <v>44</v>
      </c>
      <c r="P662" s="166">
        <f>O662*H662</f>
        <v>0</v>
      </c>
      <c r="Q662" s="166">
        <v>0.019</v>
      </c>
      <c r="R662" s="166">
        <f>Q662*H662</f>
        <v>0.019</v>
      </c>
      <c r="S662" s="166">
        <v>0</v>
      </c>
      <c r="T662" s="167">
        <f>S662*H662</f>
        <v>0</v>
      </c>
      <c r="AR662" s="23" t="s">
        <v>351</v>
      </c>
      <c r="AT662" s="23" t="s">
        <v>218</v>
      </c>
      <c r="AU662" s="23" t="s">
        <v>83</v>
      </c>
      <c r="AY662" s="23" t="s">
        <v>155</v>
      </c>
      <c r="BE662" s="168">
        <f>IF(N662="základní",J662,0)</f>
        <v>0</v>
      </c>
      <c r="BF662" s="168">
        <f>IF(N662="snížená",J662,0)</f>
        <v>0</v>
      </c>
      <c r="BG662" s="168">
        <f>IF(N662="zákl. přenesená",J662,0)</f>
        <v>0</v>
      </c>
      <c r="BH662" s="168">
        <f>IF(N662="sníž. přenesená",J662,0)</f>
        <v>0</v>
      </c>
      <c r="BI662" s="168">
        <f>IF(N662="nulová",J662,0)</f>
        <v>0</v>
      </c>
      <c r="BJ662" s="23" t="s">
        <v>81</v>
      </c>
      <c r="BK662" s="168">
        <f>ROUND(I662*H662,2)</f>
        <v>0</v>
      </c>
      <c r="BL662" s="23" t="s">
        <v>260</v>
      </c>
      <c r="BM662" s="23" t="s">
        <v>1106</v>
      </c>
    </row>
    <row r="663" spans="2:47" s="1" customFormat="1" ht="24">
      <c r="B663" s="39"/>
      <c r="D663" s="170" t="s">
        <v>222</v>
      </c>
      <c r="F663" s="202" t="s">
        <v>1103</v>
      </c>
      <c r="I663" s="98"/>
      <c r="L663" s="39"/>
      <c r="M663" s="203"/>
      <c r="T663" s="64"/>
      <c r="AT663" s="23" t="s">
        <v>222</v>
      </c>
      <c r="AU663" s="23" t="s">
        <v>83</v>
      </c>
    </row>
    <row r="664" spans="2:65" s="1" customFormat="1" ht="31.5" customHeight="1">
      <c r="B664" s="39"/>
      <c r="C664" s="157" t="s">
        <v>1107</v>
      </c>
      <c r="D664" s="157" t="s">
        <v>157</v>
      </c>
      <c r="E664" s="158" t="s">
        <v>1108</v>
      </c>
      <c r="F664" s="159" t="s">
        <v>1109</v>
      </c>
      <c r="G664" s="160" t="s">
        <v>326</v>
      </c>
      <c r="H664" s="161">
        <v>2</v>
      </c>
      <c r="I664" s="162"/>
      <c r="J664" s="163">
        <f>ROUND(I664*H664,2)</f>
        <v>0</v>
      </c>
      <c r="K664" s="159" t="s">
        <v>161</v>
      </c>
      <c r="L664" s="39"/>
      <c r="M664" s="164" t="s">
        <v>21</v>
      </c>
      <c r="N664" s="165" t="s">
        <v>44</v>
      </c>
      <c r="P664" s="166">
        <f>O664*H664</f>
        <v>0</v>
      </c>
      <c r="Q664" s="166">
        <v>0</v>
      </c>
      <c r="R664" s="166">
        <f>Q664*H664</f>
        <v>0</v>
      </c>
      <c r="S664" s="166">
        <v>0</v>
      </c>
      <c r="T664" s="167">
        <f>S664*H664</f>
        <v>0</v>
      </c>
      <c r="AR664" s="23" t="s">
        <v>260</v>
      </c>
      <c r="AT664" s="23" t="s">
        <v>157</v>
      </c>
      <c r="AU664" s="23" t="s">
        <v>83</v>
      </c>
      <c r="AY664" s="23" t="s">
        <v>155</v>
      </c>
      <c r="BE664" s="168">
        <f>IF(N664="základní",J664,0)</f>
        <v>0</v>
      </c>
      <c r="BF664" s="168">
        <f>IF(N664="snížená",J664,0)</f>
        <v>0</v>
      </c>
      <c r="BG664" s="168">
        <f>IF(N664="zákl. přenesená",J664,0)</f>
        <v>0</v>
      </c>
      <c r="BH664" s="168">
        <f>IF(N664="sníž. přenesená",J664,0)</f>
        <v>0</v>
      </c>
      <c r="BI664" s="168">
        <f>IF(N664="nulová",J664,0)</f>
        <v>0</v>
      </c>
      <c r="BJ664" s="23" t="s">
        <v>81</v>
      </c>
      <c r="BK664" s="168">
        <f>ROUND(I664*H664,2)</f>
        <v>0</v>
      </c>
      <c r="BL664" s="23" t="s">
        <v>260</v>
      </c>
      <c r="BM664" s="23" t="s">
        <v>1110</v>
      </c>
    </row>
    <row r="665" spans="2:47" s="1" customFormat="1" ht="24">
      <c r="B665" s="39"/>
      <c r="D665" s="170" t="s">
        <v>222</v>
      </c>
      <c r="F665" s="202" t="s">
        <v>1111</v>
      </c>
      <c r="I665" s="98"/>
      <c r="L665" s="39"/>
      <c r="M665" s="203"/>
      <c r="T665" s="64"/>
      <c r="AT665" s="23" t="s">
        <v>222</v>
      </c>
      <c r="AU665" s="23" t="s">
        <v>83</v>
      </c>
    </row>
    <row r="666" spans="2:65" s="1" customFormat="1" ht="36">
      <c r="B666" s="39"/>
      <c r="C666" s="192" t="s">
        <v>1112</v>
      </c>
      <c r="D666" s="192" t="s">
        <v>218</v>
      </c>
      <c r="E666" s="193" t="s">
        <v>1113</v>
      </c>
      <c r="F666" s="296" t="s">
        <v>1939</v>
      </c>
      <c r="G666" s="195" t="s">
        <v>326</v>
      </c>
      <c r="H666" s="196">
        <v>2</v>
      </c>
      <c r="I666" s="197"/>
      <c r="J666" s="198">
        <f>ROUND(I666*H666,2)</f>
        <v>0</v>
      </c>
      <c r="K666" s="194" t="s">
        <v>161</v>
      </c>
      <c r="L666" s="199"/>
      <c r="M666" s="200" t="s">
        <v>21</v>
      </c>
      <c r="N666" s="201" t="s">
        <v>44</v>
      </c>
      <c r="P666" s="166">
        <f>O666*H666</f>
        <v>0</v>
      </c>
      <c r="Q666" s="166">
        <v>0.084</v>
      </c>
      <c r="R666" s="166">
        <f>Q666*H666</f>
        <v>0.168</v>
      </c>
      <c r="S666" s="166">
        <v>0</v>
      </c>
      <c r="T666" s="167">
        <f>S666*H666</f>
        <v>0</v>
      </c>
      <c r="AR666" s="23" t="s">
        <v>351</v>
      </c>
      <c r="AT666" s="23" t="s">
        <v>218</v>
      </c>
      <c r="AU666" s="23" t="s">
        <v>83</v>
      </c>
      <c r="AY666" s="23" t="s">
        <v>155</v>
      </c>
      <c r="BE666" s="168">
        <f>IF(N666="základní",J666,0)</f>
        <v>0</v>
      </c>
      <c r="BF666" s="168">
        <f>IF(N666="snížená",J666,0)</f>
        <v>0</v>
      </c>
      <c r="BG666" s="168">
        <f>IF(N666="zákl. přenesená",J666,0)</f>
        <v>0</v>
      </c>
      <c r="BH666" s="168">
        <f>IF(N666="sníž. přenesená",J666,0)</f>
        <v>0</v>
      </c>
      <c r="BI666" s="168">
        <f>IF(N666="nulová",J666,0)</f>
        <v>0</v>
      </c>
      <c r="BJ666" s="23" t="s">
        <v>81</v>
      </c>
      <c r="BK666" s="168">
        <f>ROUND(I666*H666,2)</f>
        <v>0</v>
      </c>
      <c r="BL666" s="23" t="s">
        <v>260</v>
      </c>
      <c r="BM666" s="23" t="s">
        <v>1114</v>
      </c>
    </row>
    <row r="667" spans="2:65" s="1" customFormat="1" ht="31.5" customHeight="1">
      <c r="B667" s="39"/>
      <c r="C667" s="157" t="s">
        <v>1115</v>
      </c>
      <c r="D667" s="157" t="s">
        <v>157</v>
      </c>
      <c r="E667" s="158" t="s">
        <v>1116</v>
      </c>
      <c r="F667" s="159" t="s">
        <v>1117</v>
      </c>
      <c r="G667" s="160" t="s">
        <v>326</v>
      </c>
      <c r="H667" s="161">
        <v>2</v>
      </c>
      <c r="I667" s="162"/>
      <c r="J667" s="163">
        <f>ROUND(I667*H667,2)</f>
        <v>0</v>
      </c>
      <c r="K667" s="159" t="s">
        <v>161</v>
      </c>
      <c r="L667" s="39"/>
      <c r="M667" s="164" t="s">
        <v>21</v>
      </c>
      <c r="N667" s="165" t="s">
        <v>44</v>
      </c>
      <c r="P667" s="166">
        <f>O667*H667</f>
        <v>0</v>
      </c>
      <c r="Q667" s="166">
        <v>0</v>
      </c>
      <c r="R667" s="166">
        <f>Q667*H667</f>
        <v>0</v>
      </c>
      <c r="S667" s="166">
        <v>0</v>
      </c>
      <c r="T667" s="167">
        <f>S667*H667</f>
        <v>0</v>
      </c>
      <c r="AR667" s="23" t="s">
        <v>260</v>
      </c>
      <c r="AT667" s="23" t="s">
        <v>157</v>
      </c>
      <c r="AU667" s="23" t="s">
        <v>83</v>
      </c>
      <c r="AY667" s="23" t="s">
        <v>155</v>
      </c>
      <c r="BE667" s="168">
        <f>IF(N667="základní",J667,0)</f>
        <v>0</v>
      </c>
      <c r="BF667" s="168">
        <f>IF(N667="snížená",J667,0)</f>
        <v>0</v>
      </c>
      <c r="BG667" s="168">
        <f>IF(N667="zákl. přenesená",J667,0)</f>
        <v>0</v>
      </c>
      <c r="BH667" s="168">
        <f>IF(N667="sníž. přenesená",J667,0)</f>
        <v>0</v>
      </c>
      <c r="BI667" s="168">
        <f>IF(N667="nulová",J667,0)</f>
        <v>0</v>
      </c>
      <c r="BJ667" s="23" t="s">
        <v>81</v>
      </c>
      <c r="BK667" s="168">
        <f>ROUND(I667*H667,2)</f>
        <v>0</v>
      </c>
      <c r="BL667" s="23" t="s">
        <v>260</v>
      </c>
      <c r="BM667" s="23" t="s">
        <v>1118</v>
      </c>
    </row>
    <row r="668" spans="2:47" s="1" customFormat="1" ht="24">
      <c r="B668" s="39"/>
      <c r="D668" s="170" t="s">
        <v>222</v>
      </c>
      <c r="F668" s="202" t="s">
        <v>1111</v>
      </c>
      <c r="I668" s="98"/>
      <c r="L668" s="39"/>
      <c r="M668" s="203"/>
      <c r="T668" s="64"/>
      <c r="AT668" s="23" t="s">
        <v>222</v>
      </c>
      <c r="AU668" s="23" t="s">
        <v>83</v>
      </c>
    </row>
    <row r="669" spans="2:65" s="1" customFormat="1" ht="22.5" customHeight="1">
      <c r="B669" s="39"/>
      <c r="C669" s="192" t="s">
        <v>1119</v>
      </c>
      <c r="D669" s="192" t="s">
        <v>218</v>
      </c>
      <c r="E669" s="193" t="s">
        <v>1120</v>
      </c>
      <c r="F669" s="194" t="s">
        <v>1121</v>
      </c>
      <c r="G669" s="195" t="s">
        <v>326</v>
      </c>
      <c r="H669" s="196">
        <v>2</v>
      </c>
      <c r="I669" s="197"/>
      <c r="J669" s="198">
        <f>ROUND(I669*H669,2)</f>
        <v>0</v>
      </c>
      <c r="K669" s="194" t="s">
        <v>21</v>
      </c>
      <c r="L669" s="199"/>
      <c r="M669" s="200" t="s">
        <v>21</v>
      </c>
      <c r="N669" s="201" t="s">
        <v>44</v>
      </c>
      <c r="P669" s="166">
        <f>O669*H669</f>
        <v>0</v>
      </c>
      <c r="Q669" s="166">
        <v>0.0047</v>
      </c>
      <c r="R669" s="166">
        <f>Q669*H669</f>
        <v>0.0094</v>
      </c>
      <c r="S669" s="166">
        <v>0</v>
      </c>
      <c r="T669" s="167">
        <f>S669*H669</f>
        <v>0</v>
      </c>
      <c r="AR669" s="23" t="s">
        <v>351</v>
      </c>
      <c r="AT669" s="23" t="s">
        <v>218</v>
      </c>
      <c r="AU669" s="23" t="s">
        <v>83</v>
      </c>
      <c r="AY669" s="23" t="s">
        <v>155</v>
      </c>
      <c r="BE669" s="168">
        <f>IF(N669="základní",J669,0)</f>
        <v>0</v>
      </c>
      <c r="BF669" s="168">
        <f>IF(N669="snížená",J669,0)</f>
        <v>0</v>
      </c>
      <c r="BG669" s="168">
        <f>IF(N669="zákl. přenesená",J669,0)</f>
        <v>0</v>
      </c>
      <c r="BH669" s="168">
        <f>IF(N669="sníž. přenesená",J669,0)</f>
        <v>0</v>
      </c>
      <c r="BI669" s="168">
        <f>IF(N669="nulová",J669,0)</f>
        <v>0</v>
      </c>
      <c r="BJ669" s="23" t="s">
        <v>81</v>
      </c>
      <c r="BK669" s="168">
        <f>ROUND(I669*H669,2)</f>
        <v>0</v>
      </c>
      <c r="BL669" s="23" t="s">
        <v>260</v>
      </c>
      <c r="BM669" s="23" t="s">
        <v>1122</v>
      </c>
    </row>
    <row r="670" spans="2:47" s="1" customFormat="1" ht="24">
      <c r="B670" s="39"/>
      <c r="D670" s="170" t="s">
        <v>222</v>
      </c>
      <c r="F670" s="202" t="s">
        <v>1111</v>
      </c>
      <c r="I670" s="98"/>
      <c r="L670" s="39"/>
      <c r="M670" s="203"/>
      <c r="T670" s="64"/>
      <c r="AT670" s="23" t="s">
        <v>222</v>
      </c>
      <c r="AU670" s="23" t="s">
        <v>83</v>
      </c>
    </row>
    <row r="671" spans="2:65" s="1" customFormat="1" ht="31.5" customHeight="1">
      <c r="B671" s="39"/>
      <c r="C671" s="157" t="s">
        <v>1123</v>
      </c>
      <c r="D671" s="157" t="s">
        <v>157</v>
      </c>
      <c r="E671" s="158" t="s">
        <v>1124</v>
      </c>
      <c r="F671" s="159" t="s">
        <v>2004</v>
      </c>
      <c r="G671" s="160" t="s">
        <v>326</v>
      </c>
      <c r="H671" s="161">
        <v>2</v>
      </c>
      <c r="I671" s="162"/>
      <c r="J671" s="163">
        <f aca="true" t="shared" si="40" ref="J671:J676">ROUND(I671*H671,2)</f>
        <v>0</v>
      </c>
      <c r="K671" s="159" t="s">
        <v>161</v>
      </c>
      <c r="L671" s="39"/>
      <c r="M671" s="164" t="s">
        <v>21</v>
      </c>
      <c r="N671" s="165" t="s">
        <v>44</v>
      </c>
      <c r="P671" s="166">
        <f aca="true" t="shared" si="41" ref="P671:P676">O671*H671</f>
        <v>0</v>
      </c>
      <c r="Q671" s="166">
        <v>0</v>
      </c>
      <c r="R671" s="166">
        <f aca="true" t="shared" si="42" ref="R671:R676">Q671*H671</f>
        <v>0</v>
      </c>
      <c r="S671" s="166">
        <v>0</v>
      </c>
      <c r="T671" s="167">
        <f aca="true" t="shared" si="43" ref="T671:T676">S671*H671</f>
        <v>0</v>
      </c>
      <c r="AR671" s="23" t="s">
        <v>260</v>
      </c>
      <c r="AT671" s="23" t="s">
        <v>157</v>
      </c>
      <c r="AU671" s="23" t="s">
        <v>83</v>
      </c>
      <c r="AY671" s="23" t="s">
        <v>155</v>
      </c>
      <c r="BE671" s="168">
        <f aca="true" t="shared" si="44" ref="BE671:BE676">IF(N671="základní",J671,0)</f>
        <v>0</v>
      </c>
      <c r="BF671" s="168">
        <f aca="true" t="shared" si="45" ref="BF671:BF676">IF(N671="snížená",J671,0)</f>
        <v>0</v>
      </c>
      <c r="BG671" s="168">
        <f aca="true" t="shared" si="46" ref="BG671:BG676">IF(N671="zákl. přenesená",J671,0)</f>
        <v>0</v>
      </c>
      <c r="BH671" s="168">
        <f aca="true" t="shared" si="47" ref="BH671:BH676">IF(N671="sníž. přenesená",J671,0)</f>
        <v>0</v>
      </c>
      <c r="BI671" s="168">
        <f aca="true" t="shared" si="48" ref="BI671:BI676">IF(N671="nulová",J671,0)</f>
        <v>0</v>
      </c>
      <c r="BJ671" s="23" t="s">
        <v>81</v>
      </c>
      <c r="BK671" s="168">
        <f aca="true" t="shared" si="49" ref="BK671:BK676">ROUND(I671*H671,2)</f>
        <v>0</v>
      </c>
      <c r="BL671" s="23" t="s">
        <v>260</v>
      </c>
      <c r="BM671" s="23" t="s">
        <v>1125</v>
      </c>
    </row>
    <row r="672" spans="2:65" s="1" customFormat="1" ht="22.5" customHeight="1">
      <c r="B672" s="39"/>
      <c r="C672" s="192" t="s">
        <v>1126</v>
      </c>
      <c r="D672" s="192" t="s">
        <v>218</v>
      </c>
      <c r="E672" s="193" t="s">
        <v>1127</v>
      </c>
      <c r="F672" s="194" t="s">
        <v>1128</v>
      </c>
      <c r="G672" s="195" t="s">
        <v>326</v>
      </c>
      <c r="H672" s="196">
        <v>4</v>
      </c>
      <c r="I672" s="197"/>
      <c r="J672" s="198">
        <f t="shared" si="40"/>
        <v>0</v>
      </c>
      <c r="K672" s="194" t="s">
        <v>21</v>
      </c>
      <c r="L672" s="199"/>
      <c r="M672" s="200" t="s">
        <v>21</v>
      </c>
      <c r="N672" s="201" t="s">
        <v>44</v>
      </c>
      <c r="P672" s="166">
        <f t="shared" si="41"/>
        <v>0</v>
      </c>
      <c r="Q672" s="166">
        <v>0</v>
      </c>
      <c r="R672" s="166">
        <f t="shared" si="42"/>
        <v>0</v>
      </c>
      <c r="S672" s="166">
        <v>0</v>
      </c>
      <c r="T672" s="167">
        <f t="shared" si="43"/>
        <v>0</v>
      </c>
      <c r="AR672" s="23" t="s">
        <v>351</v>
      </c>
      <c r="AT672" s="23" t="s">
        <v>218</v>
      </c>
      <c r="AU672" s="23" t="s">
        <v>83</v>
      </c>
      <c r="AY672" s="23" t="s">
        <v>155</v>
      </c>
      <c r="BE672" s="168">
        <f t="shared" si="44"/>
        <v>0</v>
      </c>
      <c r="BF672" s="168">
        <f t="shared" si="45"/>
        <v>0</v>
      </c>
      <c r="BG672" s="168">
        <f t="shared" si="46"/>
        <v>0</v>
      </c>
      <c r="BH672" s="168">
        <f t="shared" si="47"/>
        <v>0</v>
      </c>
      <c r="BI672" s="168">
        <f t="shared" si="48"/>
        <v>0</v>
      </c>
      <c r="BJ672" s="23" t="s">
        <v>81</v>
      </c>
      <c r="BK672" s="168">
        <f t="shared" si="49"/>
        <v>0</v>
      </c>
      <c r="BL672" s="23" t="s">
        <v>260</v>
      </c>
      <c r="BM672" s="23" t="s">
        <v>1129</v>
      </c>
    </row>
    <row r="673" spans="2:65" s="1" customFormat="1" ht="22.5" customHeight="1">
      <c r="B673" s="39"/>
      <c r="C673" s="157" t="s">
        <v>1130</v>
      </c>
      <c r="D673" s="157" t="s">
        <v>157</v>
      </c>
      <c r="E673" s="158" t="s">
        <v>1131</v>
      </c>
      <c r="F673" s="159" t="s">
        <v>1132</v>
      </c>
      <c r="G673" s="160" t="s">
        <v>326</v>
      </c>
      <c r="H673" s="161">
        <v>3</v>
      </c>
      <c r="I673" s="162"/>
      <c r="J673" s="163">
        <f t="shared" si="40"/>
        <v>0</v>
      </c>
      <c r="K673" s="159" t="s">
        <v>161</v>
      </c>
      <c r="L673" s="39"/>
      <c r="M673" s="164" t="s">
        <v>21</v>
      </c>
      <c r="N673" s="165" t="s">
        <v>44</v>
      </c>
      <c r="P673" s="166">
        <f t="shared" si="41"/>
        <v>0</v>
      </c>
      <c r="Q673" s="166">
        <v>0</v>
      </c>
      <c r="R673" s="166">
        <f t="shared" si="42"/>
        <v>0</v>
      </c>
      <c r="S673" s="166">
        <v>0</v>
      </c>
      <c r="T673" s="167">
        <f t="shared" si="43"/>
        <v>0</v>
      </c>
      <c r="AR673" s="23" t="s">
        <v>260</v>
      </c>
      <c r="AT673" s="23" t="s">
        <v>157</v>
      </c>
      <c r="AU673" s="23" t="s">
        <v>83</v>
      </c>
      <c r="AY673" s="23" t="s">
        <v>155</v>
      </c>
      <c r="BE673" s="168">
        <f t="shared" si="44"/>
        <v>0</v>
      </c>
      <c r="BF673" s="168">
        <f t="shared" si="45"/>
        <v>0</v>
      </c>
      <c r="BG673" s="168">
        <f t="shared" si="46"/>
        <v>0</v>
      </c>
      <c r="BH673" s="168">
        <f t="shared" si="47"/>
        <v>0</v>
      </c>
      <c r="BI673" s="168">
        <f t="shared" si="48"/>
        <v>0</v>
      </c>
      <c r="BJ673" s="23" t="s">
        <v>81</v>
      </c>
      <c r="BK673" s="168">
        <f t="shared" si="49"/>
        <v>0</v>
      </c>
      <c r="BL673" s="23" t="s">
        <v>260</v>
      </c>
      <c r="BM673" s="23" t="s">
        <v>1133</v>
      </c>
    </row>
    <row r="674" spans="2:65" s="1" customFormat="1" ht="22.5" customHeight="1">
      <c r="B674" s="39"/>
      <c r="C674" s="192" t="s">
        <v>1134</v>
      </c>
      <c r="D674" s="192" t="s">
        <v>218</v>
      </c>
      <c r="E674" s="193" t="s">
        <v>1135</v>
      </c>
      <c r="F674" s="194" t="s">
        <v>1136</v>
      </c>
      <c r="G674" s="195" t="s">
        <v>326</v>
      </c>
      <c r="H674" s="196">
        <v>3</v>
      </c>
      <c r="I674" s="197"/>
      <c r="J674" s="198">
        <f t="shared" si="40"/>
        <v>0</v>
      </c>
      <c r="K674" s="194" t="s">
        <v>161</v>
      </c>
      <c r="L674" s="199"/>
      <c r="M674" s="200" t="s">
        <v>21</v>
      </c>
      <c r="N674" s="201" t="s">
        <v>44</v>
      </c>
      <c r="P674" s="166">
        <f t="shared" si="41"/>
        <v>0</v>
      </c>
      <c r="Q674" s="166">
        <v>0.00052</v>
      </c>
      <c r="R674" s="166">
        <f t="shared" si="42"/>
        <v>0.0015599999999999998</v>
      </c>
      <c r="S674" s="166">
        <v>0</v>
      </c>
      <c r="T674" s="167">
        <f t="shared" si="43"/>
        <v>0</v>
      </c>
      <c r="AR674" s="23" t="s">
        <v>351</v>
      </c>
      <c r="AT674" s="23" t="s">
        <v>218</v>
      </c>
      <c r="AU674" s="23" t="s">
        <v>83</v>
      </c>
      <c r="AY674" s="23" t="s">
        <v>155</v>
      </c>
      <c r="BE674" s="168">
        <f t="shared" si="44"/>
        <v>0</v>
      </c>
      <c r="BF674" s="168">
        <f t="shared" si="45"/>
        <v>0</v>
      </c>
      <c r="BG674" s="168">
        <f t="shared" si="46"/>
        <v>0</v>
      </c>
      <c r="BH674" s="168">
        <f t="shared" si="47"/>
        <v>0</v>
      </c>
      <c r="BI674" s="168">
        <f t="shared" si="48"/>
        <v>0</v>
      </c>
      <c r="BJ674" s="23" t="s">
        <v>81</v>
      </c>
      <c r="BK674" s="168">
        <f t="shared" si="49"/>
        <v>0</v>
      </c>
      <c r="BL674" s="23" t="s">
        <v>260</v>
      </c>
      <c r="BM674" s="23" t="s">
        <v>1137</v>
      </c>
    </row>
    <row r="675" spans="2:65" s="1" customFormat="1" ht="22.5" customHeight="1">
      <c r="B675" s="39"/>
      <c r="C675" s="157" t="s">
        <v>1138</v>
      </c>
      <c r="D675" s="157" t="s">
        <v>157</v>
      </c>
      <c r="E675" s="158" t="s">
        <v>1139</v>
      </c>
      <c r="F675" s="159" t="s">
        <v>1140</v>
      </c>
      <c r="G675" s="160" t="s">
        <v>1141</v>
      </c>
      <c r="H675" s="161">
        <v>5</v>
      </c>
      <c r="I675" s="162"/>
      <c r="J675" s="163">
        <f t="shared" si="40"/>
        <v>0</v>
      </c>
      <c r="K675" s="159" t="s">
        <v>21</v>
      </c>
      <c r="L675" s="39"/>
      <c r="M675" s="164" t="s">
        <v>21</v>
      </c>
      <c r="N675" s="165" t="s">
        <v>44</v>
      </c>
      <c r="P675" s="166">
        <f t="shared" si="41"/>
        <v>0</v>
      </c>
      <c r="Q675" s="166">
        <v>0</v>
      </c>
      <c r="R675" s="166">
        <f t="shared" si="42"/>
        <v>0</v>
      </c>
      <c r="S675" s="166">
        <v>0.001</v>
      </c>
      <c r="T675" s="167">
        <f t="shared" si="43"/>
        <v>0.005</v>
      </c>
      <c r="AR675" s="23" t="s">
        <v>260</v>
      </c>
      <c r="AT675" s="23" t="s">
        <v>157</v>
      </c>
      <c r="AU675" s="23" t="s">
        <v>83</v>
      </c>
      <c r="AY675" s="23" t="s">
        <v>155</v>
      </c>
      <c r="BE675" s="168">
        <f t="shared" si="44"/>
        <v>0</v>
      </c>
      <c r="BF675" s="168">
        <f t="shared" si="45"/>
        <v>0</v>
      </c>
      <c r="BG675" s="168">
        <f t="shared" si="46"/>
        <v>0</v>
      </c>
      <c r="BH675" s="168">
        <f t="shared" si="47"/>
        <v>0</v>
      </c>
      <c r="BI675" s="168">
        <f t="shared" si="48"/>
        <v>0</v>
      </c>
      <c r="BJ675" s="23" t="s">
        <v>81</v>
      </c>
      <c r="BK675" s="168">
        <f t="shared" si="49"/>
        <v>0</v>
      </c>
      <c r="BL675" s="23" t="s">
        <v>260</v>
      </c>
      <c r="BM675" s="23" t="s">
        <v>1142</v>
      </c>
    </row>
    <row r="676" spans="2:65" s="1" customFormat="1" ht="22.5" customHeight="1">
      <c r="B676" s="39"/>
      <c r="C676" s="192" t="s">
        <v>1143</v>
      </c>
      <c r="D676" s="192" t="s">
        <v>218</v>
      </c>
      <c r="E676" s="193" t="s">
        <v>1144</v>
      </c>
      <c r="F676" s="194" t="s">
        <v>1145</v>
      </c>
      <c r="G676" s="195" t="s">
        <v>326</v>
      </c>
      <c r="H676" s="196">
        <v>5</v>
      </c>
      <c r="I676" s="197"/>
      <c r="J676" s="198">
        <f t="shared" si="40"/>
        <v>0</v>
      </c>
      <c r="K676" s="194" t="s">
        <v>21</v>
      </c>
      <c r="L676" s="199"/>
      <c r="M676" s="200" t="s">
        <v>21</v>
      </c>
      <c r="N676" s="201" t="s">
        <v>44</v>
      </c>
      <c r="P676" s="166">
        <f t="shared" si="41"/>
        <v>0</v>
      </c>
      <c r="Q676" s="166">
        <v>0.0014</v>
      </c>
      <c r="R676" s="166">
        <f t="shared" si="42"/>
        <v>0.007</v>
      </c>
      <c r="S676" s="166">
        <v>0</v>
      </c>
      <c r="T676" s="167">
        <f t="shared" si="43"/>
        <v>0</v>
      </c>
      <c r="AR676" s="23" t="s">
        <v>351</v>
      </c>
      <c r="AT676" s="23" t="s">
        <v>218</v>
      </c>
      <c r="AU676" s="23" t="s">
        <v>83</v>
      </c>
      <c r="AY676" s="23" t="s">
        <v>155</v>
      </c>
      <c r="BE676" s="168">
        <f t="shared" si="44"/>
        <v>0</v>
      </c>
      <c r="BF676" s="168">
        <f t="shared" si="45"/>
        <v>0</v>
      </c>
      <c r="BG676" s="168">
        <f t="shared" si="46"/>
        <v>0</v>
      </c>
      <c r="BH676" s="168">
        <f t="shared" si="47"/>
        <v>0</v>
      </c>
      <c r="BI676" s="168">
        <f t="shared" si="48"/>
        <v>0</v>
      </c>
      <c r="BJ676" s="23" t="s">
        <v>81</v>
      </c>
      <c r="BK676" s="168">
        <f t="shared" si="49"/>
        <v>0</v>
      </c>
      <c r="BL676" s="23" t="s">
        <v>260</v>
      </c>
      <c r="BM676" s="23" t="s">
        <v>1146</v>
      </c>
    </row>
    <row r="677" spans="2:47" s="1" customFormat="1" ht="24">
      <c r="B677" s="39"/>
      <c r="D677" s="170" t="s">
        <v>222</v>
      </c>
      <c r="F677" s="202" t="s">
        <v>1147</v>
      </c>
      <c r="I677" s="98"/>
      <c r="L677" s="39"/>
      <c r="M677" s="203"/>
      <c r="T677" s="64"/>
      <c r="AT677" s="23" t="s">
        <v>222</v>
      </c>
      <c r="AU677" s="23" t="s">
        <v>83</v>
      </c>
    </row>
    <row r="678" spans="2:65" s="1" customFormat="1" ht="31.5" customHeight="1">
      <c r="B678" s="39"/>
      <c r="C678" s="157" t="s">
        <v>1148</v>
      </c>
      <c r="D678" s="157" t="s">
        <v>157</v>
      </c>
      <c r="E678" s="158" t="s">
        <v>1000</v>
      </c>
      <c r="F678" s="159" t="s">
        <v>1001</v>
      </c>
      <c r="G678" s="160" t="s">
        <v>742</v>
      </c>
      <c r="H678" s="211"/>
      <c r="I678" s="162"/>
      <c r="J678" s="163">
        <f>ROUND(I678*H678,2)</f>
        <v>0</v>
      </c>
      <c r="K678" s="159" t="s">
        <v>161</v>
      </c>
      <c r="L678" s="39"/>
      <c r="M678" s="164" t="s">
        <v>21</v>
      </c>
      <c r="N678" s="165" t="s">
        <v>44</v>
      </c>
      <c r="P678" s="166">
        <f>O678*H678</f>
        <v>0</v>
      </c>
      <c r="Q678" s="166">
        <v>0</v>
      </c>
      <c r="R678" s="166">
        <f>Q678*H678</f>
        <v>0</v>
      </c>
      <c r="S678" s="166">
        <v>0</v>
      </c>
      <c r="T678" s="167">
        <f>S678*H678</f>
        <v>0</v>
      </c>
      <c r="AR678" s="23" t="s">
        <v>260</v>
      </c>
      <c r="AT678" s="23" t="s">
        <v>157</v>
      </c>
      <c r="AU678" s="23" t="s">
        <v>83</v>
      </c>
      <c r="AY678" s="23" t="s">
        <v>155</v>
      </c>
      <c r="BE678" s="168">
        <f>IF(N678="základní",J678,0)</f>
        <v>0</v>
      </c>
      <c r="BF678" s="168">
        <f>IF(N678="snížená",J678,0)</f>
        <v>0</v>
      </c>
      <c r="BG678" s="168">
        <f>IF(N678="zákl. přenesená",J678,0)</f>
        <v>0</v>
      </c>
      <c r="BH678" s="168">
        <f>IF(N678="sníž. přenesená",J678,0)</f>
        <v>0</v>
      </c>
      <c r="BI678" s="168">
        <f>IF(N678="nulová",J678,0)</f>
        <v>0</v>
      </c>
      <c r="BJ678" s="23" t="s">
        <v>81</v>
      </c>
      <c r="BK678" s="168">
        <f>ROUND(I678*H678,2)</f>
        <v>0</v>
      </c>
      <c r="BL678" s="23" t="s">
        <v>260</v>
      </c>
      <c r="BM678" s="23" t="s">
        <v>1149</v>
      </c>
    </row>
    <row r="679" spans="2:63" s="10" customFormat="1" ht="29.85" customHeight="1">
      <c r="B679" s="145"/>
      <c r="D679" s="146" t="s">
        <v>72</v>
      </c>
      <c r="E679" s="155" t="s">
        <v>1150</v>
      </c>
      <c r="F679" s="155" t="s">
        <v>1151</v>
      </c>
      <c r="I679" s="148"/>
      <c r="J679" s="156">
        <f>BK679</f>
        <v>0</v>
      </c>
      <c r="L679" s="145"/>
      <c r="M679" s="150"/>
      <c r="P679" s="151">
        <f>SUM(P680:P710)</f>
        <v>0</v>
      </c>
      <c r="R679" s="151">
        <f>SUM(R680:R710)</f>
        <v>2.0892749999999998</v>
      </c>
      <c r="T679" s="152">
        <f>SUM(T680:T710)</f>
        <v>0</v>
      </c>
      <c r="AR679" s="146" t="s">
        <v>83</v>
      </c>
      <c r="AT679" s="153" t="s">
        <v>72</v>
      </c>
      <c r="AU679" s="153" t="s">
        <v>81</v>
      </c>
      <c r="AY679" s="146" t="s">
        <v>155</v>
      </c>
      <c r="BK679" s="154">
        <f>SUM(BK680:BK710)</f>
        <v>0</v>
      </c>
    </row>
    <row r="680" spans="2:65" s="1" customFormat="1" ht="22.5" customHeight="1">
      <c r="B680" s="39"/>
      <c r="C680" s="157" t="s">
        <v>1152</v>
      </c>
      <c r="D680" s="157" t="s">
        <v>157</v>
      </c>
      <c r="E680" s="158" t="s">
        <v>1153</v>
      </c>
      <c r="F680" s="159" t="s">
        <v>1154</v>
      </c>
      <c r="G680" s="160" t="s">
        <v>416</v>
      </c>
      <c r="H680" s="161">
        <v>32</v>
      </c>
      <c r="I680" s="162"/>
      <c r="J680" s="163">
        <f>ROUND(I680*H680,2)</f>
        <v>0</v>
      </c>
      <c r="K680" s="159" t="s">
        <v>21</v>
      </c>
      <c r="L680" s="39"/>
      <c r="M680" s="164" t="s">
        <v>21</v>
      </c>
      <c r="N680" s="165" t="s">
        <v>44</v>
      </c>
      <c r="P680" s="166">
        <f>O680*H680</f>
        <v>0</v>
      </c>
      <c r="Q680" s="166">
        <v>0.00086</v>
      </c>
      <c r="R680" s="166">
        <f>Q680*H680</f>
        <v>0.02752</v>
      </c>
      <c r="S680" s="166">
        <v>0</v>
      </c>
      <c r="T680" s="167">
        <f>S680*H680</f>
        <v>0</v>
      </c>
      <c r="AR680" s="23" t="s">
        <v>260</v>
      </c>
      <c r="AT680" s="23" t="s">
        <v>157</v>
      </c>
      <c r="AU680" s="23" t="s">
        <v>83</v>
      </c>
      <c r="AY680" s="23" t="s">
        <v>155</v>
      </c>
      <c r="BE680" s="168">
        <f>IF(N680="základní",J680,0)</f>
        <v>0</v>
      </c>
      <c r="BF680" s="168">
        <f>IF(N680="snížená",J680,0)</f>
        <v>0</v>
      </c>
      <c r="BG680" s="168">
        <f>IF(N680="zákl. přenesená",J680,0)</f>
        <v>0</v>
      </c>
      <c r="BH680" s="168">
        <f>IF(N680="sníž. přenesená",J680,0)</f>
        <v>0</v>
      </c>
      <c r="BI680" s="168">
        <f>IF(N680="nulová",J680,0)</f>
        <v>0</v>
      </c>
      <c r="BJ680" s="23" t="s">
        <v>81</v>
      </c>
      <c r="BK680" s="168">
        <f>ROUND(I680*H680,2)</f>
        <v>0</v>
      </c>
      <c r="BL680" s="23" t="s">
        <v>260</v>
      </c>
      <c r="BM680" s="23" t="s">
        <v>1155</v>
      </c>
    </row>
    <row r="681" spans="2:51" s="12" customFormat="1" ht="13.5">
      <c r="B681" s="177"/>
      <c r="D681" s="170" t="s">
        <v>164</v>
      </c>
      <c r="E681" s="178" t="s">
        <v>21</v>
      </c>
      <c r="F681" s="179" t="s">
        <v>1156</v>
      </c>
      <c r="H681" s="180">
        <v>32</v>
      </c>
      <c r="I681" s="181"/>
      <c r="L681" s="177"/>
      <c r="M681" s="182"/>
      <c r="T681" s="183"/>
      <c r="AT681" s="178" t="s">
        <v>164</v>
      </c>
      <c r="AU681" s="178" t="s">
        <v>83</v>
      </c>
      <c r="AV681" s="12" t="s">
        <v>83</v>
      </c>
      <c r="AW681" s="12" t="s">
        <v>37</v>
      </c>
      <c r="AX681" s="12" t="s">
        <v>81</v>
      </c>
      <c r="AY681" s="178" t="s">
        <v>155</v>
      </c>
    </row>
    <row r="682" spans="2:65" s="1" customFormat="1" ht="22.5" customHeight="1">
      <c r="B682" s="39"/>
      <c r="C682" s="157" t="s">
        <v>1157</v>
      </c>
      <c r="D682" s="157" t="s">
        <v>157</v>
      </c>
      <c r="E682" s="158" t="s">
        <v>1158</v>
      </c>
      <c r="F682" s="159" t="s">
        <v>1159</v>
      </c>
      <c r="G682" s="160" t="s">
        <v>326</v>
      </c>
      <c r="H682" s="161">
        <v>16</v>
      </c>
      <c r="I682" s="162"/>
      <c r="J682" s="163">
        <f>ROUND(I682*H682,2)</f>
        <v>0</v>
      </c>
      <c r="K682" s="159" t="s">
        <v>161</v>
      </c>
      <c r="L682" s="39"/>
      <c r="M682" s="164" t="s">
        <v>21</v>
      </c>
      <c r="N682" s="165" t="s">
        <v>44</v>
      </c>
      <c r="P682" s="166">
        <f>O682*H682</f>
        <v>0</v>
      </c>
      <c r="Q682" s="166">
        <v>9E-05</v>
      </c>
      <c r="R682" s="166">
        <f>Q682*H682</f>
        <v>0.00144</v>
      </c>
      <c r="S682" s="166">
        <v>0</v>
      </c>
      <c r="T682" s="167">
        <f>S682*H682</f>
        <v>0</v>
      </c>
      <c r="AR682" s="23" t="s">
        <v>260</v>
      </c>
      <c r="AT682" s="23" t="s">
        <v>157</v>
      </c>
      <c r="AU682" s="23" t="s">
        <v>83</v>
      </c>
      <c r="AY682" s="23" t="s">
        <v>155</v>
      </c>
      <c r="BE682" s="168">
        <f>IF(N682="základní",J682,0)</f>
        <v>0</v>
      </c>
      <c r="BF682" s="168">
        <f>IF(N682="snížená",J682,0)</f>
        <v>0</v>
      </c>
      <c r="BG682" s="168">
        <f>IF(N682="zákl. přenesená",J682,0)</f>
        <v>0</v>
      </c>
      <c r="BH682" s="168">
        <f>IF(N682="sníž. přenesená",J682,0)</f>
        <v>0</v>
      </c>
      <c r="BI682" s="168">
        <f>IF(N682="nulová",J682,0)</f>
        <v>0</v>
      </c>
      <c r="BJ682" s="23" t="s">
        <v>81</v>
      </c>
      <c r="BK682" s="168">
        <f>ROUND(I682*H682,2)</f>
        <v>0</v>
      </c>
      <c r="BL682" s="23" t="s">
        <v>260</v>
      </c>
      <c r="BM682" s="23" t="s">
        <v>1160</v>
      </c>
    </row>
    <row r="683" spans="2:51" s="12" customFormat="1" ht="13.5">
      <c r="B683" s="177"/>
      <c r="D683" s="170" t="s">
        <v>164</v>
      </c>
      <c r="E683" s="178" t="s">
        <v>21</v>
      </c>
      <c r="F683" s="179" t="s">
        <v>1161</v>
      </c>
      <c r="H683" s="180">
        <v>16</v>
      </c>
      <c r="I683" s="181"/>
      <c r="L683" s="177"/>
      <c r="M683" s="182"/>
      <c r="T683" s="183"/>
      <c r="AT683" s="178" t="s">
        <v>164</v>
      </c>
      <c r="AU683" s="178" t="s">
        <v>83</v>
      </c>
      <c r="AV683" s="12" t="s">
        <v>83</v>
      </c>
      <c r="AW683" s="12" t="s">
        <v>37</v>
      </c>
      <c r="AX683" s="12" t="s">
        <v>81</v>
      </c>
      <c r="AY683" s="178" t="s">
        <v>155</v>
      </c>
    </row>
    <row r="684" spans="2:65" s="1" customFormat="1" ht="22.5" customHeight="1">
      <c r="B684" s="39"/>
      <c r="C684" s="192" t="s">
        <v>1162</v>
      </c>
      <c r="D684" s="192" t="s">
        <v>218</v>
      </c>
      <c r="E684" s="193" t="s">
        <v>1163</v>
      </c>
      <c r="F684" s="296" t="s">
        <v>1940</v>
      </c>
      <c r="G684" s="195" t="s">
        <v>326</v>
      </c>
      <c r="H684" s="196">
        <v>5</v>
      </c>
      <c r="I684" s="197"/>
      <c r="J684" s="198">
        <f>ROUND(I684*H684,2)</f>
        <v>0</v>
      </c>
      <c r="K684" s="194" t="s">
        <v>21</v>
      </c>
      <c r="L684" s="199"/>
      <c r="M684" s="200" t="s">
        <v>21</v>
      </c>
      <c r="N684" s="201" t="s">
        <v>44</v>
      </c>
      <c r="P684" s="166">
        <f>O684*H684</f>
        <v>0</v>
      </c>
      <c r="Q684" s="166">
        <v>0</v>
      </c>
      <c r="R684" s="166">
        <f>Q684*H684</f>
        <v>0</v>
      </c>
      <c r="S684" s="166">
        <v>0</v>
      </c>
      <c r="T684" s="167">
        <f>S684*H684</f>
        <v>0</v>
      </c>
      <c r="AR684" s="23" t="s">
        <v>351</v>
      </c>
      <c r="AT684" s="23" t="s">
        <v>218</v>
      </c>
      <c r="AU684" s="23" t="s">
        <v>83</v>
      </c>
      <c r="AY684" s="23" t="s">
        <v>155</v>
      </c>
      <c r="BE684" s="168">
        <f>IF(N684="základní",J684,0)</f>
        <v>0</v>
      </c>
      <c r="BF684" s="168">
        <f>IF(N684="snížená",J684,0)</f>
        <v>0</v>
      </c>
      <c r="BG684" s="168">
        <f>IF(N684="zákl. přenesená",J684,0)</f>
        <v>0</v>
      </c>
      <c r="BH684" s="168">
        <f>IF(N684="sníž. přenesená",J684,0)</f>
        <v>0</v>
      </c>
      <c r="BI684" s="168">
        <f>IF(N684="nulová",J684,0)</f>
        <v>0</v>
      </c>
      <c r="BJ684" s="23" t="s">
        <v>81</v>
      </c>
      <c r="BK684" s="168">
        <f>ROUND(I684*H684,2)</f>
        <v>0</v>
      </c>
      <c r="BL684" s="23" t="s">
        <v>260</v>
      </c>
      <c r="BM684" s="23" t="s">
        <v>1164</v>
      </c>
    </row>
    <row r="685" spans="2:65" s="1" customFormat="1" ht="31.5" customHeight="1">
      <c r="B685" s="39"/>
      <c r="C685" s="192" t="s">
        <v>1165</v>
      </c>
      <c r="D685" s="192" t="s">
        <v>218</v>
      </c>
      <c r="E685" s="193" t="s">
        <v>1166</v>
      </c>
      <c r="F685" s="296" t="s">
        <v>1941</v>
      </c>
      <c r="G685" s="195" t="s">
        <v>326</v>
      </c>
      <c r="H685" s="196">
        <v>3</v>
      </c>
      <c r="I685" s="197"/>
      <c r="J685" s="198">
        <f>ROUND(I685*H685,2)</f>
        <v>0</v>
      </c>
      <c r="K685" s="194" t="s">
        <v>21</v>
      </c>
      <c r="L685" s="199"/>
      <c r="M685" s="200" t="s">
        <v>21</v>
      </c>
      <c r="N685" s="201" t="s">
        <v>44</v>
      </c>
      <c r="P685" s="166">
        <f>O685*H685</f>
        <v>0</v>
      </c>
      <c r="Q685" s="166">
        <v>0</v>
      </c>
      <c r="R685" s="166">
        <f>Q685*H685</f>
        <v>0</v>
      </c>
      <c r="S685" s="166">
        <v>0</v>
      </c>
      <c r="T685" s="167">
        <f>S685*H685</f>
        <v>0</v>
      </c>
      <c r="AR685" s="23" t="s">
        <v>351</v>
      </c>
      <c r="AT685" s="23" t="s">
        <v>218</v>
      </c>
      <c r="AU685" s="23" t="s">
        <v>83</v>
      </c>
      <c r="AY685" s="23" t="s">
        <v>155</v>
      </c>
      <c r="BE685" s="168">
        <f>IF(N685="základní",J685,0)</f>
        <v>0</v>
      </c>
      <c r="BF685" s="168">
        <f>IF(N685="snížená",J685,0)</f>
        <v>0</v>
      </c>
      <c r="BG685" s="168">
        <f>IF(N685="zákl. přenesená",J685,0)</f>
        <v>0</v>
      </c>
      <c r="BH685" s="168">
        <f>IF(N685="sníž. přenesená",J685,0)</f>
        <v>0</v>
      </c>
      <c r="BI685" s="168">
        <f>IF(N685="nulová",J685,0)</f>
        <v>0</v>
      </c>
      <c r="BJ685" s="23" t="s">
        <v>81</v>
      </c>
      <c r="BK685" s="168">
        <f>ROUND(I685*H685,2)</f>
        <v>0</v>
      </c>
      <c r="BL685" s="23" t="s">
        <v>260</v>
      </c>
      <c r="BM685" s="23" t="s">
        <v>1167</v>
      </c>
    </row>
    <row r="686" spans="2:65" s="1" customFormat="1" ht="31.5" customHeight="1">
      <c r="B686" s="39"/>
      <c r="C686" s="157" t="s">
        <v>1168</v>
      </c>
      <c r="D686" s="157" t="s">
        <v>157</v>
      </c>
      <c r="E686" s="158" t="s">
        <v>1169</v>
      </c>
      <c r="F686" s="159" t="s">
        <v>1170</v>
      </c>
      <c r="G686" s="160" t="s">
        <v>206</v>
      </c>
      <c r="H686" s="161">
        <v>1</v>
      </c>
      <c r="I686" s="162"/>
      <c r="J686" s="163">
        <f>ROUND(I686*H686,2)</f>
        <v>0</v>
      </c>
      <c r="K686" s="159" t="s">
        <v>161</v>
      </c>
      <c r="L686" s="39"/>
      <c r="M686" s="164" t="s">
        <v>21</v>
      </c>
      <c r="N686" s="165" t="s">
        <v>44</v>
      </c>
      <c r="P686" s="166">
        <f>O686*H686</f>
        <v>0</v>
      </c>
      <c r="Q686" s="166">
        <v>0.00025</v>
      </c>
      <c r="R686" s="166">
        <f>Q686*H686</f>
        <v>0.00025</v>
      </c>
      <c r="S686" s="166">
        <v>0</v>
      </c>
      <c r="T686" s="167">
        <f>S686*H686</f>
        <v>0</v>
      </c>
      <c r="AR686" s="23" t="s">
        <v>260</v>
      </c>
      <c r="AT686" s="23" t="s">
        <v>157</v>
      </c>
      <c r="AU686" s="23" t="s">
        <v>83</v>
      </c>
      <c r="AY686" s="23" t="s">
        <v>155</v>
      </c>
      <c r="BE686" s="168">
        <f>IF(N686="základní",J686,0)</f>
        <v>0</v>
      </c>
      <c r="BF686" s="168">
        <f>IF(N686="snížená",J686,0)</f>
        <v>0</v>
      </c>
      <c r="BG686" s="168">
        <f>IF(N686="zákl. přenesená",J686,0)</f>
        <v>0</v>
      </c>
      <c r="BH686" s="168">
        <f>IF(N686="sníž. přenesená",J686,0)</f>
        <v>0</v>
      </c>
      <c r="BI686" s="168">
        <f>IF(N686="nulová",J686,0)</f>
        <v>0</v>
      </c>
      <c r="BJ686" s="23" t="s">
        <v>81</v>
      </c>
      <c r="BK686" s="168">
        <f>ROUND(I686*H686,2)</f>
        <v>0</v>
      </c>
      <c r="BL686" s="23" t="s">
        <v>260</v>
      </c>
      <c r="BM686" s="23" t="s">
        <v>1171</v>
      </c>
    </row>
    <row r="687" spans="2:51" s="11" customFormat="1" ht="13.5">
      <c r="B687" s="169"/>
      <c r="D687" s="170" t="s">
        <v>164</v>
      </c>
      <c r="E687" s="171" t="s">
        <v>21</v>
      </c>
      <c r="F687" s="172" t="s">
        <v>1172</v>
      </c>
      <c r="H687" s="173" t="s">
        <v>21</v>
      </c>
      <c r="I687" s="174"/>
      <c r="L687" s="169"/>
      <c r="M687" s="175"/>
      <c r="T687" s="176"/>
      <c r="AT687" s="173" t="s">
        <v>164</v>
      </c>
      <c r="AU687" s="173" t="s">
        <v>83</v>
      </c>
      <c r="AV687" s="11" t="s">
        <v>81</v>
      </c>
      <c r="AW687" s="11" t="s">
        <v>37</v>
      </c>
      <c r="AX687" s="11" t="s">
        <v>73</v>
      </c>
      <c r="AY687" s="173" t="s">
        <v>155</v>
      </c>
    </row>
    <row r="688" spans="2:51" s="12" customFormat="1" ht="13.5">
      <c r="B688" s="177"/>
      <c r="D688" s="170" t="s">
        <v>164</v>
      </c>
      <c r="E688" s="178" t="s">
        <v>21</v>
      </c>
      <c r="F688" s="179" t="s">
        <v>663</v>
      </c>
      <c r="H688" s="180">
        <v>1</v>
      </c>
      <c r="I688" s="181"/>
      <c r="L688" s="177"/>
      <c r="M688" s="182"/>
      <c r="T688" s="183"/>
      <c r="AT688" s="178" t="s">
        <v>164</v>
      </c>
      <c r="AU688" s="178" t="s">
        <v>83</v>
      </c>
      <c r="AV688" s="12" t="s">
        <v>83</v>
      </c>
      <c r="AW688" s="12" t="s">
        <v>37</v>
      </c>
      <c r="AX688" s="12" t="s">
        <v>81</v>
      </c>
      <c r="AY688" s="178" t="s">
        <v>155</v>
      </c>
    </row>
    <row r="689" spans="2:65" s="1" customFormat="1" ht="22.5" customHeight="1">
      <c r="B689" s="39"/>
      <c r="C689" s="192" t="s">
        <v>1173</v>
      </c>
      <c r="D689" s="192" t="s">
        <v>218</v>
      </c>
      <c r="E689" s="193" t="s">
        <v>1174</v>
      </c>
      <c r="F689" s="194" t="s">
        <v>1175</v>
      </c>
      <c r="G689" s="195" t="s">
        <v>326</v>
      </c>
      <c r="H689" s="196">
        <v>1</v>
      </c>
      <c r="I689" s="197"/>
      <c r="J689" s="198">
        <f>ROUND(I689*H689,2)</f>
        <v>0</v>
      </c>
      <c r="K689" s="194" t="s">
        <v>21</v>
      </c>
      <c r="L689" s="199"/>
      <c r="M689" s="200" t="s">
        <v>21</v>
      </c>
      <c r="N689" s="201" t="s">
        <v>44</v>
      </c>
      <c r="P689" s="166">
        <f>O689*H689</f>
        <v>0</v>
      </c>
      <c r="Q689" s="166">
        <v>0.031</v>
      </c>
      <c r="R689" s="166">
        <f>Q689*H689</f>
        <v>0.031</v>
      </c>
      <c r="S689" s="166">
        <v>0</v>
      </c>
      <c r="T689" s="167">
        <f>S689*H689</f>
        <v>0</v>
      </c>
      <c r="AR689" s="23" t="s">
        <v>351</v>
      </c>
      <c r="AT689" s="23" t="s">
        <v>218</v>
      </c>
      <c r="AU689" s="23" t="s">
        <v>83</v>
      </c>
      <c r="AY689" s="23" t="s">
        <v>155</v>
      </c>
      <c r="BE689" s="168">
        <f>IF(N689="základní",J689,0)</f>
        <v>0</v>
      </c>
      <c r="BF689" s="168">
        <f>IF(N689="snížená",J689,0)</f>
        <v>0</v>
      </c>
      <c r="BG689" s="168">
        <f>IF(N689="zákl. přenesená",J689,0)</f>
        <v>0</v>
      </c>
      <c r="BH689" s="168">
        <f>IF(N689="sníž. přenesená",J689,0)</f>
        <v>0</v>
      </c>
      <c r="BI689" s="168">
        <f>IF(N689="nulová",J689,0)</f>
        <v>0</v>
      </c>
      <c r="BJ689" s="23" t="s">
        <v>81</v>
      </c>
      <c r="BK689" s="168">
        <f>ROUND(I689*H689,2)</f>
        <v>0</v>
      </c>
      <c r="BL689" s="23" t="s">
        <v>260</v>
      </c>
      <c r="BM689" s="23" t="s">
        <v>1176</v>
      </c>
    </row>
    <row r="690" spans="2:51" s="11" customFormat="1" ht="13.5">
      <c r="B690" s="169"/>
      <c r="D690" s="170" t="s">
        <v>164</v>
      </c>
      <c r="E690" s="171" t="s">
        <v>21</v>
      </c>
      <c r="F690" s="172" t="s">
        <v>1177</v>
      </c>
      <c r="H690" s="173" t="s">
        <v>21</v>
      </c>
      <c r="I690" s="174"/>
      <c r="L690" s="169"/>
      <c r="M690" s="175"/>
      <c r="T690" s="176"/>
      <c r="AT690" s="173" t="s">
        <v>164</v>
      </c>
      <c r="AU690" s="173" t="s">
        <v>83</v>
      </c>
      <c r="AV690" s="11" t="s">
        <v>81</v>
      </c>
      <c r="AW690" s="11" t="s">
        <v>37</v>
      </c>
      <c r="AX690" s="11" t="s">
        <v>73</v>
      </c>
      <c r="AY690" s="173" t="s">
        <v>155</v>
      </c>
    </row>
    <row r="691" spans="2:51" s="12" customFormat="1" ht="13.5">
      <c r="B691" s="177"/>
      <c r="D691" s="170" t="s">
        <v>164</v>
      </c>
      <c r="E691" s="178" t="s">
        <v>21</v>
      </c>
      <c r="F691" s="179" t="s">
        <v>81</v>
      </c>
      <c r="H691" s="180">
        <v>1</v>
      </c>
      <c r="I691" s="181"/>
      <c r="L691" s="177"/>
      <c r="M691" s="182"/>
      <c r="T691" s="183"/>
      <c r="AT691" s="178" t="s">
        <v>164</v>
      </c>
      <c r="AU691" s="178" t="s">
        <v>83</v>
      </c>
      <c r="AV691" s="12" t="s">
        <v>83</v>
      </c>
      <c r="AW691" s="12" t="s">
        <v>37</v>
      </c>
      <c r="AX691" s="12" t="s">
        <v>81</v>
      </c>
      <c r="AY691" s="178" t="s">
        <v>155</v>
      </c>
    </row>
    <row r="692" spans="2:65" s="1" customFormat="1" ht="22.5" customHeight="1">
      <c r="B692" s="39"/>
      <c r="C692" s="157" t="s">
        <v>1178</v>
      </c>
      <c r="D692" s="157" t="s">
        <v>157</v>
      </c>
      <c r="E692" s="158" t="s">
        <v>1179</v>
      </c>
      <c r="F692" s="159" t="s">
        <v>1180</v>
      </c>
      <c r="G692" s="160" t="s">
        <v>326</v>
      </c>
      <c r="H692" s="161">
        <v>3</v>
      </c>
      <c r="I692" s="162"/>
      <c r="J692" s="163">
        <f>ROUND(I692*H692,2)</f>
        <v>0</v>
      </c>
      <c r="K692" s="159" t="s">
        <v>161</v>
      </c>
      <c r="L692" s="39"/>
      <c r="M692" s="164" t="s">
        <v>21</v>
      </c>
      <c r="N692" s="165" t="s">
        <v>44</v>
      </c>
      <c r="P692" s="166">
        <f>O692*H692</f>
        <v>0</v>
      </c>
      <c r="Q692" s="166">
        <v>0</v>
      </c>
      <c r="R692" s="166">
        <f>Q692*H692</f>
        <v>0</v>
      </c>
      <c r="S692" s="166">
        <v>0</v>
      </c>
      <c r="T692" s="167">
        <f>S692*H692</f>
        <v>0</v>
      </c>
      <c r="AR692" s="23" t="s">
        <v>260</v>
      </c>
      <c r="AT692" s="23" t="s">
        <v>157</v>
      </c>
      <c r="AU692" s="23" t="s">
        <v>83</v>
      </c>
      <c r="AY692" s="23" t="s">
        <v>155</v>
      </c>
      <c r="BE692" s="168">
        <f>IF(N692="základní",J692,0)</f>
        <v>0</v>
      </c>
      <c r="BF692" s="168">
        <f>IF(N692="snížená",J692,0)</f>
        <v>0</v>
      </c>
      <c r="BG692" s="168">
        <f>IF(N692="zákl. přenesená",J692,0)</f>
        <v>0</v>
      </c>
      <c r="BH692" s="168">
        <f>IF(N692="sníž. přenesená",J692,0)</f>
        <v>0</v>
      </c>
      <c r="BI692" s="168">
        <f>IF(N692="nulová",J692,0)</f>
        <v>0</v>
      </c>
      <c r="BJ692" s="23" t="s">
        <v>81</v>
      </c>
      <c r="BK692" s="168">
        <f>ROUND(I692*H692,2)</f>
        <v>0</v>
      </c>
      <c r="BL692" s="23" t="s">
        <v>260</v>
      </c>
      <c r="BM692" s="23" t="s">
        <v>1181</v>
      </c>
    </row>
    <row r="693" spans="2:65" s="1" customFormat="1" ht="22.5" customHeight="1">
      <c r="B693" s="39"/>
      <c r="C693" s="192" t="s">
        <v>1182</v>
      </c>
      <c r="D693" s="192" t="s">
        <v>218</v>
      </c>
      <c r="E693" s="193" t="s">
        <v>1183</v>
      </c>
      <c r="F693" s="296" t="s">
        <v>1942</v>
      </c>
      <c r="G693" s="195" t="s">
        <v>326</v>
      </c>
      <c r="H693" s="196">
        <v>3</v>
      </c>
      <c r="I693" s="197"/>
      <c r="J693" s="198">
        <f>ROUND(I693*H693,2)</f>
        <v>0</v>
      </c>
      <c r="K693" s="194" t="s">
        <v>161</v>
      </c>
      <c r="L693" s="199"/>
      <c r="M693" s="200" t="s">
        <v>21</v>
      </c>
      <c r="N693" s="201" t="s">
        <v>44</v>
      </c>
      <c r="P693" s="166">
        <f>O693*H693</f>
        <v>0</v>
      </c>
      <c r="Q693" s="166">
        <v>0.077</v>
      </c>
      <c r="R693" s="166">
        <f>Q693*H693</f>
        <v>0.23099999999999998</v>
      </c>
      <c r="S693" s="166">
        <v>0</v>
      </c>
      <c r="T693" s="167">
        <f>S693*H693</f>
        <v>0</v>
      </c>
      <c r="AR693" s="23" t="s">
        <v>351</v>
      </c>
      <c r="AT693" s="23" t="s">
        <v>218</v>
      </c>
      <c r="AU693" s="23" t="s">
        <v>83</v>
      </c>
      <c r="AY693" s="23" t="s">
        <v>155</v>
      </c>
      <c r="BE693" s="168">
        <f>IF(N693="základní",J693,0)</f>
        <v>0</v>
      </c>
      <c r="BF693" s="168">
        <f>IF(N693="snížená",J693,0)</f>
        <v>0</v>
      </c>
      <c r="BG693" s="168">
        <f>IF(N693="zákl. přenesená",J693,0)</f>
        <v>0</v>
      </c>
      <c r="BH693" s="168">
        <f>IF(N693="sníž. přenesená",J693,0)</f>
        <v>0</v>
      </c>
      <c r="BI693" s="168">
        <f>IF(N693="nulová",J693,0)</f>
        <v>0</v>
      </c>
      <c r="BJ693" s="23" t="s">
        <v>81</v>
      </c>
      <c r="BK693" s="168">
        <f>ROUND(I693*H693,2)</f>
        <v>0</v>
      </c>
      <c r="BL693" s="23" t="s">
        <v>260</v>
      </c>
      <c r="BM693" s="23" t="s">
        <v>1184</v>
      </c>
    </row>
    <row r="694" spans="2:65" s="1" customFormat="1" ht="22.5" customHeight="1">
      <c r="B694" s="39"/>
      <c r="C694" s="157" t="s">
        <v>1185</v>
      </c>
      <c r="D694" s="157" t="s">
        <v>157</v>
      </c>
      <c r="E694" s="158" t="s">
        <v>1186</v>
      </c>
      <c r="F694" s="159" t="s">
        <v>1187</v>
      </c>
      <c r="G694" s="160" t="s">
        <v>326</v>
      </c>
      <c r="H694" s="161">
        <v>3</v>
      </c>
      <c r="I694" s="162"/>
      <c r="J694" s="163">
        <f>ROUND(I694*H694,2)</f>
        <v>0</v>
      </c>
      <c r="K694" s="159" t="s">
        <v>21</v>
      </c>
      <c r="L694" s="39"/>
      <c r="M694" s="164" t="s">
        <v>21</v>
      </c>
      <c r="N694" s="165" t="s">
        <v>44</v>
      </c>
      <c r="P694" s="166">
        <f>O694*H694</f>
        <v>0</v>
      </c>
      <c r="Q694" s="166">
        <v>0</v>
      </c>
      <c r="R694" s="166">
        <f>Q694*H694</f>
        <v>0</v>
      </c>
      <c r="S694" s="166">
        <v>0</v>
      </c>
      <c r="T694" s="167">
        <f>S694*H694</f>
        <v>0</v>
      </c>
      <c r="AR694" s="23" t="s">
        <v>260</v>
      </c>
      <c r="AT694" s="23" t="s">
        <v>157</v>
      </c>
      <c r="AU694" s="23" t="s">
        <v>83</v>
      </c>
      <c r="AY694" s="23" t="s">
        <v>155</v>
      </c>
      <c r="BE694" s="168">
        <f>IF(N694="základní",J694,0)</f>
        <v>0</v>
      </c>
      <c r="BF694" s="168">
        <f>IF(N694="snížená",J694,0)</f>
        <v>0</v>
      </c>
      <c r="BG694" s="168">
        <f>IF(N694="zákl. přenesená",J694,0)</f>
        <v>0</v>
      </c>
      <c r="BH694" s="168">
        <f>IF(N694="sníž. přenesená",J694,0)</f>
        <v>0</v>
      </c>
      <c r="BI694" s="168">
        <f>IF(N694="nulová",J694,0)</f>
        <v>0</v>
      </c>
      <c r="BJ694" s="23" t="s">
        <v>81</v>
      </c>
      <c r="BK694" s="168">
        <f>ROUND(I694*H694,2)</f>
        <v>0</v>
      </c>
      <c r="BL694" s="23" t="s">
        <v>260</v>
      </c>
      <c r="BM694" s="23" t="s">
        <v>1188</v>
      </c>
    </row>
    <row r="695" spans="2:65" s="1" customFormat="1" ht="22.5" customHeight="1">
      <c r="B695" s="39"/>
      <c r="C695" s="192" t="s">
        <v>1189</v>
      </c>
      <c r="D695" s="192" t="s">
        <v>218</v>
      </c>
      <c r="E695" s="193" t="s">
        <v>1190</v>
      </c>
      <c r="F695" s="194" t="s">
        <v>1191</v>
      </c>
      <c r="G695" s="195" t="s">
        <v>326</v>
      </c>
      <c r="H695" s="196">
        <v>3</v>
      </c>
      <c r="I695" s="197"/>
      <c r="J695" s="198">
        <f>ROUND(I695*H695,2)</f>
        <v>0</v>
      </c>
      <c r="K695" s="194" t="s">
        <v>21</v>
      </c>
      <c r="L695" s="199"/>
      <c r="M695" s="200" t="s">
        <v>21</v>
      </c>
      <c r="N695" s="201" t="s">
        <v>44</v>
      </c>
      <c r="P695" s="166">
        <f>O695*H695</f>
        <v>0</v>
      </c>
      <c r="Q695" s="166">
        <v>0.0014</v>
      </c>
      <c r="R695" s="166">
        <f>Q695*H695</f>
        <v>0.0042</v>
      </c>
      <c r="S695" s="166">
        <v>0</v>
      </c>
      <c r="T695" s="167">
        <f>S695*H695</f>
        <v>0</v>
      </c>
      <c r="AR695" s="23" t="s">
        <v>351</v>
      </c>
      <c r="AT695" s="23" t="s">
        <v>218</v>
      </c>
      <c r="AU695" s="23" t="s">
        <v>83</v>
      </c>
      <c r="AY695" s="23" t="s">
        <v>155</v>
      </c>
      <c r="BE695" s="168">
        <f>IF(N695="základní",J695,0)</f>
        <v>0</v>
      </c>
      <c r="BF695" s="168">
        <f>IF(N695="snížená",J695,0)</f>
        <v>0</v>
      </c>
      <c r="BG695" s="168">
        <f>IF(N695="zákl. přenesená",J695,0)</f>
        <v>0</v>
      </c>
      <c r="BH695" s="168">
        <f>IF(N695="sníž. přenesená",J695,0)</f>
        <v>0</v>
      </c>
      <c r="BI695" s="168">
        <f>IF(N695="nulová",J695,0)</f>
        <v>0</v>
      </c>
      <c r="BJ695" s="23" t="s">
        <v>81</v>
      </c>
      <c r="BK695" s="168">
        <f>ROUND(I695*H695,2)</f>
        <v>0</v>
      </c>
      <c r="BL695" s="23" t="s">
        <v>260</v>
      </c>
      <c r="BM695" s="23" t="s">
        <v>1192</v>
      </c>
    </row>
    <row r="696" spans="2:47" s="1" customFormat="1" ht="24">
      <c r="B696" s="39"/>
      <c r="D696" s="170" t="s">
        <v>222</v>
      </c>
      <c r="F696" s="202" t="s">
        <v>1193</v>
      </c>
      <c r="I696" s="98"/>
      <c r="L696" s="39"/>
      <c r="M696" s="203"/>
      <c r="T696" s="64"/>
      <c r="AT696" s="23" t="s">
        <v>222</v>
      </c>
      <c r="AU696" s="23" t="s">
        <v>83</v>
      </c>
    </row>
    <row r="697" spans="2:65" s="1" customFormat="1" ht="31.5" customHeight="1">
      <c r="B697" s="39"/>
      <c r="C697" s="157" t="s">
        <v>1194</v>
      </c>
      <c r="D697" s="157" t="s">
        <v>157</v>
      </c>
      <c r="E697" s="158" t="s">
        <v>1195</v>
      </c>
      <c r="F697" s="159" t="s">
        <v>1196</v>
      </c>
      <c r="G697" s="160" t="s">
        <v>326</v>
      </c>
      <c r="H697" s="161">
        <v>4</v>
      </c>
      <c r="I697" s="162"/>
      <c r="J697" s="163">
        <f>ROUND(I697*H697,2)</f>
        <v>0</v>
      </c>
      <c r="K697" s="159" t="s">
        <v>161</v>
      </c>
      <c r="L697" s="39"/>
      <c r="M697" s="164" t="s">
        <v>21</v>
      </c>
      <c r="N697" s="165" t="s">
        <v>44</v>
      </c>
      <c r="P697" s="166">
        <f>O697*H697</f>
        <v>0</v>
      </c>
      <c r="Q697" s="166">
        <v>0</v>
      </c>
      <c r="R697" s="166">
        <f>Q697*H697</f>
        <v>0</v>
      </c>
      <c r="S697" s="166">
        <v>0</v>
      </c>
      <c r="T697" s="167">
        <f>S697*H697</f>
        <v>0</v>
      </c>
      <c r="AR697" s="23" t="s">
        <v>260</v>
      </c>
      <c r="AT697" s="23" t="s">
        <v>157</v>
      </c>
      <c r="AU697" s="23" t="s">
        <v>83</v>
      </c>
      <c r="AY697" s="23" t="s">
        <v>155</v>
      </c>
      <c r="BE697" s="168">
        <f>IF(N697="základní",J697,0)</f>
        <v>0</v>
      </c>
      <c r="BF697" s="168">
        <f>IF(N697="snížená",J697,0)</f>
        <v>0</v>
      </c>
      <c r="BG697" s="168">
        <f>IF(N697="zákl. přenesená",J697,0)</f>
        <v>0</v>
      </c>
      <c r="BH697" s="168">
        <f>IF(N697="sníž. přenesená",J697,0)</f>
        <v>0</v>
      </c>
      <c r="BI697" s="168">
        <f>IF(N697="nulová",J697,0)</f>
        <v>0</v>
      </c>
      <c r="BJ697" s="23" t="s">
        <v>81</v>
      </c>
      <c r="BK697" s="168">
        <f>ROUND(I697*H697,2)</f>
        <v>0</v>
      </c>
      <c r="BL697" s="23" t="s">
        <v>260</v>
      </c>
      <c r="BM697" s="23" t="s">
        <v>1197</v>
      </c>
    </row>
    <row r="698" spans="2:65" s="1" customFormat="1" ht="22.5" customHeight="1">
      <c r="B698" s="39"/>
      <c r="C698" s="192" t="s">
        <v>1198</v>
      </c>
      <c r="D698" s="192" t="s">
        <v>218</v>
      </c>
      <c r="E698" s="193" t="s">
        <v>1199</v>
      </c>
      <c r="F698" s="296" t="s">
        <v>1943</v>
      </c>
      <c r="G698" s="195" t="s">
        <v>326</v>
      </c>
      <c r="H698" s="196">
        <v>4</v>
      </c>
      <c r="I698" s="197"/>
      <c r="J698" s="198">
        <f>ROUND(I698*H698,2)</f>
        <v>0</v>
      </c>
      <c r="K698" s="194" t="s">
        <v>21</v>
      </c>
      <c r="L698" s="199"/>
      <c r="M698" s="200" t="s">
        <v>21</v>
      </c>
      <c r="N698" s="201" t="s">
        <v>44</v>
      </c>
      <c r="P698" s="166">
        <f>O698*H698</f>
        <v>0</v>
      </c>
      <c r="Q698" s="166">
        <v>0.181</v>
      </c>
      <c r="R698" s="166">
        <f>Q698*H698</f>
        <v>0.724</v>
      </c>
      <c r="S698" s="166">
        <v>0</v>
      </c>
      <c r="T698" s="167">
        <f>S698*H698</f>
        <v>0</v>
      </c>
      <c r="AR698" s="23" t="s">
        <v>351</v>
      </c>
      <c r="AT698" s="23" t="s">
        <v>218</v>
      </c>
      <c r="AU698" s="23" t="s">
        <v>83</v>
      </c>
      <c r="AY698" s="23" t="s">
        <v>155</v>
      </c>
      <c r="BE698" s="168">
        <f>IF(N698="základní",J698,0)</f>
        <v>0</v>
      </c>
      <c r="BF698" s="168">
        <f>IF(N698="snížená",J698,0)</f>
        <v>0</v>
      </c>
      <c r="BG698" s="168">
        <f>IF(N698="zákl. přenesená",J698,0)</f>
        <v>0</v>
      </c>
      <c r="BH698" s="168">
        <f>IF(N698="sníž. přenesená",J698,0)</f>
        <v>0</v>
      </c>
      <c r="BI698" s="168">
        <f>IF(N698="nulová",J698,0)</f>
        <v>0</v>
      </c>
      <c r="BJ698" s="23" t="s">
        <v>81</v>
      </c>
      <c r="BK698" s="168">
        <f>ROUND(I698*H698,2)</f>
        <v>0</v>
      </c>
      <c r="BL698" s="23" t="s">
        <v>260</v>
      </c>
      <c r="BM698" s="23" t="s">
        <v>1200</v>
      </c>
    </row>
    <row r="699" spans="2:47" s="1" customFormat="1" ht="60">
      <c r="B699" s="39"/>
      <c r="D699" s="170" t="s">
        <v>222</v>
      </c>
      <c r="F699" s="297" t="s">
        <v>1944</v>
      </c>
      <c r="I699" s="98"/>
      <c r="L699" s="39"/>
      <c r="M699" s="203"/>
      <c r="T699" s="64"/>
      <c r="AT699" s="23" t="s">
        <v>222</v>
      </c>
      <c r="AU699" s="23" t="s">
        <v>83</v>
      </c>
    </row>
    <row r="700" spans="2:65" s="1" customFormat="1" ht="22.5" customHeight="1">
      <c r="B700" s="39"/>
      <c r="C700" s="192" t="s">
        <v>1201</v>
      </c>
      <c r="D700" s="192" t="s">
        <v>218</v>
      </c>
      <c r="E700" s="193" t="s">
        <v>1202</v>
      </c>
      <c r="F700" s="194" t="s">
        <v>1203</v>
      </c>
      <c r="G700" s="195" t="s">
        <v>326</v>
      </c>
      <c r="H700" s="196">
        <v>4</v>
      </c>
      <c r="I700" s="197"/>
      <c r="J700" s="198">
        <f aca="true" t="shared" si="50" ref="J700:J706">ROUND(I700*H700,2)</f>
        <v>0</v>
      </c>
      <c r="K700" s="194" t="s">
        <v>161</v>
      </c>
      <c r="L700" s="199"/>
      <c r="M700" s="200" t="s">
        <v>21</v>
      </c>
      <c r="N700" s="201" t="s">
        <v>44</v>
      </c>
      <c r="P700" s="166">
        <f aca="true" t="shared" si="51" ref="P700:P706">O700*H700</f>
        <v>0</v>
      </c>
      <c r="Q700" s="166">
        <v>0.0001</v>
      </c>
      <c r="R700" s="166">
        <f aca="true" t="shared" si="52" ref="R700:R706">Q700*H700</f>
        <v>0.0004</v>
      </c>
      <c r="S700" s="166">
        <v>0</v>
      </c>
      <c r="T700" s="167">
        <f aca="true" t="shared" si="53" ref="T700:T706">S700*H700</f>
        <v>0</v>
      </c>
      <c r="AR700" s="23" t="s">
        <v>351</v>
      </c>
      <c r="AT700" s="23" t="s">
        <v>218</v>
      </c>
      <c r="AU700" s="23" t="s">
        <v>83</v>
      </c>
      <c r="AY700" s="23" t="s">
        <v>155</v>
      </c>
      <c r="BE700" s="168">
        <f aca="true" t="shared" si="54" ref="BE700:BE706">IF(N700="základní",J700,0)</f>
        <v>0</v>
      </c>
      <c r="BF700" s="168">
        <f aca="true" t="shared" si="55" ref="BF700:BF706">IF(N700="snížená",J700,0)</f>
        <v>0</v>
      </c>
      <c r="BG700" s="168">
        <f aca="true" t="shared" si="56" ref="BG700:BG706">IF(N700="zákl. přenesená",J700,0)</f>
        <v>0</v>
      </c>
      <c r="BH700" s="168">
        <f aca="true" t="shared" si="57" ref="BH700:BH706">IF(N700="sníž. přenesená",J700,0)</f>
        <v>0</v>
      </c>
      <c r="BI700" s="168">
        <f aca="true" t="shared" si="58" ref="BI700:BI706">IF(N700="nulová",J700,0)</f>
        <v>0</v>
      </c>
      <c r="BJ700" s="23" t="s">
        <v>81</v>
      </c>
      <c r="BK700" s="168">
        <f aca="true" t="shared" si="59" ref="BK700:BK706">ROUND(I700*H700,2)</f>
        <v>0</v>
      </c>
      <c r="BL700" s="23" t="s">
        <v>260</v>
      </c>
      <c r="BM700" s="23" t="s">
        <v>1204</v>
      </c>
    </row>
    <row r="701" spans="2:65" s="1" customFormat="1" ht="31.5" customHeight="1">
      <c r="B701" s="39"/>
      <c r="C701" s="157" t="s">
        <v>1205</v>
      </c>
      <c r="D701" s="157" t="s">
        <v>157</v>
      </c>
      <c r="E701" s="158" t="s">
        <v>1206</v>
      </c>
      <c r="F701" s="159" t="s">
        <v>1207</v>
      </c>
      <c r="G701" s="160" t="s">
        <v>326</v>
      </c>
      <c r="H701" s="161">
        <v>4</v>
      </c>
      <c r="I701" s="162"/>
      <c r="J701" s="163">
        <f t="shared" si="50"/>
        <v>0</v>
      </c>
      <c r="K701" s="159" t="s">
        <v>161</v>
      </c>
      <c r="L701" s="39"/>
      <c r="M701" s="164" t="s">
        <v>21</v>
      </c>
      <c r="N701" s="165" t="s">
        <v>44</v>
      </c>
      <c r="P701" s="166">
        <f t="shared" si="51"/>
        <v>0</v>
      </c>
      <c r="Q701" s="166">
        <v>0</v>
      </c>
      <c r="R701" s="166">
        <f t="shared" si="52"/>
        <v>0</v>
      </c>
      <c r="S701" s="166">
        <v>0</v>
      </c>
      <c r="T701" s="167">
        <f t="shared" si="53"/>
        <v>0</v>
      </c>
      <c r="AR701" s="23" t="s">
        <v>260</v>
      </c>
      <c r="AT701" s="23" t="s">
        <v>157</v>
      </c>
      <c r="AU701" s="23" t="s">
        <v>83</v>
      </c>
      <c r="AY701" s="23" t="s">
        <v>155</v>
      </c>
      <c r="BE701" s="168">
        <f t="shared" si="54"/>
        <v>0</v>
      </c>
      <c r="BF701" s="168">
        <f t="shared" si="55"/>
        <v>0</v>
      </c>
      <c r="BG701" s="168">
        <f t="shared" si="56"/>
        <v>0</v>
      </c>
      <c r="BH701" s="168">
        <f t="shared" si="57"/>
        <v>0</v>
      </c>
      <c r="BI701" s="168">
        <f t="shared" si="58"/>
        <v>0</v>
      </c>
      <c r="BJ701" s="23" t="s">
        <v>81</v>
      </c>
      <c r="BK701" s="168">
        <f t="shared" si="59"/>
        <v>0</v>
      </c>
      <c r="BL701" s="23" t="s">
        <v>260</v>
      </c>
      <c r="BM701" s="23" t="s">
        <v>1208</v>
      </c>
    </row>
    <row r="702" spans="2:65" s="1" customFormat="1" ht="22.5" customHeight="1">
      <c r="B702" s="39"/>
      <c r="C702" s="192" t="s">
        <v>1209</v>
      </c>
      <c r="D702" s="192" t="s">
        <v>218</v>
      </c>
      <c r="E702" s="193" t="s">
        <v>1210</v>
      </c>
      <c r="F702" s="194" t="s">
        <v>1211</v>
      </c>
      <c r="G702" s="195" t="s">
        <v>326</v>
      </c>
      <c r="H702" s="196">
        <v>4</v>
      </c>
      <c r="I702" s="197"/>
      <c r="J702" s="198">
        <f t="shared" si="50"/>
        <v>0</v>
      </c>
      <c r="K702" s="194" t="s">
        <v>161</v>
      </c>
      <c r="L702" s="199"/>
      <c r="M702" s="200" t="s">
        <v>21</v>
      </c>
      <c r="N702" s="201" t="s">
        <v>44</v>
      </c>
      <c r="P702" s="166">
        <f t="shared" si="51"/>
        <v>0</v>
      </c>
      <c r="Q702" s="166">
        <v>0.012</v>
      </c>
      <c r="R702" s="166">
        <f t="shared" si="52"/>
        <v>0.048</v>
      </c>
      <c r="S702" s="166">
        <v>0</v>
      </c>
      <c r="T702" s="167">
        <f t="shared" si="53"/>
        <v>0</v>
      </c>
      <c r="AR702" s="23" t="s">
        <v>351</v>
      </c>
      <c r="AT702" s="23" t="s">
        <v>218</v>
      </c>
      <c r="AU702" s="23" t="s">
        <v>83</v>
      </c>
      <c r="AY702" s="23" t="s">
        <v>155</v>
      </c>
      <c r="BE702" s="168">
        <f t="shared" si="54"/>
        <v>0</v>
      </c>
      <c r="BF702" s="168">
        <f t="shared" si="55"/>
        <v>0</v>
      </c>
      <c r="BG702" s="168">
        <f t="shared" si="56"/>
        <v>0</v>
      </c>
      <c r="BH702" s="168">
        <f t="shared" si="57"/>
        <v>0</v>
      </c>
      <c r="BI702" s="168">
        <f t="shared" si="58"/>
        <v>0</v>
      </c>
      <c r="BJ702" s="23" t="s">
        <v>81</v>
      </c>
      <c r="BK702" s="168">
        <f t="shared" si="59"/>
        <v>0</v>
      </c>
      <c r="BL702" s="23" t="s">
        <v>260</v>
      </c>
      <c r="BM702" s="23" t="s">
        <v>1212</v>
      </c>
    </row>
    <row r="703" spans="2:65" s="1" customFormat="1" ht="31.5" customHeight="1">
      <c r="B703" s="39"/>
      <c r="C703" s="157" t="s">
        <v>1213</v>
      </c>
      <c r="D703" s="157" t="s">
        <v>157</v>
      </c>
      <c r="E703" s="158" t="s">
        <v>1214</v>
      </c>
      <c r="F703" s="159" t="s">
        <v>1215</v>
      </c>
      <c r="G703" s="160" t="s">
        <v>1216</v>
      </c>
      <c r="H703" s="161">
        <v>4</v>
      </c>
      <c r="I703" s="162"/>
      <c r="J703" s="163">
        <f t="shared" si="50"/>
        <v>0</v>
      </c>
      <c r="K703" s="159" t="s">
        <v>161</v>
      </c>
      <c r="L703" s="39"/>
      <c r="M703" s="164" t="s">
        <v>21</v>
      </c>
      <c r="N703" s="165" t="s">
        <v>44</v>
      </c>
      <c r="P703" s="166">
        <f t="shared" si="51"/>
        <v>0</v>
      </c>
      <c r="Q703" s="166">
        <v>0</v>
      </c>
      <c r="R703" s="166">
        <f t="shared" si="52"/>
        <v>0</v>
      </c>
      <c r="S703" s="166">
        <v>0</v>
      </c>
      <c r="T703" s="167">
        <f t="shared" si="53"/>
        <v>0</v>
      </c>
      <c r="AR703" s="23" t="s">
        <v>260</v>
      </c>
      <c r="AT703" s="23" t="s">
        <v>157</v>
      </c>
      <c r="AU703" s="23" t="s">
        <v>83</v>
      </c>
      <c r="AY703" s="23" t="s">
        <v>155</v>
      </c>
      <c r="BE703" s="168">
        <f t="shared" si="54"/>
        <v>0</v>
      </c>
      <c r="BF703" s="168">
        <f t="shared" si="55"/>
        <v>0</v>
      </c>
      <c r="BG703" s="168">
        <f t="shared" si="56"/>
        <v>0</v>
      </c>
      <c r="BH703" s="168">
        <f t="shared" si="57"/>
        <v>0</v>
      </c>
      <c r="BI703" s="168">
        <f t="shared" si="58"/>
        <v>0</v>
      </c>
      <c r="BJ703" s="23" t="s">
        <v>81</v>
      </c>
      <c r="BK703" s="168">
        <f t="shared" si="59"/>
        <v>0</v>
      </c>
      <c r="BL703" s="23" t="s">
        <v>260</v>
      </c>
      <c r="BM703" s="23" t="s">
        <v>1217</v>
      </c>
    </row>
    <row r="704" spans="2:65" s="1" customFormat="1" ht="22.5" customHeight="1">
      <c r="B704" s="39"/>
      <c r="C704" s="192" t="s">
        <v>1218</v>
      </c>
      <c r="D704" s="192" t="s">
        <v>218</v>
      </c>
      <c r="E704" s="193" t="s">
        <v>1219</v>
      </c>
      <c r="F704" s="194" t="s">
        <v>1220</v>
      </c>
      <c r="G704" s="195" t="s">
        <v>1216</v>
      </c>
      <c r="H704" s="196">
        <v>4</v>
      </c>
      <c r="I704" s="197"/>
      <c r="J704" s="198">
        <f t="shared" si="50"/>
        <v>0</v>
      </c>
      <c r="K704" s="194" t="s">
        <v>21</v>
      </c>
      <c r="L704" s="199"/>
      <c r="M704" s="200" t="s">
        <v>21</v>
      </c>
      <c r="N704" s="201" t="s">
        <v>44</v>
      </c>
      <c r="P704" s="166">
        <f t="shared" si="51"/>
        <v>0</v>
      </c>
      <c r="Q704" s="166">
        <v>0.0001</v>
      </c>
      <c r="R704" s="166">
        <f t="shared" si="52"/>
        <v>0.0004</v>
      </c>
      <c r="S704" s="166">
        <v>0</v>
      </c>
      <c r="T704" s="167">
        <f t="shared" si="53"/>
        <v>0</v>
      </c>
      <c r="AR704" s="23" t="s">
        <v>351</v>
      </c>
      <c r="AT704" s="23" t="s">
        <v>218</v>
      </c>
      <c r="AU704" s="23" t="s">
        <v>83</v>
      </c>
      <c r="AY704" s="23" t="s">
        <v>155</v>
      </c>
      <c r="BE704" s="168">
        <f t="shared" si="54"/>
        <v>0</v>
      </c>
      <c r="BF704" s="168">
        <f t="shared" si="55"/>
        <v>0</v>
      </c>
      <c r="BG704" s="168">
        <f t="shared" si="56"/>
        <v>0</v>
      </c>
      <c r="BH704" s="168">
        <f t="shared" si="57"/>
        <v>0</v>
      </c>
      <c r="BI704" s="168">
        <f t="shared" si="58"/>
        <v>0</v>
      </c>
      <c r="BJ704" s="23" t="s">
        <v>81</v>
      </c>
      <c r="BK704" s="168">
        <f t="shared" si="59"/>
        <v>0</v>
      </c>
      <c r="BL704" s="23" t="s">
        <v>260</v>
      </c>
      <c r="BM704" s="23" t="s">
        <v>1221</v>
      </c>
    </row>
    <row r="705" spans="2:65" s="1" customFormat="1" ht="31.5" customHeight="1">
      <c r="B705" s="39"/>
      <c r="C705" s="157" t="s">
        <v>1222</v>
      </c>
      <c r="D705" s="157" t="s">
        <v>157</v>
      </c>
      <c r="E705" s="158" t="s">
        <v>1223</v>
      </c>
      <c r="F705" s="159" t="s">
        <v>1224</v>
      </c>
      <c r="G705" s="160" t="s">
        <v>326</v>
      </c>
      <c r="H705" s="161">
        <v>2</v>
      </c>
      <c r="I705" s="162"/>
      <c r="J705" s="163">
        <f t="shared" si="50"/>
        <v>0</v>
      </c>
      <c r="K705" s="159" t="s">
        <v>161</v>
      </c>
      <c r="L705" s="39"/>
      <c r="M705" s="164" t="s">
        <v>21</v>
      </c>
      <c r="N705" s="165" t="s">
        <v>44</v>
      </c>
      <c r="P705" s="166">
        <f t="shared" si="51"/>
        <v>0</v>
      </c>
      <c r="Q705" s="166">
        <v>0.00085</v>
      </c>
      <c r="R705" s="166">
        <f t="shared" si="52"/>
        <v>0.0017</v>
      </c>
      <c r="S705" s="166">
        <v>0</v>
      </c>
      <c r="T705" s="167">
        <f t="shared" si="53"/>
        <v>0</v>
      </c>
      <c r="AR705" s="23" t="s">
        <v>260</v>
      </c>
      <c r="AT705" s="23" t="s">
        <v>157</v>
      </c>
      <c r="AU705" s="23" t="s">
        <v>83</v>
      </c>
      <c r="AY705" s="23" t="s">
        <v>155</v>
      </c>
      <c r="BE705" s="168">
        <f t="shared" si="54"/>
        <v>0</v>
      </c>
      <c r="BF705" s="168">
        <f t="shared" si="55"/>
        <v>0</v>
      </c>
      <c r="BG705" s="168">
        <f t="shared" si="56"/>
        <v>0</v>
      </c>
      <c r="BH705" s="168">
        <f t="shared" si="57"/>
        <v>0</v>
      </c>
      <c r="BI705" s="168">
        <f t="shared" si="58"/>
        <v>0</v>
      </c>
      <c r="BJ705" s="23" t="s">
        <v>81</v>
      </c>
      <c r="BK705" s="168">
        <f t="shared" si="59"/>
        <v>0</v>
      </c>
      <c r="BL705" s="23" t="s">
        <v>260</v>
      </c>
      <c r="BM705" s="23" t="s">
        <v>1225</v>
      </c>
    </row>
    <row r="706" spans="2:65" s="1" customFormat="1" ht="36">
      <c r="B706" s="39"/>
      <c r="C706" s="192" t="s">
        <v>1226</v>
      </c>
      <c r="D706" s="192" t="s">
        <v>218</v>
      </c>
      <c r="E706" s="193" t="s">
        <v>1227</v>
      </c>
      <c r="F706" s="296" t="s">
        <v>1945</v>
      </c>
      <c r="G706" s="195" t="s">
        <v>326</v>
      </c>
      <c r="H706" s="196">
        <v>2</v>
      </c>
      <c r="I706" s="197"/>
      <c r="J706" s="198">
        <f t="shared" si="50"/>
        <v>0</v>
      </c>
      <c r="K706" s="194" t="s">
        <v>161</v>
      </c>
      <c r="L706" s="199"/>
      <c r="M706" s="200" t="s">
        <v>21</v>
      </c>
      <c r="N706" s="201" t="s">
        <v>44</v>
      </c>
      <c r="P706" s="166">
        <f t="shared" si="51"/>
        <v>0</v>
      </c>
      <c r="Q706" s="166">
        <v>0.503</v>
      </c>
      <c r="R706" s="166">
        <f t="shared" si="52"/>
        <v>1.006</v>
      </c>
      <c r="S706" s="166">
        <v>0</v>
      </c>
      <c r="T706" s="167">
        <f t="shared" si="53"/>
        <v>0</v>
      </c>
      <c r="AR706" s="23" t="s">
        <v>351</v>
      </c>
      <c r="AT706" s="23" t="s">
        <v>218</v>
      </c>
      <c r="AU706" s="23" t="s">
        <v>83</v>
      </c>
      <c r="AY706" s="23" t="s">
        <v>155</v>
      </c>
      <c r="BE706" s="168">
        <f t="shared" si="54"/>
        <v>0</v>
      </c>
      <c r="BF706" s="168">
        <f t="shared" si="55"/>
        <v>0</v>
      </c>
      <c r="BG706" s="168">
        <f t="shared" si="56"/>
        <v>0</v>
      </c>
      <c r="BH706" s="168">
        <f t="shared" si="57"/>
        <v>0</v>
      </c>
      <c r="BI706" s="168">
        <f t="shared" si="58"/>
        <v>0</v>
      </c>
      <c r="BJ706" s="23" t="s">
        <v>81</v>
      </c>
      <c r="BK706" s="168">
        <f t="shared" si="59"/>
        <v>0</v>
      </c>
      <c r="BL706" s="23" t="s">
        <v>260</v>
      </c>
      <c r="BM706" s="23" t="s">
        <v>1228</v>
      </c>
    </row>
    <row r="707" spans="2:47" s="1" customFormat="1" ht="24">
      <c r="B707" s="39"/>
      <c r="D707" s="170" t="s">
        <v>222</v>
      </c>
      <c r="F707" s="297" t="s">
        <v>1946</v>
      </c>
      <c r="I707" s="98"/>
      <c r="L707" s="39"/>
      <c r="M707" s="203"/>
      <c r="T707" s="64"/>
      <c r="AT707" s="23" t="s">
        <v>222</v>
      </c>
      <c r="AU707" s="23" t="s">
        <v>83</v>
      </c>
    </row>
    <row r="708" spans="2:65" s="1" customFormat="1" ht="22.5" customHeight="1">
      <c r="B708" s="39"/>
      <c r="C708" s="157" t="s">
        <v>1229</v>
      </c>
      <c r="D708" s="157" t="s">
        <v>157</v>
      </c>
      <c r="E708" s="158" t="s">
        <v>1230</v>
      </c>
      <c r="F708" s="159" t="s">
        <v>1231</v>
      </c>
      <c r="G708" s="160" t="s">
        <v>416</v>
      </c>
      <c r="H708" s="161">
        <v>8.5</v>
      </c>
      <c r="I708" s="162"/>
      <c r="J708" s="163">
        <f>ROUND(I708*H708,2)</f>
        <v>0</v>
      </c>
      <c r="K708" s="159" t="s">
        <v>161</v>
      </c>
      <c r="L708" s="39"/>
      <c r="M708" s="164" t="s">
        <v>21</v>
      </c>
      <c r="N708" s="165" t="s">
        <v>44</v>
      </c>
      <c r="P708" s="166">
        <f>O708*H708</f>
        <v>0</v>
      </c>
      <c r="Q708" s="166">
        <v>9E-05</v>
      </c>
      <c r="R708" s="166">
        <f>Q708*H708</f>
        <v>0.0007650000000000001</v>
      </c>
      <c r="S708" s="166">
        <v>0</v>
      </c>
      <c r="T708" s="167">
        <f>S708*H708</f>
        <v>0</v>
      </c>
      <c r="AR708" s="23" t="s">
        <v>260</v>
      </c>
      <c r="AT708" s="23" t="s">
        <v>157</v>
      </c>
      <c r="AU708" s="23" t="s">
        <v>83</v>
      </c>
      <c r="AY708" s="23" t="s">
        <v>155</v>
      </c>
      <c r="BE708" s="168">
        <f>IF(N708="základní",J708,0)</f>
        <v>0</v>
      </c>
      <c r="BF708" s="168">
        <f>IF(N708="snížená",J708,0)</f>
        <v>0</v>
      </c>
      <c r="BG708" s="168">
        <f>IF(N708="zákl. přenesená",J708,0)</f>
        <v>0</v>
      </c>
      <c r="BH708" s="168">
        <f>IF(N708="sníž. přenesená",J708,0)</f>
        <v>0</v>
      </c>
      <c r="BI708" s="168">
        <f>IF(N708="nulová",J708,0)</f>
        <v>0</v>
      </c>
      <c r="BJ708" s="23" t="s">
        <v>81</v>
      </c>
      <c r="BK708" s="168">
        <f>ROUND(I708*H708,2)</f>
        <v>0</v>
      </c>
      <c r="BL708" s="23" t="s">
        <v>260</v>
      </c>
      <c r="BM708" s="23" t="s">
        <v>1232</v>
      </c>
    </row>
    <row r="709" spans="2:65" s="1" customFormat="1" ht="31.5" customHeight="1">
      <c r="B709" s="39"/>
      <c r="C709" s="192" t="s">
        <v>1233</v>
      </c>
      <c r="D709" s="192" t="s">
        <v>218</v>
      </c>
      <c r="E709" s="193" t="s">
        <v>1234</v>
      </c>
      <c r="F709" s="194" t="s">
        <v>1235</v>
      </c>
      <c r="G709" s="195" t="s">
        <v>326</v>
      </c>
      <c r="H709" s="196">
        <v>1</v>
      </c>
      <c r="I709" s="197"/>
      <c r="J709" s="198">
        <f>ROUND(I709*H709,2)</f>
        <v>0</v>
      </c>
      <c r="K709" s="194" t="s">
        <v>21</v>
      </c>
      <c r="L709" s="199"/>
      <c r="M709" s="200" t="s">
        <v>21</v>
      </c>
      <c r="N709" s="201" t="s">
        <v>44</v>
      </c>
      <c r="P709" s="166">
        <f>O709*H709</f>
        <v>0</v>
      </c>
      <c r="Q709" s="166">
        <v>0.0126</v>
      </c>
      <c r="R709" s="166">
        <f>Q709*H709</f>
        <v>0.0126</v>
      </c>
      <c r="S709" s="166">
        <v>0</v>
      </c>
      <c r="T709" s="167">
        <f>S709*H709</f>
        <v>0</v>
      </c>
      <c r="AR709" s="23" t="s">
        <v>351</v>
      </c>
      <c r="AT709" s="23" t="s">
        <v>218</v>
      </c>
      <c r="AU709" s="23" t="s">
        <v>83</v>
      </c>
      <c r="AY709" s="23" t="s">
        <v>155</v>
      </c>
      <c r="BE709" s="168">
        <f>IF(N709="základní",J709,0)</f>
        <v>0</v>
      </c>
      <c r="BF709" s="168">
        <f>IF(N709="snížená",J709,0)</f>
        <v>0</v>
      </c>
      <c r="BG709" s="168">
        <f>IF(N709="zákl. přenesená",J709,0)</f>
        <v>0</v>
      </c>
      <c r="BH709" s="168">
        <f>IF(N709="sníž. přenesená",J709,0)</f>
        <v>0</v>
      </c>
      <c r="BI709" s="168">
        <f>IF(N709="nulová",J709,0)</f>
        <v>0</v>
      </c>
      <c r="BJ709" s="23" t="s">
        <v>81</v>
      </c>
      <c r="BK709" s="168">
        <f>ROUND(I709*H709,2)</f>
        <v>0</v>
      </c>
      <c r="BL709" s="23" t="s">
        <v>260</v>
      </c>
      <c r="BM709" s="23" t="s">
        <v>1236</v>
      </c>
    </row>
    <row r="710" spans="2:65" s="1" customFormat="1" ht="31.5" customHeight="1">
      <c r="B710" s="39"/>
      <c r="C710" s="157" t="s">
        <v>1237</v>
      </c>
      <c r="D710" s="157" t="s">
        <v>157</v>
      </c>
      <c r="E710" s="158" t="s">
        <v>1238</v>
      </c>
      <c r="F710" s="159" t="s">
        <v>1239</v>
      </c>
      <c r="G710" s="160" t="s">
        <v>742</v>
      </c>
      <c r="H710" s="211"/>
      <c r="I710" s="162"/>
      <c r="J710" s="163">
        <f>ROUND(I710*H710,2)</f>
        <v>0</v>
      </c>
      <c r="K710" s="159" t="s">
        <v>161</v>
      </c>
      <c r="L710" s="39"/>
      <c r="M710" s="164" t="s">
        <v>21</v>
      </c>
      <c r="N710" s="165" t="s">
        <v>44</v>
      </c>
      <c r="P710" s="166">
        <f>O710*H710</f>
        <v>0</v>
      </c>
      <c r="Q710" s="166">
        <v>0</v>
      </c>
      <c r="R710" s="166">
        <f>Q710*H710</f>
        <v>0</v>
      </c>
      <c r="S710" s="166">
        <v>0</v>
      </c>
      <c r="T710" s="167">
        <f>S710*H710</f>
        <v>0</v>
      </c>
      <c r="AR710" s="23" t="s">
        <v>260</v>
      </c>
      <c r="AT710" s="23" t="s">
        <v>157</v>
      </c>
      <c r="AU710" s="23" t="s">
        <v>83</v>
      </c>
      <c r="AY710" s="23" t="s">
        <v>155</v>
      </c>
      <c r="BE710" s="168">
        <f>IF(N710="základní",J710,0)</f>
        <v>0</v>
      </c>
      <c r="BF710" s="168">
        <f>IF(N710="snížená",J710,0)</f>
        <v>0</v>
      </c>
      <c r="BG710" s="168">
        <f>IF(N710="zákl. přenesená",J710,0)</f>
        <v>0</v>
      </c>
      <c r="BH710" s="168">
        <f>IF(N710="sníž. přenesená",J710,0)</f>
        <v>0</v>
      </c>
      <c r="BI710" s="168">
        <f>IF(N710="nulová",J710,0)</f>
        <v>0</v>
      </c>
      <c r="BJ710" s="23" t="s">
        <v>81</v>
      </c>
      <c r="BK710" s="168">
        <f>ROUND(I710*H710,2)</f>
        <v>0</v>
      </c>
      <c r="BL710" s="23" t="s">
        <v>260</v>
      </c>
      <c r="BM710" s="23" t="s">
        <v>1240</v>
      </c>
    </row>
    <row r="711" spans="2:63" s="10" customFormat="1" ht="29.85" customHeight="1">
      <c r="B711" s="145"/>
      <c r="D711" s="146" t="s">
        <v>72</v>
      </c>
      <c r="E711" s="155" t="s">
        <v>1241</v>
      </c>
      <c r="F711" s="155" t="s">
        <v>1242</v>
      </c>
      <c r="I711" s="148"/>
      <c r="J711" s="156">
        <f>BK711</f>
        <v>0</v>
      </c>
      <c r="L711" s="145"/>
      <c r="M711" s="150"/>
      <c r="P711" s="151">
        <f>SUM(P712:P720)</f>
        <v>0</v>
      </c>
      <c r="R711" s="151">
        <f>SUM(R712:R720)</f>
        <v>0</v>
      </c>
      <c r="T711" s="152">
        <f>SUM(T712:T720)</f>
        <v>0</v>
      </c>
      <c r="AR711" s="146" t="s">
        <v>83</v>
      </c>
      <c r="AT711" s="153" t="s">
        <v>72</v>
      </c>
      <c r="AU711" s="153" t="s">
        <v>81</v>
      </c>
      <c r="AY711" s="146" t="s">
        <v>155</v>
      </c>
      <c r="BK711" s="154">
        <f>SUM(BK712:BK720)</f>
        <v>0</v>
      </c>
    </row>
    <row r="712" spans="2:65" s="1" customFormat="1" ht="22.5" customHeight="1">
      <c r="B712" s="39"/>
      <c r="C712" s="157" t="s">
        <v>1243</v>
      </c>
      <c r="D712" s="157" t="s">
        <v>157</v>
      </c>
      <c r="E712" s="158" t="s">
        <v>1244</v>
      </c>
      <c r="F712" s="159" t="s">
        <v>1245</v>
      </c>
      <c r="G712" s="160" t="s">
        <v>1246</v>
      </c>
      <c r="H712" s="161">
        <v>8</v>
      </c>
      <c r="I712" s="162"/>
      <c r="J712" s="163">
        <f aca="true" t="shared" si="60" ref="J712:J718">ROUND(I712*H712,2)</f>
        <v>0</v>
      </c>
      <c r="K712" s="159" t="s">
        <v>21</v>
      </c>
      <c r="L712" s="39"/>
      <c r="M712" s="164" t="s">
        <v>21</v>
      </c>
      <c r="N712" s="165" t="s">
        <v>44</v>
      </c>
      <c r="P712" s="166">
        <f aca="true" t="shared" si="61" ref="P712:P718">O712*H712</f>
        <v>0</v>
      </c>
      <c r="Q712" s="166">
        <v>0</v>
      </c>
      <c r="R712" s="166">
        <f aca="true" t="shared" si="62" ref="R712:R718">Q712*H712</f>
        <v>0</v>
      </c>
      <c r="S712" s="166">
        <v>0</v>
      </c>
      <c r="T712" s="167">
        <f aca="true" t="shared" si="63" ref="T712:T718">S712*H712</f>
        <v>0</v>
      </c>
      <c r="AR712" s="23" t="s">
        <v>260</v>
      </c>
      <c r="AT712" s="23" t="s">
        <v>157</v>
      </c>
      <c r="AU712" s="23" t="s">
        <v>83</v>
      </c>
      <c r="AY712" s="23" t="s">
        <v>155</v>
      </c>
      <c r="BE712" s="168">
        <f aca="true" t="shared" si="64" ref="BE712:BE718">IF(N712="základní",J712,0)</f>
        <v>0</v>
      </c>
      <c r="BF712" s="168">
        <f aca="true" t="shared" si="65" ref="BF712:BF718">IF(N712="snížená",J712,0)</f>
        <v>0</v>
      </c>
      <c r="BG712" s="168">
        <f aca="true" t="shared" si="66" ref="BG712:BG718">IF(N712="zákl. přenesená",J712,0)</f>
        <v>0</v>
      </c>
      <c r="BH712" s="168">
        <f aca="true" t="shared" si="67" ref="BH712:BH718">IF(N712="sníž. přenesená",J712,0)</f>
        <v>0</v>
      </c>
      <c r="BI712" s="168">
        <f aca="true" t="shared" si="68" ref="BI712:BI718">IF(N712="nulová",J712,0)</f>
        <v>0</v>
      </c>
      <c r="BJ712" s="23" t="s">
        <v>81</v>
      </c>
      <c r="BK712" s="168">
        <f aca="true" t="shared" si="69" ref="BK712:BK718">ROUND(I712*H712,2)</f>
        <v>0</v>
      </c>
      <c r="BL712" s="23" t="s">
        <v>260</v>
      </c>
      <c r="BM712" s="23" t="s">
        <v>1247</v>
      </c>
    </row>
    <row r="713" spans="2:65" s="1" customFormat="1" ht="31.5" customHeight="1">
      <c r="B713" s="39"/>
      <c r="C713" s="157" t="s">
        <v>1248</v>
      </c>
      <c r="D713" s="157" t="s">
        <v>157</v>
      </c>
      <c r="E713" s="158" t="s">
        <v>1249</v>
      </c>
      <c r="F713" s="159" t="s">
        <v>1250</v>
      </c>
      <c r="G713" s="160" t="s">
        <v>1246</v>
      </c>
      <c r="H713" s="161">
        <v>5</v>
      </c>
      <c r="I713" s="162"/>
      <c r="J713" s="163">
        <f t="shared" si="60"/>
        <v>0</v>
      </c>
      <c r="K713" s="159" t="s">
        <v>21</v>
      </c>
      <c r="L713" s="39"/>
      <c r="M713" s="164" t="s">
        <v>21</v>
      </c>
      <c r="N713" s="165" t="s">
        <v>44</v>
      </c>
      <c r="P713" s="166">
        <f t="shared" si="61"/>
        <v>0</v>
      </c>
      <c r="Q713" s="166">
        <v>0</v>
      </c>
      <c r="R713" s="166">
        <f t="shared" si="62"/>
        <v>0</v>
      </c>
      <c r="S713" s="166">
        <v>0</v>
      </c>
      <c r="T713" s="167">
        <f t="shared" si="63"/>
        <v>0</v>
      </c>
      <c r="AR713" s="23" t="s">
        <v>260</v>
      </c>
      <c r="AT713" s="23" t="s">
        <v>157</v>
      </c>
      <c r="AU713" s="23" t="s">
        <v>83</v>
      </c>
      <c r="AY713" s="23" t="s">
        <v>155</v>
      </c>
      <c r="BE713" s="168">
        <f t="shared" si="64"/>
        <v>0</v>
      </c>
      <c r="BF713" s="168">
        <f t="shared" si="65"/>
        <v>0</v>
      </c>
      <c r="BG713" s="168">
        <f t="shared" si="66"/>
        <v>0</v>
      </c>
      <c r="BH713" s="168">
        <f t="shared" si="67"/>
        <v>0</v>
      </c>
      <c r="BI713" s="168">
        <f t="shared" si="68"/>
        <v>0</v>
      </c>
      <c r="BJ713" s="23" t="s">
        <v>81</v>
      </c>
      <c r="BK713" s="168">
        <f t="shared" si="69"/>
        <v>0</v>
      </c>
      <c r="BL713" s="23" t="s">
        <v>260</v>
      </c>
      <c r="BM713" s="23" t="s">
        <v>1251</v>
      </c>
    </row>
    <row r="714" spans="2:65" s="1" customFormat="1" ht="22.5" customHeight="1">
      <c r="B714" s="39"/>
      <c r="C714" s="157" t="s">
        <v>1252</v>
      </c>
      <c r="D714" s="157" t="s">
        <v>157</v>
      </c>
      <c r="E714" s="158" t="s">
        <v>1253</v>
      </c>
      <c r="F714" s="159" t="s">
        <v>1254</v>
      </c>
      <c r="G714" s="160" t="s">
        <v>1246</v>
      </c>
      <c r="H714" s="161">
        <v>7</v>
      </c>
      <c r="I714" s="162"/>
      <c r="J714" s="163">
        <f t="shared" si="60"/>
        <v>0</v>
      </c>
      <c r="K714" s="159" t="s">
        <v>21</v>
      </c>
      <c r="L714" s="39"/>
      <c r="M714" s="164" t="s">
        <v>21</v>
      </c>
      <c r="N714" s="165" t="s">
        <v>44</v>
      </c>
      <c r="P714" s="166">
        <f t="shared" si="61"/>
        <v>0</v>
      </c>
      <c r="Q714" s="166">
        <v>0</v>
      </c>
      <c r="R714" s="166">
        <f t="shared" si="62"/>
        <v>0</v>
      </c>
      <c r="S714" s="166">
        <v>0</v>
      </c>
      <c r="T714" s="167">
        <f t="shared" si="63"/>
        <v>0</v>
      </c>
      <c r="AR714" s="23" t="s">
        <v>260</v>
      </c>
      <c r="AT714" s="23" t="s">
        <v>157</v>
      </c>
      <c r="AU714" s="23" t="s">
        <v>83</v>
      </c>
      <c r="AY714" s="23" t="s">
        <v>155</v>
      </c>
      <c r="BE714" s="168">
        <f t="shared" si="64"/>
        <v>0</v>
      </c>
      <c r="BF714" s="168">
        <f t="shared" si="65"/>
        <v>0</v>
      </c>
      <c r="BG714" s="168">
        <f t="shared" si="66"/>
        <v>0</v>
      </c>
      <c r="BH714" s="168">
        <f t="shared" si="67"/>
        <v>0</v>
      </c>
      <c r="BI714" s="168">
        <f t="shared" si="68"/>
        <v>0</v>
      </c>
      <c r="BJ714" s="23" t="s">
        <v>81</v>
      </c>
      <c r="BK714" s="168">
        <f t="shared" si="69"/>
        <v>0</v>
      </c>
      <c r="BL714" s="23" t="s">
        <v>260</v>
      </c>
      <c r="BM714" s="23" t="s">
        <v>1255</v>
      </c>
    </row>
    <row r="715" spans="2:65" s="1" customFormat="1" ht="22.5" customHeight="1">
      <c r="B715" s="39"/>
      <c r="C715" s="157" t="s">
        <v>1256</v>
      </c>
      <c r="D715" s="157" t="s">
        <v>157</v>
      </c>
      <c r="E715" s="158" t="s">
        <v>1257</v>
      </c>
      <c r="F715" s="159" t="s">
        <v>1258</v>
      </c>
      <c r="G715" s="160" t="s">
        <v>1246</v>
      </c>
      <c r="H715" s="161">
        <v>20</v>
      </c>
      <c r="I715" s="162"/>
      <c r="J715" s="163">
        <f t="shared" si="60"/>
        <v>0</v>
      </c>
      <c r="K715" s="159" t="s">
        <v>21</v>
      </c>
      <c r="L715" s="39"/>
      <c r="M715" s="164" t="s">
        <v>21</v>
      </c>
      <c r="N715" s="165" t="s">
        <v>44</v>
      </c>
      <c r="P715" s="166">
        <f t="shared" si="61"/>
        <v>0</v>
      </c>
      <c r="Q715" s="166">
        <v>0</v>
      </c>
      <c r="R715" s="166">
        <f t="shared" si="62"/>
        <v>0</v>
      </c>
      <c r="S715" s="166">
        <v>0</v>
      </c>
      <c r="T715" s="167">
        <f t="shared" si="63"/>
        <v>0</v>
      </c>
      <c r="AR715" s="23" t="s">
        <v>260</v>
      </c>
      <c r="AT715" s="23" t="s">
        <v>157</v>
      </c>
      <c r="AU715" s="23" t="s">
        <v>83</v>
      </c>
      <c r="AY715" s="23" t="s">
        <v>155</v>
      </c>
      <c r="BE715" s="168">
        <f t="shared" si="64"/>
        <v>0</v>
      </c>
      <c r="BF715" s="168">
        <f t="shared" si="65"/>
        <v>0</v>
      </c>
      <c r="BG715" s="168">
        <f t="shared" si="66"/>
        <v>0</v>
      </c>
      <c r="BH715" s="168">
        <f t="shared" si="67"/>
        <v>0</v>
      </c>
      <c r="BI715" s="168">
        <f t="shared" si="68"/>
        <v>0</v>
      </c>
      <c r="BJ715" s="23" t="s">
        <v>81</v>
      </c>
      <c r="BK715" s="168">
        <f t="shared" si="69"/>
        <v>0</v>
      </c>
      <c r="BL715" s="23" t="s">
        <v>260</v>
      </c>
      <c r="BM715" s="23" t="s">
        <v>1259</v>
      </c>
    </row>
    <row r="716" spans="2:65" s="1" customFormat="1" ht="22.5" customHeight="1">
      <c r="B716" s="39"/>
      <c r="C716" s="157" t="s">
        <v>1260</v>
      </c>
      <c r="D716" s="157" t="s">
        <v>157</v>
      </c>
      <c r="E716" s="158" t="s">
        <v>1261</v>
      </c>
      <c r="F716" s="159" t="s">
        <v>1262</v>
      </c>
      <c r="G716" s="160" t="s">
        <v>1246</v>
      </c>
      <c r="H716" s="161">
        <v>1</v>
      </c>
      <c r="I716" s="162"/>
      <c r="J716" s="163">
        <f t="shared" si="60"/>
        <v>0</v>
      </c>
      <c r="K716" s="159" t="s">
        <v>21</v>
      </c>
      <c r="L716" s="39"/>
      <c r="M716" s="164" t="s">
        <v>21</v>
      </c>
      <c r="N716" s="165" t="s">
        <v>44</v>
      </c>
      <c r="P716" s="166">
        <f t="shared" si="61"/>
        <v>0</v>
      </c>
      <c r="Q716" s="166">
        <v>0</v>
      </c>
      <c r="R716" s="166">
        <f t="shared" si="62"/>
        <v>0</v>
      </c>
      <c r="S716" s="166">
        <v>0</v>
      </c>
      <c r="T716" s="167">
        <f t="shared" si="63"/>
        <v>0</v>
      </c>
      <c r="AR716" s="23" t="s">
        <v>260</v>
      </c>
      <c r="AT716" s="23" t="s">
        <v>157</v>
      </c>
      <c r="AU716" s="23" t="s">
        <v>83</v>
      </c>
      <c r="AY716" s="23" t="s">
        <v>155</v>
      </c>
      <c r="BE716" s="168">
        <f t="shared" si="64"/>
        <v>0</v>
      </c>
      <c r="BF716" s="168">
        <f t="shared" si="65"/>
        <v>0</v>
      </c>
      <c r="BG716" s="168">
        <f t="shared" si="66"/>
        <v>0</v>
      </c>
      <c r="BH716" s="168">
        <f t="shared" si="67"/>
        <v>0</v>
      </c>
      <c r="BI716" s="168">
        <f t="shared" si="68"/>
        <v>0</v>
      </c>
      <c r="BJ716" s="23" t="s">
        <v>81</v>
      </c>
      <c r="BK716" s="168">
        <f t="shared" si="69"/>
        <v>0</v>
      </c>
      <c r="BL716" s="23" t="s">
        <v>260</v>
      </c>
      <c r="BM716" s="23" t="s">
        <v>1263</v>
      </c>
    </row>
    <row r="717" spans="2:65" s="1" customFormat="1" ht="72">
      <c r="B717" s="39"/>
      <c r="C717" s="157" t="s">
        <v>1264</v>
      </c>
      <c r="D717" s="157" t="s">
        <v>157</v>
      </c>
      <c r="E717" s="158" t="s">
        <v>1265</v>
      </c>
      <c r="F717" s="159" t="s">
        <v>1947</v>
      </c>
      <c r="G717" s="160" t="s">
        <v>759</v>
      </c>
      <c r="H717" s="161">
        <v>1</v>
      </c>
      <c r="I717" s="162"/>
      <c r="J717" s="163">
        <f t="shared" si="60"/>
        <v>0</v>
      </c>
      <c r="K717" s="159" t="s">
        <v>21</v>
      </c>
      <c r="L717" s="39"/>
      <c r="M717" s="164" t="s">
        <v>21</v>
      </c>
      <c r="N717" s="165" t="s">
        <v>44</v>
      </c>
      <c r="P717" s="166">
        <f t="shared" si="61"/>
        <v>0</v>
      </c>
      <c r="Q717" s="166">
        <v>0</v>
      </c>
      <c r="R717" s="166">
        <f t="shared" si="62"/>
        <v>0</v>
      </c>
      <c r="S717" s="166">
        <v>0</v>
      </c>
      <c r="T717" s="167">
        <f t="shared" si="63"/>
        <v>0</v>
      </c>
      <c r="AR717" s="23" t="s">
        <v>260</v>
      </c>
      <c r="AT717" s="23" t="s">
        <v>157</v>
      </c>
      <c r="AU717" s="23" t="s">
        <v>83</v>
      </c>
      <c r="AY717" s="23" t="s">
        <v>155</v>
      </c>
      <c r="BE717" s="168">
        <f t="shared" si="64"/>
        <v>0</v>
      </c>
      <c r="BF717" s="168">
        <f t="shared" si="65"/>
        <v>0</v>
      </c>
      <c r="BG717" s="168">
        <f t="shared" si="66"/>
        <v>0</v>
      </c>
      <c r="BH717" s="168">
        <f t="shared" si="67"/>
        <v>0</v>
      </c>
      <c r="BI717" s="168">
        <f t="shared" si="68"/>
        <v>0</v>
      </c>
      <c r="BJ717" s="23" t="s">
        <v>81</v>
      </c>
      <c r="BK717" s="168">
        <f t="shared" si="69"/>
        <v>0</v>
      </c>
      <c r="BL717" s="23" t="s">
        <v>260</v>
      </c>
      <c r="BM717" s="23" t="s">
        <v>1266</v>
      </c>
    </row>
    <row r="718" spans="2:65" s="1" customFormat="1" ht="48">
      <c r="B718" s="39"/>
      <c r="C718" s="157" t="s">
        <v>1267</v>
      </c>
      <c r="D718" s="157" t="s">
        <v>157</v>
      </c>
      <c r="E718" s="158" t="s">
        <v>1268</v>
      </c>
      <c r="F718" s="159" t="s">
        <v>1948</v>
      </c>
      <c r="G718" s="160" t="s">
        <v>759</v>
      </c>
      <c r="H718" s="161">
        <v>1</v>
      </c>
      <c r="I718" s="162"/>
      <c r="J718" s="163">
        <f t="shared" si="60"/>
        <v>0</v>
      </c>
      <c r="K718" s="159" t="s">
        <v>21</v>
      </c>
      <c r="L718" s="39"/>
      <c r="M718" s="164" t="s">
        <v>21</v>
      </c>
      <c r="N718" s="165" t="s">
        <v>44</v>
      </c>
      <c r="P718" s="166">
        <f t="shared" si="61"/>
        <v>0</v>
      </c>
      <c r="Q718" s="166">
        <v>0</v>
      </c>
      <c r="R718" s="166">
        <f t="shared" si="62"/>
        <v>0</v>
      </c>
      <c r="S718" s="166">
        <v>0</v>
      </c>
      <c r="T718" s="167">
        <f t="shared" si="63"/>
        <v>0</v>
      </c>
      <c r="AR718" s="23" t="s">
        <v>260</v>
      </c>
      <c r="AT718" s="23" t="s">
        <v>157</v>
      </c>
      <c r="AU718" s="23" t="s">
        <v>83</v>
      </c>
      <c r="AY718" s="23" t="s">
        <v>155</v>
      </c>
      <c r="BE718" s="168">
        <f t="shared" si="64"/>
        <v>0</v>
      </c>
      <c r="BF718" s="168">
        <f t="shared" si="65"/>
        <v>0</v>
      </c>
      <c r="BG718" s="168">
        <f t="shared" si="66"/>
        <v>0</v>
      </c>
      <c r="BH718" s="168">
        <f t="shared" si="67"/>
        <v>0</v>
      </c>
      <c r="BI718" s="168">
        <f t="shared" si="68"/>
        <v>0</v>
      </c>
      <c r="BJ718" s="23" t="s">
        <v>81</v>
      </c>
      <c r="BK718" s="168">
        <f t="shared" si="69"/>
        <v>0</v>
      </c>
      <c r="BL718" s="23" t="s">
        <v>260</v>
      </c>
      <c r="BM718" s="23" t="s">
        <v>1269</v>
      </c>
    </row>
    <row r="719" spans="2:47" s="1" customFormat="1" ht="24">
      <c r="B719" s="39"/>
      <c r="D719" s="170" t="s">
        <v>222</v>
      </c>
      <c r="F719" s="202" t="s">
        <v>1270</v>
      </c>
      <c r="I719" s="98"/>
      <c r="L719" s="39"/>
      <c r="M719" s="203"/>
      <c r="T719" s="64"/>
      <c r="AT719" s="23" t="s">
        <v>222</v>
      </c>
      <c r="AU719" s="23" t="s">
        <v>83</v>
      </c>
    </row>
    <row r="720" spans="2:65" s="1" customFormat="1" ht="31.5" customHeight="1">
      <c r="B720" s="39"/>
      <c r="C720" s="157" t="s">
        <v>1271</v>
      </c>
      <c r="D720" s="157" t="s">
        <v>157</v>
      </c>
      <c r="E720" s="158" t="s">
        <v>1238</v>
      </c>
      <c r="F720" s="159" t="s">
        <v>1239</v>
      </c>
      <c r="G720" s="160" t="s">
        <v>742</v>
      </c>
      <c r="H720" s="211"/>
      <c r="I720" s="162"/>
      <c r="J720" s="163">
        <f>ROUND(I720*H720,2)</f>
        <v>0</v>
      </c>
      <c r="K720" s="159" t="s">
        <v>161</v>
      </c>
      <c r="L720" s="39"/>
      <c r="M720" s="164" t="s">
        <v>21</v>
      </c>
      <c r="N720" s="165" t="s">
        <v>44</v>
      </c>
      <c r="P720" s="166">
        <f>O720*H720</f>
        <v>0</v>
      </c>
      <c r="Q720" s="166">
        <v>0</v>
      </c>
      <c r="R720" s="166">
        <f>Q720*H720</f>
        <v>0</v>
      </c>
      <c r="S720" s="166">
        <v>0</v>
      </c>
      <c r="T720" s="167">
        <f>S720*H720</f>
        <v>0</v>
      </c>
      <c r="AR720" s="23" t="s">
        <v>260</v>
      </c>
      <c r="AT720" s="23" t="s">
        <v>157</v>
      </c>
      <c r="AU720" s="23" t="s">
        <v>83</v>
      </c>
      <c r="AY720" s="23" t="s">
        <v>155</v>
      </c>
      <c r="BE720" s="168">
        <f>IF(N720="základní",J720,0)</f>
        <v>0</v>
      </c>
      <c r="BF720" s="168">
        <f>IF(N720="snížená",J720,0)</f>
        <v>0</v>
      </c>
      <c r="BG720" s="168">
        <f>IF(N720="zákl. přenesená",J720,0)</f>
        <v>0</v>
      </c>
      <c r="BH720" s="168">
        <f>IF(N720="sníž. přenesená",J720,0)</f>
        <v>0</v>
      </c>
      <c r="BI720" s="168">
        <f>IF(N720="nulová",J720,0)</f>
        <v>0</v>
      </c>
      <c r="BJ720" s="23" t="s">
        <v>81</v>
      </c>
      <c r="BK720" s="168">
        <f>ROUND(I720*H720,2)</f>
        <v>0</v>
      </c>
      <c r="BL720" s="23" t="s">
        <v>260</v>
      </c>
      <c r="BM720" s="23" t="s">
        <v>1272</v>
      </c>
    </row>
    <row r="721" spans="2:63" s="10" customFormat="1" ht="29.85" customHeight="1">
      <c r="B721" s="145"/>
      <c r="D721" s="146" t="s">
        <v>72</v>
      </c>
      <c r="E721" s="155" t="s">
        <v>1273</v>
      </c>
      <c r="F721" s="155" t="s">
        <v>1274</v>
      </c>
      <c r="I721" s="148"/>
      <c r="J721" s="156">
        <f>BK721</f>
        <v>0</v>
      </c>
      <c r="L721" s="145"/>
      <c r="M721" s="150"/>
      <c r="P721" s="151">
        <f>SUM(P722:P749)</f>
        <v>0</v>
      </c>
      <c r="R721" s="151">
        <f>SUM(R722:R749)</f>
        <v>0.767159</v>
      </c>
      <c r="T721" s="152">
        <f>SUM(T722:T749)</f>
        <v>0</v>
      </c>
      <c r="AR721" s="146" t="s">
        <v>83</v>
      </c>
      <c r="AT721" s="153" t="s">
        <v>72</v>
      </c>
      <c r="AU721" s="153" t="s">
        <v>81</v>
      </c>
      <c r="AY721" s="146" t="s">
        <v>155</v>
      </c>
      <c r="BK721" s="154">
        <f>SUM(BK722:BK749)</f>
        <v>0</v>
      </c>
    </row>
    <row r="722" spans="2:65" s="1" customFormat="1" ht="31.5" customHeight="1">
      <c r="B722" s="39"/>
      <c r="C722" s="157" t="s">
        <v>1275</v>
      </c>
      <c r="D722" s="157" t="s">
        <v>157</v>
      </c>
      <c r="E722" s="158" t="s">
        <v>1276</v>
      </c>
      <c r="F722" s="159" t="s">
        <v>1277</v>
      </c>
      <c r="G722" s="160" t="s">
        <v>416</v>
      </c>
      <c r="H722" s="161">
        <v>62.8</v>
      </c>
      <c r="I722" s="162"/>
      <c r="J722" s="163">
        <f>ROUND(I722*H722,2)</f>
        <v>0</v>
      </c>
      <c r="K722" s="159" t="s">
        <v>161</v>
      </c>
      <c r="L722" s="39"/>
      <c r="M722" s="164" t="s">
        <v>21</v>
      </c>
      <c r="N722" s="165" t="s">
        <v>44</v>
      </c>
      <c r="P722" s="166">
        <f>O722*H722</f>
        <v>0</v>
      </c>
      <c r="Q722" s="166">
        <v>0.00062</v>
      </c>
      <c r="R722" s="166">
        <f>Q722*H722</f>
        <v>0.038936</v>
      </c>
      <c r="S722" s="166">
        <v>0</v>
      </c>
      <c r="T722" s="167">
        <f>S722*H722</f>
        <v>0</v>
      </c>
      <c r="AR722" s="23" t="s">
        <v>260</v>
      </c>
      <c r="AT722" s="23" t="s">
        <v>157</v>
      </c>
      <c r="AU722" s="23" t="s">
        <v>83</v>
      </c>
      <c r="AY722" s="23" t="s">
        <v>155</v>
      </c>
      <c r="BE722" s="168">
        <f>IF(N722="základní",J722,0)</f>
        <v>0</v>
      </c>
      <c r="BF722" s="168">
        <f>IF(N722="snížená",J722,0)</f>
        <v>0</v>
      </c>
      <c r="BG722" s="168">
        <f>IF(N722="zákl. přenesená",J722,0)</f>
        <v>0</v>
      </c>
      <c r="BH722" s="168">
        <f>IF(N722="sníž. přenesená",J722,0)</f>
        <v>0</v>
      </c>
      <c r="BI722" s="168">
        <f>IF(N722="nulová",J722,0)</f>
        <v>0</v>
      </c>
      <c r="BJ722" s="23" t="s">
        <v>81</v>
      </c>
      <c r="BK722" s="168">
        <f>ROUND(I722*H722,2)</f>
        <v>0</v>
      </c>
      <c r="BL722" s="23" t="s">
        <v>260</v>
      </c>
      <c r="BM722" s="23" t="s">
        <v>1278</v>
      </c>
    </row>
    <row r="723" spans="2:51" s="11" customFormat="1" ht="13.5">
      <c r="B723" s="169"/>
      <c r="D723" s="170" t="s">
        <v>164</v>
      </c>
      <c r="E723" s="171" t="s">
        <v>21</v>
      </c>
      <c r="F723" s="172" t="s">
        <v>595</v>
      </c>
      <c r="H723" s="173" t="s">
        <v>21</v>
      </c>
      <c r="I723" s="174"/>
      <c r="L723" s="169"/>
      <c r="M723" s="175"/>
      <c r="T723" s="176"/>
      <c r="AT723" s="173" t="s">
        <v>164</v>
      </c>
      <c r="AU723" s="173" t="s">
        <v>83</v>
      </c>
      <c r="AV723" s="11" t="s">
        <v>81</v>
      </c>
      <c r="AW723" s="11" t="s">
        <v>37</v>
      </c>
      <c r="AX723" s="11" t="s">
        <v>73</v>
      </c>
      <c r="AY723" s="173" t="s">
        <v>155</v>
      </c>
    </row>
    <row r="724" spans="2:51" s="12" customFormat="1" ht="13.5">
      <c r="B724" s="177"/>
      <c r="D724" s="170" t="s">
        <v>164</v>
      </c>
      <c r="E724" s="178" t="s">
        <v>21</v>
      </c>
      <c r="F724" s="179" t="s">
        <v>613</v>
      </c>
      <c r="H724" s="180">
        <v>32.6</v>
      </c>
      <c r="I724" s="181"/>
      <c r="L724" s="177"/>
      <c r="M724" s="182"/>
      <c r="T724" s="183"/>
      <c r="AT724" s="178" t="s">
        <v>164</v>
      </c>
      <c r="AU724" s="178" t="s">
        <v>83</v>
      </c>
      <c r="AV724" s="12" t="s">
        <v>83</v>
      </c>
      <c r="AW724" s="12" t="s">
        <v>37</v>
      </c>
      <c r="AX724" s="12" t="s">
        <v>73</v>
      </c>
      <c r="AY724" s="178" t="s">
        <v>155</v>
      </c>
    </row>
    <row r="725" spans="2:51" s="14" customFormat="1" ht="13.5">
      <c r="B725" s="204"/>
      <c r="D725" s="170" t="s">
        <v>164</v>
      </c>
      <c r="E725" s="205" t="s">
        <v>21</v>
      </c>
      <c r="F725" s="206" t="s">
        <v>361</v>
      </c>
      <c r="H725" s="207">
        <v>32.6</v>
      </c>
      <c r="I725" s="208"/>
      <c r="L725" s="204"/>
      <c r="M725" s="209"/>
      <c r="T725" s="210"/>
      <c r="AT725" s="205" t="s">
        <v>164</v>
      </c>
      <c r="AU725" s="205" t="s">
        <v>83</v>
      </c>
      <c r="AV725" s="14" t="s">
        <v>175</v>
      </c>
      <c r="AW725" s="14" t="s">
        <v>37</v>
      </c>
      <c r="AX725" s="14" t="s">
        <v>73</v>
      </c>
      <c r="AY725" s="205" t="s">
        <v>155</v>
      </c>
    </row>
    <row r="726" spans="2:51" s="11" customFormat="1" ht="13.5">
      <c r="B726" s="169"/>
      <c r="D726" s="170" t="s">
        <v>164</v>
      </c>
      <c r="E726" s="171" t="s">
        <v>21</v>
      </c>
      <c r="F726" s="172" t="s">
        <v>524</v>
      </c>
      <c r="H726" s="173" t="s">
        <v>21</v>
      </c>
      <c r="I726" s="174"/>
      <c r="L726" s="169"/>
      <c r="M726" s="175"/>
      <c r="T726" s="176"/>
      <c r="AT726" s="173" t="s">
        <v>164</v>
      </c>
      <c r="AU726" s="173" t="s">
        <v>83</v>
      </c>
      <c r="AV726" s="11" t="s">
        <v>81</v>
      </c>
      <c r="AW726" s="11" t="s">
        <v>37</v>
      </c>
      <c r="AX726" s="11" t="s">
        <v>73</v>
      </c>
      <c r="AY726" s="173" t="s">
        <v>155</v>
      </c>
    </row>
    <row r="727" spans="2:51" s="12" customFormat="1" ht="13.5">
      <c r="B727" s="177"/>
      <c r="D727" s="170" t="s">
        <v>164</v>
      </c>
      <c r="E727" s="178" t="s">
        <v>21</v>
      </c>
      <c r="F727" s="179" t="s">
        <v>614</v>
      </c>
      <c r="H727" s="180">
        <v>30.2</v>
      </c>
      <c r="I727" s="181"/>
      <c r="L727" s="177"/>
      <c r="M727" s="182"/>
      <c r="T727" s="183"/>
      <c r="AT727" s="178" t="s">
        <v>164</v>
      </c>
      <c r="AU727" s="178" t="s">
        <v>83</v>
      </c>
      <c r="AV727" s="12" t="s">
        <v>83</v>
      </c>
      <c r="AW727" s="12" t="s">
        <v>37</v>
      </c>
      <c r="AX727" s="12" t="s">
        <v>73</v>
      </c>
      <c r="AY727" s="178" t="s">
        <v>155</v>
      </c>
    </row>
    <row r="728" spans="2:51" s="14" customFormat="1" ht="13.5">
      <c r="B728" s="204"/>
      <c r="D728" s="170" t="s">
        <v>164</v>
      </c>
      <c r="E728" s="205" t="s">
        <v>21</v>
      </c>
      <c r="F728" s="206" t="s">
        <v>361</v>
      </c>
      <c r="H728" s="207">
        <v>30.2</v>
      </c>
      <c r="I728" s="208"/>
      <c r="L728" s="204"/>
      <c r="M728" s="209"/>
      <c r="T728" s="210"/>
      <c r="AT728" s="205" t="s">
        <v>164</v>
      </c>
      <c r="AU728" s="205" t="s">
        <v>83</v>
      </c>
      <c r="AV728" s="14" t="s">
        <v>175</v>
      </c>
      <c r="AW728" s="14" t="s">
        <v>37</v>
      </c>
      <c r="AX728" s="14" t="s">
        <v>73</v>
      </c>
      <c r="AY728" s="205" t="s">
        <v>155</v>
      </c>
    </row>
    <row r="729" spans="2:51" s="13" customFormat="1" ht="13.5">
      <c r="B729" s="184"/>
      <c r="D729" s="170" t="s">
        <v>164</v>
      </c>
      <c r="E729" s="185" t="s">
        <v>21</v>
      </c>
      <c r="F729" s="186" t="s">
        <v>174</v>
      </c>
      <c r="H729" s="187">
        <v>62.8</v>
      </c>
      <c r="I729" s="188"/>
      <c r="L729" s="184"/>
      <c r="M729" s="189"/>
      <c r="T729" s="190"/>
      <c r="AT729" s="191" t="s">
        <v>164</v>
      </c>
      <c r="AU729" s="191" t="s">
        <v>83</v>
      </c>
      <c r="AV729" s="13" t="s">
        <v>162</v>
      </c>
      <c r="AW729" s="13" t="s">
        <v>37</v>
      </c>
      <c r="AX729" s="13" t="s">
        <v>81</v>
      </c>
      <c r="AY729" s="191" t="s">
        <v>155</v>
      </c>
    </row>
    <row r="730" spans="2:65" s="1" customFormat="1" ht="22.5" customHeight="1">
      <c r="B730" s="39"/>
      <c r="C730" s="192" t="s">
        <v>1279</v>
      </c>
      <c r="D730" s="192" t="s">
        <v>218</v>
      </c>
      <c r="E730" s="193" t="s">
        <v>1280</v>
      </c>
      <c r="F730" s="194" t="s">
        <v>1281</v>
      </c>
      <c r="G730" s="195" t="s">
        <v>416</v>
      </c>
      <c r="H730" s="196">
        <v>72.22</v>
      </c>
      <c r="I730" s="197"/>
      <c r="J730" s="198">
        <f>ROUND(I730*H730,2)</f>
        <v>0</v>
      </c>
      <c r="K730" s="194" t="s">
        <v>21</v>
      </c>
      <c r="L730" s="199"/>
      <c r="M730" s="200" t="s">
        <v>21</v>
      </c>
      <c r="N730" s="201" t="s">
        <v>44</v>
      </c>
      <c r="P730" s="166">
        <f>O730*H730</f>
        <v>0</v>
      </c>
      <c r="Q730" s="166">
        <v>0</v>
      </c>
      <c r="R730" s="166">
        <f>Q730*H730</f>
        <v>0</v>
      </c>
      <c r="S730" s="166">
        <v>0</v>
      </c>
      <c r="T730" s="167">
        <f>S730*H730</f>
        <v>0</v>
      </c>
      <c r="AR730" s="23" t="s">
        <v>351</v>
      </c>
      <c r="AT730" s="23" t="s">
        <v>218</v>
      </c>
      <c r="AU730" s="23" t="s">
        <v>83</v>
      </c>
      <c r="AY730" s="23" t="s">
        <v>155</v>
      </c>
      <c r="BE730" s="168">
        <f>IF(N730="základní",J730,0)</f>
        <v>0</v>
      </c>
      <c r="BF730" s="168">
        <f>IF(N730="snížená",J730,0)</f>
        <v>0</v>
      </c>
      <c r="BG730" s="168">
        <f>IF(N730="zákl. přenesená",J730,0)</f>
        <v>0</v>
      </c>
      <c r="BH730" s="168">
        <f>IF(N730="sníž. přenesená",J730,0)</f>
        <v>0</v>
      </c>
      <c r="BI730" s="168">
        <f>IF(N730="nulová",J730,0)</f>
        <v>0</v>
      </c>
      <c r="BJ730" s="23" t="s">
        <v>81</v>
      </c>
      <c r="BK730" s="168">
        <f>ROUND(I730*H730,2)</f>
        <v>0</v>
      </c>
      <c r="BL730" s="23" t="s">
        <v>260</v>
      </c>
      <c r="BM730" s="23" t="s">
        <v>1282</v>
      </c>
    </row>
    <row r="731" spans="2:51" s="12" customFormat="1" ht="13.5">
      <c r="B731" s="177"/>
      <c r="D731" s="170" t="s">
        <v>164</v>
      </c>
      <c r="F731" s="179" t="s">
        <v>1283</v>
      </c>
      <c r="H731" s="180">
        <v>72.22</v>
      </c>
      <c r="I731" s="181"/>
      <c r="L731" s="177"/>
      <c r="M731" s="182"/>
      <c r="T731" s="183"/>
      <c r="AT731" s="178" t="s">
        <v>164</v>
      </c>
      <c r="AU731" s="178" t="s">
        <v>83</v>
      </c>
      <c r="AV731" s="12" t="s">
        <v>83</v>
      </c>
      <c r="AW731" s="12" t="s">
        <v>6</v>
      </c>
      <c r="AX731" s="12" t="s">
        <v>81</v>
      </c>
      <c r="AY731" s="178" t="s">
        <v>155</v>
      </c>
    </row>
    <row r="732" spans="2:65" s="1" customFormat="1" ht="31.5" customHeight="1">
      <c r="B732" s="39"/>
      <c r="C732" s="157" t="s">
        <v>1284</v>
      </c>
      <c r="D732" s="157" t="s">
        <v>157</v>
      </c>
      <c r="E732" s="158" t="s">
        <v>1285</v>
      </c>
      <c r="F732" s="159" t="s">
        <v>1286</v>
      </c>
      <c r="G732" s="160" t="s">
        <v>206</v>
      </c>
      <c r="H732" s="161">
        <v>20.1</v>
      </c>
      <c r="I732" s="162"/>
      <c r="J732" s="163">
        <f>ROUND(I732*H732,2)</f>
        <v>0</v>
      </c>
      <c r="K732" s="159" t="s">
        <v>161</v>
      </c>
      <c r="L732" s="39"/>
      <c r="M732" s="164" t="s">
        <v>21</v>
      </c>
      <c r="N732" s="165" t="s">
        <v>44</v>
      </c>
      <c r="P732" s="166">
        <f>O732*H732</f>
        <v>0</v>
      </c>
      <c r="Q732" s="166">
        <v>0.00367</v>
      </c>
      <c r="R732" s="166">
        <f>Q732*H732</f>
        <v>0.07376700000000001</v>
      </c>
      <c r="S732" s="166">
        <v>0</v>
      </c>
      <c r="T732" s="167">
        <f>S732*H732</f>
        <v>0</v>
      </c>
      <c r="AR732" s="23" t="s">
        <v>260</v>
      </c>
      <c r="AT732" s="23" t="s">
        <v>157</v>
      </c>
      <c r="AU732" s="23" t="s">
        <v>83</v>
      </c>
      <c r="AY732" s="23" t="s">
        <v>155</v>
      </c>
      <c r="BE732" s="168">
        <f>IF(N732="základní",J732,0)</f>
        <v>0</v>
      </c>
      <c r="BF732" s="168">
        <f>IF(N732="snížená",J732,0)</f>
        <v>0</v>
      </c>
      <c r="BG732" s="168">
        <f>IF(N732="zákl. přenesená",J732,0)</f>
        <v>0</v>
      </c>
      <c r="BH732" s="168">
        <f>IF(N732="sníž. přenesená",J732,0)</f>
        <v>0</v>
      </c>
      <c r="BI732" s="168">
        <f>IF(N732="nulová",J732,0)</f>
        <v>0</v>
      </c>
      <c r="BJ732" s="23" t="s">
        <v>81</v>
      </c>
      <c r="BK732" s="168">
        <f>ROUND(I732*H732,2)</f>
        <v>0</v>
      </c>
      <c r="BL732" s="23" t="s">
        <v>260</v>
      </c>
      <c r="BM732" s="23" t="s">
        <v>1287</v>
      </c>
    </row>
    <row r="733" spans="2:51" s="11" customFormat="1" ht="13.5">
      <c r="B733" s="169"/>
      <c r="D733" s="170" t="s">
        <v>164</v>
      </c>
      <c r="E733" s="171" t="s">
        <v>21</v>
      </c>
      <c r="F733" s="172" t="s">
        <v>595</v>
      </c>
      <c r="H733" s="173" t="s">
        <v>21</v>
      </c>
      <c r="I733" s="174"/>
      <c r="L733" s="169"/>
      <c r="M733" s="175"/>
      <c r="T733" s="176"/>
      <c r="AT733" s="173" t="s">
        <v>164</v>
      </c>
      <c r="AU733" s="173" t="s">
        <v>83</v>
      </c>
      <c r="AV733" s="11" t="s">
        <v>81</v>
      </c>
      <c r="AW733" s="11" t="s">
        <v>37</v>
      </c>
      <c r="AX733" s="11" t="s">
        <v>73</v>
      </c>
      <c r="AY733" s="173" t="s">
        <v>155</v>
      </c>
    </row>
    <row r="734" spans="2:51" s="12" customFormat="1" ht="13.5">
      <c r="B734" s="177"/>
      <c r="D734" s="170" t="s">
        <v>164</v>
      </c>
      <c r="E734" s="178" t="s">
        <v>21</v>
      </c>
      <c r="F734" s="179" t="s">
        <v>519</v>
      </c>
      <c r="H734" s="180">
        <v>1.9</v>
      </c>
      <c r="I734" s="181"/>
      <c r="L734" s="177"/>
      <c r="M734" s="182"/>
      <c r="T734" s="183"/>
      <c r="AT734" s="178" t="s">
        <v>164</v>
      </c>
      <c r="AU734" s="178" t="s">
        <v>83</v>
      </c>
      <c r="AV734" s="12" t="s">
        <v>83</v>
      </c>
      <c r="AW734" s="12" t="s">
        <v>37</v>
      </c>
      <c r="AX734" s="12" t="s">
        <v>73</v>
      </c>
      <c r="AY734" s="178" t="s">
        <v>155</v>
      </c>
    </row>
    <row r="735" spans="2:51" s="12" customFormat="1" ht="13.5">
      <c r="B735" s="177"/>
      <c r="D735" s="170" t="s">
        <v>164</v>
      </c>
      <c r="E735" s="178" t="s">
        <v>21</v>
      </c>
      <c r="F735" s="179" t="s">
        <v>523</v>
      </c>
      <c r="H735" s="180">
        <v>8.2</v>
      </c>
      <c r="I735" s="181"/>
      <c r="L735" s="177"/>
      <c r="M735" s="182"/>
      <c r="T735" s="183"/>
      <c r="AT735" s="178" t="s">
        <v>164</v>
      </c>
      <c r="AU735" s="178" t="s">
        <v>83</v>
      </c>
      <c r="AV735" s="12" t="s">
        <v>83</v>
      </c>
      <c r="AW735" s="12" t="s">
        <v>37</v>
      </c>
      <c r="AX735" s="12" t="s">
        <v>73</v>
      </c>
      <c r="AY735" s="178" t="s">
        <v>155</v>
      </c>
    </row>
    <row r="736" spans="2:51" s="14" customFormat="1" ht="13.5">
      <c r="B736" s="204"/>
      <c r="D736" s="170" t="s">
        <v>164</v>
      </c>
      <c r="E736" s="205" t="s">
        <v>21</v>
      </c>
      <c r="F736" s="206" t="s">
        <v>361</v>
      </c>
      <c r="H736" s="207">
        <v>10.1</v>
      </c>
      <c r="I736" s="208"/>
      <c r="L736" s="204"/>
      <c r="M736" s="209"/>
      <c r="T736" s="210"/>
      <c r="AT736" s="205" t="s">
        <v>164</v>
      </c>
      <c r="AU736" s="205" t="s">
        <v>83</v>
      </c>
      <c r="AV736" s="14" t="s">
        <v>175</v>
      </c>
      <c r="AW736" s="14" t="s">
        <v>37</v>
      </c>
      <c r="AX736" s="14" t="s">
        <v>73</v>
      </c>
      <c r="AY736" s="205" t="s">
        <v>155</v>
      </c>
    </row>
    <row r="737" spans="2:51" s="11" customFormat="1" ht="13.5">
      <c r="B737" s="169"/>
      <c r="D737" s="170" t="s">
        <v>164</v>
      </c>
      <c r="E737" s="171" t="s">
        <v>21</v>
      </c>
      <c r="F737" s="172" t="s">
        <v>524</v>
      </c>
      <c r="H737" s="173" t="s">
        <v>21</v>
      </c>
      <c r="I737" s="174"/>
      <c r="L737" s="169"/>
      <c r="M737" s="175"/>
      <c r="T737" s="176"/>
      <c r="AT737" s="173" t="s">
        <v>164</v>
      </c>
      <c r="AU737" s="173" t="s">
        <v>83</v>
      </c>
      <c r="AV737" s="11" t="s">
        <v>81</v>
      </c>
      <c r="AW737" s="11" t="s">
        <v>37</v>
      </c>
      <c r="AX737" s="11" t="s">
        <v>73</v>
      </c>
      <c r="AY737" s="173" t="s">
        <v>155</v>
      </c>
    </row>
    <row r="738" spans="2:51" s="12" customFormat="1" ht="13.5">
      <c r="B738" s="177"/>
      <c r="D738" s="170" t="s">
        <v>164</v>
      </c>
      <c r="E738" s="178" t="s">
        <v>21</v>
      </c>
      <c r="F738" s="179" t="s">
        <v>530</v>
      </c>
      <c r="H738" s="180">
        <v>6.3</v>
      </c>
      <c r="I738" s="181"/>
      <c r="L738" s="177"/>
      <c r="M738" s="182"/>
      <c r="T738" s="183"/>
      <c r="AT738" s="178" t="s">
        <v>164</v>
      </c>
      <c r="AU738" s="178" t="s">
        <v>83</v>
      </c>
      <c r="AV738" s="12" t="s">
        <v>83</v>
      </c>
      <c r="AW738" s="12" t="s">
        <v>37</v>
      </c>
      <c r="AX738" s="12" t="s">
        <v>73</v>
      </c>
      <c r="AY738" s="178" t="s">
        <v>155</v>
      </c>
    </row>
    <row r="739" spans="2:51" s="12" customFormat="1" ht="13.5">
      <c r="B739" s="177"/>
      <c r="D739" s="170" t="s">
        <v>164</v>
      </c>
      <c r="E739" s="178" t="s">
        <v>21</v>
      </c>
      <c r="F739" s="179" t="s">
        <v>531</v>
      </c>
      <c r="H739" s="180">
        <v>3.7</v>
      </c>
      <c r="I739" s="181"/>
      <c r="L739" s="177"/>
      <c r="M739" s="182"/>
      <c r="T739" s="183"/>
      <c r="AT739" s="178" t="s">
        <v>164</v>
      </c>
      <c r="AU739" s="178" t="s">
        <v>83</v>
      </c>
      <c r="AV739" s="12" t="s">
        <v>83</v>
      </c>
      <c r="AW739" s="12" t="s">
        <v>37</v>
      </c>
      <c r="AX739" s="12" t="s">
        <v>73</v>
      </c>
      <c r="AY739" s="178" t="s">
        <v>155</v>
      </c>
    </row>
    <row r="740" spans="2:51" s="14" customFormat="1" ht="13.5">
      <c r="B740" s="204"/>
      <c r="D740" s="170" t="s">
        <v>164</v>
      </c>
      <c r="E740" s="205" t="s">
        <v>21</v>
      </c>
      <c r="F740" s="206" t="s">
        <v>361</v>
      </c>
      <c r="H740" s="207">
        <v>10</v>
      </c>
      <c r="I740" s="208"/>
      <c r="L740" s="204"/>
      <c r="M740" s="209"/>
      <c r="T740" s="210"/>
      <c r="AT740" s="205" t="s">
        <v>164</v>
      </c>
      <c r="AU740" s="205" t="s">
        <v>83</v>
      </c>
      <c r="AV740" s="14" t="s">
        <v>175</v>
      </c>
      <c r="AW740" s="14" t="s">
        <v>37</v>
      </c>
      <c r="AX740" s="14" t="s">
        <v>73</v>
      </c>
      <c r="AY740" s="205" t="s">
        <v>155</v>
      </c>
    </row>
    <row r="741" spans="2:51" s="13" customFormat="1" ht="13.5">
      <c r="B741" s="184"/>
      <c r="D741" s="170" t="s">
        <v>164</v>
      </c>
      <c r="E741" s="185" t="s">
        <v>21</v>
      </c>
      <c r="F741" s="186" t="s">
        <v>174</v>
      </c>
      <c r="H741" s="187">
        <v>20.1</v>
      </c>
      <c r="I741" s="188"/>
      <c r="L741" s="184"/>
      <c r="M741" s="189"/>
      <c r="T741" s="190"/>
      <c r="AT741" s="191" t="s">
        <v>164</v>
      </c>
      <c r="AU741" s="191" t="s">
        <v>83</v>
      </c>
      <c r="AV741" s="13" t="s">
        <v>162</v>
      </c>
      <c r="AW741" s="13" t="s">
        <v>37</v>
      </c>
      <c r="AX741" s="13" t="s">
        <v>81</v>
      </c>
      <c r="AY741" s="191" t="s">
        <v>155</v>
      </c>
    </row>
    <row r="742" spans="2:65" s="1" customFormat="1" ht="22.5" customHeight="1">
      <c r="B742" s="39"/>
      <c r="C742" s="192" t="s">
        <v>1288</v>
      </c>
      <c r="D742" s="192" t="s">
        <v>218</v>
      </c>
      <c r="E742" s="193" t="s">
        <v>1289</v>
      </c>
      <c r="F742" s="194" t="s">
        <v>1290</v>
      </c>
      <c r="G742" s="195" t="s">
        <v>206</v>
      </c>
      <c r="H742" s="196">
        <v>23.115</v>
      </c>
      <c r="I742" s="197"/>
      <c r="J742" s="198">
        <f>ROUND(I742*H742,2)</f>
        <v>0</v>
      </c>
      <c r="K742" s="194" t="s">
        <v>161</v>
      </c>
      <c r="L742" s="199"/>
      <c r="M742" s="200" t="s">
        <v>21</v>
      </c>
      <c r="N742" s="201" t="s">
        <v>44</v>
      </c>
      <c r="P742" s="166">
        <f>O742*H742</f>
        <v>0</v>
      </c>
      <c r="Q742" s="166">
        <v>0.018</v>
      </c>
      <c r="R742" s="166">
        <f>Q742*H742</f>
        <v>0.41606999999999994</v>
      </c>
      <c r="S742" s="166">
        <v>0</v>
      </c>
      <c r="T742" s="167">
        <f>S742*H742</f>
        <v>0</v>
      </c>
      <c r="AR742" s="23" t="s">
        <v>351</v>
      </c>
      <c r="AT742" s="23" t="s">
        <v>218</v>
      </c>
      <c r="AU742" s="23" t="s">
        <v>83</v>
      </c>
      <c r="AY742" s="23" t="s">
        <v>155</v>
      </c>
      <c r="BE742" s="168">
        <f>IF(N742="základní",J742,0)</f>
        <v>0</v>
      </c>
      <c r="BF742" s="168">
        <f>IF(N742="snížená",J742,0)</f>
        <v>0</v>
      </c>
      <c r="BG742" s="168">
        <f>IF(N742="zákl. přenesená",J742,0)</f>
        <v>0</v>
      </c>
      <c r="BH742" s="168">
        <f>IF(N742="sníž. přenesená",J742,0)</f>
        <v>0</v>
      </c>
      <c r="BI742" s="168">
        <f>IF(N742="nulová",J742,0)</f>
        <v>0</v>
      </c>
      <c r="BJ742" s="23" t="s">
        <v>81</v>
      </c>
      <c r="BK742" s="168">
        <f>ROUND(I742*H742,2)</f>
        <v>0</v>
      </c>
      <c r="BL742" s="23" t="s">
        <v>260</v>
      </c>
      <c r="BM742" s="23" t="s">
        <v>1291</v>
      </c>
    </row>
    <row r="743" spans="2:51" s="12" customFormat="1" ht="13.5">
      <c r="B743" s="177"/>
      <c r="D743" s="170" t="s">
        <v>164</v>
      </c>
      <c r="F743" s="179" t="s">
        <v>1292</v>
      </c>
      <c r="H743" s="180">
        <v>23.115</v>
      </c>
      <c r="I743" s="181"/>
      <c r="L743" s="177"/>
      <c r="M743" s="182"/>
      <c r="T743" s="183"/>
      <c r="AT743" s="178" t="s">
        <v>164</v>
      </c>
      <c r="AU743" s="178" t="s">
        <v>83</v>
      </c>
      <c r="AV743" s="12" t="s">
        <v>83</v>
      </c>
      <c r="AW743" s="12" t="s">
        <v>6</v>
      </c>
      <c r="AX743" s="12" t="s">
        <v>81</v>
      </c>
      <c r="AY743" s="178" t="s">
        <v>155</v>
      </c>
    </row>
    <row r="744" spans="2:65" s="1" customFormat="1" ht="22.5" customHeight="1">
      <c r="B744" s="39"/>
      <c r="C744" s="157" t="s">
        <v>1293</v>
      </c>
      <c r="D744" s="157" t="s">
        <v>157</v>
      </c>
      <c r="E744" s="158" t="s">
        <v>1294</v>
      </c>
      <c r="F744" s="159" t="s">
        <v>1295</v>
      </c>
      <c r="G744" s="160" t="s">
        <v>206</v>
      </c>
      <c r="H744" s="161">
        <v>20.1</v>
      </c>
      <c r="I744" s="162"/>
      <c r="J744" s="163">
        <f>ROUND(I744*H744,2)</f>
        <v>0</v>
      </c>
      <c r="K744" s="159" t="s">
        <v>161</v>
      </c>
      <c r="L744" s="39"/>
      <c r="M744" s="164" t="s">
        <v>21</v>
      </c>
      <c r="N744" s="165" t="s">
        <v>44</v>
      </c>
      <c r="P744" s="166">
        <f>O744*H744</f>
        <v>0</v>
      </c>
      <c r="Q744" s="166">
        <v>0.0003</v>
      </c>
      <c r="R744" s="166">
        <f>Q744*H744</f>
        <v>0.00603</v>
      </c>
      <c r="S744" s="166">
        <v>0</v>
      </c>
      <c r="T744" s="167">
        <f>S744*H744</f>
        <v>0</v>
      </c>
      <c r="AR744" s="23" t="s">
        <v>260</v>
      </c>
      <c r="AT744" s="23" t="s">
        <v>157</v>
      </c>
      <c r="AU744" s="23" t="s">
        <v>83</v>
      </c>
      <c r="AY744" s="23" t="s">
        <v>155</v>
      </c>
      <c r="BE744" s="168">
        <f>IF(N744="základní",J744,0)</f>
        <v>0</v>
      </c>
      <c r="BF744" s="168">
        <f>IF(N744="snížená",J744,0)</f>
        <v>0</v>
      </c>
      <c r="BG744" s="168">
        <f>IF(N744="zákl. přenesená",J744,0)</f>
        <v>0</v>
      </c>
      <c r="BH744" s="168">
        <f>IF(N744="sníž. přenesená",J744,0)</f>
        <v>0</v>
      </c>
      <c r="BI744" s="168">
        <f>IF(N744="nulová",J744,0)</f>
        <v>0</v>
      </c>
      <c r="BJ744" s="23" t="s">
        <v>81</v>
      </c>
      <c r="BK744" s="168">
        <f>ROUND(I744*H744,2)</f>
        <v>0</v>
      </c>
      <c r="BL744" s="23" t="s">
        <v>260</v>
      </c>
      <c r="BM744" s="23" t="s">
        <v>1296</v>
      </c>
    </row>
    <row r="745" spans="2:65" s="1" customFormat="1" ht="22.5" customHeight="1">
      <c r="B745" s="39"/>
      <c r="C745" s="157" t="s">
        <v>1297</v>
      </c>
      <c r="D745" s="157" t="s">
        <v>157</v>
      </c>
      <c r="E745" s="158" t="s">
        <v>1298</v>
      </c>
      <c r="F745" s="159" t="s">
        <v>1299</v>
      </c>
      <c r="G745" s="160" t="s">
        <v>206</v>
      </c>
      <c r="H745" s="161">
        <v>20.1</v>
      </c>
      <c r="I745" s="162"/>
      <c r="J745" s="163">
        <f>ROUND(I745*H745,2)</f>
        <v>0</v>
      </c>
      <c r="K745" s="159" t="s">
        <v>161</v>
      </c>
      <c r="L745" s="39"/>
      <c r="M745" s="164" t="s">
        <v>21</v>
      </c>
      <c r="N745" s="165" t="s">
        <v>44</v>
      </c>
      <c r="P745" s="166">
        <f>O745*H745</f>
        <v>0</v>
      </c>
      <c r="Q745" s="166">
        <v>0.0077</v>
      </c>
      <c r="R745" s="166">
        <f>Q745*H745</f>
        <v>0.15477000000000002</v>
      </c>
      <c r="S745" s="166">
        <v>0</v>
      </c>
      <c r="T745" s="167">
        <f>S745*H745</f>
        <v>0</v>
      </c>
      <c r="AR745" s="23" t="s">
        <v>260</v>
      </c>
      <c r="AT745" s="23" t="s">
        <v>157</v>
      </c>
      <c r="AU745" s="23" t="s">
        <v>83</v>
      </c>
      <c r="AY745" s="23" t="s">
        <v>155</v>
      </c>
      <c r="BE745" s="168">
        <f>IF(N745="základní",J745,0)</f>
        <v>0</v>
      </c>
      <c r="BF745" s="168">
        <f>IF(N745="snížená",J745,0)</f>
        <v>0</v>
      </c>
      <c r="BG745" s="168">
        <f>IF(N745="zákl. přenesená",J745,0)</f>
        <v>0</v>
      </c>
      <c r="BH745" s="168">
        <f>IF(N745="sníž. přenesená",J745,0)</f>
        <v>0</v>
      </c>
      <c r="BI745" s="168">
        <f>IF(N745="nulová",J745,0)</f>
        <v>0</v>
      </c>
      <c r="BJ745" s="23" t="s">
        <v>81</v>
      </c>
      <c r="BK745" s="168">
        <f>ROUND(I745*H745,2)</f>
        <v>0</v>
      </c>
      <c r="BL745" s="23" t="s">
        <v>260</v>
      </c>
      <c r="BM745" s="23" t="s">
        <v>1300</v>
      </c>
    </row>
    <row r="746" spans="2:65" s="1" customFormat="1" ht="31.5" customHeight="1">
      <c r="B746" s="39"/>
      <c r="C746" s="157" t="s">
        <v>1301</v>
      </c>
      <c r="D746" s="157" t="s">
        <v>157</v>
      </c>
      <c r="E746" s="158" t="s">
        <v>1302</v>
      </c>
      <c r="F746" s="159" t="s">
        <v>1303</v>
      </c>
      <c r="G746" s="160" t="s">
        <v>206</v>
      </c>
      <c r="H746" s="161">
        <v>40.2</v>
      </c>
      <c r="I746" s="162"/>
      <c r="J746" s="163">
        <f>ROUND(I746*H746,2)</f>
        <v>0</v>
      </c>
      <c r="K746" s="159" t="s">
        <v>161</v>
      </c>
      <c r="L746" s="39"/>
      <c r="M746" s="164" t="s">
        <v>21</v>
      </c>
      <c r="N746" s="165" t="s">
        <v>44</v>
      </c>
      <c r="P746" s="166">
        <f>O746*H746</f>
        <v>0</v>
      </c>
      <c r="Q746" s="166">
        <v>0.00193</v>
      </c>
      <c r="R746" s="166">
        <f>Q746*H746</f>
        <v>0.077586</v>
      </c>
      <c r="S746" s="166">
        <v>0</v>
      </c>
      <c r="T746" s="167">
        <f>S746*H746</f>
        <v>0</v>
      </c>
      <c r="AR746" s="23" t="s">
        <v>260</v>
      </c>
      <c r="AT746" s="23" t="s">
        <v>157</v>
      </c>
      <c r="AU746" s="23" t="s">
        <v>83</v>
      </c>
      <c r="AY746" s="23" t="s">
        <v>155</v>
      </c>
      <c r="BE746" s="168">
        <f>IF(N746="základní",J746,0)</f>
        <v>0</v>
      </c>
      <c r="BF746" s="168">
        <f>IF(N746="snížená",J746,0)</f>
        <v>0</v>
      </c>
      <c r="BG746" s="168">
        <f>IF(N746="zákl. přenesená",J746,0)</f>
        <v>0</v>
      </c>
      <c r="BH746" s="168">
        <f>IF(N746="sníž. přenesená",J746,0)</f>
        <v>0</v>
      </c>
      <c r="BI746" s="168">
        <f>IF(N746="nulová",J746,0)</f>
        <v>0</v>
      </c>
      <c r="BJ746" s="23" t="s">
        <v>81</v>
      </c>
      <c r="BK746" s="168">
        <f>ROUND(I746*H746,2)</f>
        <v>0</v>
      </c>
      <c r="BL746" s="23" t="s">
        <v>260</v>
      </c>
      <c r="BM746" s="23" t="s">
        <v>1304</v>
      </c>
    </row>
    <row r="747" spans="2:51" s="11" customFormat="1" ht="13.5">
      <c r="B747" s="169"/>
      <c r="D747" s="170" t="s">
        <v>164</v>
      </c>
      <c r="E747" s="171" t="s">
        <v>21</v>
      </c>
      <c r="F747" s="172" t="s">
        <v>1305</v>
      </c>
      <c r="H747" s="173" t="s">
        <v>21</v>
      </c>
      <c r="I747" s="174"/>
      <c r="L747" s="169"/>
      <c r="M747" s="175"/>
      <c r="T747" s="176"/>
      <c r="AT747" s="173" t="s">
        <v>164</v>
      </c>
      <c r="AU747" s="173" t="s">
        <v>83</v>
      </c>
      <c r="AV747" s="11" t="s">
        <v>81</v>
      </c>
      <c r="AW747" s="11" t="s">
        <v>37</v>
      </c>
      <c r="AX747" s="11" t="s">
        <v>73</v>
      </c>
      <c r="AY747" s="173" t="s">
        <v>155</v>
      </c>
    </row>
    <row r="748" spans="2:51" s="12" customFormat="1" ht="13.5">
      <c r="B748" s="177"/>
      <c r="D748" s="170" t="s">
        <v>164</v>
      </c>
      <c r="E748" s="178" t="s">
        <v>21</v>
      </c>
      <c r="F748" s="179" t="s">
        <v>1306</v>
      </c>
      <c r="H748" s="180">
        <v>40.2</v>
      </c>
      <c r="I748" s="181"/>
      <c r="L748" s="177"/>
      <c r="M748" s="182"/>
      <c r="T748" s="183"/>
      <c r="AT748" s="178" t="s">
        <v>164</v>
      </c>
      <c r="AU748" s="178" t="s">
        <v>83</v>
      </c>
      <c r="AV748" s="12" t="s">
        <v>83</v>
      </c>
      <c r="AW748" s="12" t="s">
        <v>37</v>
      </c>
      <c r="AX748" s="12" t="s">
        <v>81</v>
      </c>
      <c r="AY748" s="178" t="s">
        <v>155</v>
      </c>
    </row>
    <row r="749" spans="2:65" s="1" customFormat="1" ht="31.5" customHeight="1">
      <c r="B749" s="39"/>
      <c r="C749" s="157" t="s">
        <v>1307</v>
      </c>
      <c r="D749" s="157" t="s">
        <v>157</v>
      </c>
      <c r="E749" s="158" t="s">
        <v>1308</v>
      </c>
      <c r="F749" s="159" t="s">
        <v>1309</v>
      </c>
      <c r="G749" s="160" t="s">
        <v>742</v>
      </c>
      <c r="H749" s="211"/>
      <c r="I749" s="162"/>
      <c r="J749" s="163">
        <f>ROUND(I749*H749,2)</f>
        <v>0</v>
      </c>
      <c r="K749" s="159" t="s">
        <v>161</v>
      </c>
      <c r="L749" s="39"/>
      <c r="M749" s="164" t="s">
        <v>21</v>
      </c>
      <c r="N749" s="165" t="s">
        <v>44</v>
      </c>
      <c r="P749" s="166">
        <f>O749*H749</f>
        <v>0</v>
      </c>
      <c r="Q749" s="166">
        <v>0</v>
      </c>
      <c r="R749" s="166">
        <f>Q749*H749</f>
        <v>0</v>
      </c>
      <c r="S749" s="166">
        <v>0</v>
      </c>
      <c r="T749" s="167">
        <f>S749*H749</f>
        <v>0</v>
      </c>
      <c r="AR749" s="23" t="s">
        <v>260</v>
      </c>
      <c r="AT749" s="23" t="s">
        <v>157</v>
      </c>
      <c r="AU749" s="23" t="s">
        <v>83</v>
      </c>
      <c r="AY749" s="23" t="s">
        <v>155</v>
      </c>
      <c r="BE749" s="168">
        <f>IF(N749="základní",J749,0)</f>
        <v>0</v>
      </c>
      <c r="BF749" s="168">
        <f>IF(N749="snížená",J749,0)</f>
        <v>0</v>
      </c>
      <c r="BG749" s="168">
        <f>IF(N749="zákl. přenesená",J749,0)</f>
        <v>0</v>
      </c>
      <c r="BH749" s="168">
        <f>IF(N749="sníž. přenesená",J749,0)</f>
        <v>0</v>
      </c>
      <c r="BI749" s="168">
        <f>IF(N749="nulová",J749,0)</f>
        <v>0</v>
      </c>
      <c r="BJ749" s="23" t="s">
        <v>81</v>
      </c>
      <c r="BK749" s="168">
        <f>ROUND(I749*H749,2)</f>
        <v>0</v>
      </c>
      <c r="BL749" s="23" t="s">
        <v>260</v>
      </c>
      <c r="BM749" s="23" t="s">
        <v>1310</v>
      </c>
    </row>
    <row r="750" spans="2:63" s="10" customFormat="1" ht="29.85" customHeight="1">
      <c r="B750" s="145"/>
      <c r="D750" s="146" t="s">
        <v>72</v>
      </c>
      <c r="E750" s="155" t="s">
        <v>1311</v>
      </c>
      <c r="F750" s="155" t="s">
        <v>1312</v>
      </c>
      <c r="I750" s="148"/>
      <c r="J750" s="156">
        <f>BK750</f>
        <v>0</v>
      </c>
      <c r="L750" s="145"/>
      <c r="M750" s="150"/>
      <c r="P750" s="151">
        <f>SUM(P751:P774)</f>
        <v>0</v>
      </c>
      <c r="R750" s="151">
        <f>SUM(R751:R774)</f>
        <v>1.0192364</v>
      </c>
      <c r="T750" s="152">
        <f>SUM(T751:T774)</f>
        <v>0</v>
      </c>
      <c r="AR750" s="146" t="s">
        <v>83</v>
      </c>
      <c r="AT750" s="153" t="s">
        <v>72</v>
      </c>
      <c r="AU750" s="153" t="s">
        <v>81</v>
      </c>
      <c r="AY750" s="146" t="s">
        <v>155</v>
      </c>
      <c r="BK750" s="154">
        <f>SUM(BK751:BK774)</f>
        <v>0</v>
      </c>
    </row>
    <row r="751" spans="2:65" s="1" customFormat="1" ht="31.5" customHeight="1">
      <c r="B751" s="39"/>
      <c r="C751" s="157" t="s">
        <v>1313</v>
      </c>
      <c r="D751" s="157" t="s">
        <v>157</v>
      </c>
      <c r="E751" s="158" t="s">
        <v>1314</v>
      </c>
      <c r="F751" s="159" t="s">
        <v>1315</v>
      </c>
      <c r="G751" s="160" t="s">
        <v>206</v>
      </c>
      <c r="H751" s="161">
        <v>58.3</v>
      </c>
      <c r="I751" s="162"/>
      <c r="J751" s="163">
        <f>ROUND(I751*H751,2)</f>
        <v>0</v>
      </c>
      <c r="K751" s="159" t="s">
        <v>161</v>
      </c>
      <c r="L751" s="39"/>
      <c r="M751" s="164" t="s">
        <v>21</v>
      </c>
      <c r="N751" s="165" t="s">
        <v>44</v>
      </c>
      <c r="P751" s="166">
        <f>O751*H751</f>
        <v>0</v>
      </c>
      <c r="Q751" s="166">
        <v>0.0029</v>
      </c>
      <c r="R751" s="166">
        <f>Q751*H751</f>
        <v>0.16906999999999997</v>
      </c>
      <c r="S751" s="166">
        <v>0</v>
      </c>
      <c r="T751" s="167">
        <f>S751*H751</f>
        <v>0</v>
      </c>
      <c r="AR751" s="23" t="s">
        <v>260</v>
      </c>
      <c r="AT751" s="23" t="s">
        <v>157</v>
      </c>
      <c r="AU751" s="23" t="s">
        <v>83</v>
      </c>
      <c r="AY751" s="23" t="s">
        <v>155</v>
      </c>
      <c r="BE751" s="168">
        <f>IF(N751="základní",J751,0)</f>
        <v>0</v>
      </c>
      <c r="BF751" s="168">
        <f>IF(N751="snížená",J751,0)</f>
        <v>0</v>
      </c>
      <c r="BG751" s="168">
        <f>IF(N751="zákl. přenesená",J751,0)</f>
        <v>0</v>
      </c>
      <c r="BH751" s="168">
        <f>IF(N751="sníž. přenesená",J751,0)</f>
        <v>0</v>
      </c>
      <c r="BI751" s="168">
        <f>IF(N751="nulová",J751,0)</f>
        <v>0</v>
      </c>
      <c r="BJ751" s="23" t="s">
        <v>81</v>
      </c>
      <c r="BK751" s="168">
        <f>ROUND(I751*H751,2)</f>
        <v>0</v>
      </c>
      <c r="BL751" s="23" t="s">
        <v>260</v>
      </c>
      <c r="BM751" s="23" t="s">
        <v>1316</v>
      </c>
    </row>
    <row r="752" spans="2:51" s="11" customFormat="1" ht="13.5">
      <c r="B752" s="169"/>
      <c r="D752" s="170" t="s">
        <v>164</v>
      </c>
      <c r="E752" s="171" t="s">
        <v>21</v>
      </c>
      <c r="F752" s="172" t="s">
        <v>595</v>
      </c>
      <c r="H752" s="173" t="s">
        <v>21</v>
      </c>
      <c r="I752" s="174"/>
      <c r="L752" s="169"/>
      <c r="M752" s="175"/>
      <c r="T752" s="176"/>
      <c r="AT752" s="173" t="s">
        <v>164</v>
      </c>
      <c r="AU752" s="173" t="s">
        <v>83</v>
      </c>
      <c r="AV752" s="11" t="s">
        <v>81</v>
      </c>
      <c r="AW752" s="11" t="s">
        <v>37</v>
      </c>
      <c r="AX752" s="11" t="s">
        <v>73</v>
      </c>
      <c r="AY752" s="173" t="s">
        <v>155</v>
      </c>
    </row>
    <row r="753" spans="2:51" s="12" customFormat="1" ht="13.5">
      <c r="B753" s="177"/>
      <c r="D753" s="170" t="s">
        <v>164</v>
      </c>
      <c r="E753" s="178" t="s">
        <v>21</v>
      </c>
      <c r="F753" s="179" t="s">
        <v>1317</v>
      </c>
      <c r="H753" s="180">
        <v>22</v>
      </c>
      <c r="I753" s="181"/>
      <c r="L753" s="177"/>
      <c r="M753" s="182"/>
      <c r="T753" s="183"/>
      <c r="AT753" s="178" t="s">
        <v>164</v>
      </c>
      <c r="AU753" s="178" t="s">
        <v>83</v>
      </c>
      <c r="AV753" s="12" t="s">
        <v>83</v>
      </c>
      <c r="AW753" s="12" t="s">
        <v>37</v>
      </c>
      <c r="AX753" s="12" t="s">
        <v>73</v>
      </c>
      <c r="AY753" s="178" t="s">
        <v>155</v>
      </c>
    </row>
    <row r="754" spans="2:51" s="12" customFormat="1" ht="13.5">
      <c r="B754" s="177"/>
      <c r="D754" s="170" t="s">
        <v>164</v>
      </c>
      <c r="E754" s="178" t="s">
        <v>21</v>
      </c>
      <c r="F754" s="179" t="s">
        <v>1318</v>
      </c>
      <c r="H754" s="180">
        <v>8.3</v>
      </c>
      <c r="I754" s="181"/>
      <c r="L754" s="177"/>
      <c r="M754" s="182"/>
      <c r="T754" s="183"/>
      <c r="AT754" s="178" t="s">
        <v>164</v>
      </c>
      <c r="AU754" s="178" t="s">
        <v>83</v>
      </c>
      <c r="AV754" s="12" t="s">
        <v>83</v>
      </c>
      <c r="AW754" s="12" t="s">
        <v>37</v>
      </c>
      <c r="AX754" s="12" t="s">
        <v>73</v>
      </c>
      <c r="AY754" s="178" t="s">
        <v>155</v>
      </c>
    </row>
    <row r="755" spans="2:51" s="14" customFormat="1" ht="13.5">
      <c r="B755" s="204"/>
      <c r="D755" s="170" t="s">
        <v>164</v>
      </c>
      <c r="E755" s="205" t="s">
        <v>21</v>
      </c>
      <c r="F755" s="206" t="s">
        <v>361</v>
      </c>
      <c r="H755" s="207">
        <v>30.3</v>
      </c>
      <c r="I755" s="208"/>
      <c r="L755" s="204"/>
      <c r="M755" s="209"/>
      <c r="T755" s="210"/>
      <c r="AT755" s="205" t="s">
        <v>164</v>
      </c>
      <c r="AU755" s="205" t="s">
        <v>83</v>
      </c>
      <c r="AV755" s="14" t="s">
        <v>175</v>
      </c>
      <c r="AW755" s="14" t="s">
        <v>37</v>
      </c>
      <c r="AX755" s="14" t="s">
        <v>73</v>
      </c>
      <c r="AY755" s="205" t="s">
        <v>155</v>
      </c>
    </row>
    <row r="756" spans="2:51" s="11" customFormat="1" ht="13.5">
      <c r="B756" s="169"/>
      <c r="D756" s="170" t="s">
        <v>164</v>
      </c>
      <c r="E756" s="171" t="s">
        <v>21</v>
      </c>
      <c r="F756" s="172" t="s">
        <v>524</v>
      </c>
      <c r="H756" s="173" t="s">
        <v>21</v>
      </c>
      <c r="I756" s="174"/>
      <c r="L756" s="169"/>
      <c r="M756" s="175"/>
      <c r="T756" s="176"/>
      <c r="AT756" s="173" t="s">
        <v>164</v>
      </c>
      <c r="AU756" s="173" t="s">
        <v>83</v>
      </c>
      <c r="AV756" s="11" t="s">
        <v>81</v>
      </c>
      <c r="AW756" s="11" t="s">
        <v>37</v>
      </c>
      <c r="AX756" s="11" t="s">
        <v>73</v>
      </c>
      <c r="AY756" s="173" t="s">
        <v>155</v>
      </c>
    </row>
    <row r="757" spans="2:51" s="12" customFormat="1" ht="13.5">
      <c r="B757" s="177"/>
      <c r="D757" s="170" t="s">
        <v>164</v>
      </c>
      <c r="E757" s="178" t="s">
        <v>21</v>
      </c>
      <c r="F757" s="179" t="s">
        <v>1319</v>
      </c>
      <c r="H757" s="180">
        <v>28</v>
      </c>
      <c r="I757" s="181"/>
      <c r="L757" s="177"/>
      <c r="M757" s="182"/>
      <c r="T757" s="183"/>
      <c r="AT757" s="178" t="s">
        <v>164</v>
      </c>
      <c r="AU757" s="178" t="s">
        <v>83</v>
      </c>
      <c r="AV757" s="12" t="s">
        <v>83</v>
      </c>
      <c r="AW757" s="12" t="s">
        <v>37</v>
      </c>
      <c r="AX757" s="12" t="s">
        <v>73</v>
      </c>
      <c r="AY757" s="178" t="s">
        <v>155</v>
      </c>
    </row>
    <row r="758" spans="2:51" s="14" customFormat="1" ht="13.5">
      <c r="B758" s="204"/>
      <c r="D758" s="170" t="s">
        <v>164</v>
      </c>
      <c r="E758" s="205" t="s">
        <v>21</v>
      </c>
      <c r="F758" s="206" t="s">
        <v>361</v>
      </c>
      <c r="H758" s="207">
        <v>28</v>
      </c>
      <c r="I758" s="208"/>
      <c r="L758" s="204"/>
      <c r="M758" s="209"/>
      <c r="T758" s="210"/>
      <c r="AT758" s="205" t="s">
        <v>164</v>
      </c>
      <c r="AU758" s="205" t="s">
        <v>83</v>
      </c>
      <c r="AV758" s="14" t="s">
        <v>175</v>
      </c>
      <c r="AW758" s="14" t="s">
        <v>37</v>
      </c>
      <c r="AX758" s="14" t="s">
        <v>73</v>
      </c>
      <c r="AY758" s="205" t="s">
        <v>155</v>
      </c>
    </row>
    <row r="759" spans="2:51" s="13" customFormat="1" ht="13.5">
      <c r="B759" s="184"/>
      <c r="D759" s="170" t="s">
        <v>164</v>
      </c>
      <c r="E759" s="185" t="s">
        <v>21</v>
      </c>
      <c r="F759" s="186" t="s">
        <v>174</v>
      </c>
      <c r="H759" s="187">
        <v>58.3</v>
      </c>
      <c r="I759" s="188"/>
      <c r="L759" s="184"/>
      <c r="M759" s="189"/>
      <c r="T759" s="190"/>
      <c r="AT759" s="191" t="s">
        <v>164</v>
      </c>
      <c r="AU759" s="191" t="s">
        <v>83</v>
      </c>
      <c r="AV759" s="13" t="s">
        <v>162</v>
      </c>
      <c r="AW759" s="13" t="s">
        <v>37</v>
      </c>
      <c r="AX759" s="13" t="s">
        <v>81</v>
      </c>
      <c r="AY759" s="191" t="s">
        <v>155</v>
      </c>
    </row>
    <row r="760" spans="2:65" s="1" customFormat="1" ht="22.5" customHeight="1">
      <c r="B760" s="39"/>
      <c r="C760" s="192" t="s">
        <v>1320</v>
      </c>
      <c r="D760" s="192" t="s">
        <v>218</v>
      </c>
      <c r="E760" s="193" t="s">
        <v>1321</v>
      </c>
      <c r="F760" s="194" t="s">
        <v>1322</v>
      </c>
      <c r="G760" s="195" t="s">
        <v>206</v>
      </c>
      <c r="H760" s="196">
        <v>72.048</v>
      </c>
      <c r="I760" s="197"/>
      <c r="J760" s="198">
        <f>ROUND(I760*H760,2)</f>
        <v>0</v>
      </c>
      <c r="K760" s="194" t="s">
        <v>21</v>
      </c>
      <c r="L760" s="199"/>
      <c r="M760" s="200" t="s">
        <v>21</v>
      </c>
      <c r="N760" s="201" t="s">
        <v>44</v>
      </c>
      <c r="P760" s="166">
        <f>O760*H760</f>
        <v>0</v>
      </c>
      <c r="Q760" s="166">
        <v>0.0118</v>
      </c>
      <c r="R760" s="166">
        <f>Q760*H760</f>
        <v>0.8501664</v>
      </c>
      <c r="S760" s="166">
        <v>0</v>
      </c>
      <c r="T760" s="167">
        <f>S760*H760</f>
        <v>0</v>
      </c>
      <c r="AR760" s="23" t="s">
        <v>351</v>
      </c>
      <c r="AT760" s="23" t="s">
        <v>218</v>
      </c>
      <c r="AU760" s="23" t="s">
        <v>83</v>
      </c>
      <c r="AY760" s="23" t="s">
        <v>155</v>
      </c>
      <c r="BE760" s="168">
        <f>IF(N760="základní",J760,0)</f>
        <v>0</v>
      </c>
      <c r="BF760" s="168">
        <f>IF(N760="snížená",J760,0)</f>
        <v>0</v>
      </c>
      <c r="BG760" s="168">
        <f>IF(N760="zákl. přenesená",J760,0)</f>
        <v>0</v>
      </c>
      <c r="BH760" s="168">
        <f>IF(N760="sníž. přenesená",J760,0)</f>
        <v>0</v>
      </c>
      <c r="BI760" s="168">
        <f>IF(N760="nulová",J760,0)</f>
        <v>0</v>
      </c>
      <c r="BJ760" s="23" t="s">
        <v>81</v>
      </c>
      <c r="BK760" s="168">
        <f>ROUND(I760*H760,2)</f>
        <v>0</v>
      </c>
      <c r="BL760" s="23" t="s">
        <v>260</v>
      </c>
      <c r="BM760" s="23" t="s">
        <v>1323</v>
      </c>
    </row>
    <row r="761" spans="2:47" s="1" customFormat="1" ht="24">
      <c r="B761" s="39"/>
      <c r="D761" s="170" t="s">
        <v>222</v>
      </c>
      <c r="F761" s="202" t="s">
        <v>1324</v>
      </c>
      <c r="I761" s="98"/>
      <c r="L761" s="39"/>
      <c r="M761" s="203"/>
      <c r="T761" s="64"/>
      <c r="AT761" s="23" t="s">
        <v>222</v>
      </c>
      <c r="AU761" s="23" t="s">
        <v>83</v>
      </c>
    </row>
    <row r="762" spans="2:51" s="12" customFormat="1" ht="13.5">
      <c r="B762" s="177"/>
      <c r="D762" s="170" t="s">
        <v>164</v>
      </c>
      <c r="F762" s="179" t="s">
        <v>1325</v>
      </c>
      <c r="H762" s="180">
        <v>72.048</v>
      </c>
      <c r="I762" s="181"/>
      <c r="L762" s="177"/>
      <c r="M762" s="182"/>
      <c r="T762" s="183"/>
      <c r="AT762" s="178" t="s">
        <v>164</v>
      </c>
      <c r="AU762" s="178" t="s">
        <v>83</v>
      </c>
      <c r="AV762" s="12" t="s">
        <v>83</v>
      </c>
      <c r="AW762" s="12" t="s">
        <v>6</v>
      </c>
      <c r="AX762" s="12" t="s">
        <v>81</v>
      </c>
      <c r="AY762" s="178" t="s">
        <v>155</v>
      </c>
    </row>
    <row r="763" spans="2:65" s="1" customFormat="1" ht="31.5" customHeight="1">
      <c r="B763" s="39"/>
      <c r="C763" s="157" t="s">
        <v>1326</v>
      </c>
      <c r="D763" s="157" t="s">
        <v>157</v>
      </c>
      <c r="E763" s="158" t="s">
        <v>1327</v>
      </c>
      <c r="F763" s="159" t="s">
        <v>1328</v>
      </c>
      <c r="G763" s="160" t="s">
        <v>206</v>
      </c>
      <c r="H763" s="161">
        <v>58.3</v>
      </c>
      <c r="I763" s="162"/>
      <c r="J763" s="163">
        <f>ROUND(I763*H763,2)</f>
        <v>0</v>
      </c>
      <c r="K763" s="159" t="s">
        <v>21</v>
      </c>
      <c r="L763" s="39"/>
      <c r="M763" s="164" t="s">
        <v>21</v>
      </c>
      <c r="N763" s="165" t="s">
        <v>44</v>
      </c>
      <c r="P763" s="166">
        <f>O763*H763</f>
        <v>0</v>
      </c>
      <c r="Q763" s="166">
        <v>0</v>
      </c>
      <c r="R763" s="166">
        <f>Q763*H763</f>
        <v>0</v>
      </c>
      <c r="S763" s="166">
        <v>0</v>
      </c>
      <c r="T763" s="167">
        <f>S763*H763</f>
        <v>0</v>
      </c>
      <c r="AR763" s="23" t="s">
        <v>260</v>
      </c>
      <c r="AT763" s="23" t="s">
        <v>157</v>
      </c>
      <c r="AU763" s="23" t="s">
        <v>83</v>
      </c>
      <c r="AY763" s="23" t="s">
        <v>155</v>
      </c>
      <c r="BE763" s="168">
        <f>IF(N763="základní",J763,0)</f>
        <v>0</v>
      </c>
      <c r="BF763" s="168">
        <f>IF(N763="snížená",J763,0)</f>
        <v>0</v>
      </c>
      <c r="BG763" s="168">
        <f>IF(N763="zákl. přenesená",J763,0)</f>
        <v>0</v>
      </c>
      <c r="BH763" s="168">
        <f>IF(N763="sníž. přenesená",J763,0)</f>
        <v>0</v>
      </c>
      <c r="BI763" s="168">
        <f>IF(N763="nulová",J763,0)</f>
        <v>0</v>
      </c>
      <c r="BJ763" s="23" t="s">
        <v>81</v>
      </c>
      <c r="BK763" s="168">
        <f>ROUND(I763*H763,2)</f>
        <v>0</v>
      </c>
      <c r="BL763" s="23" t="s">
        <v>260</v>
      </c>
      <c r="BM763" s="23" t="s">
        <v>1329</v>
      </c>
    </row>
    <row r="764" spans="2:65" s="1" customFormat="1" ht="22.5" customHeight="1">
      <c r="B764" s="39"/>
      <c r="C764" s="157" t="s">
        <v>1330</v>
      </c>
      <c r="D764" s="157" t="s">
        <v>157</v>
      </c>
      <c r="E764" s="158" t="s">
        <v>1331</v>
      </c>
      <c r="F764" s="159" t="s">
        <v>1332</v>
      </c>
      <c r="G764" s="160" t="s">
        <v>416</v>
      </c>
      <c r="H764" s="161">
        <v>48.7</v>
      </c>
      <c r="I764" s="162"/>
      <c r="J764" s="163">
        <f>ROUND(I764*H764,2)</f>
        <v>0</v>
      </c>
      <c r="K764" s="159" t="s">
        <v>21</v>
      </c>
      <c r="L764" s="39"/>
      <c r="M764" s="164" t="s">
        <v>21</v>
      </c>
      <c r="N764" s="165" t="s">
        <v>44</v>
      </c>
      <c r="P764" s="166">
        <f>O764*H764</f>
        <v>0</v>
      </c>
      <c r="Q764" s="166">
        <v>0</v>
      </c>
      <c r="R764" s="166">
        <f>Q764*H764</f>
        <v>0</v>
      </c>
      <c r="S764" s="166">
        <v>0</v>
      </c>
      <c r="T764" s="167">
        <f>S764*H764</f>
        <v>0</v>
      </c>
      <c r="AR764" s="23" t="s">
        <v>260</v>
      </c>
      <c r="AT764" s="23" t="s">
        <v>157</v>
      </c>
      <c r="AU764" s="23" t="s">
        <v>83</v>
      </c>
      <c r="AY764" s="23" t="s">
        <v>155</v>
      </c>
      <c r="BE764" s="168">
        <f>IF(N764="základní",J764,0)</f>
        <v>0</v>
      </c>
      <c r="BF764" s="168">
        <f>IF(N764="snížená",J764,0)</f>
        <v>0</v>
      </c>
      <c r="BG764" s="168">
        <f>IF(N764="zákl. přenesená",J764,0)</f>
        <v>0</v>
      </c>
      <c r="BH764" s="168">
        <f>IF(N764="sníž. přenesená",J764,0)</f>
        <v>0</v>
      </c>
      <c r="BI764" s="168">
        <f>IF(N764="nulová",J764,0)</f>
        <v>0</v>
      </c>
      <c r="BJ764" s="23" t="s">
        <v>81</v>
      </c>
      <c r="BK764" s="168">
        <f>ROUND(I764*H764,2)</f>
        <v>0</v>
      </c>
      <c r="BL764" s="23" t="s">
        <v>260</v>
      </c>
      <c r="BM764" s="23" t="s">
        <v>1333</v>
      </c>
    </row>
    <row r="765" spans="2:51" s="11" customFormat="1" ht="13.5">
      <c r="B765" s="169"/>
      <c r="D765" s="170" t="s">
        <v>164</v>
      </c>
      <c r="E765" s="171" t="s">
        <v>21</v>
      </c>
      <c r="F765" s="172" t="s">
        <v>595</v>
      </c>
      <c r="H765" s="173" t="s">
        <v>21</v>
      </c>
      <c r="I765" s="174"/>
      <c r="L765" s="169"/>
      <c r="M765" s="175"/>
      <c r="T765" s="176"/>
      <c r="AT765" s="173" t="s">
        <v>164</v>
      </c>
      <c r="AU765" s="173" t="s">
        <v>83</v>
      </c>
      <c r="AV765" s="11" t="s">
        <v>81</v>
      </c>
      <c r="AW765" s="11" t="s">
        <v>37</v>
      </c>
      <c r="AX765" s="11" t="s">
        <v>73</v>
      </c>
      <c r="AY765" s="173" t="s">
        <v>155</v>
      </c>
    </row>
    <row r="766" spans="2:51" s="12" customFormat="1" ht="13.5">
      <c r="B766" s="177"/>
      <c r="D766" s="170" t="s">
        <v>164</v>
      </c>
      <c r="E766" s="178" t="s">
        <v>21</v>
      </c>
      <c r="F766" s="179" t="s">
        <v>1334</v>
      </c>
      <c r="H766" s="180">
        <v>18.55</v>
      </c>
      <c r="I766" s="181"/>
      <c r="L766" s="177"/>
      <c r="M766" s="182"/>
      <c r="T766" s="183"/>
      <c r="AT766" s="178" t="s">
        <v>164</v>
      </c>
      <c r="AU766" s="178" t="s">
        <v>83</v>
      </c>
      <c r="AV766" s="12" t="s">
        <v>83</v>
      </c>
      <c r="AW766" s="12" t="s">
        <v>37</v>
      </c>
      <c r="AX766" s="12" t="s">
        <v>73</v>
      </c>
      <c r="AY766" s="178" t="s">
        <v>155</v>
      </c>
    </row>
    <row r="767" spans="2:51" s="12" customFormat="1" ht="13.5">
      <c r="B767" s="177"/>
      <c r="D767" s="170" t="s">
        <v>164</v>
      </c>
      <c r="E767" s="178" t="s">
        <v>21</v>
      </c>
      <c r="F767" s="179" t="s">
        <v>1335</v>
      </c>
      <c r="H767" s="180">
        <v>8.15</v>
      </c>
      <c r="I767" s="181"/>
      <c r="L767" s="177"/>
      <c r="M767" s="182"/>
      <c r="T767" s="183"/>
      <c r="AT767" s="178" t="s">
        <v>164</v>
      </c>
      <c r="AU767" s="178" t="s">
        <v>83</v>
      </c>
      <c r="AV767" s="12" t="s">
        <v>83</v>
      </c>
      <c r="AW767" s="12" t="s">
        <v>37</v>
      </c>
      <c r="AX767" s="12" t="s">
        <v>73</v>
      </c>
      <c r="AY767" s="178" t="s">
        <v>155</v>
      </c>
    </row>
    <row r="768" spans="2:51" s="14" customFormat="1" ht="13.5">
      <c r="B768" s="204"/>
      <c r="D768" s="170" t="s">
        <v>164</v>
      </c>
      <c r="E768" s="205" t="s">
        <v>21</v>
      </c>
      <c r="F768" s="206" t="s">
        <v>361</v>
      </c>
      <c r="H768" s="207">
        <v>26.7</v>
      </c>
      <c r="I768" s="208"/>
      <c r="L768" s="204"/>
      <c r="M768" s="209"/>
      <c r="T768" s="210"/>
      <c r="AT768" s="205" t="s">
        <v>164</v>
      </c>
      <c r="AU768" s="205" t="s">
        <v>83</v>
      </c>
      <c r="AV768" s="14" t="s">
        <v>175</v>
      </c>
      <c r="AW768" s="14" t="s">
        <v>37</v>
      </c>
      <c r="AX768" s="14" t="s">
        <v>73</v>
      </c>
      <c r="AY768" s="205" t="s">
        <v>155</v>
      </c>
    </row>
    <row r="769" spans="2:51" s="11" customFormat="1" ht="13.5">
      <c r="B769" s="169"/>
      <c r="D769" s="170" t="s">
        <v>164</v>
      </c>
      <c r="E769" s="171" t="s">
        <v>21</v>
      </c>
      <c r="F769" s="172" t="s">
        <v>524</v>
      </c>
      <c r="H769" s="173" t="s">
        <v>21</v>
      </c>
      <c r="I769" s="174"/>
      <c r="L769" s="169"/>
      <c r="M769" s="175"/>
      <c r="T769" s="176"/>
      <c r="AT769" s="173" t="s">
        <v>164</v>
      </c>
      <c r="AU769" s="173" t="s">
        <v>83</v>
      </c>
      <c r="AV769" s="11" t="s">
        <v>81</v>
      </c>
      <c r="AW769" s="11" t="s">
        <v>37</v>
      </c>
      <c r="AX769" s="11" t="s">
        <v>73</v>
      </c>
      <c r="AY769" s="173" t="s">
        <v>155</v>
      </c>
    </row>
    <row r="770" spans="2:51" s="12" customFormat="1" ht="13.5">
      <c r="B770" s="177"/>
      <c r="D770" s="170" t="s">
        <v>164</v>
      </c>
      <c r="E770" s="178" t="s">
        <v>21</v>
      </c>
      <c r="F770" s="179" t="s">
        <v>1336</v>
      </c>
      <c r="H770" s="180">
        <v>22</v>
      </c>
      <c r="I770" s="181"/>
      <c r="L770" s="177"/>
      <c r="M770" s="182"/>
      <c r="T770" s="183"/>
      <c r="AT770" s="178" t="s">
        <v>164</v>
      </c>
      <c r="AU770" s="178" t="s">
        <v>83</v>
      </c>
      <c r="AV770" s="12" t="s">
        <v>83</v>
      </c>
      <c r="AW770" s="12" t="s">
        <v>37</v>
      </c>
      <c r="AX770" s="12" t="s">
        <v>73</v>
      </c>
      <c r="AY770" s="178" t="s">
        <v>155</v>
      </c>
    </row>
    <row r="771" spans="2:51" s="14" customFormat="1" ht="13.5">
      <c r="B771" s="204"/>
      <c r="D771" s="170" t="s">
        <v>164</v>
      </c>
      <c r="E771" s="205" t="s">
        <v>21</v>
      </c>
      <c r="F771" s="206" t="s">
        <v>361</v>
      </c>
      <c r="H771" s="207">
        <v>22</v>
      </c>
      <c r="I771" s="208"/>
      <c r="L771" s="204"/>
      <c r="M771" s="209"/>
      <c r="T771" s="210"/>
      <c r="AT771" s="205" t="s">
        <v>164</v>
      </c>
      <c r="AU771" s="205" t="s">
        <v>83</v>
      </c>
      <c r="AV771" s="14" t="s">
        <v>175</v>
      </c>
      <c r="AW771" s="14" t="s">
        <v>37</v>
      </c>
      <c r="AX771" s="14" t="s">
        <v>73</v>
      </c>
      <c r="AY771" s="205" t="s">
        <v>155</v>
      </c>
    </row>
    <row r="772" spans="2:51" s="13" customFormat="1" ht="13.5">
      <c r="B772" s="184"/>
      <c r="D772" s="170" t="s">
        <v>164</v>
      </c>
      <c r="E772" s="185" t="s">
        <v>21</v>
      </c>
      <c r="F772" s="186" t="s">
        <v>174</v>
      </c>
      <c r="H772" s="187">
        <v>48.7</v>
      </c>
      <c r="I772" s="188"/>
      <c r="L772" s="184"/>
      <c r="M772" s="189"/>
      <c r="T772" s="190"/>
      <c r="AT772" s="191" t="s">
        <v>164</v>
      </c>
      <c r="AU772" s="191" t="s">
        <v>83</v>
      </c>
      <c r="AV772" s="13" t="s">
        <v>162</v>
      </c>
      <c r="AW772" s="13" t="s">
        <v>37</v>
      </c>
      <c r="AX772" s="13" t="s">
        <v>81</v>
      </c>
      <c r="AY772" s="191" t="s">
        <v>155</v>
      </c>
    </row>
    <row r="773" spans="2:65" s="1" customFormat="1" ht="22.5" customHeight="1">
      <c r="B773" s="39"/>
      <c r="C773" s="157" t="s">
        <v>1337</v>
      </c>
      <c r="D773" s="157" t="s">
        <v>157</v>
      </c>
      <c r="E773" s="158" t="s">
        <v>1338</v>
      </c>
      <c r="F773" s="159" t="s">
        <v>1339</v>
      </c>
      <c r="G773" s="160" t="s">
        <v>206</v>
      </c>
      <c r="H773" s="161">
        <v>58.3</v>
      </c>
      <c r="I773" s="162"/>
      <c r="J773" s="163">
        <f>ROUND(I773*H773,2)</f>
        <v>0</v>
      </c>
      <c r="K773" s="159" t="s">
        <v>21</v>
      </c>
      <c r="L773" s="39"/>
      <c r="M773" s="164" t="s">
        <v>21</v>
      </c>
      <c r="N773" s="165" t="s">
        <v>44</v>
      </c>
      <c r="P773" s="166">
        <f>O773*H773</f>
        <v>0</v>
      </c>
      <c r="Q773" s="166">
        <v>0</v>
      </c>
      <c r="R773" s="166">
        <f>Q773*H773</f>
        <v>0</v>
      </c>
      <c r="S773" s="166">
        <v>0</v>
      </c>
      <c r="T773" s="167">
        <f>S773*H773</f>
        <v>0</v>
      </c>
      <c r="AR773" s="23" t="s">
        <v>260</v>
      </c>
      <c r="AT773" s="23" t="s">
        <v>157</v>
      </c>
      <c r="AU773" s="23" t="s">
        <v>83</v>
      </c>
      <c r="AY773" s="23" t="s">
        <v>155</v>
      </c>
      <c r="BE773" s="168">
        <f>IF(N773="základní",J773,0)</f>
        <v>0</v>
      </c>
      <c r="BF773" s="168">
        <f>IF(N773="snížená",J773,0)</f>
        <v>0</v>
      </c>
      <c r="BG773" s="168">
        <f>IF(N773="zákl. přenesená",J773,0)</f>
        <v>0</v>
      </c>
      <c r="BH773" s="168">
        <f>IF(N773="sníž. přenesená",J773,0)</f>
        <v>0</v>
      </c>
      <c r="BI773" s="168">
        <f>IF(N773="nulová",J773,0)</f>
        <v>0</v>
      </c>
      <c r="BJ773" s="23" t="s">
        <v>81</v>
      </c>
      <c r="BK773" s="168">
        <f>ROUND(I773*H773,2)</f>
        <v>0</v>
      </c>
      <c r="BL773" s="23" t="s">
        <v>260</v>
      </c>
      <c r="BM773" s="23" t="s">
        <v>1340</v>
      </c>
    </row>
    <row r="774" spans="2:65" s="1" customFormat="1" ht="31.5" customHeight="1">
      <c r="B774" s="39"/>
      <c r="C774" s="157" t="s">
        <v>1341</v>
      </c>
      <c r="D774" s="157" t="s">
        <v>157</v>
      </c>
      <c r="E774" s="158" t="s">
        <v>1342</v>
      </c>
      <c r="F774" s="159" t="s">
        <v>1343</v>
      </c>
      <c r="G774" s="160" t="s">
        <v>742</v>
      </c>
      <c r="H774" s="211"/>
      <c r="I774" s="162"/>
      <c r="J774" s="163">
        <f>ROUND(I774*H774,2)</f>
        <v>0</v>
      </c>
      <c r="K774" s="159" t="s">
        <v>161</v>
      </c>
      <c r="L774" s="39"/>
      <c r="M774" s="164" t="s">
        <v>21</v>
      </c>
      <c r="N774" s="165" t="s">
        <v>44</v>
      </c>
      <c r="P774" s="166">
        <f>O774*H774</f>
        <v>0</v>
      </c>
      <c r="Q774" s="166">
        <v>0</v>
      </c>
      <c r="R774" s="166">
        <f>Q774*H774</f>
        <v>0</v>
      </c>
      <c r="S774" s="166">
        <v>0</v>
      </c>
      <c r="T774" s="167">
        <f>S774*H774</f>
        <v>0</v>
      </c>
      <c r="AR774" s="23" t="s">
        <v>260</v>
      </c>
      <c r="AT774" s="23" t="s">
        <v>157</v>
      </c>
      <c r="AU774" s="23" t="s">
        <v>83</v>
      </c>
      <c r="AY774" s="23" t="s">
        <v>155</v>
      </c>
      <c r="BE774" s="168">
        <f>IF(N774="základní",J774,0)</f>
        <v>0</v>
      </c>
      <c r="BF774" s="168">
        <f>IF(N774="snížená",J774,0)</f>
        <v>0</v>
      </c>
      <c r="BG774" s="168">
        <f>IF(N774="zákl. přenesená",J774,0)</f>
        <v>0</v>
      </c>
      <c r="BH774" s="168">
        <f>IF(N774="sníž. přenesená",J774,0)</f>
        <v>0</v>
      </c>
      <c r="BI774" s="168">
        <f>IF(N774="nulová",J774,0)</f>
        <v>0</v>
      </c>
      <c r="BJ774" s="23" t="s">
        <v>81</v>
      </c>
      <c r="BK774" s="168">
        <f>ROUND(I774*H774,2)</f>
        <v>0</v>
      </c>
      <c r="BL774" s="23" t="s">
        <v>260</v>
      </c>
      <c r="BM774" s="23" t="s">
        <v>1344</v>
      </c>
    </row>
    <row r="775" spans="2:63" s="10" customFormat="1" ht="29.85" customHeight="1">
      <c r="B775" s="145"/>
      <c r="D775" s="146" t="s">
        <v>72</v>
      </c>
      <c r="E775" s="155" t="s">
        <v>1345</v>
      </c>
      <c r="F775" s="155" t="s">
        <v>1346</v>
      </c>
      <c r="I775" s="148"/>
      <c r="J775" s="156">
        <f>BK775</f>
        <v>0</v>
      </c>
      <c r="L775" s="145"/>
      <c r="M775" s="150"/>
      <c r="P775" s="151">
        <f>SUM(P776:P778)</f>
        <v>0</v>
      </c>
      <c r="R775" s="151">
        <f>SUM(R776:R778)</f>
        <v>2.8240999999999996</v>
      </c>
      <c r="T775" s="152">
        <f>SUM(T776:T778)</f>
        <v>0</v>
      </c>
      <c r="AR775" s="146" t="s">
        <v>83</v>
      </c>
      <c r="AT775" s="153" t="s">
        <v>72</v>
      </c>
      <c r="AU775" s="153" t="s">
        <v>81</v>
      </c>
      <c r="AY775" s="146" t="s">
        <v>155</v>
      </c>
      <c r="BK775" s="154">
        <f>SUM(BK776:BK778)</f>
        <v>0</v>
      </c>
    </row>
    <row r="776" spans="2:65" s="1" customFormat="1" ht="31.5" customHeight="1">
      <c r="B776" s="39"/>
      <c r="C776" s="157" t="s">
        <v>1347</v>
      </c>
      <c r="D776" s="157" t="s">
        <v>157</v>
      </c>
      <c r="E776" s="158" t="s">
        <v>1348</v>
      </c>
      <c r="F776" s="159" t="s">
        <v>1349</v>
      </c>
      <c r="G776" s="160" t="s">
        <v>206</v>
      </c>
      <c r="H776" s="161">
        <v>911</v>
      </c>
      <c r="I776" s="162"/>
      <c r="J776" s="163">
        <f>ROUND(I776*H776,2)</f>
        <v>0</v>
      </c>
      <c r="K776" s="159" t="s">
        <v>161</v>
      </c>
      <c r="L776" s="39"/>
      <c r="M776" s="164" t="s">
        <v>21</v>
      </c>
      <c r="N776" s="165" t="s">
        <v>44</v>
      </c>
      <c r="P776" s="166">
        <f>O776*H776</f>
        <v>0</v>
      </c>
      <c r="Q776" s="166">
        <v>0.00012</v>
      </c>
      <c r="R776" s="166">
        <f>Q776*H776</f>
        <v>0.10932</v>
      </c>
      <c r="S776" s="166">
        <v>0</v>
      </c>
      <c r="T776" s="167">
        <f>S776*H776</f>
        <v>0</v>
      </c>
      <c r="AR776" s="23" t="s">
        <v>260</v>
      </c>
      <c r="AT776" s="23" t="s">
        <v>157</v>
      </c>
      <c r="AU776" s="23" t="s">
        <v>83</v>
      </c>
      <c r="AY776" s="23" t="s">
        <v>155</v>
      </c>
      <c r="BE776" s="168">
        <f>IF(N776="základní",J776,0)</f>
        <v>0</v>
      </c>
      <c r="BF776" s="168">
        <f>IF(N776="snížená",J776,0)</f>
        <v>0</v>
      </c>
      <c r="BG776" s="168">
        <f>IF(N776="zákl. přenesená",J776,0)</f>
        <v>0</v>
      </c>
      <c r="BH776" s="168">
        <f>IF(N776="sníž. přenesená",J776,0)</f>
        <v>0</v>
      </c>
      <c r="BI776" s="168">
        <f>IF(N776="nulová",J776,0)</f>
        <v>0</v>
      </c>
      <c r="BJ776" s="23" t="s">
        <v>81</v>
      </c>
      <c r="BK776" s="168">
        <f>ROUND(I776*H776,2)</f>
        <v>0</v>
      </c>
      <c r="BL776" s="23" t="s">
        <v>260</v>
      </c>
      <c r="BM776" s="23" t="s">
        <v>1350</v>
      </c>
    </row>
    <row r="777" spans="2:65" s="1" customFormat="1" ht="22.5" customHeight="1">
      <c r="B777" s="39"/>
      <c r="C777" s="157" t="s">
        <v>1351</v>
      </c>
      <c r="D777" s="157" t="s">
        <v>157</v>
      </c>
      <c r="E777" s="158" t="s">
        <v>1352</v>
      </c>
      <c r="F777" s="159" t="s">
        <v>1353</v>
      </c>
      <c r="G777" s="160" t="s">
        <v>206</v>
      </c>
      <c r="H777" s="161">
        <v>911</v>
      </c>
      <c r="I777" s="162"/>
      <c r="J777" s="163">
        <f>ROUND(I777*H777,2)</f>
        <v>0</v>
      </c>
      <c r="K777" s="159" t="s">
        <v>161</v>
      </c>
      <c r="L777" s="39"/>
      <c r="M777" s="164" t="s">
        <v>21</v>
      </c>
      <c r="N777" s="165" t="s">
        <v>44</v>
      </c>
      <c r="P777" s="166">
        <f>O777*H777</f>
        <v>0</v>
      </c>
      <c r="Q777" s="166">
        <v>0.00048</v>
      </c>
      <c r="R777" s="166">
        <f>Q777*H777</f>
        <v>0.43728</v>
      </c>
      <c r="S777" s="166">
        <v>0</v>
      </c>
      <c r="T777" s="167">
        <f>S777*H777</f>
        <v>0</v>
      </c>
      <c r="AR777" s="23" t="s">
        <v>260</v>
      </c>
      <c r="AT777" s="23" t="s">
        <v>157</v>
      </c>
      <c r="AU777" s="23" t="s">
        <v>83</v>
      </c>
      <c r="AY777" s="23" t="s">
        <v>155</v>
      </c>
      <c r="BE777" s="168">
        <f>IF(N777="základní",J777,0)</f>
        <v>0</v>
      </c>
      <c r="BF777" s="168">
        <f>IF(N777="snížená",J777,0)</f>
        <v>0</v>
      </c>
      <c r="BG777" s="168">
        <f>IF(N777="zákl. přenesená",J777,0)</f>
        <v>0</v>
      </c>
      <c r="BH777" s="168">
        <f>IF(N777="sníž. přenesená",J777,0)</f>
        <v>0</v>
      </c>
      <c r="BI777" s="168">
        <f>IF(N777="nulová",J777,0)</f>
        <v>0</v>
      </c>
      <c r="BJ777" s="23" t="s">
        <v>81</v>
      </c>
      <c r="BK777" s="168">
        <f>ROUND(I777*H777,2)</f>
        <v>0</v>
      </c>
      <c r="BL777" s="23" t="s">
        <v>260</v>
      </c>
      <c r="BM777" s="23" t="s">
        <v>1354</v>
      </c>
    </row>
    <row r="778" spans="2:65" s="1" customFormat="1" ht="31.5" customHeight="1">
      <c r="B778" s="39"/>
      <c r="C778" s="157" t="s">
        <v>1355</v>
      </c>
      <c r="D778" s="157" t="s">
        <v>157</v>
      </c>
      <c r="E778" s="158" t="s">
        <v>1356</v>
      </c>
      <c r="F778" s="159" t="s">
        <v>1357</v>
      </c>
      <c r="G778" s="160" t="s">
        <v>206</v>
      </c>
      <c r="H778" s="161">
        <v>911</v>
      </c>
      <c r="I778" s="162"/>
      <c r="J778" s="163">
        <f>ROUND(I778*H778,2)</f>
        <v>0</v>
      </c>
      <c r="K778" s="159" t="s">
        <v>161</v>
      </c>
      <c r="L778" s="39"/>
      <c r="M778" s="164" t="s">
        <v>21</v>
      </c>
      <c r="N778" s="165" t="s">
        <v>44</v>
      </c>
      <c r="P778" s="166">
        <f>O778*H778</f>
        <v>0</v>
      </c>
      <c r="Q778" s="166">
        <v>0.0025</v>
      </c>
      <c r="R778" s="166">
        <f>Q778*H778</f>
        <v>2.2775</v>
      </c>
      <c r="S778" s="166">
        <v>0</v>
      </c>
      <c r="T778" s="167">
        <f>S778*H778</f>
        <v>0</v>
      </c>
      <c r="AR778" s="23" t="s">
        <v>260</v>
      </c>
      <c r="AT778" s="23" t="s">
        <v>157</v>
      </c>
      <c r="AU778" s="23" t="s">
        <v>83</v>
      </c>
      <c r="AY778" s="23" t="s">
        <v>155</v>
      </c>
      <c r="BE778" s="168">
        <f>IF(N778="základní",J778,0)</f>
        <v>0</v>
      </c>
      <c r="BF778" s="168">
        <f>IF(N778="snížená",J778,0)</f>
        <v>0</v>
      </c>
      <c r="BG778" s="168">
        <f>IF(N778="zákl. přenesená",J778,0)</f>
        <v>0</v>
      </c>
      <c r="BH778" s="168">
        <f>IF(N778="sníž. přenesená",J778,0)</f>
        <v>0</v>
      </c>
      <c r="BI778" s="168">
        <f>IF(N778="nulová",J778,0)</f>
        <v>0</v>
      </c>
      <c r="BJ778" s="23" t="s">
        <v>81</v>
      </c>
      <c r="BK778" s="168">
        <f>ROUND(I778*H778,2)</f>
        <v>0</v>
      </c>
      <c r="BL778" s="23" t="s">
        <v>260</v>
      </c>
      <c r="BM778" s="23" t="s">
        <v>1358</v>
      </c>
    </row>
    <row r="779" spans="2:63" s="10" customFormat="1" ht="29.85" customHeight="1">
      <c r="B779" s="145"/>
      <c r="D779" s="146" t="s">
        <v>72</v>
      </c>
      <c r="E779" s="155" t="s">
        <v>1359</v>
      </c>
      <c r="F779" s="155" t="s">
        <v>1360</v>
      </c>
      <c r="I779" s="148"/>
      <c r="J779" s="156">
        <f>BK779</f>
        <v>0</v>
      </c>
      <c r="L779" s="145"/>
      <c r="M779" s="150"/>
      <c r="P779" s="151">
        <f>SUM(P780:P812)</f>
        <v>0</v>
      </c>
      <c r="R779" s="151">
        <f>SUM(R780:R812)</f>
        <v>1.1167631999999998</v>
      </c>
      <c r="T779" s="152">
        <f>SUM(T780:T812)</f>
        <v>0.2404143</v>
      </c>
      <c r="AR779" s="146" t="s">
        <v>83</v>
      </c>
      <c r="AT779" s="153" t="s">
        <v>72</v>
      </c>
      <c r="AU779" s="153" t="s">
        <v>81</v>
      </c>
      <c r="AY779" s="146" t="s">
        <v>155</v>
      </c>
      <c r="BK779" s="154">
        <f>SUM(BK780:BK812)</f>
        <v>0</v>
      </c>
    </row>
    <row r="780" spans="2:65" s="1" customFormat="1" ht="22.5" customHeight="1">
      <c r="B780" s="39"/>
      <c r="C780" s="157" t="s">
        <v>1361</v>
      </c>
      <c r="D780" s="157" t="s">
        <v>157</v>
      </c>
      <c r="E780" s="158" t="s">
        <v>1362</v>
      </c>
      <c r="F780" s="159" t="s">
        <v>1363</v>
      </c>
      <c r="G780" s="160" t="s">
        <v>206</v>
      </c>
      <c r="H780" s="161">
        <v>775.53</v>
      </c>
      <c r="I780" s="162"/>
      <c r="J780" s="163">
        <f>ROUND(I780*H780,2)</f>
        <v>0</v>
      </c>
      <c r="K780" s="159" t="s">
        <v>161</v>
      </c>
      <c r="L780" s="39"/>
      <c r="M780" s="164" t="s">
        <v>21</v>
      </c>
      <c r="N780" s="165" t="s">
        <v>44</v>
      </c>
      <c r="P780" s="166">
        <f>O780*H780</f>
        <v>0</v>
      </c>
      <c r="Q780" s="166">
        <v>0.001</v>
      </c>
      <c r="R780" s="166">
        <f>Q780*H780</f>
        <v>0.7755299999999999</v>
      </c>
      <c r="S780" s="166">
        <v>0.00031</v>
      </c>
      <c r="T780" s="167">
        <f>S780*H780</f>
        <v>0.2404143</v>
      </c>
      <c r="AR780" s="23" t="s">
        <v>260</v>
      </c>
      <c r="AT780" s="23" t="s">
        <v>157</v>
      </c>
      <c r="AU780" s="23" t="s">
        <v>83</v>
      </c>
      <c r="AY780" s="23" t="s">
        <v>155</v>
      </c>
      <c r="BE780" s="168">
        <f>IF(N780="základní",J780,0)</f>
        <v>0</v>
      </c>
      <c r="BF780" s="168">
        <f>IF(N780="snížená",J780,0)</f>
        <v>0</v>
      </c>
      <c r="BG780" s="168">
        <f>IF(N780="zákl. přenesená",J780,0)</f>
        <v>0</v>
      </c>
      <c r="BH780" s="168">
        <f>IF(N780="sníž. přenesená",J780,0)</f>
        <v>0</v>
      </c>
      <c r="BI780" s="168">
        <f>IF(N780="nulová",J780,0)</f>
        <v>0</v>
      </c>
      <c r="BJ780" s="23" t="s">
        <v>81</v>
      </c>
      <c r="BK780" s="168">
        <f>ROUND(I780*H780,2)</f>
        <v>0</v>
      </c>
      <c r="BL780" s="23" t="s">
        <v>260</v>
      </c>
      <c r="BM780" s="23" t="s">
        <v>1364</v>
      </c>
    </row>
    <row r="781" spans="2:51" s="11" customFormat="1" ht="13.5">
      <c r="B781" s="169"/>
      <c r="D781" s="170" t="s">
        <v>164</v>
      </c>
      <c r="E781" s="171" t="s">
        <v>21</v>
      </c>
      <c r="F781" s="172" t="s">
        <v>595</v>
      </c>
      <c r="H781" s="173" t="s">
        <v>21</v>
      </c>
      <c r="I781" s="174"/>
      <c r="L781" s="169"/>
      <c r="M781" s="175"/>
      <c r="T781" s="176"/>
      <c r="AT781" s="173" t="s">
        <v>164</v>
      </c>
      <c r="AU781" s="173" t="s">
        <v>83</v>
      </c>
      <c r="AV781" s="11" t="s">
        <v>81</v>
      </c>
      <c r="AW781" s="11" t="s">
        <v>37</v>
      </c>
      <c r="AX781" s="11" t="s">
        <v>73</v>
      </c>
      <c r="AY781" s="173" t="s">
        <v>155</v>
      </c>
    </row>
    <row r="782" spans="2:51" s="12" customFormat="1" ht="13.5">
      <c r="B782" s="177"/>
      <c r="D782" s="170" t="s">
        <v>164</v>
      </c>
      <c r="E782" s="178" t="s">
        <v>21</v>
      </c>
      <c r="F782" s="179" t="s">
        <v>1365</v>
      </c>
      <c r="H782" s="180">
        <v>74.8</v>
      </c>
      <c r="I782" s="181"/>
      <c r="L782" s="177"/>
      <c r="M782" s="182"/>
      <c r="T782" s="183"/>
      <c r="AT782" s="178" t="s">
        <v>164</v>
      </c>
      <c r="AU782" s="178" t="s">
        <v>83</v>
      </c>
      <c r="AV782" s="12" t="s">
        <v>83</v>
      </c>
      <c r="AW782" s="12" t="s">
        <v>37</v>
      </c>
      <c r="AX782" s="12" t="s">
        <v>73</v>
      </c>
      <c r="AY782" s="178" t="s">
        <v>155</v>
      </c>
    </row>
    <row r="783" spans="2:51" s="12" customFormat="1" ht="13.5">
      <c r="B783" s="177"/>
      <c r="D783" s="170" t="s">
        <v>164</v>
      </c>
      <c r="E783" s="178" t="s">
        <v>21</v>
      </c>
      <c r="F783" s="179" t="s">
        <v>1366</v>
      </c>
      <c r="H783" s="180">
        <v>289.845</v>
      </c>
      <c r="I783" s="181"/>
      <c r="L783" s="177"/>
      <c r="M783" s="182"/>
      <c r="T783" s="183"/>
      <c r="AT783" s="178" t="s">
        <v>164</v>
      </c>
      <c r="AU783" s="178" t="s">
        <v>83</v>
      </c>
      <c r="AV783" s="12" t="s">
        <v>83</v>
      </c>
      <c r="AW783" s="12" t="s">
        <v>37</v>
      </c>
      <c r="AX783" s="12" t="s">
        <v>73</v>
      </c>
      <c r="AY783" s="178" t="s">
        <v>155</v>
      </c>
    </row>
    <row r="784" spans="2:51" s="14" customFormat="1" ht="13.5">
      <c r="B784" s="204"/>
      <c r="D784" s="170" t="s">
        <v>164</v>
      </c>
      <c r="E784" s="205" t="s">
        <v>21</v>
      </c>
      <c r="F784" s="206" t="s">
        <v>361</v>
      </c>
      <c r="H784" s="207">
        <v>364.645</v>
      </c>
      <c r="I784" s="208"/>
      <c r="L784" s="204"/>
      <c r="M784" s="209"/>
      <c r="T784" s="210"/>
      <c r="AT784" s="205" t="s">
        <v>164</v>
      </c>
      <c r="AU784" s="205" t="s">
        <v>83</v>
      </c>
      <c r="AV784" s="14" t="s">
        <v>175</v>
      </c>
      <c r="AW784" s="14" t="s">
        <v>37</v>
      </c>
      <c r="AX784" s="14" t="s">
        <v>73</v>
      </c>
      <c r="AY784" s="205" t="s">
        <v>155</v>
      </c>
    </row>
    <row r="785" spans="2:51" s="11" customFormat="1" ht="13.5">
      <c r="B785" s="169"/>
      <c r="D785" s="170" t="s">
        <v>164</v>
      </c>
      <c r="E785" s="171" t="s">
        <v>21</v>
      </c>
      <c r="F785" s="172" t="s">
        <v>524</v>
      </c>
      <c r="H785" s="173" t="s">
        <v>21</v>
      </c>
      <c r="I785" s="174"/>
      <c r="L785" s="169"/>
      <c r="M785" s="175"/>
      <c r="T785" s="176"/>
      <c r="AT785" s="173" t="s">
        <v>164</v>
      </c>
      <c r="AU785" s="173" t="s">
        <v>83</v>
      </c>
      <c r="AV785" s="11" t="s">
        <v>81</v>
      </c>
      <c r="AW785" s="11" t="s">
        <v>37</v>
      </c>
      <c r="AX785" s="11" t="s">
        <v>73</v>
      </c>
      <c r="AY785" s="173" t="s">
        <v>155</v>
      </c>
    </row>
    <row r="786" spans="2:51" s="12" customFormat="1" ht="13.5">
      <c r="B786" s="177"/>
      <c r="D786" s="170" t="s">
        <v>164</v>
      </c>
      <c r="E786" s="178" t="s">
        <v>21</v>
      </c>
      <c r="F786" s="179" t="s">
        <v>1367</v>
      </c>
      <c r="H786" s="180">
        <v>76.9</v>
      </c>
      <c r="I786" s="181"/>
      <c r="L786" s="177"/>
      <c r="M786" s="182"/>
      <c r="T786" s="183"/>
      <c r="AT786" s="178" t="s">
        <v>164</v>
      </c>
      <c r="AU786" s="178" t="s">
        <v>83</v>
      </c>
      <c r="AV786" s="12" t="s">
        <v>83</v>
      </c>
      <c r="AW786" s="12" t="s">
        <v>37</v>
      </c>
      <c r="AX786" s="12" t="s">
        <v>73</v>
      </c>
      <c r="AY786" s="178" t="s">
        <v>155</v>
      </c>
    </row>
    <row r="787" spans="2:51" s="12" customFormat="1" ht="13.5">
      <c r="B787" s="177"/>
      <c r="D787" s="170" t="s">
        <v>164</v>
      </c>
      <c r="E787" s="178" t="s">
        <v>21</v>
      </c>
      <c r="F787" s="179" t="s">
        <v>1368</v>
      </c>
      <c r="H787" s="180">
        <v>279.585</v>
      </c>
      <c r="I787" s="181"/>
      <c r="L787" s="177"/>
      <c r="M787" s="182"/>
      <c r="T787" s="183"/>
      <c r="AT787" s="178" t="s">
        <v>164</v>
      </c>
      <c r="AU787" s="178" t="s">
        <v>83</v>
      </c>
      <c r="AV787" s="12" t="s">
        <v>83</v>
      </c>
      <c r="AW787" s="12" t="s">
        <v>37</v>
      </c>
      <c r="AX787" s="12" t="s">
        <v>73</v>
      </c>
      <c r="AY787" s="178" t="s">
        <v>155</v>
      </c>
    </row>
    <row r="788" spans="2:51" s="14" customFormat="1" ht="13.5">
      <c r="B788" s="204"/>
      <c r="D788" s="170" t="s">
        <v>164</v>
      </c>
      <c r="E788" s="205" t="s">
        <v>21</v>
      </c>
      <c r="F788" s="206" t="s">
        <v>361</v>
      </c>
      <c r="H788" s="207">
        <v>356.485</v>
      </c>
      <c r="I788" s="208"/>
      <c r="L788" s="204"/>
      <c r="M788" s="209"/>
      <c r="T788" s="210"/>
      <c r="AT788" s="205" t="s">
        <v>164</v>
      </c>
      <c r="AU788" s="205" t="s">
        <v>83</v>
      </c>
      <c r="AV788" s="14" t="s">
        <v>175</v>
      </c>
      <c r="AW788" s="14" t="s">
        <v>37</v>
      </c>
      <c r="AX788" s="14" t="s">
        <v>73</v>
      </c>
      <c r="AY788" s="205" t="s">
        <v>155</v>
      </c>
    </row>
    <row r="789" spans="2:51" s="11" customFormat="1" ht="13.5">
      <c r="B789" s="169"/>
      <c r="D789" s="170" t="s">
        <v>164</v>
      </c>
      <c r="E789" s="171" t="s">
        <v>21</v>
      </c>
      <c r="F789" s="172" t="s">
        <v>1369</v>
      </c>
      <c r="H789" s="173" t="s">
        <v>21</v>
      </c>
      <c r="I789" s="174"/>
      <c r="L789" s="169"/>
      <c r="M789" s="175"/>
      <c r="T789" s="176"/>
      <c r="AT789" s="173" t="s">
        <v>164</v>
      </c>
      <c r="AU789" s="173" t="s">
        <v>83</v>
      </c>
      <c r="AV789" s="11" t="s">
        <v>81</v>
      </c>
      <c r="AW789" s="11" t="s">
        <v>37</v>
      </c>
      <c r="AX789" s="11" t="s">
        <v>73</v>
      </c>
      <c r="AY789" s="173" t="s">
        <v>155</v>
      </c>
    </row>
    <row r="790" spans="2:51" s="12" customFormat="1" ht="13.5">
      <c r="B790" s="177"/>
      <c r="D790" s="170" t="s">
        <v>164</v>
      </c>
      <c r="E790" s="178" t="s">
        <v>21</v>
      </c>
      <c r="F790" s="179" t="s">
        <v>1370</v>
      </c>
      <c r="H790" s="180">
        <v>112.7</v>
      </c>
      <c r="I790" s="181"/>
      <c r="L790" s="177"/>
      <c r="M790" s="182"/>
      <c r="T790" s="183"/>
      <c r="AT790" s="178" t="s">
        <v>164</v>
      </c>
      <c r="AU790" s="178" t="s">
        <v>83</v>
      </c>
      <c r="AV790" s="12" t="s">
        <v>83</v>
      </c>
      <c r="AW790" s="12" t="s">
        <v>37</v>
      </c>
      <c r="AX790" s="12" t="s">
        <v>73</v>
      </c>
      <c r="AY790" s="178" t="s">
        <v>155</v>
      </c>
    </row>
    <row r="791" spans="2:51" s="14" customFormat="1" ht="13.5">
      <c r="B791" s="204"/>
      <c r="D791" s="170" t="s">
        <v>164</v>
      </c>
      <c r="E791" s="205" t="s">
        <v>21</v>
      </c>
      <c r="F791" s="206" t="s">
        <v>361</v>
      </c>
      <c r="H791" s="207">
        <v>112.7</v>
      </c>
      <c r="I791" s="208"/>
      <c r="L791" s="204"/>
      <c r="M791" s="209"/>
      <c r="T791" s="210"/>
      <c r="AT791" s="205" t="s">
        <v>164</v>
      </c>
      <c r="AU791" s="205" t="s">
        <v>83</v>
      </c>
      <c r="AV791" s="14" t="s">
        <v>175</v>
      </c>
      <c r="AW791" s="14" t="s">
        <v>37</v>
      </c>
      <c r="AX791" s="14" t="s">
        <v>73</v>
      </c>
      <c r="AY791" s="205" t="s">
        <v>155</v>
      </c>
    </row>
    <row r="792" spans="2:51" s="11" customFormat="1" ht="13.5">
      <c r="B792" s="169"/>
      <c r="D792" s="170" t="s">
        <v>164</v>
      </c>
      <c r="E792" s="171" t="s">
        <v>21</v>
      </c>
      <c r="F792" s="172" t="s">
        <v>1371</v>
      </c>
      <c r="H792" s="173" t="s">
        <v>21</v>
      </c>
      <c r="I792" s="174"/>
      <c r="L792" s="169"/>
      <c r="M792" s="175"/>
      <c r="T792" s="176"/>
      <c r="AT792" s="173" t="s">
        <v>164</v>
      </c>
      <c r="AU792" s="173" t="s">
        <v>83</v>
      </c>
      <c r="AV792" s="11" t="s">
        <v>81</v>
      </c>
      <c r="AW792" s="11" t="s">
        <v>37</v>
      </c>
      <c r="AX792" s="11" t="s">
        <v>73</v>
      </c>
      <c r="AY792" s="173" t="s">
        <v>155</v>
      </c>
    </row>
    <row r="793" spans="2:51" s="12" customFormat="1" ht="13.5">
      <c r="B793" s="177"/>
      <c r="D793" s="170" t="s">
        <v>164</v>
      </c>
      <c r="E793" s="178" t="s">
        <v>21</v>
      </c>
      <c r="F793" s="179" t="s">
        <v>1372</v>
      </c>
      <c r="H793" s="180">
        <v>-58.3</v>
      </c>
      <c r="I793" s="181"/>
      <c r="L793" s="177"/>
      <c r="M793" s="182"/>
      <c r="T793" s="183"/>
      <c r="AT793" s="178" t="s">
        <v>164</v>
      </c>
      <c r="AU793" s="178" t="s">
        <v>83</v>
      </c>
      <c r="AV793" s="12" t="s">
        <v>83</v>
      </c>
      <c r="AW793" s="12" t="s">
        <v>37</v>
      </c>
      <c r="AX793" s="12" t="s">
        <v>73</v>
      </c>
      <c r="AY793" s="178" t="s">
        <v>155</v>
      </c>
    </row>
    <row r="794" spans="2:51" s="14" customFormat="1" ht="13.5">
      <c r="B794" s="204"/>
      <c r="D794" s="170" t="s">
        <v>164</v>
      </c>
      <c r="E794" s="205" t="s">
        <v>21</v>
      </c>
      <c r="F794" s="206" t="s">
        <v>361</v>
      </c>
      <c r="H794" s="207">
        <v>-58.3</v>
      </c>
      <c r="I794" s="208"/>
      <c r="L794" s="204"/>
      <c r="M794" s="209"/>
      <c r="T794" s="210"/>
      <c r="AT794" s="205" t="s">
        <v>164</v>
      </c>
      <c r="AU794" s="205" t="s">
        <v>83</v>
      </c>
      <c r="AV794" s="14" t="s">
        <v>175</v>
      </c>
      <c r="AW794" s="14" t="s">
        <v>37</v>
      </c>
      <c r="AX794" s="14" t="s">
        <v>73</v>
      </c>
      <c r="AY794" s="205" t="s">
        <v>155</v>
      </c>
    </row>
    <row r="795" spans="2:51" s="13" customFormat="1" ht="13.5">
      <c r="B795" s="184"/>
      <c r="D795" s="170" t="s">
        <v>164</v>
      </c>
      <c r="E795" s="185" t="s">
        <v>21</v>
      </c>
      <c r="F795" s="186" t="s">
        <v>174</v>
      </c>
      <c r="H795" s="187">
        <v>775.53</v>
      </c>
      <c r="I795" s="188"/>
      <c r="L795" s="184"/>
      <c r="M795" s="189"/>
      <c r="T795" s="190"/>
      <c r="AT795" s="191" t="s">
        <v>164</v>
      </c>
      <c r="AU795" s="191" t="s">
        <v>83</v>
      </c>
      <c r="AV795" s="13" t="s">
        <v>162</v>
      </c>
      <c r="AW795" s="13" t="s">
        <v>37</v>
      </c>
      <c r="AX795" s="13" t="s">
        <v>81</v>
      </c>
      <c r="AY795" s="191" t="s">
        <v>155</v>
      </c>
    </row>
    <row r="796" spans="2:65" s="1" customFormat="1" ht="31.5" customHeight="1">
      <c r="B796" s="39"/>
      <c r="C796" s="157" t="s">
        <v>1373</v>
      </c>
      <c r="D796" s="157" t="s">
        <v>157</v>
      </c>
      <c r="E796" s="158" t="s">
        <v>1374</v>
      </c>
      <c r="F796" s="159" t="s">
        <v>1375</v>
      </c>
      <c r="G796" s="160" t="s">
        <v>206</v>
      </c>
      <c r="H796" s="161">
        <v>775.53</v>
      </c>
      <c r="I796" s="162"/>
      <c r="J796" s="163">
        <f>ROUND(I796*H796,2)</f>
        <v>0</v>
      </c>
      <c r="K796" s="159" t="s">
        <v>161</v>
      </c>
      <c r="L796" s="39"/>
      <c r="M796" s="164" t="s">
        <v>21</v>
      </c>
      <c r="N796" s="165" t="s">
        <v>44</v>
      </c>
      <c r="P796" s="166">
        <f>O796*H796</f>
        <v>0</v>
      </c>
      <c r="Q796" s="166">
        <v>0.00015</v>
      </c>
      <c r="R796" s="166">
        <f>Q796*H796</f>
        <v>0.11632949999999999</v>
      </c>
      <c r="S796" s="166">
        <v>0</v>
      </c>
      <c r="T796" s="167">
        <f>S796*H796</f>
        <v>0</v>
      </c>
      <c r="AR796" s="23" t="s">
        <v>260</v>
      </c>
      <c r="AT796" s="23" t="s">
        <v>157</v>
      </c>
      <c r="AU796" s="23" t="s">
        <v>83</v>
      </c>
      <c r="AY796" s="23" t="s">
        <v>155</v>
      </c>
      <c r="BE796" s="168">
        <f>IF(N796="základní",J796,0)</f>
        <v>0</v>
      </c>
      <c r="BF796" s="168">
        <f>IF(N796="snížená",J796,0)</f>
        <v>0</v>
      </c>
      <c r="BG796" s="168">
        <f>IF(N796="zákl. přenesená",J796,0)</f>
        <v>0</v>
      </c>
      <c r="BH796" s="168">
        <f>IF(N796="sníž. přenesená",J796,0)</f>
        <v>0</v>
      </c>
      <c r="BI796" s="168">
        <f>IF(N796="nulová",J796,0)</f>
        <v>0</v>
      </c>
      <c r="BJ796" s="23" t="s">
        <v>81</v>
      </c>
      <c r="BK796" s="168">
        <f>ROUND(I796*H796,2)</f>
        <v>0</v>
      </c>
      <c r="BL796" s="23" t="s">
        <v>260</v>
      </c>
      <c r="BM796" s="23" t="s">
        <v>1376</v>
      </c>
    </row>
    <row r="797" spans="2:51" s="11" customFormat="1" ht="13.5">
      <c r="B797" s="169"/>
      <c r="D797" s="170" t="s">
        <v>164</v>
      </c>
      <c r="E797" s="171" t="s">
        <v>21</v>
      </c>
      <c r="F797" s="172" t="s">
        <v>595</v>
      </c>
      <c r="H797" s="173" t="s">
        <v>21</v>
      </c>
      <c r="I797" s="174"/>
      <c r="L797" s="169"/>
      <c r="M797" s="175"/>
      <c r="T797" s="176"/>
      <c r="AT797" s="173" t="s">
        <v>164</v>
      </c>
      <c r="AU797" s="173" t="s">
        <v>83</v>
      </c>
      <c r="AV797" s="11" t="s">
        <v>81</v>
      </c>
      <c r="AW797" s="11" t="s">
        <v>37</v>
      </c>
      <c r="AX797" s="11" t="s">
        <v>73</v>
      </c>
      <c r="AY797" s="173" t="s">
        <v>155</v>
      </c>
    </row>
    <row r="798" spans="2:51" s="12" customFormat="1" ht="13.5">
      <c r="B798" s="177"/>
      <c r="D798" s="170" t="s">
        <v>164</v>
      </c>
      <c r="E798" s="178" t="s">
        <v>21</v>
      </c>
      <c r="F798" s="179" t="s">
        <v>1365</v>
      </c>
      <c r="H798" s="180">
        <v>74.8</v>
      </c>
      <c r="I798" s="181"/>
      <c r="L798" s="177"/>
      <c r="M798" s="182"/>
      <c r="T798" s="183"/>
      <c r="AT798" s="178" t="s">
        <v>164</v>
      </c>
      <c r="AU798" s="178" t="s">
        <v>83</v>
      </c>
      <c r="AV798" s="12" t="s">
        <v>83</v>
      </c>
      <c r="AW798" s="12" t="s">
        <v>37</v>
      </c>
      <c r="AX798" s="12" t="s">
        <v>73</v>
      </c>
      <c r="AY798" s="178" t="s">
        <v>155</v>
      </c>
    </row>
    <row r="799" spans="2:51" s="12" customFormat="1" ht="13.5">
      <c r="B799" s="177"/>
      <c r="D799" s="170" t="s">
        <v>164</v>
      </c>
      <c r="E799" s="178" t="s">
        <v>21</v>
      </c>
      <c r="F799" s="179" t="s">
        <v>1366</v>
      </c>
      <c r="H799" s="180">
        <v>289.845</v>
      </c>
      <c r="I799" s="181"/>
      <c r="L799" s="177"/>
      <c r="M799" s="182"/>
      <c r="T799" s="183"/>
      <c r="AT799" s="178" t="s">
        <v>164</v>
      </c>
      <c r="AU799" s="178" t="s">
        <v>83</v>
      </c>
      <c r="AV799" s="12" t="s">
        <v>83</v>
      </c>
      <c r="AW799" s="12" t="s">
        <v>37</v>
      </c>
      <c r="AX799" s="12" t="s">
        <v>73</v>
      </c>
      <c r="AY799" s="178" t="s">
        <v>155</v>
      </c>
    </row>
    <row r="800" spans="2:51" s="14" customFormat="1" ht="13.5">
      <c r="B800" s="204"/>
      <c r="D800" s="170" t="s">
        <v>164</v>
      </c>
      <c r="E800" s="205" t="s">
        <v>21</v>
      </c>
      <c r="F800" s="206" t="s">
        <v>361</v>
      </c>
      <c r="H800" s="207">
        <v>364.645</v>
      </c>
      <c r="I800" s="208"/>
      <c r="L800" s="204"/>
      <c r="M800" s="209"/>
      <c r="T800" s="210"/>
      <c r="AT800" s="205" t="s">
        <v>164</v>
      </c>
      <c r="AU800" s="205" t="s">
        <v>83</v>
      </c>
      <c r="AV800" s="14" t="s">
        <v>175</v>
      </c>
      <c r="AW800" s="14" t="s">
        <v>37</v>
      </c>
      <c r="AX800" s="14" t="s">
        <v>73</v>
      </c>
      <c r="AY800" s="205" t="s">
        <v>155</v>
      </c>
    </row>
    <row r="801" spans="2:51" s="11" customFormat="1" ht="13.5">
      <c r="B801" s="169"/>
      <c r="D801" s="170" t="s">
        <v>164</v>
      </c>
      <c r="E801" s="171" t="s">
        <v>21</v>
      </c>
      <c r="F801" s="172" t="s">
        <v>524</v>
      </c>
      <c r="H801" s="173" t="s">
        <v>21</v>
      </c>
      <c r="I801" s="174"/>
      <c r="L801" s="169"/>
      <c r="M801" s="175"/>
      <c r="T801" s="176"/>
      <c r="AT801" s="173" t="s">
        <v>164</v>
      </c>
      <c r="AU801" s="173" t="s">
        <v>83</v>
      </c>
      <c r="AV801" s="11" t="s">
        <v>81</v>
      </c>
      <c r="AW801" s="11" t="s">
        <v>37</v>
      </c>
      <c r="AX801" s="11" t="s">
        <v>73</v>
      </c>
      <c r="AY801" s="173" t="s">
        <v>155</v>
      </c>
    </row>
    <row r="802" spans="2:51" s="12" customFormat="1" ht="13.5">
      <c r="B802" s="177"/>
      <c r="D802" s="170" t="s">
        <v>164</v>
      </c>
      <c r="E802" s="178" t="s">
        <v>21</v>
      </c>
      <c r="F802" s="179" t="s">
        <v>1367</v>
      </c>
      <c r="H802" s="180">
        <v>76.9</v>
      </c>
      <c r="I802" s="181"/>
      <c r="L802" s="177"/>
      <c r="M802" s="182"/>
      <c r="T802" s="183"/>
      <c r="AT802" s="178" t="s">
        <v>164</v>
      </c>
      <c r="AU802" s="178" t="s">
        <v>83</v>
      </c>
      <c r="AV802" s="12" t="s">
        <v>83</v>
      </c>
      <c r="AW802" s="12" t="s">
        <v>37</v>
      </c>
      <c r="AX802" s="12" t="s">
        <v>73</v>
      </c>
      <c r="AY802" s="178" t="s">
        <v>155</v>
      </c>
    </row>
    <row r="803" spans="2:51" s="12" customFormat="1" ht="13.5">
      <c r="B803" s="177"/>
      <c r="D803" s="170" t="s">
        <v>164</v>
      </c>
      <c r="E803" s="178" t="s">
        <v>21</v>
      </c>
      <c r="F803" s="179" t="s">
        <v>1368</v>
      </c>
      <c r="H803" s="180">
        <v>279.585</v>
      </c>
      <c r="I803" s="181"/>
      <c r="L803" s="177"/>
      <c r="M803" s="182"/>
      <c r="T803" s="183"/>
      <c r="AT803" s="178" t="s">
        <v>164</v>
      </c>
      <c r="AU803" s="178" t="s">
        <v>83</v>
      </c>
      <c r="AV803" s="12" t="s">
        <v>83</v>
      </c>
      <c r="AW803" s="12" t="s">
        <v>37</v>
      </c>
      <c r="AX803" s="12" t="s">
        <v>73</v>
      </c>
      <c r="AY803" s="178" t="s">
        <v>155</v>
      </c>
    </row>
    <row r="804" spans="2:51" s="14" customFormat="1" ht="13.5">
      <c r="B804" s="204"/>
      <c r="D804" s="170" t="s">
        <v>164</v>
      </c>
      <c r="E804" s="205" t="s">
        <v>21</v>
      </c>
      <c r="F804" s="206" t="s">
        <v>361</v>
      </c>
      <c r="H804" s="207">
        <v>356.485</v>
      </c>
      <c r="I804" s="208"/>
      <c r="L804" s="204"/>
      <c r="M804" s="209"/>
      <c r="T804" s="210"/>
      <c r="AT804" s="205" t="s">
        <v>164</v>
      </c>
      <c r="AU804" s="205" t="s">
        <v>83</v>
      </c>
      <c r="AV804" s="14" t="s">
        <v>175</v>
      </c>
      <c r="AW804" s="14" t="s">
        <v>37</v>
      </c>
      <c r="AX804" s="14" t="s">
        <v>73</v>
      </c>
      <c r="AY804" s="205" t="s">
        <v>155</v>
      </c>
    </row>
    <row r="805" spans="2:51" s="11" customFormat="1" ht="13.5">
      <c r="B805" s="169"/>
      <c r="D805" s="170" t="s">
        <v>164</v>
      </c>
      <c r="E805" s="171" t="s">
        <v>21</v>
      </c>
      <c r="F805" s="172" t="s">
        <v>1369</v>
      </c>
      <c r="H805" s="173" t="s">
        <v>21</v>
      </c>
      <c r="I805" s="174"/>
      <c r="L805" s="169"/>
      <c r="M805" s="175"/>
      <c r="T805" s="176"/>
      <c r="AT805" s="173" t="s">
        <v>164</v>
      </c>
      <c r="AU805" s="173" t="s">
        <v>83</v>
      </c>
      <c r="AV805" s="11" t="s">
        <v>81</v>
      </c>
      <c r="AW805" s="11" t="s">
        <v>37</v>
      </c>
      <c r="AX805" s="11" t="s">
        <v>73</v>
      </c>
      <c r="AY805" s="173" t="s">
        <v>155</v>
      </c>
    </row>
    <row r="806" spans="2:51" s="12" customFormat="1" ht="13.5">
      <c r="B806" s="177"/>
      <c r="D806" s="170" t="s">
        <v>164</v>
      </c>
      <c r="E806" s="178" t="s">
        <v>21</v>
      </c>
      <c r="F806" s="179" t="s">
        <v>1370</v>
      </c>
      <c r="H806" s="180">
        <v>112.7</v>
      </c>
      <c r="I806" s="181"/>
      <c r="L806" s="177"/>
      <c r="M806" s="182"/>
      <c r="T806" s="183"/>
      <c r="AT806" s="178" t="s">
        <v>164</v>
      </c>
      <c r="AU806" s="178" t="s">
        <v>83</v>
      </c>
      <c r="AV806" s="12" t="s">
        <v>83</v>
      </c>
      <c r="AW806" s="12" t="s">
        <v>37</v>
      </c>
      <c r="AX806" s="12" t="s">
        <v>73</v>
      </c>
      <c r="AY806" s="178" t="s">
        <v>155</v>
      </c>
    </row>
    <row r="807" spans="2:51" s="14" customFormat="1" ht="13.5">
      <c r="B807" s="204"/>
      <c r="D807" s="170" t="s">
        <v>164</v>
      </c>
      <c r="E807" s="205" t="s">
        <v>21</v>
      </c>
      <c r="F807" s="206" t="s">
        <v>361</v>
      </c>
      <c r="H807" s="207">
        <v>112.7</v>
      </c>
      <c r="I807" s="208"/>
      <c r="L807" s="204"/>
      <c r="M807" s="209"/>
      <c r="T807" s="210"/>
      <c r="AT807" s="205" t="s">
        <v>164</v>
      </c>
      <c r="AU807" s="205" t="s">
        <v>83</v>
      </c>
      <c r="AV807" s="14" t="s">
        <v>175</v>
      </c>
      <c r="AW807" s="14" t="s">
        <v>37</v>
      </c>
      <c r="AX807" s="14" t="s">
        <v>73</v>
      </c>
      <c r="AY807" s="205" t="s">
        <v>155</v>
      </c>
    </row>
    <row r="808" spans="2:51" s="11" customFormat="1" ht="13.5">
      <c r="B808" s="169"/>
      <c r="D808" s="170" t="s">
        <v>164</v>
      </c>
      <c r="E808" s="171" t="s">
        <v>21</v>
      </c>
      <c r="F808" s="172" t="s">
        <v>1371</v>
      </c>
      <c r="H808" s="173" t="s">
        <v>21</v>
      </c>
      <c r="I808" s="174"/>
      <c r="L808" s="169"/>
      <c r="M808" s="175"/>
      <c r="T808" s="176"/>
      <c r="AT808" s="173" t="s">
        <v>164</v>
      </c>
      <c r="AU808" s="173" t="s">
        <v>83</v>
      </c>
      <c r="AV808" s="11" t="s">
        <v>81</v>
      </c>
      <c r="AW808" s="11" t="s">
        <v>37</v>
      </c>
      <c r="AX808" s="11" t="s">
        <v>73</v>
      </c>
      <c r="AY808" s="173" t="s">
        <v>155</v>
      </c>
    </row>
    <row r="809" spans="2:51" s="12" customFormat="1" ht="13.5">
      <c r="B809" s="177"/>
      <c r="D809" s="170" t="s">
        <v>164</v>
      </c>
      <c r="E809" s="178" t="s">
        <v>21</v>
      </c>
      <c r="F809" s="179" t="s">
        <v>1372</v>
      </c>
      <c r="H809" s="180">
        <v>-58.3</v>
      </c>
      <c r="I809" s="181"/>
      <c r="L809" s="177"/>
      <c r="M809" s="182"/>
      <c r="T809" s="183"/>
      <c r="AT809" s="178" t="s">
        <v>164</v>
      </c>
      <c r="AU809" s="178" t="s">
        <v>83</v>
      </c>
      <c r="AV809" s="12" t="s">
        <v>83</v>
      </c>
      <c r="AW809" s="12" t="s">
        <v>37</v>
      </c>
      <c r="AX809" s="12" t="s">
        <v>73</v>
      </c>
      <c r="AY809" s="178" t="s">
        <v>155</v>
      </c>
    </row>
    <row r="810" spans="2:51" s="14" customFormat="1" ht="13.5">
      <c r="B810" s="204"/>
      <c r="D810" s="170" t="s">
        <v>164</v>
      </c>
      <c r="E810" s="205" t="s">
        <v>21</v>
      </c>
      <c r="F810" s="206" t="s">
        <v>361</v>
      </c>
      <c r="H810" s="207">
        <v>-58.3</v>
      </c>
      <c r="I810" s="208"/>
      <c r="L810" s="204"/>
      <c r="M810" s="209"/>
      <c r="T810" s="210"/>
      <c r="AT810" s="205" t="s">
        <v>164</v>
      </c>
      <c r="AU810" s="205" t="s">
        <v>83</v>
      </c>
      <c r="AV810" s="14" t="s">
        <v>175</v>
      </c>
      <c r="AW810" s="14" t="s">
        <v>37</v>
      </c>
      <c r="AX810" s="14" t="s">
        <v>73</v>
      </c>
      <c r="AY810" s="205" t="s">
        <v>155</v>
      </c>
    </row>
    <row r="811" spans="2:51" s="13" customFormat="1" ht="13.5">
      <c r="B811" s="184"/>
      <c r="D811" s="170" t="s">
        <v>164</v>
      </c>
      <c r="E811" s="185" t="s">
        <v>21</v>
      </c>
      <c r="F811" s="186" t="s">
        <v>174</v>
      </c>
      <c r="H811" s="187">
        <v>775.53</v>
      </c>
      <c r="I811" s="188"/>
      <c r="L811" s="184"/>
      <c r="M811" s="189"/>
      <c r="T811" s="190"/>
      <c r="AT811" s="191" t="s">
        <v>164</v>
      </c>
      <c r="AU811" s="191" t="s">
        <v>83</v>
      </c>
      <c r="AV811" s="13" t="s">
        <v>162</v>
      </c>
      <c r="AW811" s="13" t="s">
        <v>37</v>
      </c>
      <c r="AX811" s="13" t="s">
        <v>81</v>
      </c>
      <c r="AY811" s="191" t="s">
        <v>155</v>
      </c>
    </row>
    <row r="812" spans="2:65" s="1" customFormat="1" ht="31.5" customHeight="1">
      <c r="B812" s="39"/>
      <c r="C812" s="157" t="s">
        <v>1377</v>
      </c>
      <c r="D812" s="157" t="s">
        <v>157</v>
      </c>
      <c r="E812" s="158" t="s">
        <v>1378</v>
      </c>
      <c r="F812" s="159" t="s">
        <v>1379</v>
      </c>
      <c r="G812" s="160" t="s">
        <v>206</v>
      </c>
      <c r="H812" s="161">
        <v>775.53</v>
      </c>
      <c r="I812" s="162"/>
      <c r="J812" s="163">
        <f>ROUND(I812*H812,2)</f>
        <v>0</v>
      </c>
      <c r="K812" s="159" t="s">
        <v>21</v>
      </c>
      <c r="L812" s="39"/>
      <c r="M812" s="164" t="s">
        <v>21</v>
      </c>
      <c r="N812" s="165" t="s">
        <v>44</v>
      </c>
      <c r="P812" s="166">
        <f>O812*H812</f>
        <v>0</v>
      </c>
      <c r="Q812" s="166">
        <v>0.00029</v>
      </c>
      <c r="R812" s="166">
        <f>Q812*H812</f>
        <v>0.22490369999999998</v>
      </c>
      <c r="S812" s="166">
        <v>0</v>
      </c>
      <c r="T812" s="167">
        <f>S812*H812</f>
        <v>0</v>
      </c>
      <c r="AR812" s="23" t="s">
        <v>260</v>
      </c>
      <c r="AT812" s="23" t="s">
        <v>157</v>
      </c>
      <c r="AU812" s="23" t="s">
        <v>83</v>
      </c>
      <c r="AY812" s="23" t="s">
        <v>155</v>
      </c>
      <c r="BE812" s="168">
        <f>IF(N812="základní",J812,0)</f>
        <v>0</v>
      </c>
      <c r="BF812" s="168">
        <f>IF(N812="snížená",J812,0)</f>
        <v>0</v>
      </c>
      <c r="BG812" s="168">
        <f>IF(N812="zákl. přenesená",J812,0)</f>
        <v>0</v>
      </c>
      <c r="BH812" s="168">
        <f>IF(N812="sníž. přenesená",J812,0)</f>
        <v>0</v>
      </c>
      <c r="BI812" s="168">
        <f>IF(N812="nulová",J812,0)</f>
        <v>0</v>
      </c>
      <c r="BJ812" s="23" t="s">
        <v>81</v>
      </c>
      <c r="BK812" s="168">
        <f>ROUND(I812*H812,2)</f>
        <v>0</v>
      </c>
      <c r="BL812" s="23" t="s">
        <v>260</v>
      </c>
      <c r="BM812" s="23" t="s">
        <v>1380</v>
      </c>
    </row>
    <row r="813" spans="2:63" s="10" customFormat="1" ht="29.85" customHeight="1">
      <c r="B813" s="145"/>
      <c r="D813" s="146" t="s">
        <v>72</v>
      </c>
      <c r="E813" s="155" t="s">
        <v>1381</v>
      </c>
      <c r="F813" s="155" t="s">
        <v>1382</v>
      </c>
      <c r="I813" s="148"/>
      <c r="J813" s="156">
        <f>BK813</f>
        <v>0</v>
      </c>
      <c r="L813" s="145"/>
      <c r="M813" s="150"/>
      <c r="P813" s="151">
        <f>SUM(P814:P824)</f>
        <v>0</v>
      </c>
      <c r="R813" s="151">
        <f>SUM(R814:R824)</f>
        <v>0.04632264</v>
      </c>
      <c r="T813" s="152">
        <f>SUM(T814:T824)</f>
        <v>0</v>
      </c>
      <c r="AR813" s="146" t="s">
        <v>83</v>
      </c>
      <c r="AT813" s="153" t="s">
        <v>72</v>
      </c>
      <c r="AU813" s="153" t="s">
        <v>81</v>
      </c>
      <c r="AY813" s="146" t="s">
        <v>155</v>
      </c>
      <c r="BK813" s="154">
        <f>SUM(BK814:BK824)</f>
        <v>0</v>
      </c>
    </row>
    <row r="814" spans="2:65" s="1" customFormat="1" ht="31.5" customHeight="1">
      <c r="B814" s="39"/>
      <c r="C814" s="157" t="s">
        <v>1383</v>
      </c>
      <c r="D814" s="157" t="s">
        <v>157</v>
      </c>
      <c r="E814" s="158" t="s">
        <v>1384</v>
      </c>
      <c r="F814" s="159" t="s">
        <v>1385</v>
      </c>
      <c r="G814" s="160" t="s">
        <v>206</v>
      </c>
      <c r="H814" s="161">
        <v>45.864</v>
      </c>
      <c r="I814" s="162"/>
      <c r="J814" s="163">
        <f>ROUND(I814*H814,2)</f>
        <v>0</v>
      </c>
      <c r="K814" s="159" t="s">
        <v>161</v>
      </c>
      <c r="L814" s="39"/>
      <c r="M814" s="164" t="s">
        <v>21</v>
      </c>
      <c r="N814" s="165" t="s">
        <v>44</v>
      </c>
      <c r="P814" s="166">
        <f>O814*H814</f>
        <v>0</v>
      </c>
      <c r="Q814" s="166">
        <v>0</v>
      </c>
      <c r="R814" s="166">
        <f>Q814*H814</f>
        <v>0</v>
      </c>
      <c r="S814" s="166">
        <v>0</v>
      </c>
      <c r="T814" s="167">
        <f>S814*H814</f>
        <v>0</v>
      </c>
      <c r="AR814" s="23" t="s">
        <v>260</v>
      </c>
      <c r="AT814" s="23" t="s">
        <v>157</v>
      </c>
      <c r="AU814" s="23" t="s">
        <v>83</v>
      </c>
      <c r="AY814" s="23" t="s">
        <v>155</v>
      </c>
      <c r="BE814" s="168">
        <f>IF(N814="základní",J814,0)</f>
        <v>0</v>
      </c>
      <c r="BF814" s="168">
        <f>IF(N814="snížená",J814,0)</f>
        <v>0</v>
      </c>
      <c r="BG814" s="168">
        <f>IF(N814="zákl. přenesená",J814,0)</f>
        <v>0</v>
      </c>
      <c r="BH814" s="168">
        <f>IF(N814="sníž. přenesená",J814,0)</f>
        <v>0</v>
      </c>
      <c r="BI814" s="168">
        <f>IF(N814="nulová",J814,0)</f>
        <v>0</v>
      </c>
      <c r="BJ814" s="23" t="s">
        <v>81</v>
      </c>
      <c r="BK814" s="168">
        <f>ROUND(I814*H814,2)</f>
        <v>0</v>
      </c>
      <c r="BL814" s="23" t="s">
        <v>260</v>
      </c>
      <c r="BM814" s="23" t="s">
        <v>1386</v>
      </c>
    </row>
    <row r="815" spans="2:51" s="11" customFormat="1" ht="13.5">
      <c r="B815" s="169"/>
      <c r="D815" s="170" t="s">
        <v>164</v>
      </c>
      <c r="E815" s="171" t="s">
        <v>21</v>
      </c>
      <c r="F815" s="172" t="s">
        <v>397</v>
      </c>
      <c r="H815" s="173" t="s">
        <v>21</v>
      </c>
      <c r="I815" s="174"/>
      <c r="L815" s="169"/>
      <c r="M815" s="175"/>
      <c r="T815" s="176"/>
      <c r="AT815" s="173" t="s">
        <v>164</v>
      </c>
      <c r="AU815" s="173" t="s">
        <v>83</v>
      </c>
      <c r="AV815" s="11" t="s">
        <v>81</v>
      </c>
      <c r="AW815" s="11" t="s">
        <v>37</v>
      </c>
      <c r="AX815" s="11" t="s">
        <v>73</v>
      </c>
      <c r="AY815" s="173" t="s">
        <v>155</v>
      </c>
    </row>
    <row r="816" spans="2:51" s="12" customFormat="1" ht="13.5">
      <c r="B816" s="177"/>
      <c r="D816" s="170" t="s">
        <v>164</v>
      </c>
      <c r="E816" s="178" t="s">
        <v>21</v>
      </c>
      <c r="F816" s="179" t="s">
        <v>1387</v>
      </c>
      <c r="H816" s="180">
        <v>38.22</v>
      </c>
      <c r="I816" s="181"/>
      <c r="L816" s="177"/>
      <c r="M816" s="182"/>
      <c r="T816" s="183"/>
      <c r="AT816" s="178" t="s">
        <v>164</v>
      </c>
      <c r="AU816" s="178" t="s">
        <v>83</v>
      </c>
      <c r="AV816" s="12" t="s">
        <v>83</v>
      </c>
      <c r="AW816" s="12" t="s">
        <v>37</v>
      </c>
      <c r="AX816" s="12" t="s">
        <v>73</v>
      </c>
      <c r="AY816" s="178" t="s">
        <v>155</v>
      </c>
    </row>
    <row r="817" spans="2:51" s="11" customFormat="1" ht="13.5">
      <c r="B817" s="169"/>
      <c r="D817" s="170" t="s">
        <v>164</v>
      </c>
      <c r="E817" s="171" t="s">
        <v>21</v>
      </c>
      <c r="F817" s="172" t="s">
        <v>1388</v>
      </c>
      <c r="H817" s="173" t="s">
        <v>21</v>
      </c>
      <c r="I817" s="174"/>
      <c r="L817" s="169"/>
      <c r="M817" s="175"/>
      <c r="T817" s="176"/>
      <c r="AT817" s="173" t="s">
        <v>164</v>
      </c>
      <c r="AU817" s="173" t="s">
        <v>83</v>
      </c>
      <c r="AV817" s="11" t="s">
        <v>81</v>
      </c>
      <c r="AW817" s="11" t="s">
        <v>37</v>
      </c>
      <c r="AX817" s="11" t="s">
        <v>73</v>
      </c>
      <c r="AY817" s="173" t="s">
        <v>155</v>
      </c>
    </row>
    <row r="818" spans="2:51" s="12" customFormat="1" ht="13.5">
      <c r="B818" s="177"/>
      <c r="D818" s="170" t="s">
        <v>164</v>
      </c>
      <c r="E818" s="178" t="s">
        <v>21</v>
      </c>
      <c r="F818" s="179" t="s">
        <v>1389</v>
      </c>
      <c r="H818" s="180">
        <v>7.644</v>
      </c>
      <c r="I818" s="181"/>
      <c r="L818" s="177"/>
      <c r="M818" s="182"/>
      <c r="T818" s="183"/>
      <c r="AT818" s="178" t="s">
        <v>164</v>
      </c>
      <c r="AU818" s="178" t="s">
        <v>83</v>
      </c>
      <c r="AV818" s="12" t="s">
        <v>83</v>
      </c>
      <c r="AW818" s="12" t="s">
        <v>37</v>
      </c>
      <c r="AX818" s="12" t="s">
        <v>73</v>
      </c>
      <c r="AY818" s="178" t="s">
        <v>155</v>
      </c>
    </row>
    <row r="819" spans="2:51" s="13" customFormat="1" ht="13.5">
      <c r="B819" s="184"/>
      <c r="D819" s="170" t="s">
        <v>164</v>
      </c>
      <c r="E819" s="185" t="s">
        <v>21</v>
      </c>
      <c r="F819" s="186" t="s">
        <v>174</v>
      </c>
      <c r="H819" s="187">
        <v>45.864</v>
      </c>
      <c r="I819" s="188"/>
      <c r="L819" s="184"/>
      <c r="M819" s="189"/>
      <c r="T819" s="190"/>
      <c r="AT819" s="191" t="s">
        <v>164</v>
      </c>
      <c r="AU819" s="191" t="s">
        <v>83</v>
      </c>
      <c r="AV819" s="13" t="s">
        <v>162</v>
      </c>
      <c r="AW819" s="13" t="s">
        <v>37</v>
      </c>
      <c r="AX819" s="13" t="s">
        <v>81</v>
      </c>
      <c r="AY819" s="191" t="s">
        <v>155</v>
      </c>
    </row>
    <row r="820" spans="2:65" s="1" customFormat="1" ht="22.5" customHeight="1">
      <c r="B820" s="39"/>
      <c r="C820" s="157" t="s">
        <v>1390</v>
      </c>
      <c r="D820" s="157" t="s">
        <v>157</v>
      </c>
      <c r="E820" s="158" t="s">
        <v>1391</v>
      </c>
      <c r="F820" s="159" t="s">
        <v>1392</v>
      </c>
      <c r="G820" s="160" t="s">
        <v>206</v>
      </c>
      <c r="H820" s="161">
        <v>45.864</v>
      </c>
      <c r="I820" s="162"/>
      <c r="J820" s="163">
        <f>ROUND(I820*H820,2)</f>
        <v>0</v>
      </c>
      <c r="K820" s="159" t="s">
        <v>161</v>
      </c>
      <c r="L820" s="39"/>
      <c r="M820" s="164" t="s">
        <v>21</v>
      </c>
      <c r="N820" s="165" t="s">
        <v>44</v>
      </c>
      <c r="P820" s="166">
        <f>O820*H820</f>
        <v>0</v>
      </c>
      <c r="Q820" s="166">
        <v>0</v>
      </c>
      <c r="R820" s="166">
        <f>Q820*H820</f>
        <v>0</v>
      </c>
      <c r="S820" s="166">
        <v>0</v>
      </c>
      <c r="T820" s="167">
        <f>S820*H820</f>
        <v>0</v>
      </c>
      <c r="AR820" s="23" t="s">
        <v>260</v>
      </c>
      <c r="AT820" s="23" t="s">
        <v>157</v>
      </c>
      <c r="AU820" s="23" t="s">
        <v>83</v>
      </c>
      <c r="AY820" s="23" t="s">
        <v>155</v>
      </c>
      <c r="BE820" s="168">
        <f>IF(N820="základní",J820,0)</f>
        <v>0</v>
      </c>
      <c r="BF820" s="168">
        <f>IF(N820="snížená",J820,0)</f>
        <v>0</v>
      </c>
      <c r="BG820" s="168">
        <f>IF(N820="zákl. přenesená",J820,0)</f>
        <v>0</v>
      </c>
      <c r="BH820" s="168">
        <f>IF(N820="sníž. přenesená",J820,0)</f>
        <v>0</v>
      </c>
      <c r="BI820" s="168">
        <f>IF(N820="nulová",J820,0)</f>
        <v>0</v>
      </c>
      <c r="BJ820" s="23" t="s">
        <v>81</v>
      </c>
      <c r="BK820" s="168">
        <f>ROUND(I820*H820,2)</f>
        <v>0</v>
      </c>
      <c r="BL820" s="23" t="s">
        <v>260</v>
      </c>
      <c r="BM820" s="23" t="s">
        <v>1393</v>
      </c>
    </row>
    <row r="821" spans="2:65" s="1" customFormat="1" ht="22.5" customHeight="1">
      <c r="B821" s="39"/>
      <c r="C821" s="157" t="s">
        <v>1394</v>
      </c>
      <c r="D821" s="157" t="s">
        <v>157</v>
      </c>
      <c r="E821" s="158" t="s">
        <v>1395</v>
      </c>
      <c r="F821" s="159" t="s">
        <v>1396</v>
      </c>
      <c r="G821" s="160" t="s">
        <v>206</v>
      </c>
      <c r="H821" s="161">
        <v>45.864</v>
      </c>
      <c r="I821" s="162"/>
      <c r="J821" s="163">
        <f>ROUND(I821*H821,2)</f>
        <v>0</v>
      </c>
      <c r="K821" s="159" t="s">
        <v>161</v>
      </c>
      <c r="L821" s="39"/>
      <c r="M821" s="164" t="s">
        <v>21</v>
      </c>
      <c r="N821" s="165" t="s">
        <v>44</v>
      </c>
      <c r="P821" s="166">
        <f>O821*H821</f>
        <v>0</v>
      </c>
      <c r="Q821" s="166">
        <v>0</v>
      </c>
      <c r="R821" s="166">
        <f>Q821*H821</f>
        <v>0</v>
      </c>
      <c r="S821" s="166">
        <v>0</v>
      </c>
      <c r="T821" s="167">
        <f>S821*H821</f>
        <v>0</v>
      </c>
      <c r="AR821" s="23" t="s">
        <v>260</v>
      </c>
      <c r="AT821" s="23" t="s">
        <v>157</v>
      </c>
      <c r="AU821" s="23" t="s">
        <v>83</v>
      </c>
      <c r="AY821" s="23" t="s">
        <v>155</v>
      </c>
      <c r="BE821" s="168">
        <f>IF(N821="základní",J821,0)</f>
        <v>0</v>
      </c>
      <c r="BF821" s="168">
        <f>IF(N821="snížená",J821,0)</f>
        <v>0</v>
      </c>
      <c r="BG821" s="168">
        <f>IF(N821="zákl. přenesená",J821,0)</f>
        <v>0</v>
      </c>
      <c r="BH821" s="168">
        <f>IF(N821="sníž. přenesená",J821,0)</f>
        <v>0</v>
      </c>
      <c r="BI821" s="168">
        <f>IF(N821="nulová",J821,0)</f>
        <v>0</v>
      </c>
      <c r="BJ821" s="23" t="s">
        <v>81</v>
      </c>
      <c r="BK821" s="168">
        <f>ROUND(I821*H821,2)</f>
        <v>0</v>
      </c>
      <c r="BL821" s="23" t="s">
        <v>260</v>
      </c>
      <c r="BM821" s="23" t="s">
        <v>1397</v>
      </c>
    </row>
    <row r="822" spans="2:65" s="1" customFormat="1" ht="31.5" customHeight="1">
      <c r="B822" s="39"/>
      <c r="C822" s="157" t="s">
        <v>1398</v>
      </c>
      <c r="D822" s="157" t="s">
        <v>157</v>
      </c>
      <c r="E822" s="158" t="s">
        <v>1399</v>
      </c>
      <c r="F822" s="159" t="s">
        <v>1400</v>
      </c>
      <c r="G822" s="160" t="s">
        <v>206</v>
      </c>
      <c r="H822" s="161">
        <v>45.864</v>
      </c>
      <c r="I822" s="162"/>
      <c r="J822" s="163">
        <f>ROUND(I822*H822,2)</f>
        <v>0</v>
      </c>
      <c r="K822" s="159" t="s">
        <v>161</v>
      </c>
      <c r="L822" s="39"/>
      <c r="M822" s="164" t="s">
        <v>21</v>
      </c>
      <c r="N822" s="165" t="s">
        <v>44</v>
      </c>
      <c r="P822" s="166">
        <f>O822*H822</f>
        <v>0</v>
      </c>
      <c r="Q822" s="166">
        <v>0.00041</v>
      </c>
      <c r="R822" s="166">
        <f>Q822*H822</f>
        <v>0.01880424</v>
      </c>
      <c r="S822" s="166">
        <v>0</v>
      </c>
      <c r="T822" s="167">
        <f>S822*H822</f>
        <v>0</v>
      </c>
      <c r="AR822" s="23" t="s">
        <v>260</v>
      </c>
      <c r="AT822" s="23" t="s">
        <v>157</v>
      </c>
      <c r="AU822" s="23" t="s">
        <v>83</v>
      </c>
      <c r="AY822" s="23" t="s">
        <v>155</v>
      </c>
      <c r="BE822" s="168">
        <f>IF(N822="základní",J822,0)</f>
        <v>0</v>
      </c>
      <c r="BF822" s="168">
        <f>IF(N822="snížená",J822,0)</f>
        <v>0</v>
      </c>
      <c r="BG822" s="168">
        <f>IF(N822="zákl. přenesená",J822,0)</f>
        <v>0</v>
      </c>
      <c r="BH822" s="168">
        <f>IF(N822="sníž. přenesená",J822,0)</f>
        <v>0</v>
      </c>
      <c r="BI822" s="168">
        <f>IF(N822="nulová",J822,0)</f>
        <v>0</v>
      </c>
      <c r="BJ822" s="23" t="s">
        <v>81</v>
      </c>
      <c r="BK822" s="168">
        <f>ROUND(I822*H822,2)</f>
        <v>0</v>
      </c>
      <c r="BL822" s="23" t="s">
        <v>260</v>
      </c>
      <c r="BM822" s="23" t="s">
        <v>1401</v>
      </c>
    </row>
    <row r="823" spans="2:65" s="1" customFormat="1" ht="31.5" customHeight="1">
      <c r="B823" s="39"/>
      <c r="C823" s="157" t="s">
        <v>1402</v>
      </c>
      <c r="D823" s="157" t="s">
        <v>157</v>
      </c>
      <c r="E823" s="158" t="s">
        <v>1403</v>
      </c>
      <c r="F823" s="159" t="s">
        <v>1404</v>
      </c>
      <c r="G823" s="160" t="s">
        <v>206</v>
      </c>
      <c r="H823" s="161">
        <v>45.864</v>
      </c>
      <c r="I823" s="162"/>
      <c r="J823" s="163">
        <f>ROUND(I823*H823,2)</f>
        <v>0</v>
      </c>
      <c r="K823" s="159" t="s">
        <v>161</v>
      </c>
      <c r="L823" s="39"/>
      <c r="M823" s="164" t="s">
        <v>21</v>
      </c>
      <c r="N823" s="165" t="s">
        <v>44</v>
      </c>
      <c r="P823" s="166">
        <f>O823*H823</f>
        <v>0</v>
      </c>
      <c r="Q823" s="166">
        <v>0.00032</v>
      </c>
      <c r="R823" s="166">
        <f>Q823*H823</f>
        <v>0.01467648</v>
      </c>
      <c r="S823" s="166">
        <v>0</v>
      </c>
      <c r="T823" s="167">
        <f>S823*H823</f>
        <v>0</v>
      </c>
      <c r="AR823" s="23" t="s">
        <v>260</v>
      </c>
      <c r="AT823" s="23" t="s">
        <v>157</v>
      </c>
      <c r="AU823" s="23" t="s">
        <v>83</v>
      </c>
      <c r="AY823" s="23" t="s">
        <v>155</v>
      </c>
      <c r="BE823" s="168">
        <f>IF(N823="základní",J823,0)</f>
        <v>0</v>
      </c>
      <c r="BF823" s="168">
        <f>IF(N823="snížená",J823,0)</f>
        <v>0</v>
      </c>
      <c r="BG823" s="168">
        <f>IF(N823="zákl. přenesená",J823,0)</f>
        <v>0</v>
      </c>
      <c r="BH823" s="168">
        <f>IF(N823="sníž. přenesená",J823,0)</f>
        <v>0</v>
      </c>
      <c r="BI823" s="168">
        <f>IF(N823="nulová",J823,0)</f>
        <v>0</v>
      </c>
      <c r="BJ823" s="23" t="s">
        <v>81</v>
      </c>
      <c r="BK823" s="168">
        <f>ROUND(I823*H823,2)</f>
        <v>0</v>
      </c>
      <c r="BL823" s="23" t="s">
        <v>260</v>
      </c>
      <c r="BM823" s="23" t="s">
        <v>1405</v>
      </c>
    </row>
    <row r="824" spans="2:65" s="1" customFormat="1" ht="31.5" customHeight="1">
      <c r="B824" s="39"/>
      <c r="C824" s="157" t="s">
        <v>1406</v>
      </c>
      <c r="D824" s="157" t="s">
        <v>157</v>
      </c>
      <c r="E824" s="158" t="s">
        <v>1407</v>
      </c>
      <c r="F824" s="159" t="s">
        <v>1408</v>
      </c>
      <c r="G824" s="160" t="s">
        <v>206</v>
      </c>
      <c r="H824" s="161">
        <v>45.864</v>
      </c>
      <c r="I824" s="162"/>
      <c r="J824" s="163">
        <f>ROUND(I824*H824,2)</f>
        <v>0</v>
      </c>
      <c r="K824" s="159" t="s">
        <v>161</v>
      </c>
      <c r="L824" s="39"/>
      <c r="M824" s="164" t="s">
        <v>21</v>
      </c>
      <c r="N824" s="165" t="s">
        <v>44</v>
      </c>
      <c r="P824" s="166">
        <f>O824*H824</f>
        <v>0</v>
      </c>
      <c r="Q824" s="166">
        <v>0.00028</v>
      </c>
      <c r="R824" s="166">
        <f>Q824*H824</f>
        <v>0.012841919999999998</v>
      </c>
      <c r="S824" s="166">
        <v>0</v>
      </c>
      <c r="T824" s="167">
        <f>S824*H824</f>
        <v>0</v>
      </c>
      <c r="AR824" s="23" t="s">
        <v>260</v>
      </c>
      <c r="AT824" s="23" t="s">
        <v>157</v>
      </c>
      <c r="AU824" s="23" t="s">
        <v>83</v>
      </c>
      <c r="AY824" s="23" t="s">
        <v>155</v>
      </c>
      <c r="BE824" s="168">
        <f>IF(N824="základní",J824,0)</f>
        <v>0</v>
      </c>
      <c r="BF824" s="168">
        <f>IF(N824="snížená",J824,0)</f>
        <v>0</v>
      </c>
      <c r="BG824" s="168">
        <f>IF(N824="zákl. přenesená",J824,0)</f>
        <v>0</v>
      </c>
      <c r="BH824" s="168">
        <f>IF(N824="sníž. přenesená",J824,0)</f>
        <v>0</v>
      </c>
      <c r="BI824" s="168">
        <f>IF(N824="nulová",J824,0)</f>
        <v>0</v>
      </c>
      <c r="BJ824" s="23" t="s">
        <v>81</v>
      </c>
      <c r="BK824" s="168">
        <f>ROUND(I824*H824,2)</f>
        <v>0</v>
      </c>
      <c r="BL824" s="23" t="s">
        <v>260</v>
      </c>
      <c r="BM824" s="23" t="s">
        <v>1409</v>
      </c>
    </row>
    <row r="825" spans="2:63" s="10" customFormat="1" ht="37.35" customHeight="1">
      <c r="B825" s="145"/>
      <c r="D825" s="146" t="s">
        <v>72</v>
      </c>
      <c r="E825" s="147" t="s">
        <v>1410</v>
      </c>
      <c r="F825" s="147" t="s">
        <v>1411</v>
      </c>
      <c r="I825" s="148"/>
      <c r="J825" s="149">
        <f>BK825</f>
        <v>0</v>
      </c>
      <c r="L825" s="145"/>
      <c r="M825" s="150"/>
      <c r="P825" s="151">
        <f>P826+P828+P832</f>
        <v>0</v>
      </c>
      <c r="R825" s="151">
        <f>R826+R828+R832</f>
        <v>0</v>
      </c>
      <c r="T825" s="152">
        <f>T826+T828+T832</f>
        <v>0</v>
      </c>
      <c r="AR825" s="146" t="s">
        <v>190</v>
      </c>
      <c r="AT825" s="153" t="s">
        <v>72</v>
      </c>
      <c r="AU825" s="153" t="s">
        <v>73</v>
      </c>
      <c r="AY825" s="146" t="s">
        <v>155</v>
      </c>
      <c r="BK825" s="154">
        <f>BK826+BK828+BK832</f>
        <v>0</v>
      </c>
    </row>
    <row r="826" spans="2:63" s="10" customFormat="1" ht="19.95" customHeight="1">
      <c r="B826" s="145"/>
      <c r="D826" s="146" t="s">
        <v>72</v>
      </c>
      <c r="E826" s="155" t="s">
        <v>1412</v>
      </c>
      <c r="F826" s="155" t="s">
        <v>1413</v>
      </c>
      <c r="I826" s="148"/>
      <c r="J826" s="156">
        <f>BK826</f>
        <v>0</v>
      </c>
      <c r="L826" s="145"/>
      <c r="M826" s="150"/>
      <c r="P826" s="151">
        <f>P827</f>
        <v>0</v>
      </c>
      <c r="R826" s="151">
        <f>R827</f>
        <v>0</v>
      </c>
      <c r="T826" s="152">
        <f>T827</f>
        <v>0</v>
      </c>
      <c r="AR826" s="146" t="s">
        <v>190</v>
      </c>
      <c r="AT826" s="153" t="s">
        <v>72</v>
      </c>
      <c r="AU826" s="153" t="s">
        <v>81</v>
      </c>
      <c r="AY826" s="146" t="s">
        <v>155</v>
      </c>
      <c r="BK826" s="154">
        <f>BK827</f>
        <v>0</v>
      </c>
    </row>
    <row r="827" spans="2:65" s="1" customFormat="1" ht="31.5" customHeight="1">
      <c r="B827" s="39"/>
      <c r="C827" s="157" t="s">
        <v>1414</v>
      </c>
      <c r="D827" s="157" t="s">
        <v>157</v>
      </c>
      <c r="E827" s="158" t="s">
        <v>1415</v>
      </c>
      <c r="F827" s="159" t="s">
        <v>1416</v>
      </c>
      <c r="G827" s="160" t="s">
        <v>759</v>
      </c>
      <c r="H827" s="161">
        <v>1</v>
      </c>
      <c r="I827" s="162"/>
      <c r="J827" s="163">
        <f>ROUND(I827*H827,2)</f>
        <v>0</v>
      </c>
      <c r="K827" s="159" t="s">
        <v>161</v>
      </c>
      <c r="L827" s="39"/>
      <c r="M827" s="164" t="s">
        <v>21</v>
      </c>
      <c r="N827" s="165" t="s">
        <v>44</v>
      </c>
      <c r="P827" s="166">
        <f>O827*H827</f>
        <v>0</v>
      </c>
      <c r="Q827" s="166">
        <v>0</v>
      </c>
      <c r="R827" s="166">
        <f>Q827*H827</f>
        <v>0</v>
      </c>
      <c r="S827" s="166">
        <v>0</v>
      </c>
      <c r="T827" s="167">
        <f>S827*H827</f>
        <v>0</v>
      </c>
      <c r="AR827" s="23" t="s">
        <v>1417</v>
      </c>
      <c r="AT827" s="23" t="s">
        <v>157</v>
      </c>
      <c r="AU827" s="23" t="s">
        <v>83</v>
      </c>
      <c r="AY827" s="23" t="s">
        <v>155</v>
      </c>
      <c r="BE827" s="168">
        <f>IF(N827="základní",J827,0)</f>
        <v>0</v>
      </c>
      <c r="BF827" s="168">
        <f>IF(N827="snížená",J827,0)</f>
        <v>0</v>
      </c>
      <c r="BG827" s="168">
        <f>IF(N827="zákl. přenesená",J827,0)</f>
        <v>0</v>
      </c>
      <c r="BH827" s="168">
        <f>IF(N827="sníž. přenesená",J827,0)</f>
        <v>0</v>
      </c>
      <c r="BI827" s="168">
        <f>IF(N827="nulová",J827,0)</f>
        <v>0</v>
      </c>
      <c r="BJ827" s="23" t="s">
        <v>81</v>
      </c>
      <c r="BK827" s="168">
        <f>ROUND(I827*H827,2)</f>
        <v>0</v>
      </c>
      <c r="BL827" s="23" t="s">
        <v>1417</v>
      </c>
      <c r="BM827" s="23" t="s">
        <v>1418</v>
      </c>
    </row>
    <row r="828" spans="2:63" s="10" customFormat="1" ht="29.85" customHeight="1">
      <c r="B828" s="145"/>
      <c r="D828" s="146" t="s">
        <v>72</v>
      </c>
      <c r="E828" s="155" t="s">
        <v>1419</v>
      </c>
      <c r="F828" s="155" t="s">
        <v>1420</v>
      </c>
      <c r="I828" s="148"/>
      <c r="J828" s="156">
        <f>BK828</f>
        <v>0</v>
      </c>
      <c r="L828" s="145"/>
      <c r="M828" s="150"/>
      <c r="P828" s="151">
        <f>SUM(P829:P831)</f>
        <v>0</v>
      </c>
      <c r="R828" s="151">
        <f>SUM(R829:R831)</f>
        <v>0</v>
      </c>
      <c r="T828" s="152">
        <f>SUM(T829:T831)</f>
        <v>0</v>
      </c>
      <c r="AR828" s="146" t="s">
        <v>190</v>
      </c>
      <c r="AT828" s="153" t="s">
        <v>72</v>
      </c>
      <c r="AU828" s="153" t="s">
        <v>81</v>
      </c>
      <c r="AY828" s="146" t="s">
        <v>155</v>
      </c>
      <c r="BK828" s="154">
        <f>SUM(BK829:BK831)</f>
        <v>0</v>
      </c>
    </row>
    <row r="829" spans="2:65" s="1" customFormat="1" ht="22.5" customHeight="1">
      <c r="B829" s="39"/>
      <c r="C829" s="157" t="s">
        <v>1421</v>
      </c>
      <c r="D829" s="157" t="s">
        <v>157</v>
      </c>
      <c r="E829" s="158" t="s">
        <v>1422</v>
      </c>
      <c r="F829" s="159" t="s">
        <v>1423</v>
      </c>
      <c r="G829" s="160" t="s">
        <v>759</v>
      </c>
      <c r="H829" s="161">
        <v>1</v>
      </c>
      <c r="I829" s="162"/>
      <c r="J829" s="163">
        <f>ROUND(I829*H829,2)</f>
        <v>0</v>
      </c>
      <c r="K829" s="159" t="s">
        <v>161</v>
      </c>
      <c r="L829" s="39"/>
      <c r="M829" s="164" t="s">
        <v>21</v>
      </c>
      <c r="N829" s="165" t="s">
        <v>44</v>
      </c>
      <c r="P829" s="166">
        <f>O829*H829</f>
        <v>0</v>
      </c>
      <c r="Q829" s="166">
        <v>0</v>
      </c>
      <c r="R829" s="166">
        <f>Q829*H829</f>
        <v>0</v>
      </c>
      <c r="S829" s="166">
        <v>0</v>
      </c>
      <c r="T829" s="167">
        <f>S829*H829</f>
        <v>0</v>
      </c>
      <c r="AR829" s="23" t="s">
        <v>1417</v>
      </c>
      <c r="AT829" s="23" t="s">
        <v>157</v>
      </c>
      <c r="AU829" s="23" t="s">
        <v>83</v>
      </c>
      <c r="AY829" s="23" t="s">
        <v>155</v>
      </c>
      <c r="BE829" s="168">
        <f>IF(N829="základní",J829,0)</f>
        <v>0</v>
      </c>
      <c r="BF829" s="168">
        <f>IF(N829="snížená",J829,0)</f>
        <v>0</v>
      </c>
      <c r="BG829" s="168">
        <f>IF(N829="zákl. přenesená",J829,0)</f>
        <v>0</v>
      </c>
      <c r="BH829" s="168">
        <f>IF(N829="sníž. přenesená",J829,0)</f>
        <v>0</v>
      </c>
      <c r="BI829" s="168">
        <f>IF(N829="nulová",J829,0)</f>
        <v>0</v>
      </c>
      <c r="BJ829" s="23" t="s">
        <v>81</v>
      </c>
      <c r="BK829" s="168">
        <f>ROUND(I829*H829,2)</f>
        <v>0</v>
      </c>
      <c r="BL829" s="23" t="s">
        <v>1417</v>
      </c>
      <c r="BM829" s="23" t="s">
        <v>1424</v>
      </c>
    </row>
    <row r="830" spans="2:65" s="1" customFormat="1" ht="22.5" customHeight="1">
      <c r="B830" s="39"/>
      <c r="C830" s="157" t="s">
        <v>1425</v>
      </c>
      <c r="D830" s="157" t="s">
        <v>157</v>
      </c>
      <c r="E830" s="158" t="s">
        <v>1426</v>
      </c>
      <c r="F830" s="159" t="s">
        <v>1427</v>
      </c>
      <c r="G830" s="160" t="s">
        <v>759</v>
      </c>
      <c r="H830" s="161">
        <v>1</v>
      </c>
      <c r="I830" s="162"/>
      <c r="J830" s="163">
        <f>ROUND(I830*H830,2)</f>
        <v>0</v>
      </c>
      <c r="K830" s="159" t="s">
        <v>161</v>
      </c>
      <c r="L830" s="39"/>
      <c r="M830" s="164" t="s">
        <v>21</v>
      </c>
      <c r="N830" s="165" t="s">
        <v>44</v>
      </c>
      <c r="P830" s="166">
        <f>O830*H830</f>
        <v>0</v>
      </c>
      <c r="Q830" s="166">
        <v>0</v>
      </c>
      <c r="R830" s="166">
        <f>Q830*H830</f>
        <v>0</v>
      </c>
      <c r="S830" s="166">
        <v>0</v>
      </c>
      <c r="T830" s="167">
        <f>S830*H830</f>
        <v>0</v>
      </c>
      <c r="AR830" s="23" t="s">
        <v>1417</v>
      </c>
      <c r="AT830" s="23" t="s">
        <v>157</v>
      </c>
      <c r="AU830" s="23" t="s">
        <v>83</v>
      </c>
      <c r="AY830" s="23" t="s">
        <v>155</v>
      </c>
      <c r="BE830" s="168">
        <f>IF(N830="základní",J830,0)</f>
        <v>0</v>
      </c>
      <c r="BF830" s="168">
        <f>IF(N830="snížená",J830,0)</f>
        <v>0</v>
      </c>
      <c r="BG830" s="168">
        <f>IF(N830="zákl. přenesená",J830,0)</f>
        <v>0</v>
      </c>
      <c r="BH830" s="168">
        <f>IF(N830="sníž. přenesená",J830,0)</f>
        <v>0</v>
      </c>
      <c r="BI830" s="168">
        <f>IF(N830="nulová",J830,0)</f>
        <v>0</v>
      </c>
      <c r="BJ830" s="23" t="s">
        <v>81</v>
      </c>
      <c r="BK830" s="168">
        <f>ROUND(I830*H830,2)</f>
        <v>0</v>
      </c>
      <c r="BL830" s="23" t="s">
        <v>1417</v>
      </c>
      <c r="BM830" s="23" t="s">
        <v>1428</v>
      </c>
    </row>
    <row r="831" spans="2:65" s="1" customFormat="1" ht="22.5" customHeight="1">
      <c r="B831" s="39"/>
      <c r="C831" s="157" t="s">
        <v>1429</v>
      </c>
      <c r="D831" s="157" t="s">
        <v>157</v>
      </c>
      <c r="E831" s="158" t="s">
        <v>1430</v>
      </c>
      <c r="F831" s="159" t="s">
        <v>1431</v>
      </c>
      <c r="G831" s="160" t="s">
        <v>759</v>
      </c>
      <c r="H831" s="161">
        <v>1</v>
      </c>
      <c r="I831" s="162"/>
      <c r="J831" s="163">
        <f>ROUND(I831*H831,2)</f>
        <v>0</v>
      </c>
      <c r="K831" s="159" t="s">
        <v>161</v>
      </c>
      <c r="L831" s="39"/>
      <c r="M831" s="164" t="s">
        <v>21</v>
      </c>
      <c r="N831" s="165" t="s">
        <v>44</v>
      </c>
      <c r="P831" s="166">
        <f>O831*H831</f>
        <v>0</v>
      </c>
      <c r="Q831" s="166">
        <v>0</v>
      </c>
      <c r="R831" s="166">
        <f>Q831*H831</f>
        <v>0</v>
      </c>
      <c r="S831" s="166">
        <v>0</v>
      </c>
      <c r="T831" s="167">
        <f>S831*H831</f>
        <v>0</v>
      </c>
      <c r="AR831" s="23" t="s">
        <v>1417</v>
      </c>
      <c r="AT831" s="23" t="s">
        <v>157</v>
      </c>
      <c r="AU831" s="23" t="s">
        <v>83</v>
      </c>
      <c r="AY831" s="23" t="s">
        <v>155</v>
      </c>
      <c r="BE831" s="168">
        <f>IF(N831="základní",J831,0)</f>
        <v>0</v>
      </c>
      <c r="BF831" s="168">
        <f>IF(N831="snížená",J831,0)</f>
        <v>0</v>
      </c>
      <c r="BG831" s="168">
        <f>IF(N831="zákl. přenesená",J831,0)</f>
        <v>0</v>
      </c>
      <c r="BH831" s="168">
        <f>IF(N831="sníž. přenesená",J831,0)</f>
        <v>0</v>
      </c>
      <c r="BI831" s="168">
        <f>IF(N831="nulová",J831,0)</f>
        <v>0</v>
      </c>
      <c r="BJ831" s="23" t="s">
        <v>81</v>
      </c>
      <c r="BK831" s="168">
        <f>ROUND(I831*H831,2)</f>
        <v>0</v>
      </c>
      <c r="BL831" s="23" t="s">
        <v>1417</v>
      </c>
      <c r="BM831" s="23" t="s">
        <v>1432</v>
      </c>
    </row>
    <row r="832" spans="2:63" s="10" customFormat="1" ht="29.85" customHeight="1">
      <c r="B832" s="145"/>
      <c r="D832" s="146" t="s">
        <v>72</v>
      </c>
      <c r="E832" s="155" t="s">
        <v>1433</v>
      </c>
      <c r="F832" s="155" t="s">
        <v>1434</v>
      </c>
      <c r="I832" s="148"/>
      <c r="J832" s="156">
        <f>BK832</f>
        <v>0</v>
      </c>
      <c r="L832" s="145"/>
      <c r="M832" s="150"/>
      <c r="P832" s="151">
        <f>P833</f>
        <v>0</v>
      </c>
      <c r="R832" s="151">
        <f>R833</f>
        <v>0</v>
      </c>
      <c r="T832" s="152">
        <f>T833</f>
        <v>0</v>
      </c>
      <c r="AR832" s="146" t="s">
        <v>190</v>
      </c>
      <c r="AT832" s="153" t="s">
        <v>72</v>
      </c>
      <c r="AU832" s="153" t="s">
        <v>81</v>
      </c>
      <c r="AY832" s="146" t="s">
        <v>155</v>
      </c>
      <c r="BK832" s="154">
        <f>BK833</f>
        <v>0</v>
      </c>
    </row>
    <row r="833" spans="2:65" s="1" customFormat="1" ht="22.5" customHeight="1">
      <c r="B833" s="39"/>
      <c r="C833" s="157" t="s">
        <v>1435</v>
      </c>
      <c r="D833" s="157" t="s">
        <v>157</v>
      </c>
      <c r="E833" s="158" t="s">
        <v>1436</v>
      </c>
      <c r="F833" s="159" t="s">
        <v>1437</v>
      </c>
      <c r="G833" s="160" t="s">
        <v>759</v>
      </c>
      <c r="H833" s="161">
        <v>1</v>
      </c>
      <c r="I833" s="162"/>
      <c r="J833" s="163">
        <f>ROUND(I833*H833,2)</f>
        <v>0</v>
      </c>
      <c r="K833" s="159" t="s">
        <v>161</v>
      </c>
      <c r="L833" s="39"/>
      <c r="M833" s="164" t="s">
        <v>21</v>
      </c>
      <c r="N833" s="212" t="s">
        <v>44</v>
      </c>
      <c r="O833" s="213"/>
      <c r="P833" s="214">
        <f>O833*H833</f>
        <v>0</v>
      </c>
      <c r="Q833" s="214">
        <v>0</v>
      </c>
      <c r="R833" s="214">
        <f>Q833*H833</f>
        <v>0</v>
      </c>
      <c r="S833" s="214">
        <v>0</v>
      </c>
      <c r="T833" s="215">
        <f>S833*H833</f>
        <v>0</v>
      </c>
      <c r="AR833" s="23" t="s">
        <v>1417</v>
      </c>
      <c r="AT833" s="23" t="s">
        <v>157</v>
      </c>
      <c r="AU833" s="23" t="s">
        <v>83</v>
      </c>
      <c r="AY833" s="23" t="s">
        <v>155</v>
      </c>
      <c r="BE833" s="168">
        <f>IF(N833="základní",J833,0)</f>
        <v>0</v>
      </c>
      <c r="BF833" s="168">
        <f>IF(N833="snížená",J833,0)</f>
        <v>0</v>
      </c>
      <c r="BG833" s="168">
        <f>IF(N833="zákl. přenesená",J833,0)</f>
        <v>0</v>
      </c>
      <c r="BH833" s="168">
        <f>IF(N833="sníž. přenesená",J833,0)</f>
        <v>0</v>
      </c>
      <c r="BI833" s="168">
        <f>IF(N833="nulová",J833,0)</f>
        <v>0</v>
      </c>
      <c r="BJ833" s="23" t="s">
        <v>81</v>
      </c>
      <c r="BK833" s="168">
        <f>ROUND(I833*H833,2)</f>
        <v>0</v>
      </c>
      <c r="BL833" s="23" t="s">
        <v>1417</v>
      </c>
      <c r="BM833" s="23" t="s">
        <v>1438</v>
      </c>
    </row>
    <row r="834" spans="2:12" s="1" customFormat="1" ht="6.9" customHeight="1">
      <c r="B834" s="52"/>
      <c r="C834" s="53"/>
      <c r="D834" s="53"/>
      <c r="E834" s="53"/>
      <c r="F834" s="53"/>
      <c r="G834" s="53"/>
      <c r="H834" s="53"/>
      <c r="I834" s="116"/>
      <c r="J834" s="53"/>
      <c r="K834" s="53"/>
      <c r="L834" s="39"/>
    </row>
  </sheetData>
  <sheetProtection formatCells="0" formatColumns="0" formatRows="0" sort="0" autoFilter="0"/>
  <autoFilter ref="C110:K833"/>
  <mergeCells count="9">
    <mergeCell ref="E101:H101"/>
    <mergeCell ref="E103:H10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8"/>
  <sheetViews>
    <sheetView showGridLines="0" workbookViewId="0" topLeftCell="A1">
      <pane ySplit="1" topLeftCell="A2" activePane="bottomLeft" state="frozen"/>
      <selection pane="bottomLeft" activeCell="F158" sqref="F15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7"/>
      <c r="C1" s="17"/>
      <c r="D1" s="18" t="s">
        <v>1</v>
      </c>
      <c r="E1" s="17"/>
      <c r="F1" s="95" t="s">
        <v>90</v>
      </c>
      <c r="G1" s="336" t="s">
        <v>91</v>
      </c>
      <c r="H1" s="336"/>
      <c r="I1" s="96"/>
      <c r="J1" s="95" t="s">
        <v>92</v>
      </c>
      <c r="K1" s="18" t="s">
        <v>93</v>
      </c>
      <c r="L1" s="95" t="s">
        <v>94</v>
      </c>
      <c r="M1" s="95"/>
      <c r="N1" s="95"/>
      <c r="O1" s="95"/>
      <c r="P1" s="95"/>
      <c r="Q1" s="95"/>
      <c r="R1" s="95"/>
      <c r="S1" s="95"/>
      <c r="T1" s="9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23" t="s">
        <v>86</v>
      </c>
    </row>
    <row r="3" spans="2:46" ht="6.9" customHeight="1">
      <c r="B3" s="24"/>
      <c r="C3" s="25"/>
      <c r="D3" s="25"/>
      <c r="E3" s="25"/>
      <c r="F3" s="25"/>
      <c r="G3" s="25"/>
      <c r="H3" s="25"/>
      <c r="I3" s="97"/>
      <c r="J3" s="25"/>
      <c r="K3" s="26"/>
      <c r="AT3" s="23" t="s">
        <v>83</v>
      </c>
    </row>
    <row r="4" spans="2:46" ht="36.9" customHeight="1">
      <c r="B4" s="27"/>
      <c r="D4" s="28" t="s">
        <v>95</v>
      </c>
      <c r="K4" s="29"/>
      <c r="M4" s="30" t="s">
        <v>12</v>
      </c>
      <c r="AT4" s="23" t="s">
        <v>6</v>
      </c>
    </row>
    <row r="5" spans="2:11" ht="6.9" customHeight="1">
      <c r="B5" s="27"/>
      <c r="K5" s="29"/>
    </row>
    <row r="6" spans="2:11" ht="13.2">
      <c r="B6" s="27"/>
      <c r="D6" s="35" t="s">
        <v>18</v>
      </c>
      <c r="K6" s="29"/>
    </row>
    <row r="7" spans="2:11" ht="22.5" customHeight="1">
      <c r="B7" s="27"/>
      <c r="E7" s="333" t="str">
        <f>'Rekapitulace stavby'!K6</f>
        <v>Úpravy ocelové haly a zděného přístavku za účelem snížení energetické náročnosti a změny užívání</v>
      </c>
      <c r="F7" s="334"/>
      <c r="G7" s="334"/>
      <c r="H7" s="334"/>
      <c r="K7" s="29"/>
    </row>
    <row r="8" spans="2:11" s="1" customFormat="1" ht="13.2">
      <c r="B8" s="39"/>
      <c r="D8" s="35" t="s">
        <v>96</v>
      </c>
      <c r="I8" s="98"/>
      <c r="K8" s="42"/>
    </row>
    <row r="9" spans="2:11" s="1" customFormat="1" ht="36.9" customHeight="1">
      <c r="B9" s="39"/>
      <c r="E9" s="331" t="s">
        <v>1439</v>
      </c>
      <c r="F9" s="335"/>
      <c r="G9" s="335"/>
      <c r="H9" s="335"/>
      <c r="I9" s="98"/>
      <c r="K9" s="42"/>
    </row>
    <row r="10" spans="2:11" s="1" customFormat="1" ht="13.5">
      <c r="B10" s="39"/>
      <c r="I10" s="98"/>
      <c r="K10" s="42"/>
    </row>
    <row r="11" spans="2:11" s="1" customFormat="1" ht="14.4" customHeight="1">
      <c r="B11" s="39"/>
      <c r="D11" s="35" t="s">
        <v>20</v>
      </c>
      <c r="F11" s="33" t="s">
        <v>21</v>
      </c>
      <c r="I11" s="99" t="s">
        <v>22</v>
      </c>
      <c r="J11" s="33" t="s">
        <v>21</v>
      </c>
      <c r="K11" s="42"/>
    </row>
    <row r="12" spans="2:11" s="1" customFormat="1" ht="14.4" customHeight="1">
      <c r="B12" s="39"/>
      <c r="D12" s="35" t="s">
        <v>23</v>
      </c>
      <c r="F12" s="33" t="s">
        <v>98</v>
      </c>
      <c r="I12" s="99" t="s">
        <v>25</v>
      </c>
      <c r="J12" s="61" t="str">
        <f>'Rekapitulace stavby'!AN8</f>
        <v>29. 3. 2019</v>
      </c>
      <c r="K12" s="42"/>
    </row>
    <row r="13" spans="2:11" s="1" customFormat="1" ht="10.8" customHeight="1">
      <c r="B13" s="39"/>
      <c r="I13" s="98"/>
      <c r="K13" s="42"/>
    </row>
    <row r="14" spans="2:11" s="1" customFormat="1" ht="14.4" customHeight="1">
      <c r="B14" s="39"/>
      <c r="D14" s="35" t="s">
        <v>27</v>
      </c>
      <c r="I14" s="99" t="s">
        <v>28</v>
      </c>
      <c r="J14" s="33" t="str">
        <f>IF('Rekapitulace stavby'!AN10="","",'Rekapitulace stavby'!AN10)</f>
        <v>26131919</v>
      </c>
      <c r="K14" s="42"/>
    </row>
    <row r="15" spans="2:11" s="1" customFormat="1" ht="18" customHeight="1">
      <c r="B15" s="39"/>
      <c r="E15" s="33" t="str">
        <f>IF('Rekapitulace stavby'!E11="","",'Rekapitulace stavby'!E11)</f>
        <v>HANES s.r.o., U Albrechtova vrchu 1157/7, Praha 5</v>
      </c>
      <c r="I15" s="99" t="s">
        <v>31</v>
      </c>
      <c r="J15" s="33" t="str">
        <f>IF('Rekapitulace stavby'!AN11="","",'Rekapitulace stavby'!AN11)</f>
        <v>CZ26131919</v>
      </c>
      <c r="K15" s="42"/>
    </row>
    <row r="16" spans="2:11" s="1" customFormat="1" ht="6.9" customHeight="1">
      <c r="B16" s="39"/>
      <c r="I16" s="98"/>
      <c r="K16" s="42"/>
    </row>
    <row r="17" spans="2:11" s="1" customFormat="1" ht="14.4" customHeight="1">
      <c r="B17" s="39"/>
      <c r="D17" s="35" t="s">
        <v>33</v>
      </c>
      <c r="I17" s="99" t="s">
        <v>28</v>
      </c>
      <c r="J17" s="33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9"/>
      <c r="E18" s="33" t="str">
        <f>IF('Rekapitulace stavby'!E14="Vyplň údaj","",IF('Rekapitulace stavby'!E14="","",'Rekapitulace stavby'!E14))</f>
        <v/>
      </c>
      <c r="I18" s="99" t="s">
        <v>31</v>
      </c>
      <c r="J18" s="33" t="str">
        <f>IF('Rekapitulace stavby'!AN14="Vyplň údaj","",IF('Rekapitulace stavby'!AN14="","",'Rekapitulace stavby'!AN14))</f>
        <v/>
      </c>
      <c r="K18" s="42"/>
    </row>
    <row r="19" spans="2:11" s="1" customFormat="1" ht="6.9" customHeight="1">
      <c r="B19" s="39"/>
      <c r="I19" s="98"/>
      <c r="K19" s="42"/>
    </row>
    <row r="20" spans="2:11" s="1" customFormat="1" ht="14.4" customHeight="1">
      <c r="B20" s="39"/>
      <c r="D20" s="35" t="s">
        <v>35</v>
      </c>
      <c r="I20" s="99" t="s">
        <v>28</v>
      </c>
      <c r="J20" s="33" t="str">
        <f>IF('Rekapitulace stavby'!AN16="","",'Rekapitulace stavby'!AN16)</f>
        <v/>
      </c>
      <c r="K20" s="42"/>
    </row>
    <row r="21" spans="2:11" s="1" customFormat="1" ht="18" customHeight="1">
      <c r="B21" s="39"/>
      <c r="E21" s="33" t="str">
        <f>IF('Rekapitulace stavby'!E17="","",'Rekapitulace stavby'!E17)</f>
        <v>Ing. arch. Jaroslav Daďa</v>
      </c>
      <c r="I21" s="99" t="s">
        <v>31</v>
      </c>
      <c r="J21" s="33" t="str">
        <f>IF('Rekapitulace stavby'!AN17="","",'Rekapitulace stavby'!AN17)</f>
        <v/>
      </c>
      <c r="K21" s="42"/>
    </row>
    <row r="22" spans="2:11" s="1" customFormat="1" ht="6.9" customHeight="1">
      <c r="B22" s="39"/>
      <c r="I22" s="98"/>
      <c r="K22" s="42"/>
    </row>
    <row r="23" spans="2:11" s="1" customFormat="1" ht="14.4" customHeight="1">
      <c r="B23" s="39"/>
      <c r="D23" s="35" t="s">
        <v>38</v>
      </c>
      <c r="I23" s="98"/>
      <c r="K23" s="42"/>
    </row>
    <row r="24" spans="2:11" s="6" customFormat="1" ht="22.5" customHeight="1">
      <c r="B24" s="100"/>
      <c r="E24" s="305" t="s">
        <v>21</v>
      </c>
      <c r="F24" s="305"/>
      <c r="G24" s="305"/>
      <c r="H24" s="305"/>
      <c r="I24" s="101"/>
      <c r="K24" s="102"/>
    </row>
    <row r="25" spans="2:11" s="1" customFormat="1" ht="6.9" customHeight="1">
      <c r="B25" s="39"/>
      <c r="I25" s="98"/>
      <c r="K25" s="42"/>
    </row>
    <row r="26" spans="2:11" s="1" customFormat="1" ht="6.9" customHeight="1">
      <c r="B26" s="39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5.35" customHeight="1">
      <c r="B27" s="39"/>
      <c r="D27" s="105" t="s">
        <v>39</v>
      </c>
      <c r="I27" s="98"/>
      <c r="J27" s="73">
        <f>ROUND(J81,2)</f>
        <v>0</v>
      </c>
      <c r="K27" s="42"/>
    </row>
    <row r="28" spans="2:11" s="1" customFormat="1" ht="6.9" customHeight="1">
      <c r="B28" s="39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4" customHeight="1">
      <c r="B29" s="39"/>
      <c r="F29" s="43" t="s">
        <v>41</v>
      </c>
      <c r="I29" s="106" t="s">
        <v>40</v>
      </c>
      <c r="J29" s="43" t="s">
        <v>42</v>
      </c>
      <c r="K29" s="42"/>
    </row>
    <row r="30" spans="2:11" s="1" customFormat="1" ht="14.4" customHeight="1">
      <c r="B30" s="39"/>
      <c r="D30" s="45" t="s">
        <v>43</v>
      </c>
      <c r="E30" s="45" t="s">
        <v>44</v>
      </c>
      <c r="F30" s="107">
        <f>ROUND(SUM(BE81:BE197),2)</f>
        <v>0</v>
      </c>
      <c r="I30" s="108">
        <v>0.21</v>
      </c>
      <c r="J30" s="107">
        <f>ROUND(ROUND((SUM(BE81:BE197)),2)*I30,2)</f>
        <v>0</v>
      </c>
      <c r="K30" s="42"/>
    </row>
    <row r="31" spans="2:11" s="1" customFormat="1" ht="14.4" customHeight="1">
      <c r="B31" s="39"/>
      <c r="E31" s="45" t="s">
        <v>45</v>
      </c>
      <c r="F31" s="107">
        <f>ROUND(SUM(BF81:BF197),2)</f>
        <v>0</v>
      </c>
      <c r="I31" s="108">
        <v>0.15</v>
      </c>
      <c r="J31" s="107">
        <f>ROUND(ROUND((SUM(BF81:BF197)),2)*I31,2)</f>
        <v>0</v>
      </c>
      <c r="K31" s="42"/>
    </row>
    <row r="32" spans="2:11" s="1" customFormat="1" ht="14.4" customHeight="1" hidden="1">
      <c r="B32" s="39"/>
      <c r="E32" s="45" t="s">
        <v>46</v>
      </c>
      <c r="F32" s="107">
        <f>ROUND(SUM(BG81:BG197),2)</f>
        <v>0</v>
      </c>
      <c r="I32" s="108">
        <v>0.21</v>
      </c>
      <c r="J32" s="107">
        <v>0</v>
      </c>
      <c r="K32" s="42"/>
    </row>
    <row r="33" spans="2:11" s="1" customFormat="1" ht="14.4" customHeight="1" hidden="1">
      <c r="B33" s="39"/>
      <c r="E33" s="45" t="s">
        <v>47</v>
      </c>
      <c r="F33" s="107">
        <f>ROUND(SUM(BH81:BH197),2)</f>
        <v>0</v>
      </c>
      <c r="I33" s="108">
        <v>0.15</v>
      </c>
      <c r="J33" s="107">
        <v>0</v>
      </c>
      <c r="K33" s="42"/>
    </row>
    <row r="34" spans="2:11" s="1" customFormat="1" ht="14.4" customHeight="1" hidden="1">
      <c r="B34" s="39"/>
      <c r="E34" s="45" t="s">
        <v>48</v>
      </c>
      <c r="F34" s="107">
        <f>ROUND(SUM(BI81:BI197),2)</f>
        <v>0</v>
      </c>
      <c r="I34" s="108">
        <v>0</v>
      </c>
      <c r="J34" s="107">
        <v>0</v>
      </c>
      <c r="K34" s="42"/>
    </row>
    <row r="35" spans="2:11" s="1" customFormat="1" ht="6.9" customHeight="1">
      <c r="B35" s="39"/>
      <c r="I35" s="98"/>
      <c r="K35" s="42"/>
    </row>
    <row r="36" spans="2:11" s="1" customFormat="1" ht="25.35" customHeight="1">
      <c r="B36" s="39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4" customHeight="1">
      <c r="B37" s="52"/>
      <c r="C37" s="53"/>
      <c r="D37" s="53"/>
      <c r="E37" s="53"/>
      <c r="F37" s="53"/>
      <c r="G37" s="53"/>
      <c r="H37" s="53"/>
      <c r="I37" s="116"/>
      <c r="J37" s="53"/>
      <c r="K37" s="54"/>
    </row>
    <row r="41" spans="2:11" s="1" customFormat="1" ht="6.9" customHeight="1">
      <c r="B41" s="55"/>
      <c r="C41" s="56"/>
      <c r="D41" s="56"/>
      <c r="E41" s="56"/>
      <c r="F41" s="56"/>
      <c r="G41" s="56"/>
      <c r="H41" s="56"/>
      <c r="I41" s="117"/>
      <c r="J41" s="56"/>
      <c r="K41" s="118"/>
    </row>
    <row r="42" spans="2:11" s="1" customFormat="1" ht="36.9" customHeight="1">
      <c r="B42" s="39"/>
      <c r="C42" s="28" t="s">
        <v>99</v>
      </c>
      <c r="I42" s="98"/>
      <c r="K42" s="42"/>
    </row>
    <row r="43" spans="2:11" s="1" customFormat="1" ht="6.9" customHeight="1">
      <c r="B43" s="39"/>
      <c r="I43" s="98"/>
      <c r="K43" s="42"/>
    </row>
    <row r="44" spans="2:11" s="1" customFormat="1" ht="14.4" customHeight="1">
      <c r="B44" s="39"/>
      <c r="C44" s="35" t="s">
        <v>18</v>
      </c>
      <c r="I44" s="98"/>
      <c r="K44" s="42"/>
    </row>
    <row r="45" spans="2:11" s="1" customFormat="1" ht="22.5" customHeight="1">
      <c r="B45" s="39"/>
      <c r="E45" s="333" t="str">
        <f>E7</f>
        <v>Úpravy ocelové haly a zděného přístavku za účelem snížení energetické náročnosti a změny užívání</v>
      </c>
      <c r="F45" s="334"/>
      <c r="G45" s="334"/>
      <c r="H45" s="334"/>
      <c r="I45" s="98"/>
      <c r="K45" s="42"/>
    </row>
    <row r="46" spans="2:11" s="1" customFormat="1" ht="14.4" customHeight="1">
      <c r="B46" s="39"/>
      <c r="C46" s="35" t="s">
        <v>96</v>
      </c>
      <c r="I46" s="98"/>
      <c r="K46" s="42"/>
    </row>
    <row r="47" spans="2:11" s="1" customFormat="1" ht="23.25" customHeight="1">
      <c r="B47" s="39"/>
      <c r="E47" s="331" t="str">
        <f>E9</f>
        <v>SO 01b - Zdravotnětechnické instalace</v>
      </c>
      <c r="F47" s="335"/>
      <c r="G47" s="335"/>
      <c r="H47" s="335"/>
      <c r="I47" s="98"/>
      <c r="K47" s="42"/>
    </row>
    <row r="48" spans="2:11" s="1" customFormat="1" ht="6.9" customHeight="1">
      <c r="B48" s="39"/>
      <c r="I48" s="98"/>
      <c r="K48" s="42"/>
    </row>
    <row r="49" spans="2:11" s="1" customFormat="1" ht="18" customHeight="1">
      <c r="B49" s="39"/>
      <c r="C49" s="35" t="s">
        <v>23</v>
      </c>
      <c r="F49" s="33" t="str">
        <f>F12</f>
        <v xml:space="preserve"> </v>
      </c>
      <c r="I49" s="99" t="s">
        <v>25</v>
      </c>
      <c r="J49" s="61" t="str">
        <f>IF(J12="","",J12)</f>
        <v>29. 3. 2019</v>
      </c>
      <c r="K49" s="42"/>
    </row>
    <row r="50" spans="2:11" s="1" customFormat="1" ht="6.9" customHeight="1">
      <c r="B50" s="39"/>
      <c r="I50" s="98"/>
      <c r="K50" s="42"/>
    </row>
    <row r="51" spans="2:11" s="1" customFormat="1" ht="13.2">
      <c r="B51" s="39"/>
      <c r="C51" s="35" t="s">
        <v>27</v>
      </c>
      <c r="F51" s="33" t="str">
        <f>E15</f>
        <v>HANES s.r.o., U Albrechtova vrchu 1157/7, Praha 5</v>
      </c>
      <c r="I51" s="99" t="s">
        <v>35</v>
      </c>
      <c r="J51" s="33" t="str">
        <f>E21</f>
        <v>Ing. arch. Jaroslav Daďa</v>
      </c>
      <c r="K51" s="42"/>
    </row>
    <row r="52" spans="2:11" s="1" customFormat="1" ht="14.4" customHeight="1">
      <c r="B52" s="39"/>
      <c r="C52" s="35" t="s">
        <v>33</v>
      </c>
      <c r="F52" s="33" t="str">
        <f>IF(E18="","",E18)</f>
        <v/>
      </c>
      <c r="I52" s="98"/>
      <c r="K52" s="42"/>
    </row>
    <row r="53" spans="2:11" s="1" customFormat="1" ht="10.35" customHeight="1">
      <c r="B53" s="39"/>
      <c r="I53" s="98"/>
      <c r="K53" s="42"/>
    </row>
    <row r="54" spans="2:11" s="1" customFormat="1" ht="29.25" customHeight="1">
      <c r="B54" s="39"/>
      <c r="C54" s="119" t="s">
        <v>100</v>
      </c>
      <c r="D54" s="109"/>
      <c r="E54" s="109"/>
      <c r="F54" s="109"/>
      <c r="G54" s="109"/>
      <c r="H54" s="109"/>
      <c r="I54" s="120"/>
      <c r="J54" s="121" t="s">
        <v>101</v>
      </c>
      <c r="K54" s="122"/>
    </row>
    <row r="55" spans="2:11" s="1" customFormat="1" ht="10.35" customHeight="1">
      <c r="B55" s="39"/>
      <c r="I55" s="98"/>
      <c r="K55" s="42"/>
    </row>
    <row r="56" spans="2:47" s="1" customFormat="1" ht="29.25" customHeight="1">
      <c r="B56" s="39"/>
      <c r="C56" s="123" t="s">
        <v>102</v>
      </c>
      <c r="I56" s="98"/>
      <c r="J56" s="73">
        <f>J81</f>
        <v>0</v>
      </c>
      <c r="K56" s="42"/>
      <c r="AU56" s="23" t="s">
        <v>103</v>
      </c>
    </row>
    <row r="57" spans="2:11" s="7" customFormat="1" ht="24.9" customHeight="1">
      <c r="B57" s="124"/>
      <c r="D57" s="125" t="s">
        <v>119</v>
      </c>
      <c r="E57" s="126"/>
      <c r="F57" s="126"/>
      <c r="G57" s="126"/>
      <c r="H57" s="126"/>
      <c r="I57" s="127"/>
      <c r="J57" s="128">
        <f>J82</f>
        <v>0</v>
      </c>
      <c r="K57" s="129"/>
    </row>
    <row r="58" spans="2:11" s="8" customFormat="1" ht="19.95" customHeight="1">
      <c r="B58" s="130"/>
      <c r="D58" s="131" t="s">
        <v>1440</v>
      </c>
      <c r="E58" s="132"/>
      <c r="F58" s="132"/>
      <c r="G58" s="132"/>
      <c r="H58" s="132"/>
      <c r="I58" s="133"/>
      <c r="J58" s="134">
        <f>J83</f>
        <v>0</v>
      </c>
      <c r="K58" s="135"/>
    </row>
    <row r="59" spans="2:11" s="8" customFormat="1" ht="19.95" customHeight="1">
      <c r="B59" s="130"/>
      <c r="D59" s="131" t="s">
        <v>1441</v>
      </c>
      <c r="E59" s="132"/>
      <c r="F59" s="132"/>
      <c r="G59" s="132"/>
      <c r="H59" s="132"/>
      <c r="I59" s="133"/>
      <c r="J59" s="134">
        <f>J97</f>
        <v>0</v>
      </c>
      <c r="K59" s="135"/>
    </row>
    <row r="60" spans="2:11" s="8" customFormat="1" ht="19.95" customHeight="1">
      <c r="B60" s="130"/>
      <c r="D60" s="131" t="s">
        <v>1442</v>
      </c>
      <c r="E60" s="132"/>
      <c r="F60" s="132"/>
      <c r="G60" s="132"/>
      <c r="H60" s="132"/>
      <c r="I60" s="133"/>
      <c r="J60" s="134">
        <f>J135</f>
        <v>0</v>
      </c>
      <c r="K60" s="135"/>
    </row>
    <row r="61" spans="2:11" s="8" customFormat="1" ht="19.95" customHeight="1">
      <c r="B61" s="130"/>
      <c r="D61" s="131" t="s">
        <v>1443</v>
      </c>
      <c r="E61" s="132"/>
      <c r="F61" s="132"/>
      <c r="G61" s="132"/>
      <c r="H61" s="132"/>
      <c r="I61" s="133"/>
      <c r="J61" s="134">
        <f>J168</f>
        <v>0</v>
      </c>
      <c r="K61" s="135"/>
    </row>
    <row r="62" spans="2:11" s="1" customFormat="1" ht="21.75" customHeight="1">
      <c r="B62" s="39"/>
      <c r="I62" s="98"/>
      <c r="K62" s="42"/>
    </row>
    <row r="63" spans="2:11" s="1" customFormat="1" ht="6.9" customHeight="1">
      <c r="B63" s="52"/>
      <c r="C63" s="53"/>
      <c r="D63" s="53"/>
      <c r="E63" s="53"/>
      <c r="F63" s="53"/>
      <c r="G63" s="53"/>
      <c r="H63" s="53"/>
      <c r="I63" s="116"/>
      <c r="J63" s="53"/>
      <c r="K63" s="54"/>
    </row>
    <row r="67" spans="2:12" s="1" customFormat="1" ht="6.9" customHeight="1">
      <c r="B67" s="55"/>
      <c r="C67" s="56"/>
      <c r="D67" s="56"/>
      <c r="E67" s="56"/>
      <c r="F67" s="56"/>
      <c r="G67" s="56"/>
      <c r="H67" s="56"/>
      <c r="I67" s="117"/>
      <c r="J67" s="56"/>
      <c r="K67" s="56"/>
      <c r="L67" s="39"/>
    </row>
    <row r="68" spans="2:12" s="1" customFormat="1" ht="36.9" customHeight="1">
      <c r="B68" s="39"/>
      <c r="C68" s="28" t="s">
        <v>139</v>
      </c>
      <c r="I68" s="98"/>
      <c r="L68" s="39"/>
    </row>
    <row r="69" spans="2:12" s="1" customFormat="1" ht="6.9" customHeight="1">
      <c r="B69" s="39"/>
      <c r="I69" s="98"/>
      <c r="L69" s="39"/>
    </row>
    <row r="70" spans="2:12" s="1" customFormat="1" ht="14.4" customHeight="1">
      <c r="B70" s="39"/>
      <c r="C70" s="35" t="s">
        <v>18</v>
      </c>
      <c r="I70" s="98"/>
      <c r="L70" s="39"/>
    </row>
    <row r="71" spans="2:12" s="1" customFormat="1" ht="22.5" customHeight="1">
      <c r="B71" s="39"/>
      <c r="E71" s="333" t="str">
        <f>E7</f>
        <v>Úpravy ocelové haly a zděného přístavku za účelem snížení energetické náročnosti a změny užívání</v>
      </c>
      <c r="F71" s="334"/>
      <c r="G71" s="334"/>
      <c r="H71" s="334"/>
      <c r="I71" s="98"/>
      <c r="L71" s="39"/>
    </row>
    <row r="72" spans="2:12" s="1" customFormat="1" ht="14.4" customHeight="1">
      <c r="B72" s="39"/>
      <c r="C72" s="35" t="s">
        <v>96</v>
      </c>
      <c r="I72" s="98"/>
      <c r="L72" s="39"/>
    </row>
    <row r="73" spans="2:12" s="1" customFormat="1" ht="23.25" customHeight="1">
      <c r="B73" s="39"/>
      <c r="E73" s="331" t="str">
        <f>E9</f>
        <v>SO 01b - Zdravotnětechnické instalace</v>
      </c>
      <c r="F73" s="335"/>
      <c r="G73" s="335"/>
      <c r="H73" s="335"/>
      <c r="I73" s="98"/>
      <c r="L73" s="39"/>
    </row>
    <row r="74" spans="2:12" s="1" customFormat="1" ht="6.9" customHeight="1">
      <c r="B74" s="39"/>
      <c r="I74" s="98"/>
      <c r="L74" s="39"/>
    </row>
    <row r="75" spans="2:12" s="1" customFormat="1" ht="18" customHeight="1">
      <c r="B75" s="39"/>
      <c r="C75" s="35" t="s">
        <v>23</v>
      </c>
      <c r="F75" s="33" t="str">
        <f>F12</f>
        <v xml:space="preserve"> </v>
      </c>
      <c r="I75" s="99" t="s">
        <v>25</v>
      </c>
      <c r="J75" s="61" t="str">
        <f>IF(J12="","",J12)</f>
        <v>29. 3. 2019</v>
      </c>
      <c r="L75" s="39"/>
    </row>
    <row r="76" spans="2:12" s="1" customFormat="1" ht="6.9" customHeight="1">
      <c r="B76" s="39"/>
      <c r="I76" s="98"/>
      <c r="L76" s="39"/>
    </row>
    <row r="77" spans="2:12" s="1" customFormat="1" ht="13.2">
      <c r="B77" s="39"/>
      <c r="C77" s="35" t="s">
        <v>27</v>
      </c>
      <c r="F77" s="33" t="str">
        <f>E15</f>
        <v>HANES s.r.o., U Albrechtova vrchu 1157/7, Praha 5</v>
      </c>
      <c r="I77" s="99" t="s">
        <v>35</v>
      </c>
      <c r="J77" s="33" t="str">
        <f>E21</f>
        <v>Ing. arch. Jaroslav Daďa</v>
      </c>
      <c r="L77" s="39"/>
    </row>
    <row r="78" spans="2:12" s="1" customFormat="1" ht="14.4" customHeight="1">
      <c r="B78" s="39"/>
      <c r="C78" s="35" t="s">
        <v>33</v>
      </c>
      <c r="F78" s="33" t="str">
        <f>IF(E18="","",E18)</f>
        <v/>
      </c>
      <c r="I78" s="98"/>
      <c r="L78" s="39"/>
    </row>
    <row r="79" spans="2:12" s="1" customFormat="1" ht="10.35" customHeight="1">
      <c r="B79" s="39"/>
      <c r="I79" s="98"/>
      <c r="L79" s="39"/>
    </row>
    <row r="80" spans="2:20" s="9" customFormat="1" ht="29.25" customHeight="1">
      <c r="B80" s="136"/>
      <c r="C80" s="137" t="s">
        <v>140</v>
      </c>
      <c r="D80" s="138" t="s">
        <v>58</v>
      </c>
      <c r="E80" s="138" t="s">
        <v>54</v>
      </c>
      <c r="F80" s="138" t="s">
        <v>141</v>
      </c>
      <c r="G80" s="138" t="s">
        <v>142</v>
      </c>
      <c r="H80" s="138" t="s">
        <v>143</v>
      </c>
      <c r="I80" s="139" t="s">
        <v>144</v>
      </c>
      <c r="J80" s="138" t="s">
        <v>101</v>
      </c>
      <c r="K80" s="140" t="s">
        <v>145</v>
      </c>
      <c r="L80" s="136"/>
      <c r="M80" s="67" t="s">
        <v>146</v>
      </c>
      <c r="N80" s="68" t="s">
        <v>43</v>
      </c>
      <c r="O80" s="68" t="s">
        <v>147</v>
      </c>
      <c r="P80" s="68" t="s">
        <v>148</v>
      </c>
      <c r="Q80" s="68" t="s">
        <v>149</v>
      </c>
      <c r="R80" s="68" t="s">
        <v>150</v>
      </c>
      <c r="S80" s="68" t="s">
        <v>151</v>
      </c>
      <c r="T80" s="69" t="s">
        <v>152</v>
      </c>
    </row>
    <row r="81" spans="2:63" s="1" customFormat="1" ht="29.25" customHeight="1">
      <c r="B81" s="39"/>
      <c r="C81" s="71" t="s">
        <v>102</v>
      </c>
      <c r="I81" s="98"/>
      <c r="J81" s="141">
        <f>BK81</f>
        <v>0</v>
      </c>
      <c r="L81" s="39"/>
      <c r="M81" s="70"/>
      <c r="N81" s="62"/>
      <c r="O81" s="62"/>
      <c r="P81" s="142">
        <f>P82</f>
        <v>0</v>
      </c>
      <c r="Q81" s="62"/>
      <c r="R81" s="142">
        <f>R82</f>
        <v>0</v>
      </c>
      <c r="S81" s="62"/>
      <c r="T81" s="143">
        <f>T82</f>
        <v>0</v>
      </c>
      <c r="AT81" s="23" t="s">
        <v>72</v>
      </c>
      <c r="AU81" s="23" t="s">
        <v>103</v>
      </c>
      <c r="BK81" s="144">
        <f>BK82</f>
        <v>0</v>
      </c>
    </row>
    <row r="82" spans="2:63" s="10" customFormat="1" ht="37.35" customHeight="1">
      <c r="B82" s="145"/>
      <c r="D82" s="146" t="s">
        <v>72</v>
      </c>
      <c r="E82" s="147" t="s">
        <v>716</v>
      </c>
      <c r="F82" s="147" t="s">
        <v>717</v>
      </c>
      <c r="I82" s="148"/>
      <c r="J82" s="149">
        <f>BK82</f>
        <v>0</v>
      </c>
      <c r="L82" s="145"/>
      <c r="M82" s="150"/>
      <c r="P82" s="151">
        <f>P83+P97+P135+P168</f>
        <v>0</v>
      </c>
      <c r="R82" s="151">
        <f>R83+R97+R135+R168</f>
        <v>0</v>
      </c>
      <c r="T82" s="152">
        <f>T83+T97+T135+T168</f>
        <v>0</v>
      </c>
      <c r="AR82" s="146" t="s">
        <v>83</v>
      </c>
      <c r="AT82" s="153" t="s">
        <v>72</v>
      </c>
      <c r="AU82" s="153" t="s">
        <v>73</v>
      </c>
      <c r="AY82" s="146" t="s">
        <v>155</v>
      </c>
      <c r="BK82" s="154">
        <f>BK83+BK97+BK135+BK168</f>
        <v>0</v>
      </c>
    </row>
    <row r="83" spans="2:63" s="10" customFormat="1" ht="19.95" customHeight="1">
      <c r="B83" s="145"/>
      <c r="D83" s="146" t="s">
        <v>72</v>
      </c>
      <c r="E83" s="155" t="s">
        <v>1444</v>
      </c>
      <c r="F83" s="155" t="s">
        <v>1445</v>
      </c>
      <c r="I83" s="148"/>
      <c r="J83" s="156">
        <f>BK83</f>
        <v>0</v>
      </c>
      <c r="L83" s="145"/>
      <c r="M83" s="150"/>
      <c r="P83" s="151">
        <f>SUM(P84:P96)</f>
        <v>0</v>
      </c>
      <c r="R83" s="151">
        <f>SUM(R84:R96)</f>
        <v>0</v>
      </c>
      <c r="T83" s="152">
        <f>SUM(T84:T96)</f>
        <v>0</v>
      </c>
      <c r="AR83" s="146" t="s">
        <v>83</v>
      </c>
      <c r="AT83" s="153" t="s">
        <v>72</v>
      </c>
      <c r="AU83" s="153" t="s">
        <v>81</v>
      </c>
      <c r="AY83" s="146" t="s">
        <v>155</v>
      </c>
      <c r="BK83" s="154">
        <f>SUM(BK84:BK96)</f>
        <v>0</v>
      </c>
    </row>
    <row r="84" spans="2:65" s="1" customFormat="1" ht="31.5" customHeight="1">
      <c r="B84" s="39"/>
      <c r="C84" s="157" t="s">
        <v>81</v>
      </c>
      <c r="D84" s="157" t="s">
        <v>157</v>
      </c>
      <c r="E84" s="158" t="s">
        <v>1446</v>
      </c>
      <c r="F84" s="159" t="s">
        <v>1950</v>
      </c>
      <c r="G84" s="160" t="s">
        <v>1246</v>
      </c>
      <c r="H84" s="161">
        <v>1</v>
      </c>
      <c r="I84" s="162"/>
      <c r="J84" s="163">
        <f aca="true" t="shared" si="0" ref="J84:J96">ROUND(I84*H84,2)</f>
        <v>0</v>
      </c>
      <c r="K84" s="159" t="s">
        <v>21</v>
      </c>
      <c r="L84" s="39"/>
      <c r="M84" s="164" t="s">
        <v>21</v>
      </c>
      <c r="N84" s="165" t="s">
        <v>44</v>
      </c>
      <c r="P84" s="166">
        <f aca="true" t="shared" si="1" ref="P84:P96">O84*H84</f>
        <v>0</v>
      </c>
      <c r="Q84" s="166">
        <v>0</v>
      </c>
      <c r="R84" s="166">
        <f aca="true" t="shared" si="2" ref="R84:R96">Q84*H84</f>
        <v>0</v>
      </c>
      <c r="S84" s="166">
        <v>0</v>
      </c>
      <c r="T84" s="167">
        <f aca="true" t="shared" si="3" ref="T84:T96">S84*H84</f>
        <v>0</v>
      </c>
      <c r="AR84" s="23" t="s">
        <v>260</v>
      </c>
      <c r="AT84" s="23" t="s">
        <v>157</v>
      </c>
      <c r="AU84" s="23" t="s">
        <v>83</v>
      </c>
      <c r="AY84" s="23" t="s">
        <v>155</v>
      </c>
      <c r="BE84" s="168">
        <f aca="true" t="shared" si="4" ref="BE84:BE96">IF(N84="základní",J84,0)</f>
        <v>0</v>
      </c>
      <c r="BF84" s="168">
        <f aca="true" t="shared" si="5" ref="BF84:BF96">IF(N84="snížená",J84,0)</f>
        <v>0</v>
      </c>
      <c r="BG84" s="168">
        <f aca="true" t="shared" si="6" ref="BG84:BG96">IF(N84="zákl. přenesená",J84,0)</f>
        <v>0</v>
      </c>
      <c r="BH84" s="168">
        <f aca="true" t="shared" si="7" ref="BH84:BH96">IF(N84="sníž. přenesená",J84,0)</f>
        <v>0</v>
      </c>
      <c r="BI84" s="168">
        <f aca="true" t="shared" si="8" ref="BI84:BI96">IF(N84="nulová",J84,0)</f>
        <v>0</v>
      </c>
      <c r="BJ84" s="23" t="s">
        <v>81</v>
      </c>
      <c r="BK84" s="168">
        <f aca="true" t="shared" si="9" ref="BK84:BK96">ROUND(I84*H84,2)</f>
        <v>0</v>
      </c>
      <c r="BL84" s="23" t="s">
        <v>260</v>
      </c>
      <c r="BM84" s="23" t="s">
        <v>83</v>
      </c>
    </row>
    <row r="85" spans="2:65" s="1" customFormat="1" ht="22.5" customHeight="1">
      <c r="B85" s="39"/>
      <c r="C85" s="157" t="s">
        <v>83</v>
      </c>
      <c r="D85" s="157" t="s">
        <v>157</v>
      </c>
      <c r="E85" s="158" t="s">
        <v>1447</v>
      </c>
      <c r="F85" s="159" t="s">
        <v>1951</v>
      </c>
      <c r="G85" s="160" t="s">
        <v>1246</v>
      </c>
      <c r="H85" s="161">
        <v>1</v>
      </c>
      <c r="I85" s="162"/>
      <c r="J85" s="163">
        <f t="shared" si="0"/>
        <v>0</v>
      </c>
      <c r="K85" s="159" t="s">
        <v>21</v>
      </c>
      <c r="L85" s="39"/>
      <c r="M85" s="164" t="s">
        <v>21</v>
      </c>
      <c r="N85" s="165" t="s">
        <v>44</v>
      </c>
      <c r="P85" s="166">
        <f t="shared" si="1"/>
        <v>0</v>
      </c>
      <c r="Q85" s="166">
        <v>0</v>
      </c>
      <c r="R85" s="166">
        <f t="shared" si="2"/>
        <v>0</v>
      </c>
      <c r="S85" s="166">
        <v>0</v>
      </c>
      <c r="T85" s="167">
        <f t="shared" si="3"/>
        <v>0</v>
      </c>
      <c r="AR85" s="23" t="s">
        <v>260</v>
      </c>
      <c r="AT85" s="23" t="s">
        <v>157</v>
      </c>
      <c r="AU85" s="23" t="s">
        <v>83</v>
      </c>
      <c r="AY85" s="23" t="s">
        <v>155</v>
      </c>
      <c r="BE85" s="168">
        <f t="shared" si="4"/>
        <v>0</v>
      </c>
      <c r="BF85" s="168">
        <f t="shared" si="5"/>
        <v>0</v>
      </c>
      <c r="BG85" s="168">
        <f t="shared" si="6"/>
        <v>0</v>
      </c>
      <c r="BH85" s="168">
        <f t="shared" si="7"/>
        <v>0</v>
      </c>
      <c r="BI85" s="168">
        <f t="shared" si="8"/>
        <v>0</v>
      </c>
      <c r="BJ85" s="23" t="s">
        <v>81</v>
      </c>
      <c r="BK85" s="168">
        <f t="shared" si="9"/>
        <v>0</v>
      </c>
      <c r="BL85" s="23" t="s">
        <v>260</v>
      </c>
      <c r="BM85" s="23" t="s">
        <v>162</v>
      </c>
    </row>
    <row r="86" spans="2:65" s="1" customFormat="1" ht="31.5" customHeight="1">
      <c r="B86" s="39"/>
      <c r="C86" s="157" t="s">
        <v>175</v>
      </c>
      <c r="D86" s="157" t="s">
        <v>157</v>
      </c>
      <c r="E86" s="158" t="s">
        <v>1448</v>
      </c>
      <c r="F86" s="159" t="s">
        <v>1953</v>
      </c>
      <c r="G86" s="160" t="s">
        <v>1449</v>
      </c>
      <c r="H86" s="161">
        <v>10</v>
      </c>
      <c r="I86" s="162"/>
      <c r="J86" s="163">
        <f t="shared" si="0"/>
        <v>0</v>
      </c>
      <c r="K86" s="159" t="s">
        <v>21</v>
      </c>
      <c r="L86" s="39"/>
      <c r="M86" s="164" t="s">
        <v>21</v>
      </c>
      <c r="N86" s="165" t="s">
        <v>44</v>
      </c>
      <c r="P86" s="166">
        <f t="shared" si="1"/>
        <v>0</v>
      </c>
      <c r="Q86" s="166">
        <v>0</v>
      </c>
      <c r="R86" s="166">
        <f t="shared" si="2"/>
        <v>0</v>
      </c>
      <c r="S86" s="166">
        <v>0</v>
      </c>
      <c r="T86" s="167">
        <f t="shared" si="3"/>
        <v>0</v>
      </c>
      <c r="AR86" s="23" t="s">
        <v>260</v>
      </c>
      <c r="AT86" s="23" t="s">
        <v>157</v>
      </c>
      <c r="AU86" s="23" t="s">
        <v>83</v>
      </c>
      <c r="AY86" s="23" t="s">
        <v>155</v>
      </c>
      <c r="BE86" s="168">
        <f t="shared" si="4"/>
        <v>0</v>
      </c>
      <c r="BF86" s="168">
        <f t="shared" si="5"/>
        <v>0</v>
      </c>
      <c r="BG86" s="168">
        <f t="shared" si="6"/>
        <v>0</v>
      </c>
      <c r="BH86" s="168">
        <f t="shared" si="7"/>
        <v>0</v>
      </c>
      <c r="BI86" s="168">
        <f t="shared" si="8"/>
        <v>0</v>
      </c>
      <c r="BJ86" s="23" t="s">
        <v>81</v>
      </c>
      <c r="BK86" s="168">
        <f t="shared" si="9"/>
        <v>0</v>
      </c>
      <c r="BL86" s="23" t="s">
        <v>260</v>
      </c>
      <c r="BM86" s="23" t="s">
        <v>196</v>
      </c>
    </row>
    <row r="87" spans="2:65" s="1" customFormat="1" ht="31.5" customHeight="1">
      <c r="B87" s="39"/>
      <c r="C87" s="157" t="s">
        <v>162</v>
      </c>
      <c r="D87" s="157" t="s">
        <v>157</v>
      </c>
      <c r="E87" s="158" t="s">
        <v>1450</v>
      </c>
      <c r="F87" s="159" t="s">
        <v>1952</v>
      </c>
      <c r="G87" s="160" t="s">
        <v>1449</v>
      </c>
      <c r="H87" s="161">
        <v>4</v>
      </c>
      <c r="I87" s="162"/>
      <c r="J87" s="163">
        <f t="shared" si="0"/>
        <v>0</v>
      </c>
      <c r="K87" s="159" t="s">
        <v>21</v>
      </c>
      <c r="L87" s="39"/>
      <c r="M87" s="164" t="s">
        <v>21</v>
      </c>
      <c r="N87" s="165" t="s">
        <v>44</v>
      </c>
      <c r="P87" s="166">
        <f t="shared" si="1"/>
        <v>0</v>
      </c>
      <c r="Q87" s="166">
        <v>0</v>
      </c>
      <c r="R87" s="166">
        <f t="shared" si="2"/>
        <v>0</v>
      </c>
      <c r="S87" s="166">
        <v>0</v>
      </c>
      <c r="T87" s="167">
        <f t="shared" si="3"/>
        <v>0</v>
      </c>
      <c r="AR87" s="23" t="s">
        <v>260</v>
      </c>
      <c r="AT87" s="23" t="s">
        <v>157</v>
      </c>
      <c r="AU87" s="23" t="s">
        <v>83</v>
      </c>
      <c r="AY87" s="23" t="s">
        <v>155</v>
      </c>
      <c r="BE87" s="168">
        <f t="shared" si="4"/>
        <v>0</v>
      </c>
      <c r="BF87" s="168">
        <f t="shared" si="5"/>
        <v>0</v>
      </c>
      <c r="BG87" s="168">
        <f t="shared" si="6"/>
        <v>0</v>
      </c>
      <c r="BH87" s="168">
        <f t="shared" si="7"/>
        <v>0</v>
      </c>
      <c r="BI87" s="168">
        <f t="shared" si="8"/>
        <v>0</v>
      </c>
      <c r="BJ87" s="23" t="s">
        <v>81</v>
      </c>
      <c r="BK87" s="168">
        <f t="shared" si="9"/>
        <v>0</v>
      </c>
      <c r="BL87" s="23" t="s">
        <v>260</v>
      </c>
      <c r="BM87" s="23" t="s">
        <v>211</v>
      </c>
    </row>
    <row r="88" spans="2:65" s="1" customFormat="1" ht="31.5" customHeight="1">
      <c r="B88" s="39"/>
      <c r="C88" s="157" t="s">
        <v>190</v>
      </c>
      <c r="D88" s="157" t="s">
        <v>157</v>
      </c>
      <c r="E88" s="158" t="s">
        <v>1451</v>
      </c>
      <c r="F88" s="159" t="s">
        <v>1954</v>
      </c>
      <c r="G88" s="160" t="s">
        <v>1449</v>
      </c>
      <c r="H88" s="161">
        <v>2</v>
      </c>
      <c r="I88" s="162"/>
      <c r="J88" s="163">
        <f t="shared" si="0"/>
        <v>0</v>
      </c>
      <c r="K88" s="159" t="s">
        <v>21</v>
      </c>
      <c r="L88" s="39"/>
      <c r="M88" s="164" t="s">
        <v>21</v>
      </c>
      <c r="N88" s="165" t="s">
        <v>44</v>
      </c>
      <c r="P88" s="166">
        <f t="shared" si="1"/>
        <v>0</v>
      </c>
      <c r="Q88" s="166">
        <v>0</v>
      </c>
      <c r="R88" s="166">
        <f t="shared" si="2"/>
        <v>0</v>
      </c>
      <c r="S88" s="166">
        <v>0</v>
      </c>
      <c r="T88" s="167">
        <f t="shared" si="3"/>
        <v>0</v>
      </c>
      <c r="AR88" s="23" t="s">
        <v>260</v>
      </c>
      <c r="AT88" s="23" t="s">
        <v>157</v>
      </c>
      <c r="AU88" s="23" t="s">
        <v>83</v>
      </c>
      <c r="AY88" s="23" t="s">
        <v>155</v>
      </c>
      <c r="BE88" s="168">
        <f t="shared" si="4"/>
        <v>0</v>
      </c>
      <c r="BF88" s="168">
        <f t="shared" si="5"/>
        <v>0</v>
      </c>
      <c r="BG88" s="168">
        <f t="shared" si="6"/>
        <v>0</v>
      </c>
      <c r="BH88" s="168">
        <f t="shared" si="7"/>
        <v>0</v>
      </c>
      <c r="BI88" s="168">
        <f t="shared" si="8"/>
        <v>0</v>
      </c>
      <c r="BJ88" s="23" t="s">
        <v>81</v>
      </c>
      <c r="BK88" s="168">
        <f t="shared" si="9"/>
        <v>0</v>
      </c>
      <c r="BL88" s="23" t="s">
        <v>260</v>
      </c>
      <c r="BM88" s="23" t="s">
        <v>224</v>
      </c>
    </row>
    <row r="89" spans="2:65" s="1" customFormat="1" ht="31.5" customHeight="1">
      <c r="B89" s="39"/>
      <c r="C89" s="157" t="s">
        <v>196</v>
      </c>
      <c r="D89" s="157" t="s">
        <v>157</v>
      </c>
      <c r="E89" s="158" t="s">
        <v>1452</v>
      </c>
      <c r="F89" s="159" t="s">
        <v>1955</v>
      </c>
      <c r="G89" s="160" t="s">
        <v>1449</v>
      </c>
      <c r="H89" s="161">
        <v>3</v>
      </c>
      <c r="I89" s="162"/>
      <c r="J89" s="163">
        <f t="shared" si="0"/>
        <v>0</v>
      </c>
      <c r="K89" s="159" t="s">
        <v>21</v>
      </c>
      <c r="L89" s="39"/>
      <c r="M89" s="164" t="s">
        <v>21</v>
      </c>
      <c r="N89" s="165" t="s">
        <v>44</v>
      </c>
      <c r="P89" s="166">
        <f t="shared" si="1"/>
        <v>0</v>
      </c>
      <c r="Q89" s="166">
        <v>0</v>
      </c>
      <c r="R89" s="166">
        <f t="shared" si="2"/>
        <v>0</v>
      </c>
      <c r="S89" s="166">
        <v>0</v>
      </c>
      <c r="T89" s="167">
        <f t="shared" si="3"/>
        <v>0</v>
      </c>
      <c r="AR89" s="23" t="s">
        <v>260</v>
      </c>
      <c r="AT89" s="23" t="s">
        <v>157</v>
      </c>
      <c r="AU89" s="23" t="s">
        <v>83</v>
      </c>
      <c r="AY89" s="23" t="s">
        <v>155</v>
      </c>
      <c r="BE89" s="168">
        <f t="shared" si="4"/>
        <v>0</v>
      </c>
      <c r="BF89" s="168">
        <f t="shared" si="5"/>
        <v>0</v>
      </c>
      <c r="BG89" s="168">
        <f t="shared" si="6"/>
        <v>0</v>
      </c>
      <c r="BH89" s="168">
        <f t="shared" si="7"/>
        <v>0</v>
      </c>
      <c r="BI89" s="168">
        <f t="shared" si="8"/>
        <v>0</v>
      </c>
      <c r="BJ89" s="23" t="s">
        <v>81</v>
      </c>
      <c r="BK89" s="168">
        <f t="shared" si="9"/>
        <v>0</v>
      </c>
      <c r="BL89" s="23" t="s">
        <v>260</v>
      </c>
      <c r="BM89" s="23" t="s">
        <v>236</v>
      </c>
    </row>
    <row r="90" spans="2:65" s="1" customFormat="1" ht="22.5" customHeight="1">
      <c r="B90" s="39"/>
      <c r="C90" s="157" t="s">
        <v>203</v>
      </c>
      <c r="D90" s="157" t="s">
        <v>157</v>
      </c>
      <c r="E90" s="158" t="s">
        <v>1453</v>
      </c>
      <c r="F90" s="159" t="s">
        <v>1956</v>
      </c>
      <c r="G90" s="160" t="s">
        <v>1449</v>
      </c>
      <c r="H90" s="161">
        <v>10</v>
      </c>
      <c r="I90" s="162"/>
      <c r="J90" s="163">
        <f t="shared" si="0"/>
        <v>0</v>
      </c>
      <c r="K90" s="159" t="s">
        <v>21</v>
      </c>
      <c r="L90" s="39"/>
      <c r="M90" s="164" t="s">
        <v>21</v>
      </c>
      <c r="N90" s="165" t="s">
        <v>44</v>
      </c>
      <c r="P90" s="166">
        <f t="shared" si="1"/>
        <v>0</v>
      </c>
      <c r="Q90" s="166">
        <v>0</v>
      </c>
      <c r="R90" s="166">
        <f t="shared" si="2"/>
        <v>0</v>
      </c>
      <c r="S90" s="166">
        <v>0</v>
      </c>
      <c r="T90" s="167">
        <f t="shared" si="3"/>
        <v>0</v>
      </c>
      <c r="AR90" s="23" t="s">
        <v>260</v>
      </c>
      <c r="AT90" s="23" t="s">
        <v>157</v>
      </c>
      <c r="AU90" s="23" t="s">
        <v>83</v>
      </c>
      <c r="AY90" s="23" t="s">
        <v>155</v>
      </c>
      <c r="BE90" s="168">
        <f t="shared" si="4"/>
        <v>0</v>
      </c>
      <c r="BF90" s="168">
        <f t="shared" si="5"/>
        <v>0</v>
      </c>
      <c r="BG90" s="168">
        <f t="shared" si="6"/>
        <v>0</v>
      </c>
      <c r="BH90" s="168">
        <f t="shared" si="7"/>
        <v>0</v>
      </c>
      <c r="BI90" s="168">
        <f t="shared" si="8"/>
        <v>0</v>
      </c>
      <c r="BJ90" s="23" t="s">
        <v>81</v>
      </c>
      <c r="BK90" s="168">
        <f t="shared" si="9"/>
        <v>0</v>
      </c>
      <c r="BL90" s="23" t="s">
        <v>260</v>
      </c>
      <c r="BM90" s="23" t="s">
        <v>250</v>
      </c>
    </row>
    <row r="91" spans="2:65" s="1" customFormat="1" ht="24">
      <c r="B91" s="39"/>
      <c r="C91" s="157" t="s">
        <v>211</v>
      </c>
      <c r="D91" s="157" t="s">
        <v>157</v>
      </c>
      <c r="E91" s="158" t="s">
        <v>1454</v>
      </c>
      <c r="F91" s="159" t="s">
        <v>1989</v>
      </c>
      <c r="G91" s="160" t="s">
        <v>1449</v>
      </c>
      <c r="H91" s="161">
        <v>1</v>
      </c>
      <c r="I91" s="162"/>
      <c r="J91" s="163">
        <f t="shared" si="0"/>
        <v>0</v>
      </c>
      <c r="K91" s="159" t="s">
        <v>21</v>
      </c>
      <c r="L91" s="39"/>
      <c r="M91" s="164" t="s">
        <v>21</v>
      </c>
      <c r="N91" s="165" t="s">
        <v>44</v>
      </c>
      <c r="P91" s="166">
        <f t="shared" si="1"/>
        <v>0</v>
      </c>
      <c r="Q91" s="166">
        <v>0</v>
      </c>
      <c r="R91" s="166">
        <f t="shared" si="2"/>
        <v>0</v>
      </c>
      <c r="S91" s="166">
        <v>0</v>
      </c>
      <c r="T91" s="167">
        <f t="shared" si="3"/>
        <v>0</v>
      </c>
      <c r="AR91" s="23" t="s">
        <v>260</v>
      </c>
      <c r="AT91" s="23" t="s">
        <v>157</v>
      </c>
      <c r="AU91" s="23" t="s">
        <v>83</v>
      </c>
      <c r="AY91" s="23" t="s">
        <v>155</v>
      </c>
      <c r="BE91" s="168">
        <f t="shared" si="4"/>
        <v>0</v>
      </c>
      <c r="BF91" s="168">
        <f t="shared" si="5"/>
        <v>0</v>
      </c>
      <c r="BG91" s="168">
        <f t="shared" si="6"/>
        <v>0</v>
      </c>
      <c r="BH91" s="168">
        <f t="shared" si="7"/>
        <v>0</v>
      </c>
      <c r="BI91" s="168">
        <f t="shared" si="8"/>
        <v>0</v>
      </c>
      <c r="BJ91" s="23" t="s">
        <v>81</v>
      </c>
      <c r="BK91" s="168">
        <f t="shared" si="9"/>
        <v>0</v>
      </c>
      <c r="BL91" s="23" t="s">
        <v>260</v>
      </c>
      <c r="BM91" s="23" t="s">
        <v>260</v>
      </c>
    </row>
    <row r="92" spans="2:65" s="1" customFormat="1" ht="24">
      <c r="B92" s="39"/>
      <c r="C92" s="157" t="s">
        <v>217</v>
      </c>
      <c r="D92" s="157" t="s">
        <v>157</v>
      </c>
      <c r="E92" s="158" t="s">
        <v>1455</v>
      </c>
      <c r="F92" s="159" t="s">
        <v>1957</v>
      </c>
      <c r="G92" s="160" t="s">
        <v>1449</v>
      </c>
      <c r="H92" s="161">
        <v>1</v>
      </c>
      <c r="I92" s="162"/>
      <c r="J92" s="163">
        <f t="shared" si="0"/>
        <v>0</v>
      </c>
      <c r="K92" s="159" t="s">
        <v>21</v>
      </c>
      <c r="L92" s="39"/>
      <c r="M92" s="164" t="s">
        <v>21</v>
      </c>
      <c r="N92" s="165" t="s">
        <v>44</v>
      </c>
      <c r="P92" s="166">
        <f t="shared" si="1"/>
        <v>0</v>
      </c>
      <c r="Q92" s="166">
        <v>0</v>
      </c>
      <c r="R92" s="166">
        <f t="shared" si="2"/>
        <v>0</v>
      </c>
      <c r="S92" s="166">
        <v>0</v>
      </c>
      <c r="T92" s="167">
        <f t="shared" si="3"/>
        <v>0</v>
      </c>
      <c r="AR92" s="23" t="s">
        <v>260</v>
      </c>
      <c r="AT92" s="23" t="s">
        <v>157</v>
      </c>
      <c r="AU92" s="23" t="s">
        <v>83</v>
      </c>
      <c r="AY92" s="23" t="s">
        <v>155</v>
      </c>
      <c r="BE92" s="168">
        <f t="shared" si="4"/>
        <v>0</v>
      </c>
      <c r="BF92" s="168">
        <f t="shared" si="5"/>
        <v>0</v>
      </c>
      <c r="BG92" s="168">
        <f t="shared" si="6"/>
        <v>0</v>
      </c>
      <c r="BH92" s="168">
        <f t="shared" si="7"/>
        <v>0</v>
      </c>
      <c r="BI92" s="168">
        <f t="shared" si="8"/>
        <v>0</v>
      </c>
      <c r="BJ92" s="23" t="s">
        <v>81</v>
      </c>
      <c r="BK92" s="168">
        <f t="shared" si="9"/>
        <v>0</v>
      </c>
      <c r="BL92" s="23" t="s">
        <v>260</v>
      </c>
      <c r="BM92" s="23" t="s">
        <v>272</v>
      </c>
    </row>
    <row r="93" spans="2:65" s="1" customFormat="1" ht="22.5" customHeight="1">
      <c r="B93" s="39"/>
      <c r="C93" s="157" t="s">
        <v>224</v>
      </c>
      <c r="D93" s="157" t="s">
        <v>157</v>
      </c>
      <c r="E93" s="158" t="s">
        <v>1456</v>
      </c>
      <c r="F93" s="159" t="s">
        <v>1457</v>
      </c>
      <c r="G93" s="160" t="s">
        <v>759</v>
      </c>
      <c r="H93" s="161">
        <v>1</v>
      </c>
      <c r="I93" s="162"/>
      <c r="J93" s="163">
        <f t="shared" si="0"/>
        <v>0</v>
      </c>
      <c r="K93" s="159" t="s">
        <v>21</v>
      </c>
      <c r="L93" s="39"/>
      <c r="M93" s="164" t="s">
        <v>21</v>
      </c>
      <c r="N93" s="165" t="s">
        <v>44</v>
      </c>
      <c r="P93" s="166">
        <f t="shared" si="1"/>
        <v>0</v>
      </c>
      <c r="Q93" s="166">
        <v>0</v>
      </c>
      <c r="R93" s="166">
        <f t="shared" si="2"/>
        <v>0</v>
      </c>
      <c r="S93" s="166">
        <v>0</v>
      </c>
      <c r="T93" s="167">
        <f t="shared" si="3"/>
        <v>0</v>
      </c>
      <c r="AR93" s="23" t="s">
        <v>260</v>
      </c>
      <c r="AT93" s="23" t="s">
        <v>157</v>
      </c>
      <c r="AU93" s="23" t="s">
        <v>83</v>
      </c>
      <c r="AY93" s="23" t="s">
        <v>155</v>
      </c>
      <c r="BE93" s="168">
        <f t="shared" si="4"/>
        <v>0</v>
      </c>
      <c r="BF93" s="168">
        <f t="shared" si="5"/>
        <v>0</v>
      </c>
      <c r="BG93" s="168">
        <f t="shared" si="6"/>
        <v>0</v>
      </c>
      <c r="BH93" s="168">
        <f t="shared" si="7"/>
        <v>0</v>
      </c>
      <c r="BI93" s="168">
        <f t="shared" si="8"/>
        <v>0</v>
      </c>
      <c r="BJ93" s="23" t="s">
        <v>81</v>
      </c>
      <c r="BK93" s="168">
        <f t="shared" si="9"/>
        <v>0</v>
      </c>
      <c r="BL93" s="23" t="s">
        <v>260</v>
      </c>
      <c r="BM93" s="23" t="s">
        <v>284</v>
      </c>
    </row>
    <row r="94" spans="2:65" s="1" customFormat="1" ht="22.5" customHeight="1">
      <c r="B94" s="39"/>
      <c r="C94" s="157" t="s">
        <v>230</v>
      </c>
      <c r="D94" s="157" t="s">
        <v>157</v>
      </c>
      <c r="E94" s="158" t="s">
        <v>1458</v>
      </c>
      <c r="F94" s="159" t="s">
        <v>1459</v>
      </c>
      <c r="G94" s="160" t="s">
        <v>759</v>
      </c>
      <c r="H94" s="161">
        <v>1</v>
      </c>
      <c r="I94" s="162"/>
      <c r="J94" s="163">
        <f t="shared" si="0"/>
        <v>0</v>
      </c>
      <c r="K94" s="159" t="s">
        <v>21</v>
      </c>
      <c r="L94" s="39"/>
      <c r="M94" s="164" t="s">
        <v>21</v>
      </c>
      <c r="N94" s="165" t="s">
        <v>44</v>
      </c>
      <c r="P94" s="166">
        <f t="shared" si="1"/>
        <v>0</v>
      </c>
      <c r="Q94" s="166">
        <v>0</v>
      </c>
      <c r="R94" s="166">
        <f t="shared" si="2"/>
        <v>0</v>
      </c>
      <c r="S94" s="166">
        <v>0</v>
      </c>
      <c r="T94" s="167">
        <f t="shared" si="3"/>
        <v>0</v>
      </c>
      <c r="AR94" s="23" t="s">
        <v>260</v>
      </c>
      <c r="AT94" s="23" t="s">
        <v>157</v>
      </c>
      <c r="AU94" s="23" t="s">
        <v>83</v>
      </c>
      <c r="AY94" s="23" t="s">
        <v>155</v>
      </c>
      <c r="BE94" s="168">
        <f t="shared" si="4"/>
        <v>0</v>
      </c>
      <c r="BF94" s="168">
        <f t="shared" si="5"/>
        <v>0</v>
      </c>
      <c r="BG94" s="168">
        <f t="shared" si="6"/>
        <v>0</v>
      </c>
      <c r="BH94" s="168">
        <f t="shared" si="7"/>
        <v>0</v>
      </c>
      <c r="BI94" s="168">
        <f t="shared" si="8"/>
        <v>0</v>
      </c>
      <c r="BJ94" s="23" t="s">
        <v>81</v>
      </c>
      <c r="BK94" s="168">
        <f t="shared" si="9"/>
        <v>0</v>
      </c>
      <c r="BL94" s="23" t="s">
        <v>260</v>
      </c>
      <c r="BM94" s="23" t="s">
        <v>296</v>
      </c>
    </row>
    <row r="95" spans="2:65" s="1" customFormat="1" ht="22.5" customHeight="1">
      <c r="B95" s="39"/>
      <c r="C95" s="192" t="s">
        <v>236</v>
      </c>
      <c r="D95" s="192" t="s">
        <v>218</v>
      </c>
      <c r="E95" s="193" t="s">
        <v>1460</v>
      </c>
      <c r="F95" s="296" t="s">
        <v>1958</v>
      </c>
      <c r="G95" s="195" t="s">
        <v>759</v>
      </c>
      <c r="H95" s="196">
        <v>1</v>
      </c>
      <c r="I95" s="197"/>
      <c r="J95" s="198">
        <f t="shared" si="0"/>
        <v>0</v>
      </c>
      <c r="K95" s="194" t="s">
        <v>21</v>
      </c>
      <c r="L95" s="199"/>
      <c r="M95" s="200" t="s">
        <v>21</v>
      </c>
      <c r="N95" s="201" t="s">
        <v>44</v>
      </c>
      <c r="P95" s="166">
        <f t="shared" si="1"/>
        <v>0</v>
      </c>
      <c r="Q95" s="166">
        <v>0</v>
      </c>
      <c r="R95" s="166">
        <f t="shared" si="2"/>
        <v>0</v>
      </c>
      <c r="S95" s="166">
        <v>0</v>
      </c>
      <c r="T95" s="167">
        <f t="shared" si="3"/>
        <v>0</v>
      </c>
      <c r="AR95" s="23" t="s">
        <v>351</v>
      </c>
      <c r="AT95" s="23" t="s">
        <v>218</v>
      </c>
      <c r="AU95" s="23" t="s">
        <v>83</v>
      </c>
      <c r="AY95" s="23" t="s">
        <v>155</v>
      </c>
      <c r="BE95" s="168">
        <f t="shared" si="4"/>
        <v>0</v>
      </c>
      <c r="BF95" s="168">
        <f t="shared" si="5"/>
        <v>0</v>
      </c>
      <c r="BG95" s="168">
        <f t="shared" si="6"/>
        <v>0</v>
      </c>
      <c r="BH95" s="168">
        <f t="shared" si="7"/>
        <v>0</v>
      </c>
      <c r="BI95" s="168">
        <f t="shared" si="8"/>
        <v>0</v>
      </c>
      <c r="BJ95" s="23" t="s">
        <v>81</v>
      </c>
      <c r="BK95" s="168">
        <f t="shared" si="9"/>
        <v>0</v>
      </c>
      <c r="BL95" s="23" t="s">
        <v>260</v>
      </c>
      <c r="BM95" s="23" t="s">
        <v>308</v>
      </c>
    </row>
    <row r="96" spans="2:65" s="1" customFormat="1" ht="31.5" customHeight="1">
      <c r="B96" s="39"/>
      <c r="C96" s="157" t="s">
        <v>244</v>
      </c>
      <c r="D96" s="157" t="s">
        <v>157</v>
      </c>
      <c r="E96" s="158" t="s">
        <v>1461</v>
      </c>
      <c r="F96" s="159" t="s">
        <v>1462</v>
      </c>
      <c r="G96" s="160" t="s">
        <v>742</v>
      </c>
      <c r="H96" s="211"/>
      <c r="I96" s="162"/>
      <c r="J96" s="163">
        <f t="shared" si="0"/>
        <v>0</v>
      </c>
      <c r="K96" s="159" t="s">
        <v>161</v>
      </c>
      <c r="L96" s="39"/>
      <c r="M96" s="164" t="s">
        <v>21</v>
      </c>
      <c r="N96" s="165" t="s">
        <v>44</v>
      </c>
      <c r="P96" s="166">
        <f t="shared" si="1"/>
        <v>0</v>
      </c>
      <c r="Q96" s="166">
        <v>0</v>
      </c>
      <c r="R96" s="166">
        <f t="shared" si="2"/>
        <v>0</v>
      </c>
      <c r="S96" s="166">
        <v>0</v>
      </c>
      <c r="T96" s="167">
        <f t="shared" si="3"/>
        <v>0</v>
      </c>
      <c r="AR96" s="23" t="s">
        <v>260</v>
      </c>
      <c r="AT96" s="23" t="s">
        <v>157</v>
      </c>
      <c r="AU96" s="23" t="s">
        <v>83</v>
      </c>
      <c r="AY96" s="23" t="s">
        <v>155</v>
      </c>
      <c r="BE96" s="168">
        <f t="shared" si="4"/>
        <v>0</v>
      </c>
      <c r="BF96" s="168">
        <f t="shared" si="5"/>
        <v>0</v>
      </c>
      <c r="BG96" s="168">
        <f t="shared" si="6"/>
        <v>0</v>
      </c>
      <c r="BH96" s="168">
        <f t="shared" si="7"/>
        <v>0</v>
      </c>
      <c r="BI96" s="168">
        <f t="shared" si="8"/>
        <v>0</v>
      </c>
      <c r="BJ96" s="23" t="s">
        <v>81</v>
      </c>
      <c r="BK96" s="168">
        <f t="shared" si="9"/>
        <v>0</v>
      </c>
      <c r="BL96" s="23" t="s">
        <v>260</v>
      </c>
      <c r="BM96" s="23" t="s">
        <v>1463</v>
      </c>
    </row>
    <row r="97" spans="2:63" s="10" customFormat="1" ht="29.85" customHeight="1">
      <c r="B97" s="145"/>
      <c r="D97" s="146" t="s">
        <v>72</v>
      </c>
      <c r="E97" s="155" t="s">
        <v>1464</v>
      </c>
      <c r="F97" s="155" t="s">
        <v>1465</v>
      </c>
      <c r="I97" s="148"/>
      <c r="J97" s="156">
        <f>BK97</f>
        <v>0</v>
      </c>
      <c r="L97" s="145"/>
      <c r="M97" s="150"/>
      <c r="P97" s="151">
        <f>SUM(P98:P134)</f>
        <v>0</v>
      </c>
      <c r="R97" s="151">
        <f>SUM(R98:R134)</f>
        <v>0</v>
      </c>
      <c r="T97" s="152">
        <f>SUM(T98:T134)</f>
        <v>0</v>
      </c>
      <c r="AR97" s="146" t="s">
        <v>83</v>
      </c>
      <c r="AT97" s="153" t="s">
        <v>72</v>
      </c>
      <c r="AU97" s="153" t="s">
        <v>81</v>
      </c>
      <c r="AY97" s="146" t="s">
        <v>155</v>
      </c>
      <c r="BK97" s="154">
        <f>SUM(BK98:BK134)</f>
        <v>0</v>
      </c>
    </row>
    <row r="98" spans="2:65" s="1" customFormat="1" ht="24">
      <c r="B98" s="39"/>
      <c r="C98" s="157" t="s">
        <v>250</v>
      </c>
      <c r="D98" s="157" t="s">
        <v>157</v>
      </c>
      <c r="E98" s="158" t="s">
        <v>1466</v>
      </c>
      <c r="F98" s="159" t="s">
        <v>1990</v>
      </c>
      <c r="G98" s="160" t="s">
        <v>1246</v>
      </c>
      <c r="H98" s="161">
        <v>1</v>
      </c>
      <c r="I98" s="162"/>
      <c r="J98" s="163">
        <f aca="true" t="shared" si="10" ref="J98:J109">ROUND(I98*H98,2)</f>
        <v>0</v>
      </c>
      <c r="K98" s="159" t="s">
        <v>21</v>
      </c>
      <c r="L98" s="39"/>
      <c r="M98" s="164" t="s">
        <v>21</v>
      </c>
      <c r="N98" s="165" t="s">
        <v>44</v>
      </c>
      <c r="P98" s="166">
        <f aca="true" t="shared" si="11" ref="P98:P109">O98*H98</f>
        <v>0</v>
      </c>
      <c r="Q98" s="166">
        <v>0</v>
      </c>
      <c r="R98" s="166">
        <f aca="true" t="shared" si="12" ref="R98:R109">Q98*H98</f>
        <v>0</v>
      </c>
      <c r="S98" s="166">
        <v>0</v>
      </c>
      <c r="T98" s="167">
        <f aca="true" t="shared" si="13" ref="T98:T109">S98*H98</f>
        <v>0</v>
      </c>
      <c r="AR98" s="23" t="s">
        <v>260</v>
      </c>
      <c r="AT98" s="23" t="s">
        <v>157</v>
      </c>
      <c r="AU98" s="23" t="s">
        <v>83</v>
      </c>
      <c r="AY98" s="23" t="s">
        <v>155</v>
      </c>
      <c r="BE98" s="168">
        <f aca="true" t="shared" si="14" ref="BE98:BE109">IF(N98="základní",J98,0)</f>
        <v>0</v>
      </c>
      <c r="BF98" s="168">
        <f aca="true" t="shared" si="15" ref="BF98:BF109">IF(N98="snížená",J98,0)</f>
        <v>0</v>
      </c>
      <c r="BG98" s="168">
        <f aca="true" t="shared" si="16" ref="BG98:BG109">IF(N98="zákl. přenesená",J98,0)</f>
        <v>0</v>
      </c>
      <c r="BH98" s="168">
        <f aca="true" t="shared" si="17" ref="BH98:BH109">IF(N98="sníž. přenesená",J98,0)</f>
        <v>0</v>
      </c>
      <c r="BI98" s="168">
        <f aca="true" t="shared" si="18" ref="BI98:BI109">IF(N98="nulová",J98,0)</f>
        <v>0</v>
      </c>
      <c r="BJ98" s="23" t="s">
        <v>81</v>
      </c>
      <c r="BK98" s="168">
        <f aca="true" t="shared" si="19" ref="BK98:BK109">ROUND(I98*H98,2)</f>
        <v>0</v>
      </c>
      <c r="BL98" s="23" t="s">
        <v>260</v>
      </c>
      <c r="BM98" s="23" t="s">
        <v>317</v>
      </c>
    </row>
    <row r="99" spans="2:65" s="1" customFormat="1" ht="24">
      <c r="B99" s="39"/>
      <c r="C99" s="157" t="s">
        <v>10</v>
      </c>
      <c r="D99" s="157" t="s">
        <v>157</v>
      </c>
      <c r="E99" s="158" t="s">
        <v>1467</v>
      </c>
      <c r="F99" s="159" t="s">
        <v>1991</v>
      </c>
      <c r="G99" s="160" t="s">
        <v>1246</v>
      </c>
      <c r="H99" s="161">
        <v>4</v>
      </c>
      <c r="I99" s="162"/>
      <c r="J99" s="163">
        <f t="shared" si="10"/>
        <v>0</v>
      </c>
      <c r="K99" s="159" t="s">
        <v>21</v>
      </c>
      <c r="L99" s="39"/>
      <c r="M99" s="164" t="s">
        <v>21</v>
      </c>
      <c r="N99" s="165" t="s">
        <v>44</v>
      </c>
      <c r="P99" s="166">
        <f t="shared" si="11"/>
        <v>0</v>
      </c>
      <c r="Q99" s="166">
        <v>0</v>
      </c>
      <c r="R99" s="166">
        <f t="shared" si="12"/>
        <v>0</v>
      </c>
      <c r="S99" s="166">
        <v>0</v>
      </c>
      <c r="T99" s="167">
        <f t="shared" si="13"/>
        <v>0</v>
      </c>
      <c r="AR99" s="23" t="s">
        <v>260</v>
      </c>
      <c r="AT99" s="23" t="s">
        <v>157</v>
      </c>
      <c r="AU99" s="23" t="s">
        <v>83</v>
      </c>
      <c r="AY99" s="23" t="s">
        <v>155</v>
      </c>
      <c r="BE99" s="168">
        <f t="shared" si="14"/>
        <v>0</v>
      </c>
      <c r="BF99" s="168">
        <f t="shared" si="15"/>
        <v>0</v>
      </c>
      <c r="BG99" s="168">
        <f t="shared" si="16"/>
        <v>0</v>
      </c>
      <c r="BH99" s="168">
        <f t="shared" si="17"/>
        <v>0</v>
      </c>
      <c r="BI99" s="168">
        <f t="shared" si="18"/>
        <v>0</v>
      </c>
      <c r="BJ99" s="23" t="s">
        <v>81</v>
      </c>
      <c r="BK99" s="168">
        <f t="shared" si="19"/>
        <v>0</v>
      </c>
      <c r="BL99" s="23" t="s">
        <v>260</v>
      </c>
      <c r="BM99" s="23" t="s">
        <v>329</v>
      </c>
    </row>
    <row r="100" spans="2:65" s="1" customFormat="1" ht="24">
      <c r="B100" s="39"/>
      <c r="C100" s="157" t="s">
        <v>260</v>
      </c>
      <c r="D100" s="157" t="s">
        <v>157</v>
      </c>
      <c r="E100" s="158" t="s">
        <v>1468</v>
      </c>
      <c r="F100" s="159" t="s">
        <v>1992</v>
      </c>
      <c r="G100" s="160" t="s">
        <v>1246</v>
      </c>
      <c r="H100" s="161">
        <v>4</v>
      </c>
      <c r="I100" s="162"/>
      <c r="J100" s="163">
        <f t="shared" si="10"/>
        <v>0</v>
      </c>
      <c r="K100" s="159" t="s">
        <v>21</v>
      </c>
      <c r="L100" s="39"/>
      <c r="M100" s="164" t="s">
        <v>21</v>
      </c>
      <c r="N100" s="165" t="s">
        <v>44</v>
      </c>
      <c r="P100" s="166">
        <f t="shared" si="11"/>
        <v>0</v>
      </c>
      <c r="Q100" s="166">
        <v>0</v>
      </c>
      <c r="R100" s="166">
        <f t="shared" si="12"/>
        <v>0</v>
      </c>
      <c r="S100" s="166">
        <v>0</v>
      </c>
      <c r="T100" s="167">
        <f t="shared" si="13"/>
        <v>0</v>
      </c>
      <c r="AR100" s="23" t="s">
        <v>260</v>
      </c>
      <c r="AT100" s="23" t="s">
        <v>157</v>
      </c>
      <c r="AU100" s="23" t="s">
        <v>83</v>
      </c>
      <c r="AY100" s="23" t="s">
        <v>155</v>
      </c>
      <c r="BE100" s="168">
        <f t="shared" si="14"/>
        <v>0</v>
      </c>
      <c r="BF100" s="168">
        <f t="shared" si="15"/>
        <v>0</v>
      </c>
      <c r="BG100" s="168">
        <f t="shared" si="16"/>
        <v>0</v>
      </c>
      <c r="BH100" s="168">
        <f t="shared" si="17"/>
        <v>0</v>
      </c>
      <c r="BI100" s="168">
        <f t="shared" si="18"/>
        <v>0</v>
      </c>
      <c r="BJ100" s="23" t="s">
        <v>81</v>
      </c>
      <c r="BK100" s="168">
        <f t="shared" si="19"/>
        <v>0</v>
      </c>
      <c r="BL100" s="23" t="s">
        <v>260</v>
      </c>
      <c r="BM100" s="23" t="s">
        <v>340</v>
      </c>
    </row>
    <row r="101" spans="2:65" s="1" customFormat="1" ht="24">
      <c r="B101" s="39"/>
      <c r="C101" s="157" t="s">
        <v>266</v>
      </c>
      <c r="D101" s="157" t="s">
        <v>157</v>
      </c>
      <c r="E101" s="158" t="s">
        <v>1469</v>
      </c>
      <c r="F101" s="159" t="s">
        <v>1993</v>
      </c>
      <c r="G101" s="160" t="s">
        <v>1246</v>
      </c>
      <c r="H101" s="161">
        <v>2</v>
      </c>
      <c r="I101" s="162"/>
      <c r="J101" s="163">
        <f t="shared" si="10"/>
        <v>0</v>
      </c>
      <c r="K101" s="159" t="s">
        <v>21</v>
      </c>
      <c r="L101" s="39"/>
      <c r="M101" s="164" t="s">
        <v>21</v>
      </c>
      <c r="N101" s="165" t="s">
        <v>44</v>
      </c>
      <c r="P101" s="166">
        <f t="shared" si="11"/>
        <v>0</v>
      </c>
      <c r="Q101" s="166">
        <v>0</v>
      </c>
      <c r="R101" s="166">
        <f t="shared" si="12"/>
        <v>0</v>
      </c>
      <c r="S101" s="166">
        <v>0</v>
      </c>
      <c r="T101" s="167">
        <f t="shared" si="13"/>
        <v>0</v>
      </c>
      <c r="AR101" s="23" t="s">
        <v>260</v>
      </c>
      <c r="AT101" s="23" t="s">
        <v>157</v>
      </c>
      <c r="AU101" s="23" t="s">
        <v>83</v>
      </c>
      <c r="AY101" s="23" t="s">
        <v>155</v>
      </c>
      <c r="BE101" s="168">
        <f t="shared" si="14"/>
        <v>0</v>
      </c>
      <c r="BF101" s="168">
        <f t="shared" si="15"/>
        <v>0</v>
      </c>
      <c r="BG101" s="168">
        <f t="shared" si="16"/>
        <v>0</v>
      </c>
      <c r="BH101" s="168">
        <f t="shared" si="17"/>
        <v>0</v>
      </c>
      <c r="BI101" s="168">
        <f t="shared" si="18"/>
        <v>0</v>
      </c>
      <c r="BJ101" s="23" t="s">
        <v>81</v>
      </c>
      <c r="BK101" s="168">
        <f t="shared" si="19"/>
        <v>0</v>
      </c>
      <c r="BL101" s="23" t="s">
        <v>260</v>
      </c>
      <c r="BM101" s="23" t="s">
        <v>351</v>
      </c>
    </row>
    <row r="102" spans="2:65" s="1" customFormat="1" ht="22.5" customHeight="1">
      <c r="B102" s="39"/>
      <c r="C102" s="157" t="s">
        <v>272</v>
      </c>
      <c r="D102" s="157" t="s">
        <v>157</v>
      </c>
      <c r="E102" s="158" t="s">
        <v>1470</v>
      </c>
      <c r="F102" s="159" t="s">
        <v>1959</v>
      </c>
      <c r="G102" s="160" t="s">
        <v>1246</v>
      </c>
      <c r="H102" s="161">
        <v>6</v>
      </c>
      <c r="I102" s="162"/>
      <c r="J102" s="163">
        <f t="shared" si="10"/>
        <v>0</v>
      </c>
      <c r="K102" s="159" t="s">
        <v>21</v>
      </c>
      <c r="L102" s="39"/>
      <c r="M102" s="164" t="s">
        <v>21</v>
      </c>
      <c r="N102" s="165" t="s">
        <v>44</v>
      </c>
      <c r="P102" s="166">
        <f t="shared" si="11"/>
        <v>0</v>
      </c>
      <c r="Q102" s="166">
        <v>0</v>
      </c>
      <c r="R102" s="166">
        <f t="shared" si="12"/>
        <v>0</v>
      </c>
      <c r="S102" s="166">
        <v>0</v>
      </c>
      <c r="T102" s="167">
        <f t="shared" si="13"/>
        <v>0</v>
      </c>
      <c r="AR102" s="23" t="s">
        <v>260</v>
      </c>
      <c r="AT102" s="23" t="s">
        <v>157</v>
      </c>
      <c r="AU102" s="23" t="s">
        <v>83</v>
      </c>
      <c r="AY102" s="23" t="s">
        <v>155</v>
      </c>
      <c r="BE102" s="168">
        <f t="shared" si="14"/>
        <v>0</v>
      </c>
      <c r="BF102" s="168">
        <f t="shared" si="15"/>
        <v>0</v>
      </c>
      <c r="BG102" s="168">
        <f t="shared" si="16"/>
        <v>0</v>
      </c>
      <c r="BH102" s="168">
        <f t="shared" si="17"/>
        <v>0</v>
      </c>
      <c r="BI102" s="168">
        <f t="shared" si="18"/>
        <v>0</v>
      </c>
      <c r="BJ102" s="23" t="s">
        <v>81</v>
      </c>
      <c r="BK102" s="168">
        <f t="shared" si="19"/>
        <v>0</v>
      </c>
      <c r="BL102" s="23" t="s">
        <v>260</v>
      </c>
      <c r="BM102" s="23" t="s">
        <v>349</v>
      </c>
    </row>
    <row r="103" spans="2:65" s="1" customFormat="1" ht="22.5" customHeight="1">
      <c r="B103" s="39"/>
      <c r="C103" s="157" t="s">
        <v>277</v>
      </c>
      <c r="D103" s="157" t="s">
        <v>157</v>
      </c>
      <c r="E103" s="158" t="s">
        <v>1471</v>
      </c>
      <c r="F103" s="159" t="s">
        <v>1472</v>
      </c>
      <c r="G103" s="160" t="s">
        <v>1246</v>
      </c>
      <c r="H103" s="161">
        <v>1</v>
      </c>
      <c r="I103" s="162"/>
      <c r="J103" s="163">
        <f t="shared" si="10"/>
        <v>0</v>
      </c>
      <c r="K103" s="159" t="s">
        <v>21</v>
      </c>
      <c r="L103" s="39"/>
      <c r="M103" s="164" t="s">
        <v>21</v>
      </c>
      <c r="N103" s="165" t="s">
        <v>44</v>
      </c>
      <c r="P103" s="166">
        <f t="shared" si="11"/>
        <v>0</v>
      </c>
      <c r="Q103" s="166">
        <v>0</v>
      </c>
      <c r="R103" s="166">
        <f t="shared" si="12"/>
        <v>0</v>
      </c>
      <c r="S103" s="166">
        <v>0</v>
      </c>
      <c r="T103" s="167">
        <f t="shared" si="13"/>
        <v>0</v>
      </c>
      <c r="AR103" s="23" t="s">
        <v>260</v>
      </c>
      <c r="AT103" s="23" t="s">
        <v>157</v>
      </c>
      <c r="AU103" s="23" t="s">
        <v>83</v>
      </c>
      <c r="AY103" s="23" t="s">
        <v>155</v>
      </c>
      <c r="BE103" s="168">
        <f t="shared" si="14"/>
        <v>0</v>
      </c>
      <c r="BF103" s="168">
        <f t="shared" si="15"/>
        <v>0</v>
      </c>
      <c r="BG103" s="168">
        <f t="shared" si="16"/>
        <v>0</v>
      </c>
      <c r="BH103" s="168">
        <f t="shared" si="17"/>
        <v>0</v>
      </c>
      <c r="BI103" s="168">
        <f t="shared" si="18"/>
        <v>0</v>
      </c>
      <c r="BJ103" s="23" t="s">
        <v>81</v>
      </c>
      <c r="BK103" s="168">
        <f t="shared" si="19"/>
        <v>0</v>
      </c>
      <c r="BL103" s="23" t="s">
        <v>260</v>
      </c>
      <c r="BM103" s="23" t="s">
        <v>379</v>
      </c>
    </row>
    <row r="104" spans="2:65" s="1" customFormat="1" ht="22.5" customHeight="1">
      <c r="B104" s="39"/>
      <c r="C104" s="157" t="s">
        <v>284</v>
      </c>
      <c r="D104" s="157" t="s">
        <v>157</v>
      </c>
      <c r="E104" s="158" t="s">
        <v>1473</v>
      </c>
      <c r="F104" s="159" t="s">
        <v>1474</v>
      </c>
      <c r="G104" s="160" t="s">
        <v>1246</v>
      </c>
      <c r="H104" s="161">
        <v>1</v>
      </c>
      <c r="I104" s="162"/>
      <c r="J104" s="163">
        <f t="shared" si="10"/>
        <v>0</v>
      </c>
      <c r="K104" s="159" t="s">
        <v>21</v>
      </c>
      <c r="L104" s="39"/>
      <c r="M104" s="164" t="s">
        <v>21</v>
      </c>
      <c r="N104" s="165" t="s">
        <v>44</v>
      </c>
      <c r="P104" s="166">
        <f t="shared" si="11"/>
        <v>0</v>
      </c>
      <c r="Q104" s="166">
        <v>0</v>
      </c>
      <c r="R104" s="166">
        <f t="shared" si="12"/>
        <v>0</v>
      </c>
      <c r="S104" s="166">
        <v>0</v>
      </c>
      <c r="T104" s="167">
        <f t="shared" si="13"/>
        <v>0</v>
      </c>
      <c r="AR104" s="23" t="s">
        <v>260</v>
      </c>
      <c r="AT104" s="23" t="s">
        <v>157</v>
      </c>
      <c r="AU104" s="23" t="s">
        <v>83</v>
      </c>
      <c r="AY104" s="23" t="s">
        <v>155</v>
      </c>
      <c r="BE104" s="168">
        <f t="shared" si="14"/>
        <v>0</v>
      </c>
      <c r="BF104" s="168">
        <f t="shared" si="15"/>
        <v>0</v>
      </c>
      <c r="BG104" s="168">
        <f t="shared" si="16"/>
        <v>0</v>
      </c>
      <c r="BH104" s="168">
        <f t="shared" si="17"/>
        <v>0</v>
      </c>
      <c r="BI104" s="168">
        <f t="shared" si="18"/>
        <v>0</v>
      </c>
      <c r="BJ104" s="23" t="s">
        <v>81</v>
      </c>
      <c r="BK104" s="168">
        <f t="shared" si="19"/>
        <v>0</v>
      </c>
      <c r="BL104" s="23" t="s">
        <v>260</v>
      </c>
      <c r="BM104" s="23" t="s">
        <v>392</v>
      </c>
    </row>
    <row r="105" spans="2:65" s="1" customFormat="1" ht="22.5" customHeight="1">
      <c r="B105" s="39"/>
      <c r="C105" s="157" t="s">
        <v>9</v>
      </c>
      <c r="D105" s="157" t="s">
        <v>157</v>
      </c>
      <c r="E105" s="158" t="s">
        <v>1475</v>
      </c>
      <c r="F105" s="159" t="s">
        <v>1476</v>
      </c>
      <c r="G105" s="160" t="s">
        <v>1246</v>
      </c>
      <c r="H105" s="161">
        <v>1</v>
      </c>
      <c r="I105" s="162"/>
      <c r="J105" s="163">
        <f t="shared" si="10"/>
        <v>0</v>
      </c>
      <c r="K105" s="159" t="s">
        <v>21</v>
      </c>
      <c r="L105" s="39"/>
      <c r="M105" s="164" t="s">
        <v>21</v>
      </c>
      <c r="N105" s="165" t="s">
        <v>44</v>
      </c>
      <c r="P105" s="166">
        <f t="shared" si="11"/>
        <v>0</v>
      </c>
      <c r="Q105" s="166">
        <v>0</v>
      </c>
      <c r="R105" s="166">
        <f t="shared" si="12"/>
        <v>0</v>
      </c>
      <c r="S105" s="166">
        <v>0</v>
      </c>
      <c r="T105" s="167">
        <f t="shared" si="13"/>
        <v>0</v>
      </c>
      <c r="AR105" s="23" t="s">
        <v>260</v>
      </c>
      <c r="AT105" s="23" t="s">
        <v>157</v>
      </c>
      <c r="AU105" s="23" t="s">
        <v>83</v>
      </c>
      <c r="AY105" s="23" t="s">
        <v>155</v>
      </c>
      <c r="BE105" s="168">
        <f t="shared" si="14"/>
        <v>0</v>
      </c>
      <c r="BF105" s="168">
        <f t="shared" si="15"/>
        <v>0</v>
      </c>
      <c r="BG105" s="168">
        <f t="shared" si="16"/>
        <v>0</v>
      </c>
      <c r="BH105" s="168">
        <f t="shared" si="17"/>
        <v>0</v>
      </c>
      <c r="BI105" s="168">
        <f t="shared" si="18"/>
        <v>0</v>
      </c>
      <c r="BJ105" s="23" t="s">
        <v>81</v>
      </c>
      <c r="BK105" s="168">
        <f t="shared" si="19"/>
        <v>0</v>
      </c>
      <c r="BL105" s="23" t="s">
        <v>260</v>
      </c>
      <c r="BM105" s="23" t="s">
        <v>407</v>
      </c>
    </row>
    <row r="106" spans="2:65" s="1" customFormat="1" ht="22.5" customHeight="1">
      <c r="B106" s="39"/>
      <c r="C106" s="157" t="s">
        <v>296</v>
      </c>
      <c r="D106" s="157" t="s">
        <v>157</v>
      </c>
      <c r="E106" s="158" t="s">
        <v>1477</v>
      </c>
      <c r="F106" s="159" t="s">
        <v>1478</v>
      </c>
      <c r="G106" s="160" t="s">
        <v>1246</v>
      </c>
      <c r="H106" s="161">
        <v>1</v>
      </c>
      <c r="I106" s="162"/>
      <c r="J106" s="163">
        <f t="shared" si="10"/>
        <v>0</v>
      </c>
      <c r="K106" s="159" t="s">
        <v>21</v>
      </c>
      <c r="L106" s="39"/>
      <c r="M106" s="164" t="s">
        <v>21</v>
      </c>
      <c r="N106" s="165" t="s">
        <v>44</v>
      </c>
      <c r="P106" s="166">
        <f t="shared" si="11"/>
        <v>0</v>
      </c>
      <c r="Q106" s="166">
        <v>0</v>
      </c>
      <c r="R106" s="166">
        <f t="shared" si="12"/>
        <v>0</v>
      </c>
      <c r="S106" s="166">
        <v>0</v>
      </c>
      <c r="T106" s="167">
        <f t="shared" si="13"/>
        <v>0</v>
      </c>
      <c r="AR106" s="23" t="s">
        <v>260</v>
      </c>
      <c r="AT106" s="23" t="s">
        <v>157</v>
      </c>
      <c r="AU106" s="23" t="s">
        <v>83</v>
      </c>
      <c r="AY106" s="23" t="s">
        <v>155</v>
      </c>
      <c r="BE106" s="168">
        <f t="shared" si="14"/>
        <v>0</v>
      </c>
      <c r="BF106" s="168">
        <f t="shared" si="15"/>
        <v>0</v>
      </c>
      <c r="BG106" s="168">
        <f t="shared" si="16"/>
        <v>0</v>
      </c>
      <c r="BH106" s="168">
        <f t="shared" si="17"/>
        <v>0</v>
      </c>
      <c r="BI106" s="168">
        <f t="shared" si="18"/>
        <v>0</v>
      </c>
      <c r="BJ106" s="23" t="s">
        <v>81</v>
      </c>
      <c r="BK106" s="168">
        <f t="shared" si="19"/>
        <v>0</v>
      </c>
      <c r="BL106" s="23" t="s">
        <v>260</v>
      </c>
      <c r="BM106" s="23" t="s">
        <v>418</v>
      </c>
    </row>
    <row r="107" spans="2:65" s="1" customFormat="1" ht="22.5" customHeight="1">
      <c r="B107" s="39"/>
      <c r="C107" s="157" t="s">
        <v>302</v>
      </c>
      <c r="D107" s="157" t="s">
        <v>157</v>
      </c>
      <c r="E107" s="158" t="s">
        <v>1479</v>
      </c>
      <c r="F107" s="159" t="s">
        <v>1960</v>
      </c>
      <c r="G107" s="160" t="s">
        <v>1246</v>
      </c>
      <c r="H107" s="161">
        <v>1</v>
      </c>
      <c r="I107" s="162"/>
      <c r="J107" s="163">
        <f t="shared" si="10"/>
        <v>0</v>
      </c>
      <c r="K107" s="159" t="s">
        <v>21</v>
      </c>
      <c r="L107" s="39"/>
      <c r="M107" s="164" t="s">
        <v>21</v>
      </c>
      <c r="N107" s="165" t="s">
        <v>44</v>
      </c>
      <c r="P107" s="166">
        <f t="shared" si="11"/>
        <v>0</v>
      </c>
      <c r="Q107" s="166">
        <v>0</v>
      </c>
      <c r="R107" s="166">
        <f t="shared" si="12"/>
        <v>0</v>
      </c>
      <c r="S107" s="166">
        <v>0</v>
      </c>
      <c r="T107" s="167">
        <f t="shared" si="13"/>
        <v>0</v>
      </c>
      <c r="AR107" s="23" t="s">
        <v>260</v>
      </c>
      <c r="AT107" s="23" t="s">
        <v>157</v>
      </c>
      <c r="AU107" s="23" t="s">
        <v>83</v>
      </c>
      <c r="AY107" s="23" t="s">
        <v>155</v>
      </c>
      <c r="BE107" s="168">
        <f t="shared" si="14"/>
        <v>0</v>
      </c>
      <c r="BF107" s="168">
        <f t="shared" si="15"/>
        <v>0</v>
      </c>
      <c r="BG107" s="168">
        <f t="shared" si="16"/>
        <v>0</v>
      </c>
      <c r="BH107" s="168">
        <f t="shared" si="17"/>
        <v>0</v>
      </c>
      <c r="BI107" s="168">
        <f t="shared" si="18"/>
        <v>0</v>
      </c>
      <c r="BJ107" s="23" t="s">
        <v>81</v>
      </c>
      <c r="BK107" s="168">
        <f t="shared" si="19"/>
        <v>0</v>
      </c>
      <c r="BL107" s="23" t="s">
        <v>260</v>
      </c>
      <c r="BM107" s="23" t="s">
        <v>373</v>
      </c>
    </row>
    <row r="108" spans="2:65" s="1" customFormat="1" ht="22.5" customHeight="1">
      <c r="B108" s="39"/>
      <c r="C108" s="157" t="s">
        <v>308</v>
      </c>
      <c r="D108" s="157" t="s">
        <v>157</v>
      </c>
      <c r="E108" s="158" t="s">
        <v>1480</v>
      </c>
      <c r="F108" s="159" t="s">
        <v>1961</v>
      </c>
      <c r="G108" s="160" t="s">
        <v>1246</v>
      </c>
      <c r="H108" s="161">
        <v>1</v>
      </c>
      <c r="I108" s="162"/>
      <c r="J108" s="163">
        <f t="shared" si="10"/>
        <v>0</v>
      </c>
      <c r="K108" s="159" t="s">
        <v>21</v>
      </c>
      <c r="L108" s="39"/>
      <c r="M108" s="164" t="s">
        <v>21</v>
      </c>
      <c r="N108" s="165" t="s">
        <v>44</v>
      </c>
      <c r="P108" s="166">
        <f t="shared" si="11"/>
        <v>0</v>
      </c>
      <c r="Q108" s="166">
        <v>0</v>
      </c>
      <c r="R108" s="166">
        <f t="shared" si="12"/>
        <v>0</v>
      </c>
      <c r="S108" s="166">
        <v>0</v>
      </c>
      <c r="T108" s="167">
        <f t="shared" si="13"/>
        <v>0</v>
      </c>
      <c r="AR108" s="23" t="s">
        <v>260</v>
      </c>
      <c r="AT108" s="23" t="s">
        <v>157</v>
      </c>
      <c r="AU108" s="23" t="s">
        <v>83</v>
      </c>
      <c r="AY108" s="23" t="s">
        <v>155</v>
      </c>
      <c r="BE108" s="168">
        <f t="shared" si="14"/>
        <v>0</v>
      </c>
      <c r="BF108" s="168">
        <f t="shared" si="15"/>
        <v>0</v>
      </c>
      <c r="BG108" s="168">
        <f t="shared" si="16"/>
        <v>0</v>
      </c>
      <c r="BH108" s="168">
        <f t="shared" si="17"/>
        <v>0</v>
      </c>
      <c r="BI108" s="168">
        <f t="shared" si="18"/>
        <v>0</v>
      </c>
      <c r="BJ108" s="23" t="s">
        <v>81</v>
      </c>
      <c r="BK108" s="168">
        <f t="shared" si="19"/>
        <v>0</v>
      </c>
      <c r="BL108" s="23" t="s">
        <v>260</v>
      </c>
      <c r="BM108" s="23" t="s">
        <v>447</v>
      </c>
    </row>
    <row r="109" spans="2:65" s="1" customFormat="1" ht="31.5" customHeight="1">
      <c r="B109" s="39"/>
      <c r="C109" s="157" t="s">
        <v>312</v>
      </c>
      <c r="D109" s="157" t="s">
        <v>157</v>
      </c>
      <c r="E109" s="158" t="s">
        <v>1481</v>
      </c>
      <c r="F109" s="159" t="s">
        <v>1482</v>
      </c>
      <c r="G109" s="160" t="s">
        <v>1246</v>
      </c>
      <c r="H109" s="161">
        <v>1</v>
      </c>
      <c r="I109" s="162"/>
      <c r="J109" s="163">
        <f t="shared" si="10"/>
        <v>0</v>
      </c>
      <c r="K109" s="159" t="s">
        <v>21</v>
      </c>
      <c r="L109" s="39"/>
      <c r="M109" s="164" t="s">
        <v>21</v>
      </c>
      <c r="N109" s="165" t="s">
        <v>44</v>
      </c>
      <c r="P109" s="166">
        <f t="shared" si="11"/>
        <v>0</v>
      </c>
      <c r="Q109" s="166">
        <v>0</v>
      </c>
      <c r="R109" s="166">
        <f t="shared" si="12"/>
        <v>0</v>
      </c>
      <c r="S109" s="166">
        <v>0</v>
      </c>
      <c r="T109" s="167">
        <f t="shared" si="13"/>
        <v>0</v>
      </c>
      <c r="AR109" s="23" t="s">
        <v>260</v>
      </c>
      <c r="AT109" s="23" t="s">
        <v>157</v>
      </c>
      <c r="AU109" s="23" t="s">
        <v>83</v>
      </c>
      <c r="AY109" s="23" t="s">
        <v>155</v>
      </c>
      <c r="BE109" s="168">
        <f t="shared" si="14"/>
        <v>0</v>
      </c>
      <c r="BF109" s="168">
        <f t="shared" si="15"/>
        <v>0</v>
      </c>
      <c r="BG109" s="168">
        <f t="shared" si="16"/>
        <v>0</v>
      </c>
      <c r="BH109" s="168">
        <f t="shared" si="17"/>
        <v>0</v>
      </c>
      <c r="BI109" s="168">
        <f t="shared" si="18"/>
        <v>0</v>
      </c>
      <c r="BJ109" s="23" t="s">
        <v>81</v>
      </c>
      <c r="BK109" s="168">
        <f t="shared" si="19"/>
        <v>0</v>
      </c>
      <c r="BL109" s="23" t="s">
        <v>260</v>
      </c>
      <c r="BM109" s="23" t="s">
        <v>459</v>
      </c>
    </row>
    <row r="110" spans="2:47" s="1" customFormat="1" ht="24">
      <c r="B110" s="39"/>
      <c r="D110" s="170" t="s">
        <v>222</v>
      </c>
      <c r="F110" s="202" t="s">
        <v>1483</v>
      </c>
      <c r="I110" s="98"/>
      <c r="L110" s="39"/>
      <c r="M110" s="203"/>
      <c r="T110" s="64"/>
      <c r="AT110" s="23" t="s">
        <v>222</v>
      </c>
      <c r="AU110" s="23" t="s">
        <v>83</v>
      </c>
    </row>
    <row r="111" spans="2:65" s="1" customFormat="1" ht="31.5" customHeight="1">
      <c r="B111" s="39"/>
      <c r="C111" s="157" t="s">
        <v>317</v>
      </c>
      <c r="D111" s="157" t="s">
        <v>157</v>
      </c>
      <c r="E111" s="158" t="s">
        <v>1484</v>
      </c>
      <c r="F111" s="159" t="s">
        <v>1962</v>
      </c>
      <c r="G111" s="160" t="s">
        <v>1449</v>
      </c>
      <c r="H111" s="161">
        <v>27</v>
      </c>
      <c r="I111" s="162"/>
      <c r="J111" s="163">
        <f aca="true" t="shared" si="20" ref="J111:J117">ROUND(I111*H111,2)</f>
        <v>0</v>
      </c>
      <c r="K111" s="159" t="s">
        <v>21</v>
      </c>
      <c r="L111" s="39"/>
      <c r="M111" s="164" t="s">
        <v>21</v>
      </c>
      <c r="N111" s="165" t="s">
        <v>44</v>
      </c>
      <c r="P111" s="166">
        <f aca="true" t="shared" si="21" ref="P111:P117">O111*H111</f>
        <v>0</v>
      </c>
      <c r="Q111" s="166">
        <v>0</v>
      </c>
      <c r="R111" s="166">
        <f aca="true" t="shared" si="22" ref="R111:R117">Q111*H111</f>
        <v>0</v>
      </c>
      <c r="S111" s="166">
        <v>0</v>
      </c>
      <c r="T111" s="167">
        <f aca="true" t="shared" si="23" ref="T111:T117">S111*H111</f>
        <v>0</v>
      </c>
      <c r="AR111" s="23" t="s">
        <v>260</v>
      </c>
      <c r="AT111" s="23" t="s">
        <v>157</v>
      </c>
      <c r="AU111" s="23" t="s">
        <v>83</v>
      </c>
      <c r="AY111" s="23" t="s">
        <v>155</v>
      </c>
      <c r="BE111" s="168">
        <f aca="true" t="shared" si="24" ref="BE111:BE117">IF(N111="základní",J111,0)</f>
        <v>0</v>
      </c>
      <c r="BF111" s="168">
        <f aca="true" t="shared" si="25" ref="BF111:BF117">IF(N111="snížená",J111,0)</f>
        <v>0</v>
      </c>
      <c r="BG111" s="168">
        <f aca="true" t="shared" si="26" ref="BG111:BG117">IF(N111="zákl. přenesená",J111,0)</f>
        <v>0</v>
      </c>
      <c r="BH111" s="168">
        <f aca="true" t="shared" si="27" ref="BH111:BH117">IF(N111="sníž. přenesená",J111,0)</f>
        <v>0</v>
      </c>
      <c r="BI111" s="168">
        <f aca="true" t="shared" si="28" ref="BI111:BI117">IF(N111="nulová",J111,0)</f>
        <v>0</v>
      </c>
      <c r="BJ111" s="23" t="s">
        <v>81</v>
      </c>
      <c r="BK111" s="168">
        <f aca="true" t="shared" si="29" ref="BK111:BK117">ROUND(I111*H111,2)</f>
        <v>0</v>
      </c>
      <c r="BL111" s="23" t="s">
        <v>260</v>
      </c>
      <c r="BM111" s="23" t="s">
        <v>469</v>
      </c>
    </row>
    <row r="112" spans="2:65" s="1" customFormat="1" ht="31.5" customHeight="1">
      <c r="B112" s="39"/>
      <c r="C112" s="157" t="s">
        <v>234</v>
      </c>
      <c r="D112" s="157" t="s">
        <v>157</v>
      </c>
      <c r="E112" s="158" t="s">
        <v>1485</v>
      </c>
      <c r="F112" s="159" t="s">
        <v>1963</v>
      </c>
      <c r="G112" s="160" t="s">
        <v>1449</v>
      </c>
      <c r="H112" s="161">
        <v>32</v>
      </c>
      <c r="I112" s="162"/>
      <c r="J112" s="163">
        <f t="shared" si="20"/>
        <v>0</v>
      </c>
      <c r="K112" s="159" t="s">
        <v>21</v>
      </c>
      <c r="L112" s="39"/>
      <c r="M112" s="164" t="s">
        <v>21</v>
      </c>
      <c r="N112" s="165" t="s">
        <v>44</v>
      </c>
      <c r="P112" s="166">
        <f t="shared" si="21"/>
        <v>0</v>
      </c>
      <c r="Q112" s="166">
        <v>0</v>
      </c>
      <c r="R112" s="166">
        <f t="shared" si="22"/>
        <v>0</v>
      </c>
      <c r="S112" s="166">
        <v>0</v>
      </c>
      <c r="T112" s="167">
        <f t="shared" si="23"/>
        <v>0</v>
      </c>
      <c r="AR112" s="23" t="s">
        <v>260</v>
      </c>
      <c r="AT112" s="23" t="s">
        <v>157</v>
      </c>
      <c r="AU112" s="23" t="s">
        <v>83</v>
      </c>
      <c r="AY112" s="23" t="s">
        <v>155</v>
      </c>
      <c r="BE112" s="168">
        <f t="shared" si="24"/>
        <v>0</v>
      </c>
      <c r="BF112" s="168">
        <f t="shared" si="25"/>
        <v>0</v>
      </c>
      <c r="BG112" s="168">
        <f t="shared" si="26"/>
        <v>0</v>
      </c>
      <c r="BH112" s="168">
        <f t="shared" si="27"/>
        <v>0</v>
      </c>
      <c r="BI112" s="168">
        <f t="shared" si="28"/>
        <v>0</v>
      </c>
      <c r="BJ112" s="23" t="s">
        <v>81</v>
      </c>
      <c r="BK112" s="168">
        <f t="shared" si="29"/>
        <v>0</v>
      </c>
      <c r="BL112" s="23" t="s">
        <v>260</v>
      </c>
      <c r="BM112" s="23" t="s">
        <v>479</v>
      </c>
    </row>
    <row r="113" spans="2:65" s="1" customFormat="1" ht="31.5" customHeight="1">
      <c r="B113" s="39"/>
      <c r="C113" s="157" t="s">
        <v>329</v>
      </c>
      <c r="D113" s="157" t="s">
        <v>157</v>
      </c>
      <c r="E113" s="158" t="s">
        <v>1486</v>
      </c>
      <c r="F113" s="159" t="s">
        <v>1964</v>
      </c>
      <c r="G113" s="160" t="s">
        <v>1449</v>
      </c>
      <c r="H113" s="161">
        <v>2</v>
      </c>
      <c r="I113" s="162"/>
      <c r="J113" s="163">
        <f t="shared" si="20"/>
        <v>0</v>
      </c>
      <c r="K113" s="159" t="s">
        <v>21</v>
      </c>
      <c r="L113" s="39"/>
      <c r="M113" s="164" t="s">
        <v>21</v>
      </c>
      <c r="N113" s="165" t="s">
        <v>44</v>
      </c>
      <c r="P113" s="166">
        <f t="shared" si="21"/>
        <v>0</v>
      </c>
      <c r="Q113" s="166">
        <v>0</v>
      </c>
      <c r="R113" s="166">
        <f t="shared" si="22"/>
        <v>0</v>
      </c>
      <c r="S113" s="166">
        <v>0</v>
      </c>
      <c r="T113" s="167">
        <f t="shared" si="23"/>
        <v>0</v>
      </c>
      <c r="AR113" s="23" t="s">
        <v>260</v>
      </c>
      <c r="AT113" s="23" t="s">
        <v>157</v>
      </c>
      <c r="AU113" s="23" t="s">
        <v>83</v>
      </c>
      <c r="AY113" s="23" t="s">
        <v>155</v>
      </c>
      <c r="BE113" s="168">
        <f t="shared" si="24"/>
        <v>0</v>
      </c>
      <c r="BF113" s="168">
        <f t="shared" si="25"/>
        <v>0</v>
      </c>
      <c r="BG113" s="168">
        <f t="shared" si="26"/>
        <v>0</v>
      </c>
      <c r="BH113" s="168">
        <f t="shared" si="27"/>
        <v>0</v>
      </c>
      <c r="BI113" s="168">
        <f t="shared" si="28"/>
        <v>0</v>
      </c>
      <c r="BJ113" s="23" t="s">
        <v>81</v>
      </c>
      <c r="BK113" s="168">
        <f t="shared" si="29"/>
        <v>0</v>
      </c>
      <c r="BL113" s="23" t="s">
        <v>260</v>
      </c>
      <c r="BM113" s="23" t="s">
        <v>490</v>
      </c>
    </row>
    <row r="114" spans="2:65" s="1" customFormat="1" ht="24">
      <c r="B114" s="39"/>
      <c r="C114" s="157" t="s">
        <v>335</v>
      </c>
      <c r="D114" s="157" t="s">
        <v>157</v>
      </c>
      <c r="E114" s="158" t="s">
        <v>1487</v>
      </c>
      <c r="F114" s="159" t="s">
        <v>1965</v>
      </c>
      <c r="G114" s="160" t="s">
        <v>1449</v>
      </c>
      <c r="H114" s="161">
        <v>27</v>
      </c>
      <c r="I114" s="162"/>
      <c r="J114" s="163">
        <f t="shared" si="20"/>
        <v>0</v>
      </c>
      <c r="K114" s="159" t="s">
        <v>21</v>
      </c>
      <c r="L114" s="39"/>
      <c r="M114" s="164" t="s">
        <v>21</v>
      </c>
      <c r="N114" s="165" t="s">
        <v>44</v>
      </c>
      <c r="P114" s="166">
        <f t="shared" si="21"/>
        <v>0</v>
      </c>
      <c r="Q114" s="166">
        <v>0</v>
      </c>
      <c r="R114" s="166">
        <f t="shared" si="22"/>
        <v>0</v>
      </c>
      <c r="S114" s="166">
        <v>0</v>
      </c>
      <c r="T114" s="167">
        <f t="shared" si="23"/>
        <v>0</v>
      </c>
      <c r="AR114" s="23" t="s">
        <v>260</v>
      </c>
      <c r="AT114" s="23" t="s">
        <v>157</v>
      </c>
      <c r="AU114" s="23" t="s">
        <v>83</v>
      </c>
      <c r="AY114" s="23" t="s">
        <v>155</v>
      </c>
      <c r="BE114" s="168">
        <f t="shared" si="24"/>
        <v>0</v>
      </c>
      <c r="BF114" s="168">
        <f t="shared" si="25"/>
        <v>0</v>
      </c>
      <c r="BG114" s="168">
        <f t="shared" si="26"/>
        <v>0</v>
      </c>
      <c r="BH114" s="168">
        <f t="shared" si="27"/>
        <v>0</v>
      </c>
      <c r="BI114" s="168">
        <f t="shared" si="28"/>
        <v>0</v>
      </c>
      <c r="BJ114" s="23" t="s">
        <v>81</v>
      </c>
      <c r="BK114" s="168">
        <f t="shared" si="29"/>
        <v>0</v>
      </c>
      <c r="BL114" s="23" t="s">
        <v>260</v>
      </c>
      <c r="BM114" s="23" t="s">
        <v>503</v>
      </c>
    </row>
    <row r="115" spans="2:65" s="1" customFormat="1" ht="24">
      <c r="B115" s="39"/>
      <c r="C115" s="157" t="s">
        <v>340</v>
      </c>
      <c r="D115" s="157" t="s">
        <v>157</v>
      </c>
      <c r="E115" s="158" t="s">
        <v>1488</v>
      </c>
      <c r="F115" s="159" t="s">
        <v>1966</v>
      </c>
      <c r="G115" s="160" t="s">
        <v>1449</v>
      </c>
      <c r="H115" s="161">
        <v>32</v>
      </c>
      <c r="I115" s="162"/>
      <c r="J115" s="163">
        <f t="shared" si="20"/>
        <v>0</v>
      </c>
      <c r="K115" s="159" t="s">
        <v>21</v>
      </c>
      <c r="L115" s="39"/>
      <c r="M115" s="164" t="s">
        <v>21</v>
      </c>
      <c r="N115" s="165" t="s">
        <v>44</v>
      </c>
      <c r="P115" s="166">
        <f t="shared" si="21"/>
        <v>0</v>
      </c>
      <c r="Q115" s="166">
        <v>0</v>
      </c>
      <c r="R115" s="166">
        <f t="shared" si="22"/>
        <v>0</v>
      </c>
      <c r="S115" s="166">
        <v>0</v>
      </c>
      <c r="T115" s="167">
        <f t="shared" si="23"/>
        <v>0</v>
      </c>
      <c r="AR115" s="23" t="s">
        <v>260</v>
      </c>
      <c r="AT115" s="23" t="s">
        <v>157</v>
      </c>
      <c r="AU115" s="23" t="s">
        <v>83</v>
      </c>
      <c r="AY115" s="23" t="s">
        <v>155</v>
      </c>
      <c r="BE115" s="168">
        <f t="shared" si="24"/>
        <v>0</v>
      </c>
      <c r="BF115" s="168">
        <f t="shared" si="25"/>
        <v>0</v>
      </c>
      <c r="BG115" s="168">
        <f t="shared" si="26"/>
        <v>0</v>
      </c>
      <c r="BH115" s="168">
        <f t="shared" si="27"/>
        <v>0</v>
      </c>
      <c r="BI115" s="168">
        <f t="shared" si="28"/>
        <v>0</v>
      </c>
      <c r="BJ115" s="23" t="s">
        <v>81</v>
      </c>
      <c r="BK115" s="168">
        <f t="shared" si="29"/>
        <v>0</v>
      </c>
      <c r="BL115" s="23" t="s">
        <v>260</v>
      </c>
      <c r="BM115" s="23" t="s">
        <v>532</v>
      </c>
    </row>
    <row r="116" spans="2:65" s="1" customFormat="1" ht="24">
      <c r="B116" s="39"/>
      <c r="C116" s="157" t="s">
        <v>254</v>
      </c>
      <c r="D116" s="157" t="s">
        <v>157</v>
      </c>
      <c r="E116" s="158" t="s">
        <v>1489</v>
      </c>
      <c r="F116" s="159" t="s">
        <v>1967</v>
      </c>
      <c r="G116" s="160" t="s">
        <v>1449</v>
      </c>
      <c r="H116" s="161">
        <v>2</v>
      </c>
      <c r="I116" s="162"/>
      <c r="J116" s="163">
        <f t="shared" si="20"/>
        <v>0</v>
      </c>
      <c r="K116" s="159" t="s">
        <v>21</v>
      </c>
      <c r="L116" s="39"/>
      <c r="M116" s="164" t="s">
        <v>21</v>
      </c>
      <c r="N116" s="165" t="s">
        <v>44</v>
      </c>
      <c r="P116" s="166">
        <f t="shared" si="21"/>
        <v>0</v>
      </c>
      <c r="Q116" s="166">
        <v>0</v>
      </c>
      <c r="R116" s="166">
        <f t="shared" si="22"/>
        <v>0</v>
      </c>
      <c r="S116" s="166">
        <v>0</v>
      </c>
      <c r="T116" s="167">
        <f t="shared" si="23"/>
        <v>0</v>
      </c>
      <c r="AR116" s="23" t="s">
        <v>260</v>
      </c>
      <c r="AT116" s="23" t="s">
        <v>157</v>
      </c>
      <c r="AU116" s="23" t="s">
        <v>83</v>
      </c>
      <c r="AY116" s="23" t="s">
        <v>155</v>
      </c>
      <c r="BE116" s="168">
        <f t="shared" si="24"/>
        <v>0</v>
      </c>
      <c r="BF116" s="168">
        <f t="shared" si="25"/>
        <v>0</v>
      </c>
      <c r="BG116" s="168">
        <f t="shared" si="26"/>
        <v>0</v>
      </c>
      <c r="BH116" s="168">
        <f t="shared" si="27"/>
        <v>0</v>
      </c>
      <c r="BI116" s="168">
        <f t="shared" si="28"/>
        <v>0</v>
      </c>
      <c r="BJ116" s="23" t="s">
        <v>81</v>
      </c>
      <c r="BK116" s="168">
        <f t="shared" si="29"/>
        <v>0</v>
      </c>
      <c r="BL116" s="23" t="s">
        <v>260</v>
      </c>
      <c r="BM116" s="23" t="s">
        <v>544</v>
      </c>
    </row>
    <row r="117" spans="2:65" s="1" customFormat="1" ht="22.5" customHeight="1">
      <c r="B117" s="39"/>
      <c r="C117" s="157" t="s">
        <v>351</v>
      </c>
      <c r="D117" s="157" t="s">
        <v>157</v>
      </c>
      <c r="E117" s="158" t="s">
        <v>1490</v>
      </c>
      <c r="F117" s="159" t="s">
        <v>1968</v>
      </c>
      <c r="G117" s="160" t="s">
        <v>1449</v>
      </c>
      <c r="H117" s="161">
        <v>82</v>
      </c>
      <c r="I117" s="162"/>
      <c r="J117" s="163">
        <f t="shared" si="20"/>
        <v>0</v>
      </c>
      <c r="K117" s="159" t="s">
        <v>21</v>
      </c>
      <c r="L117" s="39"/>
      <c r="M117" s="164" t="s">
        <v>21</v>
      </c>
      <c r="N117" s="165" t="s">
        <v>44</v>
      </c>
      <c r="P117" s="166">
        <f t="shared" si="21"/>
        <v>0</v>
      </c>
      <c r="Q117" s="166">
        <v>0</v>
      </c>
      <c r="R117" s="166">
        <f t="shared" si="22"/>
        <v>0</v>
      </c>
      <c r="S117" s="166">
        <v>0</v>
      </c>
      <c r="T117" s="167">
        <f t="shared" si="23"/>
        <v>0</v>
      </c>
      <c r="AR117" s="23" t="s">
        <v>260</v>
      </c>
      <c r="AT117" s="23" t="s">
        <v>157</v>
      </c>
      <c r="AU117" s="23" t="s">
        <v>83</v>
      </c>
      <c r="AY117" s="23" t="s">
        <v>155</v>
      </c>
      <c r="BE117" s="168">
        <f t="shared" si="24"/>
        <v>0</v>
      </c>
      <c r="BF117" s="168">
        <f t="shared" si="25"/>
        <v>0</v>
      </c>
      <c r="BG117" s="168">
        <f t="shared" si="26"/>
        <v>0</v>
      </c>
      <c r="BH117" s="168">
        <f t="shared" si="27"/>
        <v>0</v>
      </c>
      <c r="BI117" s="168">
        <f t="shared" si="28"/>
        <v>0</v>
      </c>
      <c r="BJ117" s="23" t="s">
        <v>81</v>
      </c>
      <c r="BK117" s="168">
        <f t="shared" si="29"/>
        <v>0</v>
      </c>
      <c r="BL117" s="23" t="s">
        <v>260</v>
      </c>
      <c r="BM117" s="23" t="s">
        <v>440</v>
      </c>
    </row>
    <row r="118" spans="2:47" s="1" customFormat="1" ht="24">
      <c r="B118" s="39"/>
      <c r="D118" s="170" t="s">
        <v>222</v>
      </c>
      <c r="F118" s="202" t="s">
        <v>1491</v>
      </c>
      <c r="I118" s="98"/>
      <c r="L118" s="39"/>
      <c r="M118" s="203"/>
      <c r="T118" s="64"/>
      <c r="AT118" s="23" t="s">
        <v>222</v>
      </c>
      <c r="AU118" s="23" t="s">
        <v>83</v>
      </c>
    </row>
    <row r="119" spans="2:65" s="1" customFormat="1" ht="22.5" customHeight="1">
      <c r="B119" s="39"/>
      <c r="C119" s="157" t="s">
        <v>355</v>
      </c>
      <c r="D119" s="157" t="s">
        <v>157</v>
      </c>
      <c r="E119" s="158" t="s">
        <v>1492</v>
      </c>
      <c r="F119" s="159" t="s">
        <v>1969</v>
      </c>
      <c r="G119" s="160" t="s">
        <v>1449</v>
      </c>
      <c r="H119" s="161">
        <v>12</v>
      </c>
      <c r="I119" s="162"/>
      <c r="J119" s="163">
        <f>ROUND(I119*H119,2)</f>
        <v>0</v>
      </c>
      <c r="K119" s="159" t="s">
        <v>21</v>
      </c>
      <c r="L119" s="39"/>
      <c r="M119" s="164" t="s">
        <v>21</v>
      </c>
      <c r="N119" s="165" t="s">
        <v>44</v>
      </c>
      <c r="P119" s="166">
        <f>O119*H119</f>
        <v>0</v>
      </c>
      <c r="Q119" s="166">
        <v>0</v>
      </c>
      <c r="R119" s="166">
        <f>Q119*H119</f>
        <v>0</v>
      </c>
      <c r="S119" s="166">
        <v>0</v>
      </c>
      <c r="T119" s="167">
        <f>S119*H119</f>
        <v>0</v>
      </c>
      <c r="AR119" s="23" t="s">
        <v>260</v>
      </c>
      <c r="AT119" s="23" t="s">
        <v>157</v>
      </c>
      <c r="AU119" s="23" t="s">
        <v>83</v>
      </c>
      <c r="AY119" s="23" t="s">
        <v>155</v>
      </c>
      <c r="BE119" s="168">
        <f>IF(N119="základní",J119,0)</f>
        <v>0</v>
      </c>
      <c r="BF119" s="168">
        <f>IF(N119="snížená",J119,0)</f>
        <v>0</v>
      </c>
      <c r="BG119" s="168">
        <f>IF(N119="zákl. přenesená",J119,0)</f>
        <v>0</v>
      </c>
      <c r="BH119" s="168">
        <f>IF(N119="sníž. přenesená",J119,0)</f>
        <v>0</v>
      </c>
      <c r="BI119" s="168">
        <f>IF(N119="nulová",J119,0)</f>
        <v>0</v>
      </c>
      <c r="BJ119" s="23" t="s">
        <v>81</v>
      </c>
      <c r="BK119" s="168">
        <f>ROUND(I119*H119,2)</f>
        <v>0</v>
      </c>
      <c r="BL119" s="23" t="s">
        <v>260</v>
      </c>
      <c r="BM119" s="23" t="s">
        <v>563</v>
      </c>
    </row>
    <row r="120" spans="2:47" s="1" customFormat="1" ht="24">
      <c r="B120" s="39"/>
      <c r="D120" s="170" t="s">
        <v>222</v>
      </c>
      <c r="F120" s="202" t="s">
        <v>1493</v>
      </c>
      <c r="I120" s="98"/>
      <c r="L120" s="39"/>
      <c r="M120" s="203"/>
      <c r="T120" s="64"/>
      <c r="AT120" s="23" t="s">
        <v>222</v>
      </c>
      <c r="AU120" s="23" t="s">
        <v>83</v>
      </c>
    </row>
    <row r="121" spans="2:65" s="1" customFormat="1" ht="22.5" customHeight="1">
      <c r="B121" s="39"/>
      <c r="C121" s="157" t="s">
        <v>349</v>
      </c>
      <c r="D121" s="157" t="s">
        <v>157</v>
      </c>
      <c r="E121" s="158" t="s">
        <v>1494</v>
      </c>
      <c r="F121" s="159" t="s">
        <v>1970</v>
      </c>
      <c r="G121" s="160" t="s">
        <v>1449</v>
      </c>
      <c r="H121" s="161">
        <v>70</v>
      </c>
      <c r="I121" s="162"/>
      <c r="J121" s="163">
        <f>ROUND(I121*H121,2)</f>
        <v>0</v>
      </c>
      <c r="K121" s="159" t="s">
        <v>21</v>
      </c>
      <c r="L121" s="39"/>
      <c r="M121" s="164" t="s">
        <v>21</v>
      </c>
      <c r="N121" s="165" t="s">
        <v>44</v>
      </c>
      <c r="P121" s="166">
        <f>O121*H121</f>
        <v>0</v>
      </c>
      <c r="Q121" s="166">
        <v>0</v>
      </c>
      <c r="R121" s="166">
        <f>Q121*H121</f>
        <v>0</v>
      </c>
      <c r="S121" s="166">
        <v>0</v>
      </c>
      <c r="T121" s="167">
        <f>S121*H121</f>
        <v>0</v>
      </c>
      <c r="AR121" s="23" t="s">
        <v>260</v>
      </c>
      <c r="AT121" s="23" t="s">
        <v>157</v>
      </c>
      <c r="AU121" s="23" t="s">
        <v>83</v>
      </c>
      <c r="AY121" s="23" t="s">
        <v>155</v>
      </c>
      <c r="BE121" s="168">
        <f>IF(N121="základní",J121,0)</f>
        <v>0</v>
      </c>
      <c r="BF121" s="168">
        <f>IF(N121="snížená",J121,0)</f>
        <v>0</v>
      </c>
      <c r="BG121" s="168">
        <f>IF(N121="zákl. přenesená",J121,0)</f>
        <v>0</v>
      </c>
      <c r="BH121" s="168">
        <f>IF(N121="sníž. přenesená",J121,0)</f>
        <v>0</v>
      </c>
      <c r="BI121" s="168">
        <f>IF(N121="nulová",J121,0)</f>
        <v>0</v>
      </c>
      <c r="BJ121" s="23" t="s">
        <v>81</v>
      </c>
      <c r="BK121" s="168">
        <f>ROUND(I121*H121,2)</f>
        <v>0</v>
      </c>
      <c r="BL121" s="23" t="s">
        <v>260</v>
      </c>
      <c r="BM121" s="23" t="s">
        <v>573</v>
      </c>
    </row>
    <row r="122" spans="2:47" s="1" customFormat="1" ht="24">
      <c r="B122" s="39"/>
      <c r="D122" s="170" t="s">
        <v>222</v>
      </c>
      <c r="F122" s="202" t="s">
        <v>1493</v>
      </c>
      <c r="I122" s="98"/>
      <c r="L122" s="39"/>
      <c r="M122" s="203"/>
      <c r="T122" s="64"/>
      <c r="AT122" s="23" t="s">
        <v>222</v>
      </c>
      <c r="AU122" s="23" t="s">
        <v>83</v>
      </c>
    </row>
    <row r="123" spans="2:65" s="1" customFormat="1" ht="36">
      <c r="B123" s="39"/>
      <c r="C123" s="157" t="s">
        <v>375</v>
      </c>
      <c r="D123" s="157" t="s">
        <v>157</v>
      </c>
      <c r="E123" s="158" t="s">
        <v>1495</v>
      </c>
      <c r="F123" s="159" t="s">
        <v>1994</v>
      </c>
      <c r="G123" s="160" t="s">
        <v>1449</v>
      </c>
      <c r="H123" s="161">
        <v>82</v>
      </c>
      <c r="I123" s="162"/>
      <c r="J123" s="163">
        <f>ROUND(I123*H123,2)</f>
        <v>0</v>
      </c>
      <c r="K123" s="159" t="s">
        <v>21</v>
      </c>
      <c r="L123" s="39"/>
      <c r="M123" s="164" t="s">
        <v>21</v>
      </c>
      <c r="N123" s="165" t="s">
        <v>44</v>
      </c>
      <c r="P123" s="166">
        <f>O123*H123</f>
        <v>0</v>
      </c>
      <c r="Q123" s="166">
        <v>0</v>
      </c>
      <c r="R123" s="166">
        <f>Q123*H123</f>
        <v>0</v>
      </c>
      <c r="S123" s="166">
        <v>0</v>
      </c>
      <c r="T123" s="167">
        <f>S123*H123</f>
        <v>0</v>
      </c>
      <c r="AR123" s="23" t="s">
        <v>260</v>
      </c>
      <c r="AT123" s="23" t="s">
        <v>157</v>
      </c>
      <c r="AU123" s="23" t="s">
        <v>83</v>
      </c>
      <c r="AY123" s="23" t="s">
        <v>155</v>
      </c>
      <c r="BE123" s="168">
        <f>IF(N123="základní",J123,0)</f>
        <v>0</v>
      </c>
      <c r="BF123" s="168">
        <f>IF(N123="snížená",J123,0)</f>
        <v>0</v>
      </c>
      <c r="BG123" s="168">
        <f>IF(N123="zákl. přenesená",J123,0)</f>
        <v>0</v>
      </c>
      <c r="BH123" s="168">
        <f>IF(N123="sníž. přenesená",J123,0)</f>
        <v>0</v>
      </c>
      <c r="BI123" s="168">
        <f>IF(N123="nulová",J123,0)</f>
        <v>0</v>
      </c>
      <c r="BJ123" s="23" t="s">
        <v>81</v>
      </c>
      <c r="BK123" s="168">
        <f>ROUND(I123*H123,2)</f>
        <v>0</v>
      </c>
      <c r="BL123" s="23" t="s">
        <v>260</v>
      </c>
      <c r="BM123" s="23" t="s">
        <v>582</v>
      </c>
    </row>
    <row r="124" spans="2:47" s="1" customFormat="1" ht="24">
      <c r="B124" s="39"/>
      <c r="D124" s="170" t="s">
        <v>222</v>
      </c>
      <c r="F124" s="202" t="s">
        <v>1496</v>
      </c>
      <c r="I124" s="98"/>
      <c r="L124" s="39"/>
      <c r="M124" s="203"/>
      <c r="T124" s="64"/>
      <c r="AT124" s="23" t="s">
        <v>222</v>
      </c>
      <c r="AU124" s="23" t="s">
        <v>83</v>
      </c>
    </row>
    <row r="125" spans="2:65" s="1" customFormat="1" ht="36">
      <c r="B125" s="39"/>
      <c r="C125" s="157" t="s">
        <v>379</v>
      </c>
      <c r="D125" s="157" t="s">
        <v>157</v>
      </c>
      <c r="E125" s="158" t="s">
        <v>1497</v>
      </c>
      <c r="F125" s="159" t="s">
        <v>1995</v>
      </c>
      <c r="G125" s="160" t="s">
        <v>1449</v>
      </c>
      <c r="H125" s="161">
        <v>70</v>
      </c>
      <c r="I125" s="162"/>
      <c r="J125" s="163">
        <f aca="true" t="shared" si="30" ref="J125:J134">ROUND(I125*H125,2)</f>
        <v>0</v>
      </c>
      <c r="K125" s="159" t="s">
        <v>21</v>
      </c>
      <c r="L125" s="39"/>
      <c r="M125" s="164" t="s">
        <v>21</v>
      </c>
      <c r="N125" s="165" t="s">
        <v>44</v>
      </c>
      <c r="P125" s="166">
        <f aca="true" t="shared" si="31" ref="P125:P134">O125*H125</f>
        <v>0</v>
      </c>
      <c r="Q125" s="166">
        <v>0</v>
      </c>
      <c r="R125" s="166">
        <f aca="true" t="shared" si="32" ref="R125:R134">Q125*H125</f>
        <v>0</v>
      </c>
      <c r="S125" s="166">
        <v>0</v>
      </c>
      <c r="T125" s="167">
        <f aca="true" t="shared" si="33" ref="T125:T134">S125*H125</f>
        <v>0</v>
      </c>
      <c r="AR125" s="23" t="s">
        <v>260</v>
      </c>
      <c r="AT125" s="23" t="s">
        <v>157</v>
      </c>
      <c r="AU125" s="23" t="s">
        <v>83</v>
      </c>
      <c r="AY125" s="23" t="s">
        <v>155</v>
      </c>
      <c r="BE125" s="168">
        <f aca="true" t="shared" si="34" ref="BE125:BE134">IF(N125="základní",J125,0)</f>
        <v>0</v>
      </c>
      <c r="BF125" s="168">
        <f aca="true" t="shared" si="35" ref="BF125:BF134">IF(N125="snížená",J125,0)</f>
        <v>0</v>
      </c>
      <c r="BG125" s="168">
        <f aca="true" t="shared" si="36" ref="BG125:BG134">IF(N125="zákl. přenesená",J125,0)</f>
        <v>0</v>
      </c>
      <c r="BH125" s="168">
        <f aca="true" t="shared" si="37" ref="BH125:BH134">IF(N125="sníž. přenesená",J125,0)</f>
        <v>0</v>
      </c>
      <c r="BI125" s="168">
        <f aca="true" t="shared" si="38" ref="BI125:BI134">IF(N125="nulová",J125,0)</f>
        <v>0</v>
      </c>
      <c r="BJ125" s="23" t="s">
        <v>81</v>
      </c>
      <c r="BK125" s="168">
        <f aca="true" t="shared" si="39" ref="BK125:BK134">ROUND(I125*H125,2)</f>
        <v>0</v>
      </c>
      <c r="BL125" s="23" t="s">
        <v>260</v>
      </c>
      <c r="BM125" s="23" t="s">
        <v>600</v>
      </c>
    </row>
    <row r="126" spans="2:65" s="1" customFormat="1" ht="36">
      <c r="B126" s="39"/>
      <c r="C126" s="157" t="s">
        <v>386</v>
      </c>
      <c r="D126" s="157" t="s">
        <v>157</v>
      </c>
      <c r="E126" s="158" t="s">
        <v>1498</v>
      </c>
      <c r="F126" s="159" t="s">
        <v>1996</v>
      </c>
      <c r="G126" s="160" t="s">
        <v>1449</v>
      </c>
      <c r="H126" s="161">
        <v>12</v>
      </c>
      <c r="I126" s="162"/>
      <c r="J126" s="163">
        <f t="shared" si="30"/>
        <v>0</v>
      </c>
      <c r="K126" s="159" t="s">
        <v>21</v>
      </c>
      <c r="L126" s="39"/>
      <c r="M126" s="164" t="s">
        <v>21</v>
      </c>
      <c r="N126" s="165" t="s">
        <v>44</v>
      </c>
      <c r="P126" s="166">
        <f t="shared" si="31"/>
        <v>0</v>
      </c>
      <c r="Q126" s="166">
        <v>0</v>
      </c>
      <c r="R126" s="166">
        <f t="shared" si="32"/>
        <v>0</v>
      </c>
      <c r="S126" s="166">
        <v>0</v>
      </c>
      <c r="T126" s="167">
        <f t="shared" si="33"/>
        <v>0</v>
      </c>
      <c r="AR126" s="23" t="s">
        <v>260</v>
      </c>
      <c r="AT126" s="23" t="s">
        <v>157</v>
      </c>
      <c r="AU126" s="23" t="s">
        <v>83</v>
      </c>
      <c r="AY126" s="23" t="s">
        <v>155</v>
      </c>
      <c r="BE126" s="168">
        <f t="shared" si="34"/>
        <v>0</v>
      </c>
      <c r="BF126" s="168">
        <f t="shared" si="35"/>
        <v>0</v>
      </c>
      <c r="BG126" s="168">
        <f t="shared" si="36"/>
        <v>0</v>
      </c>
      <c r="BH126" s="168">
        <f t="shared" si="37"/>
        <v>0</v>
      </c>
      <c r="BI126" s="168">
        <f t="shared" si="38"/>
        <v>0</v>
      </c>
      <c r="BJ126" s="23" t="s">
        <v>81</v>
      </c>
      <c r="BK126" s="168">
        <f t="shared" si="39"/>
        <v>0</v>
      </c>
      <c r="BL126" s="23" t="s">
        <v>260</v>
      </c>
      <c r="BM126" s="23" t="s">
        <v>609</v>
      </c>
    </row>
    <row r="127" spans="2:65" s="1" customFormat="1" ht="22.5" customHeight="1">
      <c r="B127" s="39"/>
      <c r="C127" s="157" t="s">
        <v>392</v>
      </c>
      <c r="D127" s="157" t="s">
        <v>157</v>
      </c>
      <c r="E127" s="158" t="s">
        <v>1499</v>
      </c>
      <c r="F127" s="159" t="s">
        <v>1500</v>
      </c>
      <c r="G127" s="160" t="s">
        <v>1246</v>
      </c>
      <c r="H127" s="161">
        <v>3</v>
      </c>
      <c r="I127" s="162"/>
      <c r="J127" s="163">
        <f t="shared" si="30"/>
        <v>0</v>
      </c>
      <c r="K127" s="159" t="s">
        <v>21</v>
      </c>
      <c r="L127" s="39"/>
      <c r="M127" s="164" t="s">
        <v>21</v>
      </c>
      <c r="N127" s="165" t="s">
        <v>44</v>
      </c>
      <c r="P127" s="166">
        <f t="shared" si="31"/>
        <v>0</v>
      </c>
      <c r="Q127" s="166">
        <v>0</v>
      </c>
      <c r="R127" s="166">
        <f t="shared" si="32"/>
        <v>0</v>
      </c>
      <c r="S127" s="166">
        <v>0</v>
      </c>
      <c r="T127" s="167">
        <f t="shared" si="33"/>
        <v>0</v>
      </c>
      <c r="AR127" s="23" t="s">
        <v>260</v>
      </c>
      <c r="AT127" s="23" t="s">
        <v>157</v>
      </c>
      <c r="AU127" s="23" t="s">
        <v>83</v>
      </c>
      <c r="AY127" s="23" t="s">
        <v>155</v>
      </c>
      <c r="BE127" s="168">
        <f t="shared" si="34"/>
        <v>0</v>
      </c>
      <c r="BF127" s="168">
        <f t="shared" si="35"/>
        <v>0</v>
      </c>
      <c r="BG127" s="168">
        <f t="shared" si="36"/>
        <v>0</v>
      </c>
      <c r="BH127" s="168">
        <f t="shared" si="37"/>
        <v>0</v>
      </c>
      <c r="BI127" s="168">
        <f t="shared" si="38"/>
        <v>0</v>
      </c>
      <c r="BJ127" s="23" t="s">
        <v>81</v>
      </c>
      <c r="BK127" s="168">
        <f t="shared" si="39"/>
        <v>0</v>
      </c>
      <c r="BL127" s="23" t="s">
        <v>260</v>
      </c>
      <c r="BM127" s="23" t="s">
        <v>619</v>
      </c>
    </row>
    <row r="128" spans="2:65" s="1" customFormat="1" ht="22.5" customHeight="1">
      <c r="B128" s="39"/>
      <c r="C128" s="157" t="s">
        <v>400</v>
      </c>
      <c r="D128" s="157" t="s">
        <v>157</v>
      </c>
      <c r="E128" s="158" t="s">
        <v>1501</v>
      </c>
      <c r="F128" s="159" t="s">
        <v>1457</v>
      </c>
      <c r="G128" s="160" t="s">
        <v>1502</v>
      </c>
      <c r="H128" s="161">
        <v>1</v>
      </c>
      <c r="I128" s="162"/>
      <c r="J128" s="163">
        <f t="shared" si="30"/>
        <v>0</v>
      </c>
      <c r="K128" s="159" t="s">
        <v>21</v>
      </c>
      <c r="L128" s="39"/>
      <c r="M128" s="164" t="s">
        <v>21</v>
      </c>
      <c r="N128" s="165" t="s">
        <v>44</v>
      </c>
      <c r="P128" s="166">
        <f t="shared" si="31"/>
        <v>0</v>
      </c>
      <c r="Q128" s="166">
        <v>0</v>
      </c>
      <c r="R128" s="166">
        <f t="shared" si="32"/>
        <v>0</v>
      </c>
      <c r="S128" s="166">
        <v>0</v>
      </c>
      <c r="T128" s="167">
        <f t="shared" si="33"/>
        <v>0</v>
      </c>
      <c r="AR128" s="23" t="s">
        <v>260</v>
      </c>
      <c r="AT128" s="23" t="s">
        <v>157</v>
      </c>
      <c r="AU128" s="23" t="s">
        <v>83</v>
      </c>
      <c r="AY128" s="23" t="s">
        <v>155</v>
      </c>
      <c r="BE128" s="168">
        <f t="shared" si="34"/>
        <v>0</v>
      </c>
      <c r="BF128" s="168">
        <f t="shared" si="35"/>
        <v>0</v>
      </c>
      <c r="BG128" s="168">
        <f t="shared" si="36"/>
        <v>0</v>
      </c>
      <c r="BH128" s="168">
        <f t="shared" si="37"/>
        <v>0</v>
      </c>
      <c r="BI128" s="168">
        <f t="shared" si="38"/>
        <v>0</v>
      </c>
      <c r="BJ128" s="23" t="s">
        <v>81</v>
      </c>
      <c r="BK128" s="168">
        <f t="shared" si="39"/>
        <v>0</v>
      </c>
      <c r="BL128" s="23" t="s">
        <v>260</v>
      </c>
      <c r="BM128" s="23" t="s">
        <v>632</v>
      </c>
    </row>
    <row r="129" spans="2:65" s="1" customFormat="1" ht="22.5" customHeight="1">
      <c r="B129" s="39"/>
      <c r="C129" s="157" t="s">
        <v>407</v>
      </c>
      <c r="D129" s="157" t="s">
        <v>157</v>
      </c>
      <c r="E129" s="158" t="s">
        <v>1503</v>
      </c>
      <c r="F129" s="159" t="s">
        <v>1504</v>
      </c>
      <c r="G129" s="160" t="s">
        <v>1449</v>
      </c>
      <c r="H129" s="161">
        <v>10</v>
      </c>
      <c r="I129" s="162"/>
      <c r="J129" s="163">
        <f t="shared" si="30"/>
        <v>0</v>
      </c>
      <c r="K129" s="159" t="s">
        <v>21</v>
      </c>
      <c r="L129" s="39"/>
      <c r="M129" s="164" t="s">
        <v>21</v>
      </c>
      <c r="N129" s="165" t="s">
        <v>44</v>
      </c>
      <c r="P129" s="166">
        <f t="shared" si="31"/>
        <v>0</v>
      </c>
      <c r="Q129" s="166">
        <v>0</v>
      </c>
      <c r="R129" s="166">
        <f t="shared" si="32"/>
        <v>0</v>
      </c>
      <c r="S129" s="166">
        <v>0</v>
      </c>
      <c r="T129" s="167">
        <f t="shared" si="33"/>
        <v>0</v>
      </c>
      <c r="AR129" s="23" t="s">
        <v>260</v>
      </c>
      <c r="AT129" s="23" t="s">
        <v>157</v>
      </c>
      <c r="AU129" s="23" t="s">
        <v>83</v>
      </c>
      <c r="AY129" s="23" t="s">
        <v>155</v>
      </c>
      <c r="BE129" s="168">
        <f t="shared" si="34"/>
        <v>0</v>
      </c>
      <c r="BF129" s="168">
        <f t="shared" si="35"/>
        <v>0</v>
      </c>
      <c r="BG129" s="168">
        <f t="shared" si="36"/>
        <v>0</v>
      </c>
      <c r="BH129" s="168">
        <f t="shared" si="37"/>
        <v>0</v>
      </c>
      <c r="BI129" s="168">
        <f t="shared" si="38"/>
        <v>0</v>
      </c>
      <c r="BJ129" s="23" t="s">
        <v>81</v>
      </c>
      <c r="BK129" s="168">
        <f t="shared" si="39"/>
        <v>0</v>
      </c>
      <c r="BL129" s="23" t="s">
        <v>260</v>
      </c>
      <c r="BM129" s="23" t="s">
        <v>643</v>
      </c>
    </row>
    <row r="130" spans="2:65" s="1" customFormat="1" ht="22.5" customHeight="1">
      <c r="B130" s="39"/>
      <c r="C130" s="157" t="s">
        <v>413</v>
      </c>
      <c r="D130" s="157" t="s">
        <v>157</v>
      </c>
      <c r="E130" s="158" t="s">
        <v>1505</v>
      </c>
      <c r="F130" s="159" t="s">
        <v>1506</v>
      </c>
      <c r="G130" s="160" t="s">
        <v>1507</v>
      </c>
      <c r="H130" s="161">
        <v>1</v>
      </c>
      <c r="I130" s="162"/>
      <c r="J130" s="163">
        <f t="shared" si="30"/>
        <v>0</v>
      </c>
      <c r="K130" s="159" t="s">
        <v>21</v>
      </c>
      <c r="L130" s="39"/>
      <c r="M130" s="164" t="s">
        <v>21</v>
      </c>
      <c r="N130" s="165" t="s">
        <v>44</v>
      </c>
      <c r="P130" s="166">
        <f t="shared" si="31"/>
        <v>0</v>
      </c>
      <c r="Q130" s="166">
        <v>0</v>
      </c>
      <c r="R130" s="166">
        <f t="shared" si="32"/>
        <v>0</v>
      </c>
      <c r="S130" s="166">
        <v>0</v>
      </c>
      <c r="T130" s="167">
        <f t="shared" si="33"/>
        <v>0</v>
      </c>
      <c r="AR130" s="23" t="s">
        <v>260</v>
      </c>
      <c r="AT130" s="23" t="s">
        <v>157</v>
      </c>
      <c r="AU130" s="23" t="s">
        <v>83</v>
      </c>
      <c r="AY130" s="23" t="s">
        <v>155</v>
      </c>
      <c r="BE130" s="168">
        <f t="shared" si="34"/>
        <v>0</v>
      </c>
      <c r="BF130" s="168">
        <f t="shared" si="35"/>
        <v>0</v>
      </c>
      <c r="BG130" s="168">
        <f t="shared" si="36"/>
        <v>0</v>
      </c>
      <c r="BH130" s="168">
        <f t="shared" si="37"/>
        <v>0</v>
      </c>
      <c r="BI130" s="168">
        <f t="shared" si="38"/>
        <v>0</v>
      </c>
      <c r="BJ130" s="23" t="s">
        <v>81</v>
      </c>
      <c r="BK130" s="168">
        <f t="shared" si="39"/>
        <v>0</v>
      </c>
      <c r="BL130" s="23" t="s">
        <v>260</v>
      </c>
      <c r="BM130" s="23" t="s">
        <v>653</v>
      </c>
    </row>
    <row r="131" spans="2:65" s="1" customFormat="1" ht="22.5" customHeight="1">
      <c r="B131" s="39"/>
      <c r="C131" s="157" t="s">
        <v>418</v>
      </c>
      <c r="D131" s="157" t="s">
        <v>157</v>
      </c>
      <c r="E131" s="158" t="s">
        <v>1508</v>
      </c>
      <c r="F131" s="159" t="s">
        <v>1509</v>
      </c>
      <c r="G131" s="160" t="s">
        <v>1507</v>
      </c>
      <c r="H131" s="161">
        <v>1</v>
      </c>
      <c r="I131" s="162"/>
      <c r="J131" s="163">
        <f t="shared" si="30"/>
        <v>0</v>
      </c>
      <c r="K131" s="159" t="s">
        <v>21</v>
      </c>
      <c r="L131" s="39"/>
      <c r="M131" s="164" t="s">
        <v>21</v>
      </c>
      <c r="N131" s="165" t="s">
        <v>44</v>
      </c>
      <c r="P131" s="166">
        <f t="shared" si="31"/>
        <v>0</v>
      </c>
      <c r="Q131" s="166">
        <v>0</v>
      </c>
      <c r="R131" s="166">
        <f t="shared" si="32"/>
        <v>0</v>
      </c>
      <c r="S131" s="166">
        <v>0</v>
      </c>
      <c r="T131" s="167">
        <f t="shared" si="33"/>
        <v>0</v>
      </c>
      <c r="AR131" s="23" t="s">
        <v>260</v>
      </c>
      <c r="AT131" s="23" t="s">
        <v>157</v>
      </c>
      <c r="AU131" s="23" t="s">
        <v>83</v>
      </c>
      <c r="AY131" s="23" t="s">
        <v>155</v>
      </c>
      <c r="BE131" s="168">
        <f t="shared" si="34"/>
        <v>0</v>
      </c>
      <c r="BF131" s="168">
        <f t="shared" si="35"/>
        <v>0</v>
      </c>
      <c r="BG131" s="168">
        <f t="shared" si="36"/>
        <v>0</v>
      </c>
      <c r="BH131" s="168">
        <f t="shared" si="37"/>
        <v>0</v>
      </c>
      <c r="BI131" s="168">
        <f t="shared" si="38"/>
        <v>0</v>
      </c>
      <c r="BJ131" s="23" t="s">
        <v>81</v>
      </c>
      <c r="BK131" s="168">
        <f t="shared" si="39"/>
        <v>0</v>
      </c>
      <c r="BL131" s="23" t="s">
        <v>260</v>
      </c>
      <c r="BM131" s="23" t="s">
        <v>664</v>
      </c>
    </row>
    <row r="132" spans="2:65" s="1" customFormat="1" ht="22.5" customHeight="1">
      <c r="B132" s="39"/>
      <c r="C132" s="192" t="s">
        <v>425</v>
      </c>
      <c r="D132" s="192" t="s">
        <v>218</v>
      </c>
      <c r="E132" s="193" t="s">
        <v>1510</v>
      </c>
      <c r="F132" s="296" t="s">
        <v>1958</v>
      </c>
      <c r="G132" s="195" t="s">
        <v>1507</v>
      </c>
      <c r="H132" s="196">
        <v>1</v>
      </c>
      <c r="I132" s="197"/>
      <c r="J132" s="198">
        <f t="shared" si="30"/>
        <v>0</v>
      </c>
      <c r="K132" s="194" t="s">
        <v>21</v>
      </c>
      <c r="L132" s="199"/>
      <c r="M132" s="200" t="s">
        <v>21</v>
      </c>
      <c r="N132" s="201" t="s">
        <v>44</v>
      </c>
      <c r="P132" s="166">
        <f t="shared" si="31"/>
        <v>0</v>
      </c>
      <c r="Q132" s="166">
        <v>0</v>
      </c>
      <c r="R132" s="166">
        <f t="shared" si="32"/>
        <v>0</v>
      </c>
      <c r="S132" s="166">
        <v>0</v>
      </c>
      <c r="T132" s="167">
        <f t="shared" si="33"/>
        <v>0</v>
      </c>
      <c r="AR132" s="23" t="s">
        <v>351</v>
      </c>
      <c r="AT132" s="23" t="s">
        <v>218</v>
      </c>
      <c r="AU132" s="23" t="s">
        <v>83</v>
      </c>
      <c r="AY132" s="23" t="s">
        <v>155</v>
      </c>
      <c r="BE132" s="168">
        <f t="shared" si="34"/>
        <v>0</v>
      </c>
      <c r="BF132" s="168">
        <f t="shared" si="35"/>
        <v>0</v>
      </c>
      <c r="BG132" s="168">
        <f t="shared" si="36"/>
        <v>0</v>
      </c>
      <c r="BH132" s="168">
        <f t="shared" si="37"/>
        <v>0</v>
      </c>
      <c r="BI132" s="168">
        <f t="shared" si="38"/>
        <v>0</v>
      </c>
      <c r="BJ132" s="23" t="s">
        <v>81</v>
      </c>
      <c r="BK132" s="168">
        <f t="shared" si="39"/>
        <v>0</v>
      </c>
      <c r="BL132" s="23" t="s">
        <v>260</v>
      </c>
      <c r="BM132" s="23" t="s">
        <v>675</v>
      </c>
    </row>
    <row r="133" spans="2:65" s="1" customFormat="1" ht="22.5" customHeight="1">
      <c r="B133" s="39"/>
      <c r="C133" s="192" t="s">
        <v>373</v>
      </c>
      <c r="D133" s="192" t="s">
        <v>218</v>
      </c>
      <c r="E133" s="193" t="s">
        <v>1511</v>
      </c>
      <c r="F133" s="194" t="s">
        <v>1512</v>
      </c>
      <c r="G133" s="195" t="s">
        <v>1507</v>
      </c>
      <c r="H133" s="196">
        <v>1</v>
      </c>
      <c r="I133" s="197"/>
      <c r="J133" s="198">
        <f t="shared" si="30"/>
        <v>0</v>
      </c>
      <c r="K133" s="194" t="s">
        <v>21</v>
      </c>
      <c r="L133" s="199"/>
      <c r="M133" s="200" t="s">
        <v>21</v>
      </c>
      <c r="N133" s="201" t="s">
        <v>44</v>
      </c>
      <c r="P133" s="166">
        <f t="shared" si="31"/>
        <v>0</v>
      </c>
      <c r="Q133" s="166">
        <v>0</v>
      </c>
      <c r="R133" s="166">
        <f t="shared" si="32"/>
        <v>0</v>
      </c>
      <c r="S133" s="166">
        <v>0</v>
      </c>
      <c r="T133" s="167">
        <f t="shared" si="33"/>
        <v>0</v>
      </c>
      <c r="AR133" s="23" t="s">
        <v>351</v>
      </c>
      <c r="AT133" s="23" t="s">
        <v>218</v>
      </c>
      <c r="AU133" s="23" t="s">
        <v>83</v>
      </c>
      <c r="AY133" s="23" t="s">
        <v>155</v>
      </c>
      <c r="BE133" s="168">
        <f t="shared" si="34"/>
        <v>0</v>
      </c>
      <c r="BF133" s="168">
        <f t="shared" si="35"/>
        <v>0</v>
      </c>
      <c r="BG133" s="168">
        <f t="shared" si="36"/>
        <v>0</v>
      </c>
      <c r="BH133" s="168">
        <f t="shared" si="37"/>
        <v>0</v>
      </c>
      <c r="BI133" s="168">
        <f t="shared" si="38"/>
        <v>0</v>
      </c>
      <c r="BJ133" s="23" t="s">
        <v>81</v>
      </c>
      <c r="BK133" s="168">
        <f t="shared" si="39"/>
        <v>0</v>
      </c>
      <c r="BL133" s="23" t="s">
        <v>260</v>
      </c>
      <c r="BM133" s="23" t="s">
        <v>688</v>
      </c>
    </row>
    <row r="134" spans="2:65" s="1" customFormat="1" ht="31.5" customHeight="1">
      <c r="B134" s="39"/>
      <c r="C134" s="157" t="s">
        <v>442</v>
      </c>
      <c r="D134" s="157" t="s">
        <v>157</v>
      </c>
      <c r="E134" s="158" t="s">
        <v>1513</v>
      </c>
      <c r="F134" s="159" t="s">
        <v>1514</v>
      </c>
      <c r="G134" s="160" t="s">
        <v>742</v>
      </c>
      <c r="H134" s="211"/>
      <c r="I134" s="162"/>
      <c r="J134" s="163">
        <f t="shared" si="30"/>
        <v>0</v>
      </c>
      <c r="K134" s="159" t="s">
        <v>161</v>
      </c>
      <c r="L134" s="39"/>
      <c r="M134" s="164" t="s">
        <v>21</v>
      </c>
      <c r="N134" s="165" t="s">
        <v>44</v>
      </c>
      <c r="P134" s="166">
        <f t="shared" si="31"/>
        <v>0</v>
      </c>
      <c r="Q134" s="166">
        <v>0</v>
      </c>
      <c r="R134" s="166">
        <f t="shared" si="32"/>
        <v>0</v>
      </c>
      <c r="S134" s="166">
        <v>0</v>
      </c>
      <c r="T134" s="167">
        <f t="shared" si="33"/>
        <v>0</v>
      </c>
      <c r="AR134" s="23" t="s">
        <v>260</v>
      </c>
      <c r="AT134" s="23" t="s">
        <v>157</v>
      </c>
      <c r="AU134" s="23" t="s">
        <v>83</v>
      </c>
      <c r="AY134" s="23" t="s">
        <v>155</v>
      </c>
      <c r="BE134" s="168">
        <f t="shared" si="34"/>
        <v>0</v>
      </c>
      <c r="BF134" s="168">
        <f t="shared" si="35"/>
        <v>0</v>
      </c>
      <c r="BG134" s="168">
        <f t="shared" si="36"/>
        <v>0</v>
      </c>
      <c r="BH134" s="168">
        <f t="shared" si="37"/>
        <v>0</v>
      </c>
      <c r="BI134" s="168">
        <f t="shared" si="38"/>
        <v>0</v>
      </c>
      <c r="BJ134" s="23" t="s">
        <v>81</v>
      </c>
      <c r="BK134" s="168">
        <f t="shared" si="39"/>
        <v>0</v>
      </c>
      <c r="BL134" s="23" t="s">
        <v>260</v>
      </c>
      <c r="BM134" s="23" t="s">
        <v>1515</v>
      </c>
    </row>
    <row r="135" spans="2:63" s="10" customFormat="1" ht="29.85" customHeight="1">
      <c r="B135" s="145"/>
      <c r="D135" s="146" t="s">
        <v>72</v>
      </c>
      <c r="E135" s="155" t="s">
        <v>1516</v>
      </c>
      <c r="F135" s="155" t="s">
        <v>1517</v>
      </c>
      <c r="I135" s="148"/>
      <c r="J135" s="156">
        <f>BK135</f>
        <v>0</v>
      </c>
      <c r="L135" s="145"/>
      <c r="M135" s="150"/>
      <c r="P135" s="151">
        <f>SUM(P136:P167)</f>
        <v>0</v>
      </c>
      <c r="R135" s="151">
        <f>SUM(R136:R167)</f>
        <v>0</v>
      </c>
      <c r="T135" s="152">
        <f>SUM(T136:T167)</f>
        <v>0</v>
      </c>
      <c r="AR135" s="146" t="s">
        <v>83</v>
      </c>
      <c r="AT135" s="153" t="s">
        <v>72</v>
      </c>
      <c r="AU135" s="153" t="s">
        <v>81</v>
      </c>
      <c r="AY135" s="146" t="s">
        <v>155</v>
      </c>
      <c r="BK135" s="154">
        <f>SUM(BK136:BK167)</f>
        <v>0</v>
      </c>
    </row>
    <row r="136" spans="2:65" s="1" customFormat="1" ht="31.5" customHeight="1">
      <c r="B136" s="39"/>
      <c r="C136" s="157" t="s">
        <v>447</v>
      </c>
      <c r="D136" s="157" t="s">
        <v>157</v>
      </c>
      <c r="E136" s="158" t="s">
        <v>1518</v>
      </c>
      <c r="F136" s="159" t="s">
        <v>1997</v>
      </c>
      <c r="G136" s="160" t="s">
        <v>759</v>
      </c>
      <c r="H136" s="161">
        <v>1</v>
      </c>
      <c r="I136" s="162"/>
      <c r="J136" s="163">
        <f aca="true" t="shared" si="40" ref="J136:J167">ROUND(I136*H136,2)</f>
        <v>0</v>
      </c>
      <c r="K136" s="159" t="s">
        <v>21</v>
      </c>
      <c r="L136" s="39"/>
      <c r="M136" s="164" t="s">
        <v>21</v>
      </c>
      <c r="N136" s="165" t="s">
        <v>44</v>
      </c>
      <c r="P136" s="166">
        <f aca="true" t="shared" si="41" ref="P136:P167">O136*H136</f>
        <v>0</v>
      </c>
      <c r="Q136" s="166">
        <v>0</v>
      </c>
      <c r="R136" s="166">
        <f aca="true" t="shared" si="42" ref="R136:R167">Q136*H136</f>
        <v>0</v>
      </c>
      <c r="S136" s="166">
        <v>0</v>
      </c>
      <c r="T136" s="167">
        <f aca="true" t="shared" si="43" ref="T136:T167">S136*H136</f>
        <v>0</v>
      </c>
      <c r="AR136" s="23" t="s">
        <v>260</v>
      </c>
      <c r="AT136" s="23" t="s">
        <v>157</v>
      </c>
      <c r="AU136" s="23" t="s">
        <v>83</v>
      </c>
      <c r="AY136" s="23" t="s">
        <v>155</v>
      </c>
      <c r="BE136" s="168">
        <f aca="true" t="shared" si="44" ref="BE136:BE167">IF(N136="základní",J136,0)</f>
        <v>0</v>
      </c>
      <c r="BF136" s="168">
        <f aca="true" t="shared" si="45" ref="BF136:BF167">IF(N136="snížená",J136,0)</f>
        <v>0</v>
      </c>
      <c r="BG136" s="168">
        <f aca="true" t="shared" si="46" ref="BG136:BG167">IF(N136="zákl. přenesená",J136,0)</f>
        <v>0</v>
      </c>
      <c r="BH136" s="168">
        <f aca="true" t="shared" si="47" ref="BH136:BH167">IF(N136="sníž. přenesená",J136,0)</f>
        <v>0</v>
      </c>
      <c r="BI136" s="168">
        <f aca="true" t="shared" si="48" ref="BI136:BI167">IF(N136="nulová",J136,0)</f>
        <v>0</v>
      </c>
      <c r="BJ136" s="23" t="s">
        <v>81</v>
      </c>
      <c r="BK136" s="168">
        <f aca="true" t="shared" si="49" ref="BK136:BK167">ROUND(I136*H136,2)</f>
        <v>0</v>
      </c>
      <c r="BL136" s="23" t="s">
        <v>260</v>
      </c>
      <c r="BM136" s="23" t="s">
        <v>1519</v>
      </c>
    </row>
    <row r="137" spans="2:65" s="1" customFormat="1" ht="13.5">
      <c r="B137" s="39"/>
      <c r="C137" s="157" t="s">
        <v>453</v>
      </c>
      <c r="D137" s="157" t="s">
        <v>157</v>
      </c>
      <c r="E137" s="158" t="s">
        <v>1520</v>
      </c>
      <c r="F137" s="159" t="s">
        <v>1998</v>
      </c>
      <c r="G137" s="160" t="s">
        <v>759</v>
      </c>
      <c r="H137" s="161">
        <v>1</v>
      </c>
      <c r="I137" s="162"/>
      <c r="J137" s="163">
        <f t="shared" si="40"/>
        <v>0</v>
      </c>
      <c r="K137" s="159" t="s">
        <v>21</v>
      </c>
      <c r="L137" s="39"/>
      <c r="M137" s="164" t="s">
        <v>21</v>
      </c>
      <c r="N137" s="165" t="s">
        <v>44</v>
      </c>
      <c r="P137" s="166">
        <f t="shared" si="41"/>
        <v>0</v>
      </c>
      <c r="Q137" s="166">
        <v>0</v>
      </c>
      <c r="R137" s="166">
        <f t="shared" si="42"/>
        <v>0</v>
      </c>
      <c r="S137" s="166">
        <v>0</v>
      </c>
      <c r="T137" s="167">
        <f t="shared" si="43"/>
        <v>0</v>
      </c>
      <c r="AR137" s="23" t="s">
        <v>260</v>
      </c>
      <c r="AT137" s="23" t="s">
        <v>157</v>
      </c>
      <c r="AU137" s="23" t="s">
        <v>83</v>
      </c>
      <c r="AY137" s="23" t="s">
        <v>155</v>
      </c>
      <c r="BE137" s="168">
        <f t="shared" si="44"/>
        <v>0</v>
      </c>
      <c r="BF137" s="168">
        <f t="shared" si="45"/>
        <v>0</v>
      </c>
      <c r="BG137" s="168">
        <f t="shared" si="46"/>
        <v>0</v>
      </c>
      <c r="BH137" s="168">
        <f t="shared" si="47"/>
        <v>0</v>
      </c>
      <c r="BI137" s="168">
        <f t="shared" si="48"/>
        <v>0</v>
      </c>
      <c r="BJ137" s="23" t="s">
        <v>81</v>
      </c>
      <c r="BK137" s="168">
        <f t="shared" si="49"/>
        <v>0</v>
      </c>
      <c r="BL137" s="23" t="s">
        <v>260</v>
      </c>
      <c r="BM137" s="23" t="s">
        <v>1521</v>
      </c>
    </row>
    <row r="138" spans="2:65" s="1" customFormat="1" ht="13.5">
      <c r="B138" s="39"/>
      <c r="C138" s="157" t="s">
        <v>459</v>
      </c>
      <c r="D138" s="157" t="s">
        <v>157</v>
      </c>
      <c r="E138" s="158" t="s">
        <v>1522</v>
      </c>
      <c r="F138" s="159" t="s">
        <v>1971</v>
      </c>
      <c r="G138" s="160" t="s">
        <v>759</v>
      </c>
      <c r="H138" s="161">
        <v>1</v>
      </c>
      <c r="I138" s="162"/>
      <c r="J138" s="163">
        <f t="shared" si="40"/>
        <v>0</v>
      </c>
      <c r="K138" s="159" t="s">
        <v>21</v>
      </c>
      <c r="L138" s="39"/>
      <c r="M138" s="164" t="s">
        <v>21</v>
      </c>
      <c r="N138" s="165" t="s">
        <v>44</v>
      </c>
      <c r="P138" s="166">
        <f t="shared" si="41"/>
        <v>0</v>
      </c>
      <c r="Q138" s="166">
        <v>0</v>
      </c>
      <c r="R138" s="166">
        <f t="shared" si="42"/>
        <v>0</v>
      </c>
      <c r="S138" s="166">
        <v>0</v>
      </c>
      <c r="T138" s="167">
        <f t="shared" si="43"/>
        <v>0</v>
      </c>
      <c r="AR138" s="23" t="s">
        <v>260</v>
      </c>
      <c r="AT138" s="23" t="s">
        <v>157</v>
      </c>
      <c r="AU138" s="23" t="s">
        <v>83</v>
      </c>
      <c r="AY138" s="23" t="s">
        <v>155</v>
      </c>
      <c r="BE138" s="168">
        <f t="shared" si="44"/>
        <v>0</v>
      </c>
      <c r="BF138" s="168">
        <f t="shared" si="45"/>
        <v>0</v>
      </c>
      <c r="BG138" s="168">
        <f t="shared" si="46"/>
        <v>0</v>
      </c>
      <c r="BH138" s="168">
        <f t="shared" si="47"/>
        <v>0</v>
      </c>
      <c r="BI138" s="168">
        <f t="shared" si="48"/>
        <v>0</v>
      </c>
      <c r="BJ138" s="23" t="s">
        <v>81</v>
      </c>
      <c r="BK138" s="168">
        <f t="shared" si="49"/>
        <v>0</v>
      </c>
      <c r="BL138" s="23" t="s">
        <v>260</v>
      </c>
      <c r="BM138" s="23" t="s">
        <v>1523</v>
      </c>
    </row>
    <row r="139" spans="2:65" s="1" customFormat="1" ht="22.5" customHeight="1">
      <c r="B139" s="39"/>
      <c r="C139" s="157" t="s">
        <v>464</v>
      </c>
      <c r="D139" s="157" t="s">
        <v>157</v>
      </c>
      <c r="E139" s="158" t="s">
        <v>1524</v>
      </c>
      <c r="F139" s="159" t="s">
        <v>1525</v>
      </c>
      <c r="G139" s="160" t="s">
        <v>1246</v>
      </c>
      <c r="H139" s="161">
        <v>1</v>
      </c>
      <c r="I139" s="162"/>
      <c r="J139" s="163">
        <f t="shared" si="40"/>
        <v>0</v>
      </c>
      <c r="K139" s="159" t="s">
        <v>21</v>
      </c>
      <c r="L139" s="39"/>
      <c r="M139" s="164" t="s">
        <v>21</v>
      </c>
      <c r="N139" s="165" t="s">
        <v>44</v>
      </c>
      <c r="P139" s="166">
        <f t="shared" si="41"/>
        <v>0</v>
      </c>
      <c r="Q139" s="166">
        <v>0</v>
      </c>
      <c r="R139" s="166">
        <f t="shared" si="42"/>
        <v>0</v>
      </c>
      <c r="S139" s="166">
        <v>0</v>
      </c>
      <c r="T139" s="167">
        <f t="shared" si="43"/>
        <v>0</v>
      </c>
      <c r="AR139" s="23" t="s">
        <v>260</v>
      </c>
      <c r="AT139" s="23" t="s">
        <v>157</v>
      </c>
      <c r="AU139" s="23" t="s">
        <v>83</v>
      </c>
      <c r="AY139" s="23" t="s">
        <v>155</v>
      </c>
      <c r="BE139" s="168">
        <f t="shared" si="44"/>
        <v>0</v>
      </c>
      <c r="BF139" s="168">
        <f t="shared" si="45"/>
        <v>0</v>
      </c>
      <c r="BG139" s="168">
        <f t="shared" si="46"/>
        <v>0</v>
      </c>
      <c r="BH139" s="168">
        <f t="shared" si="47"/>
        <v>0</v>
      </c>
      <c r="BI139" s="168">
        <f t="shared" si="48"/>
        <v>0</v>
      </c>
      <c r="BJ139" s="23" t="s">
        <v>81</v>
      </c>
      <c r="BK139" s="168">
        <f t="shared" si="49"/>
        <v>0</v>
      </c>
      <c r="BL139" s="23" t="s">
        <v>260</v>
      </c>
      <c r="BM139" s="23" t="s">
        <v>1526</v>
      </c>
    </row>
    <row r="140" spans="2:65" s="1" customFormat="1" ht="24">
      <c r="B140" s="39"/>
      <c r="C140" s="157" t="s">
        <v>469</v>
      </c>
      <c r="D140" s="157" t="s">
        <v>157</v>
      </c>
      <c r="E140" s="158" t="s">
        <v>1527</v>
      </c>
      <c r="F140" s="159" t="s">
        <v>1999</v>
      </c>
      <c r="G140" s="160" t="s">
        <v>1246</v>
      </c>
      <c r="H140" s="161">
        <v>2</v>
      </c>
      <c r="I140" s="162"/>
      <c r="J140" s="163">
        <f t="shared" si="40"/>
        <v>0</v>
      </c>
      <c r="K140" s="159" t="s">
        <v>21</v>
      </c>
      <c r="L140" s="39"/>
      <c r="M140" s="164" t="s">
        <v>21</v>
      </c>
      <c r="N140" s="165" t="s">
        <v>44</v>
      </c>
      <c r="P140" s="166">
        <f t="shared" si="41"/>
        <v>0</v>
      </c>
      <c r="Q140" s="166">
        <v>0</v>
      </c>
      <c r="R140" s="166">
        <f t="shared" si="42"/>
        <v>0</v>
      </c>
      <c r="S140" s="166">
        <v>0</v>
      </c>
      <c r="T140" s="167">
        <f t="shared" si="43"/>
        <v>0</v>
      </c>
      <c r="AR140" s="23" t="s">
        <v>260</v>
      </c>
      <c r="AT140" s="23" t="s">
        <v>157</v>
      </c>
      <c r="AU140" s="23" t="s">
        <v>83</v>
      </c>
      <c r="AY140" s="23" t="s">
        <v>155</v>
      </c>
      <c r="BE140" s="168">
        <f t="shared" si="44"/>
        <v>0</v>
      </c>
      <c r="BF140" s="168">
        <f t="shared" si="45"/>
        <v>0</v>
      </c>
      <c r="BG140" s="168">
        <f t="shared" si="46"/>
        <v>0</v>
      </c>
      <c r="BH140" s="168">
        <f t="shared" si="47"/>
        <v>0</v>
      </c>
      <c r="BI140" s="168">
        <f t="shared" si="48"/>
        <v>0</v>
      </c>
      <c r="BJ140" s="23" t="s">
        <v>81</v>
      </c>
      <c r="BK140" s="168">
        <f t="shared" si="49"/>
        <v>0</v>
      </c>
      <c r="BL140" s="23" t="s">
        <v>260</v>
      </c>
      <c r="BM140" s="23" t="s">
        <v>1528</v>
      </c>
    </row>
    <row r="141" spans="2:65" s="1" customFormat="1" ht="22.5" customHeight="1">
      <c r="B141" s="39"/>
      <c r="C141" s="157" t="s">
        <v>473</v>
      </c>
      <c r="D141" s="157" t="s">
        <v>157</v>
      </c>
      <c r="E141" s="158" t="s">
        <v>1529</v>
      </c>
      <c r="F141" s="159" t="s">
        <v>1530</v>
      </c>
      <c r="G141" s="160" t="s">
        <v>1246</v>
      </c>
      <c r="H141" s="161">
        <v>2</v>
      </c>
      <c r="I141" s="162"/>
      <c r="J141" s="163">
        <f t="shared" si="40"/>
        <v>0</v>
      </c>
      <c r="K141" s="159" t="s">
        <v>21</v>
      </c>
      <c r="L141" s="39"/>
      <c r="M141" s="164" t="s">
        <v>21</v>
      </c>
      <c r="N141" s="165" t="s">
        <v>44</v>
      </c>
      <c r="P141" s="166">
        <f t="shared" si="41"/>
        <v>0</v>
      </c>
      <c r="Q141" s="166">
        <v>0</v>
      </c>
      <c r="R141" s="166">
        <f t="shared" si="42"/>
        <v>0</v>
      </c>
      <c r="S141" s="166">
        <v>0</v>
      </c>
      <c r="T141" s="167">
        <f t="shared" si="43"/>
        <v>0</v>
      </c>
      <c r="AR141" s="23" t="s">
        <v>260</v>
      </c>
      <c r="AT141" s="23" t="s">
        <v>157</v>
      </c>
      <c r="AU141" s="23" t="s">
        <v>83</v>
      </c>
      <c r="AY141" s="23" t="s">
        <v>155</v>
      </c>
      <c r="BE141" s="168">
        <f t="shared" si="44"/>
        <v>0</v>
      </c>
      <c r="BF141" s="168">
        <f t="shared" si="45"/>
        <v>0</v>
      </c>
      <c r="BG141" s="168">
        <f t="shared" si="46"/>
        <v>0</v>
      </c>
      <c r="BH141" s="168">
        <f t="shared" si="47"/>
        <v>0</v>
      </c>
      <c r="BI141" s="168">
        <f t="shared" si="48"/>
        <v>0</v>
      </c>
      <c r="BJ141" s="23" t="s">
        <v>81</v>
      </c>
      <c r="BK141" s="168">
        <f t="shared" si="49"/>
        <v>0</v>
      </c>
      <c r="BL141" s="23" t="s">
        <v>260</v>
      </c>
      <c r="BM141" s="23" t="s">
        <v>1531</v>
      </c>
    </row>
    <row r="142" spans="2:65" s="1" customFormat="1" ht="22.5" customHeight="1">
      <c r="B142" s="39"/>
      <c r="C142" s="157" t="s">
        <v>479</v>
      </c>
      <c r="D142" s="157" t="s">
        <v>157</v>
      </c>
      <c r="E142" s="158" t="s">
        <v>1532</v>
      </c>
      <c r="F142" s="159" t="s">
        <v>1533</v>
      </c>
      <c r="G142" s="160" t="s">
        <v>1246</v>
      </c>
      <c r="H142" s="161">
        <v>1</v>
      </c>
      <c r="I142" s="162"/>
      <c r="J142" s="163">
        <f t="shared" si="40"/>
        <v>0</v>
      </c>
      <c r="K142" s="159" t="s">
        <v>21</v>
      </c>
      <c r="L142" s="39"/>
      <c r="M142" s="164" t="s">
        <v>21</v>
      </c>
      <c r="N142" s="165" t="s">
        <v>44</v>
      </c>
      <c r="P142" s="166">
        <f t="shared" si="41"/>
        <v>0</v>
      </c>
      <c r="Q142" s="166">
        <v>0</v>
      </c>
      <c r="R142" s="166">
        <f t="shared" si="42"/>
        <v>0</v>
      </c>
      <c r="S142" s="166">
        <v>0</v>
      </c>
      <c r="T142" s="167">
        <f t="shared" si="43"/>
        <v>0</v>
      </c>
      <c r="AR142" s="23" t="s">
        <v>260</v>
      </c>
      <c r="AT142" s="23" t="s">
        <v>157</v>
      </c>
      <c r="AU142" s="23" t="s">
        <v>83</v>
      </c>
      <c r="AY142" s="23" t="s">
        <v>155</v>
      </c>
      <c r="BE142" s="168">
        <f t="shared" si="44"/>
        <v>0</v>
      </c>
      <c r="BF142" s="168">
        <f t="shared" si="45"/>
        <v>0</v>
      </c>
      <c r="BG142" s="168">
        <f t="shared" si="46"/>
        <v>0</v>
      </c>
      <c r="BH142" s="168">
        <f t="shared" si="47"/>
        <v>0</v>
      </c>
      <c r="BI142" s="168">
        <f t="shared" si="48"/>
        <v>0</v>
      </c>
      <c r="BJ142" s="23" t="s">
        <v>81</v>
      </c>
      <c r="BK142" s="168">
        <f t="shared" si="49"/>
        <v>0</v>
      </c>
      <c r="BL142" s="23" t="s">
        <v>260</v>
      </c>
      <c r="BM142" s="23" t="s">
        <v>1534</v>
      </c>
    </row>
    <row r="143" spans="2:65" s="1" customFormat="1" ht="22.5" customHeight="1">
      <c r="B143" s="39"/>
      <c r="C143" s="157" t="s">
        <v>483</v>
      </c>
      <c r="D143" s="157" t="s">
        <v>157</v>
      </c>
      <c r="E143" s="158" t="s">
        <v>1535</v>
      </c>
      <c r="F143" s="295" t="s">
        <v>1536</v>
      </c>
      <c r="G143" s="160" t="s">
        <v>1246</v>
      </c>
      <c r="H143" s="161">
        <v>1</v>
      </c>
      <c r="I143" s="162"/>
      <c r="J143" s="163">
        <f t="shared" si="40"/>
        <v>0</v>
      </c>
      <c r="K143" s="159" t="s">
        <v>21</v>
      </c>
      <c r="L143" s="39"/>
      <c r="M143" s="164" t="s">
        <v>21</v>
      </c>
      <c r="N143" s="165" t="s">
        <v>44</v>
      </c>
      <c r="P143" s="166">
        <f t="shared" si="41"/>
        <v>0</v>
      </c>
      <c r="Q143" s="166">
        <v>0</v>
      </c>
      <c r="R143" s="166">
        <f t="shared" si="42"/>
        <v>0</v>
      </c>
      <c r="S143" s="166">
        <v>0</v>
      </c>
      <c r="T143" s="167">
        <f t="shared" si="43"/>
        <v>0</v>
      </c>
      <c r="AR143" s="23" t="s">
        <v>260</v>
      </c>
      <c r="AT143" s="23" t="s">
        <v>157</v>
      </c>
      <c r="AU143" s="23" t="s">
        <v>83</v>
      </c>
      <c r="AY143" s="23" t="s">
        <v>155</v>
      </c>
      <c r="BE143" s="168">
        <f t="shared" si="44"/>
        <v>0</v>
      </c>
      <c r="BF143" s="168">
        <f t="shared" si="45"/>
        <v>0</v>
      </c>
      <c r="BG143" s="168">
        <f t="shared" si="46"/>
        <v>0</v>
      </c>
      <c r="BH143" s="168">
        <f t="shared" si="47"/>
        <v>0</v>
      </c>
      <c r="BI143" s="168">
        <f t="shared" si="48"/>
        <v>0</v>
      </c>
      <c r="BJ143" s="23" t="s">
        <v>81</v>
      </c>
      <c r="BK143" s="168">
        <f t="shared" si="49"/>
        <v>0</v>
      </c>
      <c r="BL143" s="23" t="s">
        <v>260</v>
      </c>
      <c r="BM143" s="23" t="s">
        <v>1537</v>
      </c>
    </row>
    <row r="144" spans="2:65" s="1" customFormat="1" ht="22.5" customHeight="1">
      <c r="B144" s="39"/>
      <c r="C144" s="157" t="s">
        <v>490</v>
      </c>
      <c r="D144" s="157" t="s">
        <v>157</v>
      </c>
      <c r="E144" s="158" t="s">
        <v>1538</v>
      </c>
      <c r="F144" s="295" t="s">
        <v>1539</v>
      </c>
      <c r="G144" s="160" t="s">
        <v>1246</v>
      </c>
      <c r="H144" s="161">
        <v>1</v>
      </c>
      <c r="I144" s="162"/>
      <c r="J144" s="163">
        <f t="shared" si="40"/>
        <v>0</v>
      </c>
      <c r="K144" s="159" t="s">
        <v>21</v>
      </c>
      <c r="L144" s="39"/>
      <c r="M144" s="164" t="s">
        <v>21</v>
      </c>
      <c r="N144" s="165" t="s">
        <v>44</v>
      </c>
      <c r="P144" s="166">
        <f t="shared" si="41"/>
        <v>0</v>
      </c>
      <c r="Q144" s="166">
        <v>0</v>
      </c>
      <c r="R144" s="166">
        <f t="shared" si="42"/>
        <v>0</v>
      </c>
      <c r="S144" s="166">
        <v>0</v>
      </c>
      <c r="T144" s="167">
        <f t="shared" si="43"/>
        <v>0</v>
      </c>
      <c r="AR144" s="23" t="s">
        <v>260</v>
      </c>
      <c r="AT144" s="23" t="s">
        <v>157</v>
      </c>
      <c r="AU144" s="23" t="s">
        <v>83</v>
      </c>
      <c r="AY144" s="23" t="s">
        <v>155</v>
      </c>
      <c r="BE144" s="168">
        <f t="shared" si="44"/>
        <v>0</v>
      </c>
      <c r="BF144" s="168">
        <f t="shared" si="45"/>
        <v>0</v>
      </c>
      <c r="BG144" s="168">
        <f t="shared" si="46"/>
        <v>0</v>
      </c>
      <c r="BH144" s="168">
        <f t="shared" si="47"/>
        <v>0</v>
      </c>
      <c r="BI144" s="168">
        <f t="shared" si="48"/>
        <v>0</v>
      </c>
      <c r="BJ144" s="23" t="s">
        <v>81</v>
      </c>
      <c r="BK144" s="168">
        <f t="shared" si="49"/>
        <v>0</v>
      </c>
      <c r="BL144" s="23" t="s">
        <v>260</v>
      </c>
      <c r="BM144" s="23" t="s">
        <v>1540</v>
      </c>
    </row>
    <row r="145" spans="2:65" s="1" customFormat="1" ht="22.5" customHeight="1">
      <c r="B145" s="39"/>
      <c r="C145" s="157" t="s">
        <v>496</v>
      </c>
      <c r="D145" s="157" t="s">
        <v>157</v>
      </c>
      <c r="E145" s="158" t="s">
        <v>1541</v>
      </c>
      <c r="F145" s="295" t="s">
        <v>1984</v>
      </c>
      <c r="G145" s="160" t="s">
        <v>1246</v>
      </c>
      <c r="H145" s="161">
        <v>2</v>
      </c>
      <c r="I145" s="162"/>
      <c r="J145" s="163">
        <f t="shared" si="40"/>
        <v>0</v>
      </c>
      <c r="K145" s="159" t="s">
        <v>21</v>
      </c>
      <c r="L145" s="39"/>
      <c r="M145" s="164" t="s">
        <v>21</v>
      </c>
      <c r="N145" s="165" t="s">
        <v>44</v>
      </c>
      <c r="P145" s="166">
        <f t="shared" si="41"/>
        <v>0</v>
      </c>
      <c r="Q145" s="166">
        <v>0</v>
      </c>
      <c r="R145" s="166">
        <f t="shared" si="42"/>
        <v>0</v>
      </c>
      <c r="S145" s="166">
        <v>0</v>
      </c>
      <c r="T145" s="167">
        <f t="shared" si="43"/>
        <v>0</v>
      </c>
      <c r="AR145" s="23" t="s">
        <v>260</v>
      </c>
      <c r="AT145" s="23" t="s">
        <v>157</v>
      </c>
      <c r="AU145" s="23" t="s">
        <v>83</v>
      </c>
      <c r="AY145" s="23" t="s">
        <v>155</v>
      </c>
      <c r="BE145" s="168">
        <f t="shared" si="44"/>
        <v>0</v>
      </c>
      <c r="BF145" s="168">
        <f t="shared" si="45"/>
        <v>0</v>
      </c>
      <c r="BG145" s="168">
        <f t="shared" si="46"/>
        <v>0</v>
      </c>
      <c r="BH145" s="168">
        <f t="shared" si="47"/>
        <v>0</v>
      </c>
      <c r="BI145" s="168">
        <f t="shared" si="48"/>
        <v>0</v>
      </c>
      <c r="BJ145" s="23" t="s">
        <v>81</v>
      </c>
      <c r="BK145" s="168">
        <f t="shared" si="49"/>
        <v>0</v>
      </c>
      <c r="BL145" s="23" t="s">
        <v>260</v>
      </c>
      <c r="BM145" s="23" t="s">
        <v>1542</v>
      </c>
    </row>
    <row r="146" spans="2:65" s="1" customFormat="1" ht="22.5" customHeight="1">
      <c r="B146" s="39"/>
      <c r="C146" s="157" t="s">
        <v>503</v>
      </c>
      <c r="D146" s="157" t="s">
        <v>157</v>
      </c>
      <c r="E146" s="158" t="s">
        <v>1543</v>
      </c>
      <c r="F146" s="295" t="s">
        <v>1985</v>
      </c>
      <c r="G146" s="160" t="s">
        <v>1246</v>
      </c>
      <c r="H146" s="161">
        <v>2</v>
      </c>
      <c r="I146" s="162"/>
      <c r="J146" s="163">
        <f t="shared" si="40"/>
        <v>0</v>
      </c>
      <c r="K146" s="159" t="s">
        <v>21</v>
      </c>
      <c r="L146" s="39"/>
      <c r="M146" s="164" t="s">
        <v>21</v>
      </c>
      <c r="N146" s="165" t="s">
        <v>44</v>
      </c>
      <c r="P146" s="166">
        <f t="shared" si="41"/>
        <v>0</v>
      </c>
      <c r="Q146" s="166">
        <v>0</v>
      </c>
      <c r="R146" s="166">
        <f t="shared" si="42"/>
        <v>0</v>
      </c>
      <c r="S146" s="166">
        <v>0</v>
      </c>
      <c r="T146" s="167">
        <f t="shared" si="43"/>
        <v>0</v>
      </c>
      <c r="AR146" s="23" t="s">
        <v>260</v>
      </c>
      <c r="AT146" s="23" t="s">
        <v>157</v>
      </c>
      <c r="AU146" s="23" t="s">
        <v>83</v>
      </c>
      <c r="AY146" s="23" t="s">
        <v>155</v>
      </c>
      <c r="BE146" s="168">
        <f t="shared" si="44"/>
        <v>0</v>
      </c>
      <c r="BF146" s="168">
        <f t="shared" si="45"/>
        <v>0</v>
      </c>
      <c r="BG146" s="168">
        <f t="shared" si="46"/>
        <v>0</v>
      </c>
      <c r="BH146" s="168">
        <f t="shared" si="47"/>
        <v>0</v>
      </c>
      <c r="BI146" s="168">
        <f t="shared" si="48"/>
        <v>0</v>
      </c>
      <c r="BJ146" s="23" t="s">
        <v>81</v>
      </c>
      <c r="BK146" s="168">
        <f t="shared" si="49"/>
        <v>0</v>
      </c>
      <c r="BL146" s="23" t="s">
        <v>260</v>
      </c>
      <c r="BM146" s="23" t="s">
        <v>1544</v>
      </c>
    </row>
    <row r="147" spans="2:65" s="1" customFormat="1" ht="22.5" customHeight="1">
      <c r="B147" s="39"/>
      <c r="C147" s="157" t="s">
        <v>510</v>
      </c>
      <c r="D147" s="157" t="s">
        <v>157</v>
      </c>
      <c r="E147" s="158" t="s">
        <v>1545</v>
      </c>
      <c r="F147" s="295" t="s">
        <v>1986</v>
      </c>
      <c r="G147" s="160" t="s">
        <v>1246</v>
      </c>
      <c r="H147" s="161">
        <v>4</v>
      </c>
      <c r="I147" s="162"/>
      <c r="J147" s="163">
        <f t="shared" si="40"/>
        <v>0</v>
      </c>
      <c r="K147" s="159" t="s">
        <v>21</v>
      </c>
      <c r="L147" s="39"/>
      <c r="M147" s="164" t="s">
        <v>21</v>
      </c>
      <c r="N147" s="165" t="s">
        <v>44</v>
      </c>
      <c r="P147" s="166">
        <f t="shared" si="41"/>
        <v>0</v>
      </c>
      <c r="Q147" s="166">
        <v>0</v>
      </c>
      <c r="R147" s="166">
        <f t="shared" si="42"/>
        <v>0</v>
      </c>
      <c r="S147" s="166">
        <v>0</v>
      </c>
      <c r="T147" s="167">
        <f t="shared" si="43"/>
        <v>0</v>
      </c>
      <c r="AR147" s="23" t="s">
        <v>260</v>
      </c>
      <c r="AT147" s="23" t="s">
        <v>157</v>
      </c>
      <c r="AU147" s="23" t="s">
        <v>83</v>
      </c>
      <c r="AY147" s="23" t="s">
        <v>155</v>
      </c>
      <c r="BE147" s="168">
        <f t="shared" si="44"/>
        <v>0</v>
      </c>
      <c r="BF147" s="168">
        <f t="shared" si="45"/>
        <v>0</v>
      </c>
      <c r="BG147" s="168">
        <f t="shared" si="46"/>
        <v>0</v>
      </c>
      <c r="BH147" s="168">
        <f t="shared" si="47"/>
        <v>0</v>
      </c>
      <c r="BI147" s="168">
        <f t="shared" si="48"/>
        <v>0</v>
      </c>
      <c r="BJ147" s="23" t="s">
        <v>81</v>
      </c>
      <c r="BK147" s="168">
        <f t="shared" si="49"/>
        <v>0</v>
      </c>
      <c r="BL147" s="23" t="s">
        <v>260</v>
      </c>
      <c r="BM147" s="23" t="s">
        <v>1546</v>
      </c>
    </row>
    <row r="148" spans="2:65" s="1" customFormat="1" ht="22.5" customHeight="1">
      <c r="B148" s="39"/>
      <c r="C148" s="157" t="s">
        <v>532</v>
      </c>
      <c r="D148" s="157" t="s">
        <v>157</v>
      </c>
      <c r="E148" s="158" t="s">
        <v>1547</v>
      </c>
      <c r="F148" s="159" t="s">
        <v>1548</v>
      </c>
      <c r="G148" s="160" t="s">
        <v>1246</v>
      </c>
      <c r="H148" s="161">
        <v>3</v>
      </c>
      <c r="I148" s="162"/>
      <c r="J148" s="163">
        <f t="shared" si="40"/>
        <v>0</v>
      </c>
      <c r="K148" s="159" t="s">
        <v>21</v>
      </c>
      <c r="L148" s="39"/>
      <c r="M148" s="164" t="s">
        <v>21</v>
      </c>
      <c r="N148" s="165" t="s">
        <v>44</v>
      </c>
      <c r="P148" s="166">
        <f t="shared" si="41"/>
        <v>0</v>
      </c>
      <c r="Q148" s="166">
        <v>0</v>
      </c>
      <c r="R148" s="166">
        <f t="shared" si="42"/>
        <v>0</v>
      </c>
      <c r="S148" s="166">
        <v>0</v>
      </c>
      <c r="T148" s="167">
        <f t="shared" si="43"/>
        <v>0</v>
      </c>
      <c r="AR148" s="23" t="s">
        <v>260</v>
      </c>
      <c r="AT148" s="23" t="s">
        <v>157</v>
      </c>
      <c r="AU148" s="23" t="s">
        <v>83</v>
      </c>
      <c r="AY148" s="23" t="s">
        <v>155</v>
      </c>
      <c r="BE148" s="168">
        <f t="shared" si="44"/>
        <v>0</v>
      </c>
      <c r="BF148" s="168">
        <f t="shared" si="45"/>
        <v>0</v>
      </c>
      <c r="BG148" s="168">
        <f t="shared" si="46"/>
        <v>0</v>
      </c>
      <c r="BH148" s="168">
        <f t="shared" si="47"/>
        <v>0</v>
      </c>
      <c r="BI148" s="168">
        <f t="shared" si="48"/>
        <v>0</v>
      </c>
      <c r="BJ148" s="23" t="s">
        <v>81</v>
      </c>
      <c r="BK148" s="168">
        <f t="shared" si="49"/>
        <v>0</v>
      </c>
      <c r="BL148" s="23" t="s">
        <v>260</v>
      </c>
      <c r="BM148" s="23" t="s">
        <v>1549</v>
      </c>
    </row>
    <row r="149" spans="2:65" s="1" customFormat="1" ht="22.5" customHeight="1">
      <c r="B149" s="39"/>
      <c r="C149" s="157" t="s">
        <v>540</v>
      </c>
      <c r="D149" s="157" t="s">
        <v>157</v>
      </c>
      <c r="E149" s="158" t="s">
        <v>1550</v>
      </c>
      <c r="F149" s="159" t="s">
        <v>1551</v>
      </c>
      <c r="G149" s="160" t="s">
        <v>1246</v>
      </c>
      <c r="H149" s="161">
        <v>1</v>
      </c>
      <c r="I149" s="162"/>
      <c r="J149" s="163">
        <f t="shared" si="40"/>
        <v>0</v>
      </c>
      <c r="K149" s="159" t="s">
        <v>21</v>
      </c>
      <c r="L149" s="39"/>
      <c r="M149" s="164" t="s">
        <v>21</v>
      </c>
      <c r="N149" s="165" t="s">
        <v>44</v>
      </c>
      <c r="P149" s="166">
        <f t="shared" si="41"/>
        <v>0</v>
      </c>
      <c r="Q149" s="166">
        <v>0</v>
      </c>
      <c r="R149" s="166">
        <f t="shared" si="42"/>
        <v>0</v>
      </c>
      <c r="S149" s="166">
        <v>0</v>
      </c>
      <c r="T149" s="167">
        <f t="shared" si="43"/>
        <v>0</v>
      </c>
      <c r="AR149" s="23" t="s">
        <v>260</v>
      </c>
      <c r="AT149" s="23" t="s">
        <v>157</v>
      </c>
      <c r="AU149" s="23" t="s">
        <v>83</v>
      </c>
      <c r="AY149" s="23" t="s">
        <v>155</v>
      </c>
      <c r="BE149" s="168">
        <f t="shared" si="44"/>
        <v>0</v>
      </c>
      <c r="BF149" s="168">
        <f t="shared" si="45"/>
        <v>0</v>
      </c>
      <c r="BG149" s="168">
        <f t="shared" si="46"/>
        <v>0</v>
      </c>
      <c r="BH149" s="168">
        <f t="shared" si="47"/>
        <v>0</v>
      </c>
      <c r="BI149" s="168">
        <f t="shared" si="48"/>
        <v>0</v>
      </c>
      <c r="BJ149" s="23" t="s">
        <v>81</v>
      </c>
      <c r="BK149" s="168">
        <f t="shared" si="49"/>
        <v>0</v>
      </c>
      <c r="BL149" s="23" t="s">
        <v>260</v>
      </c>
      <c r="BM149" s="23" t="s">
        <v>1552</v>
      </c>
    </row>
    <row r="150" spans="2:65" s="1" customFormat="1" ht="22.5" customHeight="1">
      <c r="B150" s="39"/>
      <c r="C150" s="157" t="s">
        <v>544</v>
      </c>
      <c r="D150" s="157" t="s">
        <v>157</v>
      </c>
      <c r="E150" s="158" t="s">
        <v>1553</v>
      </c>
      <c r="F150" s="159" t="s">
        <v>1554</v>
      </c>
      <c r="G150" s="160" t="s">
        <v>1246</v>
      </c>
      <c r="H150" s="161">
        <v>1</v>
      </c>
      <c r="I150" s="162"/>
      <c r="J150" s="163">
        <f t="shared" si="40"/>
        <v>0</v>
      </c>
      <c r="K150" s="159" t="s">
        <v>21</v>
      </c>
      <c r="L150" s="39"/>
      <c r="M150" s="164" t="s">
        <v>21</v>
      </c>
      <c r="N150" s="165" t="s">
        <v>44</v>
      </c>
      <c r="P150" s="166">
        <f t="shared" si="41"/>
        <v>0</v>
      </c>
      <c r="Q150" s="166">
        <v>0</v>
      </c>
      <c r="R150" s="166">
        <f t="shared" si="42"/>
        <v>0</v>
      </c>
      <c r="S150" s="166">
        <v>0</v>
      </c>
      <c r="T150" s="167">
        <f t="shared" si="43"/>
        <v>0</v>
      </c>
      <c r="AR150" s="23" t="s">
        <v>260</v>
      </c>
      <c r="AT150" s="23" t="s">
        <v>157</v>
      </c>
      <c r="AU150" s="23" t="s">
        <v>83</v>
      </c>
      <c r="AY150" s="23" t="s">
        <v>155</v>
      </c>
      <c r="BE150" s="168">
        <f t="shared" si="44"/>
        <v>0</v>
      </c>
      <c r="BF150" s="168">
        <f t="shared" si="45"/>
        <v>0</v>
      </c>
      <c r="BG150" s="168">
        <f t="shared" si="46"/>
        <v>0</v>
      </c>
      <c r="BH150" s="168">
        <f t="shared" si="47"/>
        <v>0</v>
      </c>
      <c r="BI150" s="168">
        <f t="shared" si="48"/>
        <v>0</v>
      </c>
      <c r="BJ150" s="23" t="s">
        <v>81</v>
      </c>
      <c r="BK150" s="168">
        <f t="shared" si="49"/>
        <v>0</v>
      </c>
      <c r="BL150" s="23" t="s">
        <v>260</v>
      </c>
      <c r="BM150" s="23" t="s">
        <v>1555</v>
      </c>
    </row>
    <row r="151" spans="2:65" s="1" customFormat="1" ht="22.5" customHeight="1">
      <c r="B151" s="39"/>
      <c r="C151" s="157" t="s">
        <v>423</v>
      </c>
      <c r="D151" s="157" t="s">
        <v>157</v>
      </c>
      <c r="E151" s="158" t="s">
        <v>1556</v>
      </c>
      <c r="F151" s="159" t="s">
        <v>1557</v>
      </c>
      <c r="G151" s="160" t="s">
        <v>1246</v>
      </c>
      <c r="H151" s="161">
        <v>1</v>
      </c>
      <c r="I151" s="162"/>
      <c r="J151" s="163">
        <f t="shared" si="40"/>
        <v>0</v>
      </c>
      <c r="K151" s="159" t="s">
        <v>21</v>
      </c>
      <c r="L151" s="39"/>
      <c r="M151" s="164" t="s">
        <v>21</v>
      </c>
      <c r="N151" s="165" t="s">
        <v>44</v>
      </c>
      <c r="P151" s="166">
        <f t="shared" si="41"/>
        <v>0</v>
      </c>
      <c r="Q151" s="166">
        <v>0</v>
      </c>
      <c r="R151" s="166">
        <f t="shared" si="42"/>
        <v>0</v>
      </c>
      <c r="S151" s="166">
        <v>0</v>
      </c>
      <c r="T151" s="167">
        <f t="shared" si="43"/>
        <v>0</v>
      </c>
      <c r="AR151" s="23" t="s">
        <v>260</v>
      </c>
      <c r="AT151" s="23" t="s">
        <v>157</v>
      </c>
      <c r="AU151" s="23" t="s">
        <v>83</v>
      </c>
      <c r="AY151" s="23" t="s">
        <v>155</v>
      </c>
      <c r="BE151" s="168">
        <f t="shared" si="44"/>
        <v>0</v>
      </c>
      <c r="BF151" s="168">
        <f t="shared" si="45"/>
        <v>0</v>
      </c>
      <c r="BG151" s="168">
        <f t="shared" si="46"/>
        <v>0</v>
      </c>
      <c r="BH151" s="168">
        <f t="shared" si="47"/>
        <v>0</v>
      </c>
      <c r="BI151" s="168">
        <f t="shared" si="48"/>
        <v>0</v>
      </c>
      <c r="BJ151" s="23" t="s">
        <v>81</v>
      </c>
      <c r="BK151" s="168">
        <f t="shared" si="49"/>
        <v>0</v>
      </c>
      <c r="BL151" s="23" t="s">
        <v>260</v>
      </c>
      <c r="BM151" s="23" t="s">
        <v>1558</v>
      </c>
    </row>
    <row r="152" spans="2:65" s="1" customFormat="1" ht="22.5" customHeight="1">
      <c r="B152" s="39"/>
      <c r="C152" s="157" t="s">
        <v>440</v>
      </c>
      <c r="D152" s="157" t="s">
        <v>157</v>
      </c>
      <c r="E152" s="158" t="s">
        <v>1559</v>
      </c>
      <c r="F152" s="295" t="s">
        <v>1560</v>
      </c>
      <c r="G152" s="160" t="s">
        <v>1246</v>
      </c>
      <c r="H152" s="161">
        <v>1</v>
      </c>
      <c r="I152" s="162"/>
      <c r="J152" s="163">
        <f t="shared" si="40"/>
        <v>0</v>
      </c>
      <c r="K152" s="159" t="s">
        <v>21</v>
      </c>
      <c r="L152" s="39"/>
      <c r="M152" s="164" t="s">
        <v>21</v>
      </c>
      <c r="N152" s="165" t="s">
        <v>44</v>
      </c>
      <c r="P152" s="166">
        <f t="shared" si="41"/>
        <v>0</v>
      </c>
      <c r="Q152" s="166">
        <v>0</v>
      </c>
      <c r="R152" s="166">
        <f t="shared" si="42"/>
        <v>0</v>
      </c>
      <c r="S152" s="166">
        <v>0</v>
      </c>
      <c r="T152" s="167">
        <f t="shared" si="43"/>
        <v>0</v>
      </c>
      <c r="AR152" s="23" t="s">
        <v>260</v>
      </c>
      <c r="AT152" s="23" t="s">
        <v>157</v>
      </c>
      <c r="AU152" s="23" t="s">
        <v>83</v>
      </c>
      <c r="AY152" s="23" t="s">
        <v>155</v>
      </c>
      <c r="BE152" s="168">
        <f t="shared" si="44"/>
        <v>0</v>
      </c>
      <c r="BF152" s="168">
        <f t="shared" si="45"/>
        <v>0</v>
      </c>
      <c r="BG152" s="168">
        <f t="shared" si="46"/>
        <v>0</v>
      </c>
      <c r="BH152" s="168">
        <f t="shared" si="47"/>
        <v>0</v>
      </c>
      <c r="BI152" s="168">
        <f t="shared" si="48"/>
        <v>0</v>
      </c>
      <c r="BJ152" s="23" t="s">
        <v>81</v>
      </c>
      <c r="BK152" s="168">
        <f t="shared" si="49"/>
        <v>0</v>
      </c>
      <c r="BL152" s="23" t="s">
        <v>260</v>
      </c>
      <c r="BM152" s="23" t="s">
        <v>1561</v>
      </c>
    </row>
    <row r="153" spans="2:65" s="1" customFormat="1" ht="31.5" customHeight="1">
      <c r="B153" s="39"/>
      <c r="C153" s="157" t="s">
        <v>457</v>
      </c>
      <c r="D153" s="157" t="s">
        <v>157</v>
      </c>
      <c r="E153" s="158" t="s">
        <v>1562</v>
      </c>
      <c r="F153" s="159" t="s">
        <v>1563</v>
      </c>
      <c r="G153" s="160" t="s">
        <v>1449</v>
      </c>
      <c r="H153" s="161">
        <v>2</v>
      </c>
      <c r="I153" s="162"/>
      <c r="J153" s="163">
        <f t="shared" si="40"/>
        <v>0</v>
      </c>
      <c r="K153" s="159" t="s">
        <v>21</v>
      </c>
      <c r="L153" s="39"/>
      <c r="M153" s="164" t="s">
        <v>21</v>
      </c>
      <c r="N153" s="165" t="s">
        <v>44</v>
      </c>
      <c r="P153" s="166">
        <f t="shared" si="41"/>
        <v>0</v>
      </c>
      <c r="Q153" s="166">
        <v>0</v>
      </c>
      <c r="R153" s="166">
        <f t="shared" si="42"/>
        <v>0</v>
      </c>
      <c r="S153" s="166">
        <v>0</v>
      </c>
      <c r="T153" s="167">
        <f t="shared" si="43"/>
        <v>0</v>
      </c>
      <c r="AR153" s="23" t="s">
        <v>260</v>
      </c>
      <c r="AT153" s="23" t="s">
        <v>157</v>
      </c>
      <c r="AU153" s="23" t="s">
        <v>83</v>
      </c>
      <c r="AY153" s="23" t="s">
        <v>155</v>
      </c>
      <c r="BE153" s="168">
        <f t="shared" si="44"/>
        <v>0</v>
      </c>
      <c r="BF153" s="168">
        <f t="shared" si="45"/>
        <v>0</v>
      </c>
      <c r="BG153" s="168">
        <f t="shared" si="46"/>
        <v>0</v>
      </c>
      <c r="BH153" s="168">
        <f t="shared" si="47"/>
        <v>0</v>
      </c>
      <c r="BI153" s="168">
        <f t="shared" si="48"/>
        <v>0</v>
      </c>
      <c r="BJ153" s="23" t="s">
        <v>81</v>
      </c>
      <c r="BK153" s="168">
        <f t="shared" si="49"/>
        <v>0</v>
      </c>
      <c r="BL153" s="23" t="s">
        <v>260</v>
      </c>
      <c r="BM153" s="23" t="s">
        <v>1564</v>
      </c>
    </row>
    <row r="154" spans="2:65" s="1" customFormat="1" ht="31.5" customHeight="1">
      <c r="B154" s="39"/>
      <c r="C154" s="157" t="s">
        <v>563</v>
      </c>
      <c r="D154" s="157" t="s">
        <v>157</v>
      </c>
      <c r="E154" s="158" t="s">
        <v>1565</v>
      </c>
      <c r="F154" s="159" t="s">
        <v>1566</v>
      </c>
      <c r="G154" s="160" t="s">
        <v>1449</v>
      </c>
      <c r="H154" s="161">
        <v>1</v>
      </c>
      <c r="I154" s="162"/>
      <c r="J154" s="163">
        <f t="shared" si="40"/>
        <v>0</v>
      </c>
      <c r="K154" s="159" t="s">
        <v>21</v>
      </c>
      <c r="L154" s="39"/>
      <c r="M154" s="164" t="s">
        <v>21</v>
      </c>
      <c r="N154" s="165" t="s">
        <v>44</v>
      </c>
      <c r="P154" s="166">
        <f t="shared" si="41"/>
        <v>0</v>
      </c>
      <c r="Q154" s="166">
        <v>0</v>
      </c>
      <c r="R154" s="166">
        <f t="shared" si="42"/>
        <v>0</v>
      </c>
      <c r="S154" s="166">
        <v>0</v>
      </c>
      <c r="T154" s="167">
        <f t="shared" si="43"/>
        <v>0</v>
      </c>
      <c r="AR154" s="23" t="s">
        <v>260</v>
      </c>
      <c r="AT154" s="23" t="s">
        <v>157</v>
      </c>
      <c r="AU154" s="23" t="s">
        <v>83</v>
      </c>
      <c r="AY154" s="23" t="s">
        <v>155</v>
      </c>
      <c r="BE154" s="168">
        <f t="shared" si="44"/>
        <v>0</v>
      </c>
      <c r="BF154" s="168">
        <f t="shared" si="45"/>
        <v>0</v>
      </c>
      <c r="BG154" s="168">
        <f t="shared" si="46"/>
        <v>0</v>
      </c>
      <c r="BH154" s="168">
        <f t="shared" si="47"/>
        <v>0</v>
      </c>
      <c r="BI154" s="168">
        <f t="shared" si="48"/>
        <v>0</v>
      </c>
      <c r="BJ154" s="23" t="s">
        <v>81</v>
      </c>
      <c r="BK154" s="168">
        <f t="shared" si="49"/>
        <v>0</v>
      </c>
      <c r="BL154" s="23" t="s">
        <v>260</v>
      </c>
      <c r="BM154" s="23" t="s">
        <v>1567</v>
      </c>
    </row>
    <row r="155" spans="2:65" s="1" customFormat="1" ht="31.5" customHeight="1">
      <c r="B155" s="39"/>
      <c r="C155" s="157" t="s">
        <v>569</v>
      </c>
      <c r="D155" s="157" t="s">
        <v>157</v>
      </c>
      <c r="E155" s="158" t="s">
        <v>1568</v>
      </c>
      <c r="F155" s="159" t="s">
        <v>1569</v>
      </c>
      <c r="G155" s="160" t="s">
        <v>1449</v>
      </c>
      <c r="H155" s="161">
        <v>44</v>
      </c>
      <c r="I155" s="162"/>
      <c r="J155" s="163">
        <f t="shared" si="40"/>
        <v>0</v>
      </c>
      <c r="K155" s="159" t="s">
        <v>21</v>
      </c>
      <c r="L155" s="39"/>
      <c r="M155" s="164" t="s">
        <v>21</v>
      </c>
      <c r="N155" s="165" t="s">
        <v>44</v>
      </c>
      <c r="P155" s="166">
        <f t="shared" si="41"/>
        <v>0</v>
      </c>
      <c r="Q155" s="166">
        <v>0</v>
      </c>
      <c r="R155" s="166">
        <f t="shared" si="42"/>
        <v>0</v>
      </c>
      <c r="S155" s="166">
        <v>0</v>
      </c>
      <c r="T155" s="167">
        <f t="shared" si="43"/>
        <v>0</v>
      </c>
      <c r="AR155" s="23" t="s">
        <v>260</v>
      </c>
      <c r="AT155" s="23" t="s">
        <v>157</v>
      </c>
      <c r="AU155" s="23" t="s">
        <v>83</v>
      </c>
      <c r="AY155" s="23" t="s">
        <v>155</v>
      </c>
      <c r="BE155" s="168">
        <f t="shared" si="44"/>
        <v>0</v>
      </c>
      <c r="BF155" s="168">
        <f t="shared" si="45"/>
        <v>0</v>
      </c>
      <c r="BG155" s="168">
        <f t="shared" si="46"/>
        <v>0</v>
      </c>
      <c r="BH155" s="168">
        <f t="shared" si="47"/>
        <v>0</v>
      </c>
      <c r="BI155" s="168">
        <f t="shared" si="48"/>
        <v>0</v>
      </c>
      <c r="BJ155" s="23" t="s">
        <v>81</v>
      </c>
      <c r="BK155" s="168">
        <f t="shared" si="49"/>
        <v>0</v>
      </c>
      <c r="BL155" s="23" t="s">
        <v>260</v>
      </c>
      <c r="BM155" s="23" t="s">
        <v>1570</v>
      </c>
    </row>
    <row r="156" spans="2:65" s="1" customFormat="1" ht="31.5" customHeight="1">
      <c r="B156" s="39"/>
      <c r="C156" s="157" t="s">
        <v>573</v>
      </c>
      <c r="D156" s="157" t="s">
        <v>157</v>
      </c>
      <c r="E156" s="158" t="s">
        <v>1571</v>
      </c>
      <c r="F156" s="159" t="s">
        <v>1572</v>
      </c>
      <c r="G156" s="160" t="s">
        <v>1449</v>
      </c>
      <c r="H156" s="161">
        <v>38</v>
      </c>
      <c r="I156" s="162"/>
      <c r="J156" s="163">
        <f t="shared" si="40"/>
        <v>0</v>
      </c>
      <c r="K156" s="159" t="s">
        <v>21</v>
      </c>
      <c r="L156" s="39"/>
      <c r="M156" s="164" t="s">
        <v>21</v>
      </c>
      <c r="N156" s="165" t="s">
        <v>44</v>
      </c>
      <c r="P156" s="166">
        <f t="shared" si="41"/>
        <v>0</v>
      </c>
      <c r="Q156" s="166">
        <v>0</v>
      </c>
      <c r="R156" s="166">
        <f t="shared" si="42"/>
        <v>0</v>
      </c>
      <c r="S156" s="166">
        <v>0</v>
      </c>
      <c r="T156" s="167">
        <f t="shared" si="43"/>
        <v>0</v>
      </c>
      <c r="AR156" s="23" t="s">
        <v>260</v>
      </c>
      <c r="AT156" s="23" t="s">
        <v>157</v>
      </c>
      <c r="AU156" s="23" t="s">
        <v>83</v>
      </c>
      <c r="AY156" s="23" t="s">
        <v>155</v>
      </c>
      <c r="BE156" s="168">
        <f t="shared" si="44"/>
        <v>0</v>
      </c>
      <c r="BF156" s="168">
        <f t="shared" si="45"/>
        <v>0</v>
      </c>
      <c r="BG156" s="168">
        <f t="shared" si="46"/>
        <v>0</v>
      </c>
      <c r="BH156" s="168">
        <f t="shared" si="47"/>
        <v>0</v>
      </c>
      <c r="BI156" s="168">
        <f t="shared" si="48"/>
        <v>0</v>
      </c>
      <c r="BJ156" s="23" t="s">
        <v>81</v>
      </c>
      <c r="BK156" s="168">
        <f t="shared" si="49"/>
        <v>0</v>
      </c>
      <c r="BL156" s="23" t="s">
        <v>260</v>
      </c>
      <c r="BM156" s="23" t="s">
        <v>1573</v>
      </c>
    </row>
    <row r="157" spans="2:65" s="1" customFormat="1" ht="31.5" customHeight="1">
      <c r="B157" s="39"/>
      <c r="C157" s="157" t="s">
        <v>577</v>
      </c>
      <c r="D157" s="157" t="s">
        <v>157</v>
      </c>
      <c r="E157" s="158" t="s">
        <v>1574</v>
      </c>
      <c r="F157" s="159" t="s">
        <v>1575</v>
      </c>
      <c r="G157" s="160" t="s">
        <v>1449</v>
      </c>
      <c r="H157" s="161">
        <v>51</v>
      </c>
      <c r="I157" s="162"/>
      <c r="J157" s="163">
        <f t="shared" si="40"/>
        <v>0</v>
      </c>
      <c r="K157" s="159" t="s">
        <v>21</v>
      </c>
      <c r="L157" s="39"/>
      <c r="M157" s="164" t="s">
        <v>21</v>
      </c>
      <c r="N157" s="165" t="s">
        <v>44</v>
      </c>
      <c r="P157" s="166">
        <f t="shared" si="41"/>
        <v>0</v>
      </c>
      <c r="Q157" s="166">
        <v>0</v>
      </c>
      <c r="R157" s="166">
        <f t="shared" si="42"/>
        <v>0</v>
      </c>
      <c r="S157" s="166">
        <v>0</v>
      </c>
      <c r="T157" s="167">
        <f t="shared" si="43"/>
        <v>0</v>
      </c>
      <c r="AR157" s="23" t="s">
        <v>260</v>
      </c>
      <c r="AT157" s="23" t="s">
        <v>157</v>
      </c>
      <c r="AU157" s="23" t="s">
        <v>83</v>
      </c>
      <c r="AY157" s="23" t="s">
        <v>155</v>
      </c>
      <c r="BE157" s="168">
        <f t="shared" si="44"/>
        <v>0</v>
      </c>
      <c r="BF157" s="168">
        <f t="shared" si="45"/>
        <v>0</v>
      </c>
      <c r="BG157" s="168">
        <f t="shared" si="46"/>
        <v>0</v>
      </c>
      <c r="BH157" s="168">
        <f t="shared" si="47"/>
        <v>0</v>
      </c>
      <c r="BI157" s="168">
        <f t="shared" si="48"/>
        <v>0</v>
      </c>
      <c r="BJ157" s="23" t="s">
        <v>81</v>
      </c>
      <c r="BK157" s="168">
        <f t="shared" si="49"/>
        <v>0</v>
      </c>
      <c r="BL157" s="23" t="s">
        <v>260</v>
      </c>
      <c r="BM157" s="23" t="s">
        <v>1576</v>
      </c>
    </row>
    <row r="158" spans="2:65" s="1" customFormat="1" ht="31.5" customHeight="1">
      <c r="B158" s="39"/>
      <c r="C158" s="157" t="s">
        <v>582</v>
      </c>
      <c r="D158" s="157" t="s">
        <v>157</v>
      </c>
      <c r="E158" s="158" t="s">
        <v>1577</v>
      </c>
      <c r="F158" s="295" t="s">
        <v>1987</v>
      </c>
      <c r="G158" s="160" t="s">
        <v>1449</v>
      </c>
      <c r="H158" s="161">
        <v>4</v>
      </c>
      <c r="I158" s="162"/>
      <c r="J158" s="163">
        <f t="shared" si="40"/>
        <v>0</v>
      </c>
      <c r="K158" s="159" t="s">
        <v>21</v>
      </c>
      <c r="L158" s="39"/>
      <c r="M158" s="164" t="s">
        <v>21</v>
      </c>
      <c r="N158" s="165" t="s">
        <v>44</v>
      </c>
      <c r="P158" s="166">
        <f t="shared" si="41"/>
        <v>0</v>
      </c>
      <c r="Q158" s="166">
        <v>0</v>
      </c>
      <c r="R158" s="166">
        <f t="shared" si="42"/>
        <v>0</v>
      </c>
      <c r="S158" s="166">
        <v>0</v>
      </c>
      <c r="T158" s="167">
        <f t="shared" si="43"/>
        <v>0</v>
      </c>
      <c r="AR158" s="23" t="s">
        <v>260</v>
      </c>
      <c r="AT158" s="23" t="s">
        <v>157</v>
      </c>
      <c r="AU158" s="23" t="s">
        <v>83</v>
      </c>
      <c r="AY158" s="23" t="s">
        <v>155</v>
      </c>
      <c r="BE158" s="168">
        <f t="shared" si="44"/>
        <v>0</v>
      </c>
      <c r="BF158" s="168">
        <f t="shared" si="45"/>
        <v>0</v>
      </c>
      <c r="BG158" s="168">
        <f t="shared" si="46"/>
        <v>0</v>
      </c>
      <c r="BH158" s="168">
        <f t="shared" si="47"/>
        <v>0</v>
      </c>
      <c r="BI158" s="168">
        <f t="shared" si="48"/>
        <v>0</v>
      </c>
      <c r="BJ158" s="23" t="s">
        <v>81</v>
      </c>
      <c r="BK158" s="168">
        <f t="shared" si="49"/>
        <v>0</v>
      </c>
      <c r="BL158" s="23" t="s">
        <v>260</v>
      </c>
      <c r="BM158" s="23" t="s">
        <v>1578</v>
      </c>
    </row>
    <row r="159" spans="2:65" s="1" customFormat="1" ht="22.5" customHeight="1">
      <c r="B159" s="39"/>
      <c r="C159" s="157" t="s">
        <v>591</v>
      </c>
      <c r="D159" s="157" t="s">
        <v>157</v>
      </c>
      <c r="E159" s="158" t="s">
        <v>1579</v>
      </c>
      <c r="F159" s="159" t="s">
        <v>1580</v>
      </c>
      <c r="G159" s="160" t="s">
        <v>1449</v>
      </c>
      <c r="H159" s="161">
        <v>3</v>
      </c>
      <c r="I159" s="162"/>
      <c r="J159" s="163">
        <f t="shared" si="40"/>
        <v>0</v>
      </c>
      <c r="K159" s="159" t="s">
        <v>21</v>
      </c>
      <c r="L159" s="39"/>
      <c r="M159" s="164" t="s">
        <v>21</v>
      </c>
      <c r="N159" s="165" t="s">
        <v>44</v>
      </c>
      <c r="P159" s="166">
        <f t="shared" si="41"/>
        <v>0</v>
      </c>
      <c r="Q159" s="166">
        <v>0</v>
      </c>
      <c r="R159" s="166">
        <f t="shared" si="42"/>
        <v>0</v>
      </c>
      <c r="S159" s="166">
        <v>0</v>
      </c>
      <c r="T159" s="167">
        <f t="shared" si="43"/>
        <v>0</v>
      </c>
      <c r="AR159" s="23" t="s">
        <v>260</v>
      </c>
      <c r="AT159" s="23" t="s">
        <v>157</v>
      </c>
      <c r="AU159" s="23" t="s">
        <v>83</v>
      </c>
      <c r="AY159" s="23" t="s">
        <v>155</v>
      </c>
      <c r="BE159" s="168">
        <f t="shared" si="44"/>
        <v>0</v>
      </c>
      <c r="BF159" s="168">
        <f t="shared" si="45"/>
        <v>0</v>
      </c>
      <c r="BG159" s="168">
        <f t="shared" si="46"/>
        <v>0</v>
      </c>
      <c r="BH159" s="168">
        <f t="shared" si="47"/>
        <v>0</v>
      </c>
      <c r="BI159" s="168">
        <f t="shared" si="48"/>
        <v>0</v>
      </c>
      <c r="BJ159" s="23" t="s">
        <v>81</v>
      </c>
      <c r="BK159" s="168">
        <f t="shared" si="49"/>
        <v>0</v>
      </c>
      <c r="BL159" s="23" t="s">
        <v>260</v>
      </c>
      <c r="BM159" s="23" t="s">
        <v>1581</v>
      </c>
    </row>
    <row r="160" spans="2:65" s="1" customFormat="1" ht="22.5" customHeight="1">
      <c r="B160" s="39"/>
      <c r="C160" s="157" t="s">
        <v>600</v>
      </c>
      <c r="D160" s="157" t="s">
        <v>157</v>
      </c>
      <c r="E160" s="158" t="s">
        <v>1582</v>
      </c>
      <c r="F160" s="159" t="s">
        <v>156</v>
      </c>
      <c r="G160" s="160" t="s">
        <v>160</v>
      </c>
      <c r="H160" s="161">
        <v>3.84</v>
      </c>
      <c r="I160" s="162"/>
      <c r="J160" s="163">
        <f t="shared" si="40"/>
        <v>0</v>
      </c>
      <c r="K160" s="159" t="s">
        <v>21</v>
      </c>
      <c r="L160" s="39"/>
      <c r="M160" s="164" t="s">
        <v>21</v>
      </c>
      <c r="N160" s="165" t="s">
        <v>44</v>
      </c>
      <c r="P160" s="166">
        <f t="shared" si="41"/>
        <v>0</v>
      </c>
      <c r="Q160" s="166">
        <v>0</v>
      </c>
      <c r="R160" s="166">
        <f t="shared" si="42"/>
        <v>0</v>
      </c>
      <c r="S160" s="166">
        <v>0</v>
      </c>
      <c r="T160" s="167">
        <f t="shared" si="43"/>
        <v>0</v>
      </c>
      <c r="AR160" s="23" t="s">
        <v>260</v>
      </c>
      <c r="AT160" s="23" t="s">
        <v>157</v>
      </c>
      <c r="AU160" s="23" t="s">
        <v>83</v>
      </c>
      <c r="AY160" s="23" t="s">
        <v>155</v>
      </c>
      <c r="BE160" s="168">
        <f t="shared" si="44"/>
        <v>0</v>
      </c>
      <c r="BF160" s="168">
        <f t="shared" si="45"/>
        <v>0</v>
      </c>
      <c r="BG160" s="168">
        <f t="shared" si="46"/>
        <v>0</v>
      </c>
      <c r="BH160" s="168">
        <f t="shared" si="47"/>
        <v>0</v>
      </c>
      <c r="BI160" s="168">
        <f t="shared" si="48"/>
        <v>0</v>
      </c>
      <c r="BJ160" s="23" t="s">
        <v>81</v>
      </c>
      <c r="BK160" s="168">
        <f t="shared" si="49"/>
        <v>0</v>
      </c>
      <c r="BL160" s="23" t="s">
        <v>260</v>
      </c>
      <c r="BM160" s="23" t="s">
        <v>1583</v>
      </c>
    </row>
    <row r="161" spans="2:65" s="1" customFormat="1" ht="22.5" customHeight="1">
      <c r="B161" s="39"/>
      <c r="C161" s="157" t="s">
        <v>605</v>
      </c>
      <c r="D161" s="157" t="s">
        <v>157</v>
      </c>
      <c r="E161" s="158" t="s">
        <v>1584</v>
      </c>
      <c r="F161" s="159" t="s">
        <v>1585</v>
      </c>
      <c r="G161" s="160" t="s">
        <v>1449</v>
      </c>
      <c r="H161" s="161">
        <v>2</v>
      </c>
      <c r="I161" s="162"/>
      <c r="J161" s="163">
        <f t="shared" si="40"/>
        <v>0</v>
      </c>
      <c r="K161" s="159" t="s">
        <v>21</v>
      </c>
      <c r="L161" s="39"/>
      <c r="M161" s="164" t="s">
        <v>21</v>
      </c>
      <c r="N161" s="165" t="s">
        <v>44</v>
      </c>
      <c r="P161" s="166">
        <f t="shared" si="41"/>
        <v>0</v>
      </c>
      <c r="Q161" s="166">
        <v>0</v>
      </c>
      <c r="R161" s="166">
        <f t="shared" si="42"/>
        <v>0</v>
      </c>
      <c r="S161" s="166">
        <v>0</v>
      </c>
      <c r="T161" s="167">
        <f t="shared" si="43"/>
        <v>0</v>
      </c>
      <c r="AR161" s="23" t="s">
        <v>260</v>
      </c>
      <c r="AT161" s="23" t="s">
        <v>157</v>
      </c>
      <c r="AU161" s="23" t="s">
        <v>83</v>
      </c>
      <c r="AY161" s="23" t="s">
        <v>155</v>
      </c>
      <c r="BE161" s="168">
        <f t="shared" si="44"/>
        <v>0</v>
      </c>
      <c r="BF161" s="168">
        <f t="shared" si="45"/>
        <v>0</v>
      </c>
      <c r="BG161" s="168">
        <f t="shared" si="46"/>
        <v>0</v>
      </c>
      <c r="BH161" s="168">
        <f t="shared" si="47"/>
        <v>0</v>
      </c>
      <c r="BI161" s="168">
        <f t="shared" si="48"/>
        <v>0</v>
      </c>
      <c r="BJ161" s="23" t="s">
        <v>81</v>
      </c>
      <c r="BK161" s="168">
        <f t="shared" si="49"/>
        <v>0</v>
      </c>
      <c r="BL161" s="23" t="s">
        <v>260</v>
      </c>
      <c r="BM161" s="23" t="s">
        <v>1586</v>
      </c>
    </row>
    <row r="162" spans="2:65" s="1" customFormat="1" ht="22.5" customHeight="1">
      <c r="B162" s="39"/>
      <c r="C162" s="157" t="s">
        <v>609</v>
      </c>
      <c r="D162" s="157" t="s">
        <v>157</v>
      </c>
      <c r="E162" s="158" t="s">
        <v>1587</v>
      </c>
      <c r="F162" s="159" t="s">
        <v>1588</v>
      </c>
      <c r="G162" s="160" t="s">
        <v>759</v>
      </c>
      <c r="H162" s="161">
        <v>1</v>
      </c>
      <c r="I162" s="162"/>
      <c r="J162" s="163">
        <f t="shared" si="40"/>
        <v>0</v>
      </c>
      <c r="K162" s="159" t="s">
        <v>21</v>
      </c>
      <c r="L162" s="39"/>
      <c r="M162" s="164" t="s">
        <v>21</v>
      </c>
      <c r="N162" s="165" t="s">
        <v>44</v>
      </c>
      <c r="P162" s="166">
        <f t="shared" si="41"/>
        <v>0</v>
      </c>
      <c r="Q162" s="166">
        <v>0</v>
      </c>
      <c r="R162" s="166">
        <f t="shared" si="42"/>
        <v>0</v>
      </c>
      <c r="S162" s="166">
        <v>0</v>
      </c>
      <c r="T162" s="167">
        <f t="shared" si="43"/>
        <v>0</v>
      </c>
      <c r="AR162" s="23" t="s">
        <v>260</v>
      </c>
      <c r="AT162" s="23" t="s">
        <v>157</v>
      </c>
      <c r="AU162" s="23" t="s">
        <v>83</v>
      </c>
      <c r="AY162" s="23" t="s">
        <v>155</v>
      </c>
      <c r="BE162" s="168">
        <f t="shared" si="44"/>
        <v>0</v>
      </c>
      <c r="BF162" s="168">
        <f t="shared" si="45"/>
        <v>0</v>
      </c>
      <c r="BG162" s="168">
        <f t="shared" si="46"/>
        <v>0</v>
      </c>
      <c r="BH162" s="168">
        <f t="shared" si="47"/>
        <v>0</v>
      </c>
      <c r="BI162" s="168">
        <f t="shared" si="48"/>
        <v>0</v>
      </c>
      <c r="BJ162" s="23" t="s">
        <v>81</v>
      </c>
      <c r="BK162" s="168">
        <f t="shared" si="49"/>
        <v>0</v>
      </c>
      <c r="BL162" s="23" t="s">
        <v>260</v>
      </c>
      <c r="BM162" s="23" t="s">
        <v>1589</v>
      </c>
    </row>
    <row r="163" spans="2:65" s="1" customFormat="1" ht="22.5" customHeight="1">
      <c r="B163" s="39"/>
      <c r="C163" s="157" t="s">
        <v>615</v>
      </c>
      <c r="D163" s="157" t="s">
        <v>157</v>
      </c>
      <c r="E163" s="158" t="s">
        <v>1590</v>
      </c>
      <c r="F163" s="159" t="s">
        <v>1506</v>
      </c>
      <c r="G163" s="160" t="s">
        <v>759</v>
      </c>
      <c r="H163" s="161">
        <v>1</v>
      </c>
      <c r="I163" s="162"/>
      <c r="J163" s="163">
        <f t="shared" si="40"/>
        <v>0</v>
      </c>
      <c r="K163" s="159" t="s">
        <v>21</v>
      </c>
      <c r="L163" s="39"/>
      <c r="M163" s="164" t="s">
        <v>21</v>
      </c>
      <c r="N163" s="165" t="s">
        <v>44</v>
      </c>
      <c r="P163" s="166">
        <f t="shared" si="41"/>
        <v>0</v>
      </c>
      <c r="Q163" s="166">
        <v>0</v>
      </c>
      <c r="R163" s="166">
        <f t="shared" si="42"/>
        <v>0</v>
      </c>
      <c r="S163" s="166">
        <v>0</v>
      </c>
      <c r="T163" s="167">
        <f t="shared" si="43"/>
        <v>0</v>
      </c>
      <c r="AR163" s="23" t="s">
        <v>260</v>
      </c>
      <c r="AT163" s="23" t="s">
        <v>157</v>
      </c>
      <c r="AU163" s="23" t="s">
        <v>83</v>
      </c>
      <c r="AY163" s="23" t="s">
        <v>155</v>
      </c>
      <c r="BE163" s="168">
        <f t="shared" si="44"/>
        <v>0</v>
      </c>
      <c r="BF163" s="168">
        <f t="shared" si="45"/>
        <v>0</v>
      </c>
      <c r="BG163" s="168">
        <f t="shared" si="46"/>
        <v>0</v>
      </c>
      <c r="BH163" s="168">
        <f t="shared" si="47"/>
        <v>0</v>
      </c>
      <c r="BI163" s="168">
        <f t="shared" si="48"/>
        <v>0</v>
      </c>
      <c r="BJ163" s="23" t="s">
        <v>81</v>
      </c>
      <c r="BK163" s="168">
        <f t="shared" si="49"/>
        <v>0</v>
      </c>
      <c r="BL163" s="23" t="s">
        <v>260</v>
      </c>
      <c r="BM163" s="23" t="s">
        <v>1591</v>
      </c>
    </row>
    <row r="164" spans="2:65" s="1" customFormat="1" ht="22.5" customHeight="1">
      <c r="B164" s="39"/>
      <c r="C164" s="157" t="s">
        <v>619</v>
      </c>
      <c r="D164" s="157" t="s">
        <v>157</v>
      </c>
      <c r="E164" s="158" t="s">
        <v>1592</v>
      </c>
      <c r="F164" s="159" t="s">
        <v>1593</v>
      </c>
      <c r="G164" s="160" t="s">
        <v>759</v>
      </c>
      <c r="H164" s="161">
        <v>1</v>
      </c>
      <c r="I164" s="162"/>
      <c r="J164" s="163">
        <f t="shared" si="40"/>
        <v>0</v>
      </c>
      <c r="K164" s="159" t="s">
        <v>21</v>
      </c>
      <c r="L164" s="39"/>
      <c r="M164" s="164" t="s">
        <v>21</v>
      </c>
      <c r="N164" s="165" t="s">
        <v>44</v>
      </c>
      <c r="P164" s="166">
        <f t="shared" si="41"/>
        <v>0</v>
      </c>
      <c r="Q164" s="166">
        <v>0</v>
      </c>
      <c r="R164" s="166">
        <f t="shared" si="42"/>
        <v>0</v>
      </c>
      <c r="S164" s="166">
        <v>0</v>
      </c>
      <c r="T164" s="167">
        <f t="shared" si="43"/>
        <v>0</v>
      </c>
      <c r="AR164" s="23" t="s">
        <v>260</v>
      </c>
      <c r="AT164" s="23" t="s">
        <v>157</v>
      </c>
      <c r="AU164" s="23" t="s">
        <v>83</v>
      </c>
      <c r="AY164" s="23" t="s">
        <v>155</v>
      </c>
      <c r="BE164" s="168">
        <f t="shared" si="44"/>
        <v>0</v>
      </c>
      <c r="BF164" s="168">
        <f t="shared" si="45"/>
        <v>0</v>
      </c>
      <c r="BG164" s="168">
        <f t="shared" si="46"/>
        <v>0</v>
      </c>
      <c r="BH164" s="168">
        <f t="shared" si="47"/>
        <v>0</v>
      </c>
      <c r="BI164" s="168">
        <f t="shared" si="48"/>
        <v>0</v>
      </c>
      <c r="BJ164" s="23" t="s">
        <v>81</v>
      </c>
      <c r="BK164" s="168">
        <f t="shared" si="49"/>
        <v>0</v>
      </c>
      <c r="BL164" s="23" t="s">
        <v>260</v>
      </c>
      <c r="BM164" s="23" t="s">
        <v>1594</v>
      </c>
    </row>
    <row r="165" spans="2:65" s="1" customFormat="1" ht="22.5" customHeight="1">
      <c r="B165" s="39"/>
      <c r="C165" s="157" t="s">
        <v>627</v>
      </c>
      <c r="D165" s="157" t="s">
        <v>157</v>
      </c>
      <c r="E165" s="158" t="s">
        <v>1595</v>
      </c>
      <c r="F165" s="159" t="s">
        <v>1596</v>
      </c>
      <c r="G165" s="160" t="s">
        <v>759</v>
      </c>
      <c r="H165" s="161">
        <v>1</v>
      </c>
      <c r="I165" s="162"/>
      <c r="J165" s="163">
        <f t="shared" si="40"/>
        <v>0</v>
      </c>
      <c r="K165" s="159" t="s">
        <v>21</v>
      </c>
      <c r="L165" s="39"/>
      <c r="M165" s="164" t="s">
        <v>21</v>
      </c>
      <c r="N165" s="165" t="s">
        <v>44</v>
      </c>
      <c r="P165" s="166">
        <f t="shared" si="41"/>
        <v>0</v>
      </c>
      <c r="Q165" s="166">
        <v>0</v>
      </c>
      <c r="R165" s="166">
        <f t="shared" si="42"/>
        <v>0</v>
      </c>
      <c r="S165" s="166">
        <v>0</v>
      </c>
      <c r="T165" s="167">
        <f t="shared" si="43"/>
        <v>0</v>
      </c>
      <c r="AR165" s="23" t="s">
        <v>260</v>
      </c>
      <c r="AT165" s="23" t="s">
        <v>157</v>
      </c>
      <c r="AU165" s="23" t="s">
        <v>83</v>
      </c>
      <c r="AY165" s="23" t="s">
        <v>155</v>
      </c>
      <c r="BE165" s="168">
        <f t="shared" si="44"/>
        <v>0</v>
      </c>
      <c r="BF165" s="168">
        <f t="shared" si="45"/>
        <v>0</v>
      </c>
      <c r="BG165" s="168">
        <f t="shared" si="46"/>
        <v>0</v>
      </c>
      <c r="BH165" s="168">
        <f t="shared" si="47"/>
        <v>0</v>
      </c>
      <c r="BI165" s="168">
        <f t="shared" si="48"/>
        <v>0</v>
      </c>
      <c r="BJ165" s="23" t="s">
        <v>81</v>
      </c>
      <c r="BK165" s="168">
        <f t="shared" si="49"/>
        <v>0</v>
      </c>
      <c r="BL165" s="23" t="s">
        <v>260</v>
      </c>
      <c r="BM165" s="23" t="s">
        <v>1597</v>
      </c>
    </row>
    <row r="166" spans="2:65" s="1" customFormat="1" ht="22.5" customHeight="1">
      <c r="B166" s="39"/>
      <c r="C166" s="157" t="s">
        <v>632</v>
      </c>
      <c r="D166" s="157" t="s">
        <v>157</v>
      </c>
      <c r="E166" s="158" t="s">
        <v>1598</v>
      </c>
      <c r="F166" s="159" t="s">
        <v>1958</v>
      </c>
      <c r="G166" s="160" t="s">
        <v>759</v>
      </c>
      <c r="H166" s="161">
        <v>1</v>
      </c>
      <c r="I166" s="162"/>
      <c r="J166" s="163">
        <f t="shared" si="40"/>
        <v>0</v>
      </c>
      <c r="K166" s="159" t="s">
        <v>21</v>
      </c>
      <c r="L166" s="39"/>
      <c r="M166" s="164" t="s">
        <v>21</v>
      </c>
      <c r="N166" s="165" t="s">
        <v>44</v>
      </c>
      <c r="P166" s="166">
        <f t="shared" si="41"/>
        <v>0</v>
      </c>
      <c r="Q166" s="166">
        <v>0</v>
      </c>
      <c r="R166" s="166">
        <f t="shared" si="42"/>
        <v>0</v>
      </c>
      <c r="S166" s="166">
        <v>0</v>
      </c>
      <c r="T166" s="167">
        <f t="shared" si="43"/>
        <v>0</v>
      </c>
      <c r="AR166" s="23" t="s">
        <v>260</v>
      </c>
      <c r="AT166" s="23" t="s">
        <v>157</v>
      </c>
      <c r="AU166" s="23" t="s">
        <v>83</v>
      </c>
      <c r="AY166" s="23" t="s">
        <v>155</v>
      </c>
      <c r="BE166" s="168">
        <f t="shared" si="44"/>
        <v>0</v>
      </c>
      <c r="BF166" s="168">
        <f t="shared" si="45"/>
        <v>0</v>
      </c>
      <c r="BG166" s="168">
        <f t="shared" si="46"/>
        <v>0</v>
      </c>
      <c r="BH166" s="168">
        <f t="shared" si="47"/>
        <v>0</v>
      </c>
      <c r="BI166" s="168">
        <f t="shared" si="48"/>
        <v>0</v>
      </c>
      <c r="BJ166" s="23" t="s">
        <v>81</v>
      </c>
      <c r="BK166" s="168">
        <f t="shared" si="49"/>
        <v>0</v>
      </c>
      <c r="BL166" s="23" t="s">
        <v>260</v>
      </c>
      <c r="BM166" s="23" t="s">
        <v>1599</v>
      </c>
    </row>
    <row r="167" spans="2:65" s="1" customFormat="1" ht="31.5" customHeight="1">
      <c r="B167" s="39"/>
      <c r="C167" s="157" t="s">
        <v>638</v>
      </c>
      <c r="D167" s="157" t="s">
        <v>157</v>
      </c>
      <c r="E167" s="158" t="s">
        <v>1600</v>
      </c>
      <c r="F167" s="159" t="s">
        <v>1601</v>
      </c>
      <c r="G167" s="160" t="s">
        <v>742</v>
      </c>
      <c r="H167" s="211"/>
      <c r="I167" s="162"/>
      <c r="J167" s="163">
        <f t="shared" si="40"/>
        <v>0</v>
      </c>
      <c r="K167" s="159" t="s">
        <v>161</v>
      </c>
      <c r="L167" s="39"/>
      <c r="M167" s="164" t="s">
        <v>21</v>
      </c>
      <c r="N167" s="165" t="s">
        <v>44</v>
      </c>
      <c r="P167" s="166">
        <f t="shared" si="41"/>
        <v>0</v>
      </c>
      <c r="Q167" s="166">
        <v>0</v>
      </c>
      <c r="R167" s="166">
        <f t="shared" si="42"/>
        <v>0</v>
      </c>
      <c r="S167" s="166">
        <v>0</v>
      </c>
      <c r="T167" s="167">
        <f t="shared" si="43"/>
        <v>0</v>
      </c>
      <c r="AR167" s="23" t="s">
        <v>260</v>
      </c>
      <c r="AT167" s="23" t="s">
        <v>157</v>
      </c>
      <c r="AU167" s="23" t="s">
        <v>83</v>
      </c>
      <c r="AY167" s="23" t="s">
        <v>155</v>
      </c>
      <c r="BE167" s="168">
        <f t="shared" si="44"/>
        <v>0</v>
      </c>
      <c r="BF167" s="168">
        <f t="shared" si="45"/>
        <v>0</v>
      </c>
      <c r="BG167" s="168">
        <f t="shared" si="46"/>
        <v>0</v>
      </c>
      <c r="BH167" s="168">
        <f t="shared" si="47"/>
        <v>0</v>
      </c>
      <c r="BI167" s="168">
        <f t="shared" si="48"/>
        <v>0</v>
      </c>
      <c r="BJ167" s="23" t="s">
        <v>81</v>
      </c>
      <c r="BK167" s="168">
        <f t="shared" si="49"/>
        <v>0</v>
      </c>
      <c r="BL167" s="23" t="s">
        <v>260</v>
      </c>
      <c r="BM167" s="23" t="s">
        <v>1602</v>
      </c>
    </row>
    <row r="168" spans="2:63" s="10" customFormat="1" ht="29.85" customHeight="1">
      <c r="B168" s="145"/>
      <c r="D168" s="146" t="s">
        <v>72</v>
      </c>
      <c r="E168" s="155" t="s">
        <v>1603</v>
      </c>
      <c r="F168" s="155" t="s">
        <v>1604</v>
      </c>
      <c r="I168" s="148"/>
      <c r="J168" s="156">
        <f>BK168</f>
        <v>0</v>
      </c>
      <c r="L168" s="145"/>
      <c r="M168" s="150"/>
      <c r="P168" s="151">
        <f>SUM(P169:P197)</f>
        <v>0</v>
      </c>
      <c r="R168" s="151">
        <f>SUM(R169:R197)</f>
        <v>0</v>
      </c>
      <c r="T168" s="152">
        <f>SUM(T169:T197)</f>
        <v>0</v>
      </c>
      <c r="AR168" s="146" t="s">
        <v>83</v>
      </c>
      <c r="AT168" s="153" t="s">
        <v>72</v>
      </c>
      <c r="AU168" s="153" t="s">
        <v>81</v>
      </c>
      <c r="AY168" s="146" t="s">
        <v>155</v>
      </c>
      <c r="BK168" s="154">
        <f>SUM(BK169:BK197)</f>
        <v>0</v>
      </c>
    </row>
    <row r="169" spans="2:65" s="1" customFormat="1" ht="31.5" customHeight="1">
      <c r="B169" s="39"/>
      <c r="C169" s="157" t="s">
        <v>643</v>
      </c>
      <c r="D169" s="157" t="s">
        <v>157</v>
      </c>
      <c r="E169" s="158" t="s">
        <v>1605</v>
      </c>
      <c r="F169" s="159" t="s">
        <v>1606</v>
      </c>
      <c r="G169" s="160" t="s">
        <v>1246</v>
      </c>
      <c r="H169" s="161">
        <v>1</v>
      </c>
      <c r="I169" s="162"/>
      <c r="J169" s="163">
        <f aca="true" t="shared" si="50" ref="J169:J197">ROUND(I169*H169,2)</f>
        <v>0</v>
      </c>
      <c r="K169" s="159" t="s">
        <v>21</v>
      </c>
      <c r="L169" s="39"/>
      <c r="M169" s="164" t="s">
        <v>21</v>
      </c>
      <c r="N169" s="165" t="s">
        <v>44</v>
      </c>
      <c r="P169" s="166">
        <f aca="true" t="shared" si="51" ref="P169:P197">O169*H169</f>
        <v>0</v>
      </c>
      <c r="Q169" s="166">
        <v>0</v>
      </c>
      <c r="R169" s="166">
        <f aca="true" t="shared" si="52" ref="R169:R197">Q169*H169</f>
        <v>0</v>
      </c>
      <c r="S169" s="166">
        <v>0</v>
      </c>
      <c r="T169" s="167">
        <f aca="true" t="shared" si="53" ref="T169:T197">S169*H169</f>
        <v>0</v>
      </c>
      <c r="AR169" s="23" t="s">
        <v>260</v>
      </c>
      <c r="AT169" s="23" t="s">
        <v>157</v>
      </c>
      <c r="AU169" s="23" t="s">
        <v>83</v>
      </c>
      <c r="AY169" s="23" t="s">
        <v>155</v>
      </c>
      <c r="BE169" s="168">
        <f aca="true" t="shared" si="54" ref="BE169:BE197">IF(N169="základní",J169,0)</f>
        <v>0</v>
      </c>
      <c r="BF169" s="168">
        <f aca="true" t="shared" si="55" ref="BF169:BF197">IF(N169="snížená",J169,0)</f>
        <v>0</v>
      </c>
      <c r="BG169" s="168">
        <f aca="true" t="shared" si="56" ref="BG169:BG197">IF(N169="zákl. přenesená",J169,0)</f>
        <v>0</v>
      </c>
      <c r="BH169" s="168">
        <f aca="true" t="shared" si="57" ref="BH169:BH197">IF(N169="sníž. přenesená",J169,0)</f>
        <v>0</v>
      </c>
      <c r="BI169" s="168">
        <f aca="true" t="shared" si="58" ref="BI169:BI197">IF(N169="nulová",J169,0)</f>
        <v>0</v>
      </c>
      <c r="BJ169" s="23" t="s">
        <v>81</v>
      </c>
      <c r="BK169" s="168">
        <f aca="true" t="shared" si="59" ref="BK169:BK197">ROUND(I169*H169,2)</f>
        <v>0</v>
      </c>
      <c r="BL169" s="23" t="s">
        <v>260</v>
      </c>
      <c r="BM169" s="23" t="s">
        <v>696</v>
      </c>
    </row>
    <row r="170" spans="2:65" s="1" customFormat="1" ht="22.5" customHeight="1">
      <c r="B170" s="39"/>
      <c r="C170" s="157" t="s">
        <v>648</v>
      </c>
      <c r="D170" s="157" t="s">
        <v>157</v>
      </c>
      <c r="E170" s="158" t="s">
        <v>1607</v>
      </c>
      <c r="F170" s="159" t="s">
        <v>1608</v>
      </c>
      <c r="G170" s="160" t="s">
        <v>1246</v>
      </c>
      <c r="H170" s="161">
        <v>1</v>
      </c>
      <c r="I170" s="162"/>
      <c r="J170" s="163">
        <f t="shared" si="50"/>
        <v>0</v>
      </c>
      <c r="K170" s="159" t="s">
        <v>21</v>
      </c>
      <c r="L170" s="39"/>
      <c r="M170" s="164" t="s">
        <v>21</v>
      </c>
      <c r="N170" s="165" t="s">
        <v>44</v>
      </c>
      <c r="P170" s="166">
        <f t="shared" si="51"/>
        <v>0</v>
      </c>
      <c r="Q170" s="166">
        <v>0</v>
      </c>
      <c r="R170" s="166">
        <f t="shared" si="52"/>
        <v>0</v>
      </c>
      <c r="S170" s="166">
        <v>0</v>
      </c>
      <c r="T170" s="167">
        <f t="shared" si="53"/>
        <v>0</v>
      </c>
      <c r="AR170" s="23" t="s">
        <v>260</v>
      </c>
      <c r="AT170" s="23" t="s">
        <v>157</v>
      </c>
      <c r="AU170" s="23" t="s">
        <v>83</v>
      </c>
      <c r="AY170" s="23" t="s">
        <v>155</v>
      </c>
      <c r="BE170" s="168">
        <f t="shared" si="54"/>
        <v>0</v>
      </c>
      <c r="BF170" s="168">
        <f t="shared" si="55"/>
        <v>0</v>
      </c>
      <c r="BG170" s="168">
        <f t="shared" si="56"/>
        <v>0</v>
      </c>
      <c r="BH170" s="168">
        <f t="shared" si="57"/>
        <v>0</v>
      </c>
      <c r="BI170" s="168">
        <f t="shared" si="58"/>
        <v>0</v>
      </c>
      <c r="BJ170" s="23" t="s">
        <v>81</v>
      </c>
      <c r="BK170" s="168">
        <f t="shared" si="59"/>
        <v>0</v>
      </c>
      <c r="BL170" s="23" t="s">
        <v>260</v>
      </c>
      <c r="BM170" s="23" t="s">
        <v>706</v>
      </c>
    </row>
    <row r="171" spans="2:65" s="1" customFormat="1" ht="31.5" customHeight="1">
      <c r="B171" s="39"/>
      <c r="C171" s="157" t="s">
        <v>653</v>
      </c>
      <c r="D171" s="157" t="s">
        <v>157</v>
      </c>
      <c r="E171" s="158" t="s">
        <v>1609</v>
      </c>
      <c r="F171" s="159" t="s">
        <v>1610</v>
      </c>
      <c r="G171" s="160" t="s">
        <v>1246</v>
      </c>
      <c r="H171" s="161">
        <v>2</v>
      </c>
      <c r="I171" s="162"/>
      <c r="J171" s="163">
        <f t="shared" si="50"/>
        <v>0</v>
      </c>
      <c r="K171" s="159" t="s">
        <v>21</v>
      </c>
      <c r="L171" s="39"/>
      <c r="M171" s="164" t="s">
        <v>21</v>
      </c>
      <c r="N171" s="165" t="s">
        <v>44</v>
      </c>
      <c r="P171" s="166">
        <f t="shared" si="51"/>
        <v>0</v>
      </c>
      <c r="Q171" s="166">
        <v>0</v>
      </c>
      <c r="R171" s="166">
        <f t="shared" si="52"/>
        <v>0</v>
      </c>
      <c r="S171" s="166">
        <v>0</v>
      </c>
      <c r="T171" s="167">
        <f t="shared" si="53"/>
        <v>0</v>
      </c>
      <c r="AR171" s="23" t="s">
        <v>260</v>
      </c>
      <c r="AT171" s="23" t="s">
        <v>157</v>
      </c>
      <c r="AU171" s="23" t="s">
        <v>83</v>
      </c>
      <c r="AY171" s="23" t="s">
        <v>155</v>
      </c>
      <c r="BE171" s="168">
        <f t="shared" si="54"/>
        <v>0</v>
      </c>
      <c r="BF171" s="168">
        <f t="shared" si="55"/>
        <v>0</v>
      </c>
      <c r="BG171" s="168">
        <f t="shared" si="56"/>
        <v>0</v>
      </c>
      <c r="BH171" s="168">
        <f t="shared" si="57"/>
        <v>0</v>
      </c>
      <c r="BI171" s="168">
        <f t="shared" si="58"/>
        <v>0</v>
      </c>
      <c r="BJ171" s="23" t="s">
        <v>81</v>
      </c>
      <c r="BK171" s="168">
        <f t="shared" si="59"/>
        <v>0</v>
      </c>
      <c r="BL171" s="23" t="s">
        <v>260</v>
      </c>
      <c r="BM171" s="23" t="s">
        <v>720</v>
      </c>
    </row>
    <row r="172" spans="2:65" s="1" customFormat="1" ht="22.5" customHeight="1">
      <c r="B172" s="39"/>
      <c r="C172" s="157" t="s">
        <v>658</v>
      </c>
      <c r="D172" s="157" t="s">
        <v>157</v>
      </c>
      <c r="E172" s="158" t="s">
        <v>1611</v>
      </c>
      <c r="F172" s="159" t="s">
        <v>1973</v>
      </c>
      <c r="G172" s="160" t="s">
        <v>1246</v>
      </c>
      <c r="H172" s="161">
        <v>2</v>
      </c>
      <c r="I172" s="162"/>
      <c r="J172" s="163">
        <f t="shared" si="50"/>
        <v>0</v>
      </c>
      <c r="K172" s="159" t="s">
        <v>21</v>
      </c>
      <c r="L172" s="39"/>
      <c r="M172" s="164" t="s">
        <v>21</v>
      </c>
      <c r="N172" s="165" t="s">
        <v>44</v>
      </c>
      <c r="P172" s="166">
        <f t="shared" si="51"/>
        <v>0</v>
      </c>
      <c r="Q172" s="166">
        <v>0</v>
      </c>
      <c r="R172" s="166">
        <f t="shared" si="52"/>
        <v>0</v>
      </c>
      <c r="S172" s="166">
        <v>0</v>
      </c>
      <c r="T172" s="167">
        <f t="shared" si="53"/>
        <v>0</v>
      </c>
      <c r="AR172" s="23" t="s">
        <v>260</v>
      </c>
      <c r="AT172" s="23" t="s">
        <v>157</v>
      </c>
      <c r="AU172" s="23" t="s">
        <v>83</v>
      </c>
      <c r="AY172" s="23" t="s">
        <v>155</v>
      </c>
      <c r="BE172" s="168">
        <f t="shared" si="54"/>
        <v>0</v>
      </c>
      <c r="BF172" s="168">
        <f t="shared" si="55"/>
        <v>0</v>
      </c>
      <c r="BG172" s="168">
        <f t="shared" si="56"/>
        <v>0</v>
      </c>
      <c r="BH172" s="168">
        <f t="shared" si="57"/>
        <v>0</v>
      </c>
      <c r="BI172" s="168">
        <f t="shared" si="58"/>
        <v>0</v>
      </c>
      <c r="BJ172" s="23" t="s">
        <v>81</v>
      </c>
      <c r="BK172" s="168">
        <f t="shared" si="59"/>
        <v>0</v>
      </c>
      <c r="BL172" s="23" t="s">
        <v>260</v>
      </c>
      <c r="BM172" s="23" t="s">
        <v>494</v>
      </c>
    </row>
    <row r="173" spans="2:65" s="1" customFormat="1" ht="22.5" customHeight="1">
      <c r="B173" s="39"/>
      <c r="C173" s="157" t="s">
        <v>664</v>
      </c>
      <c r="D173" s="157" t="s">
        <v>157</v>
      </c>
      <c r="E173" s="158" t="s">
        <v>1612</v>
      </c>
      <c r="F173" s="159" t="s">
        <v>1972</v>
      </c>
      <c r="G173" s="160" t="s">
        <v>1246</v>
      </c>
      <c r="H173" s="161">
        <v>1</v>
      </c>
      <c r="I173" s="162"/>
      <c r="J173" s="163">
        <f t="shared" si="50"/>
        <v>0</v>
      </c>
      <c r="K173" s="159" t="s">
        <v>21</v>
      </c>
      <c r="L173" s="39"/>
      <c r="M173" s="164" t="s">
        <v>21</v>
      </c>
      <c r="N173" s="165" t="s">
        <v>44</v>
      </c>
      <c r="P173" s="166">
        <f t="shared" si="51"/>
        <v>0</v>
      </c>
      <c r="Q173" s="166">
        <v>0</v>
      </c>
      <c r="R173" s="166">
        <f t="shared" si="52"/>
        <v>0</v>
      </c>
      <c r="S173" s="166">
        <v>0</v>
      </c>
      <c r="T173" s="167">
        <f t="shared" si="53"/>
        <v>0</v>
      </c>
      <c r="AR173" s="23" t="s">
        <v>260</v>
      </c>
      <c r="AT173" s="23" t="s">
        <v>157</v>
      </c>
      <c r="AU173" s="23" t="s">
        <v>83</v>
      </c>
      <c r="AY173" s="23" t="s">
        <v>155</v>
      </c>
      <c r="BE173" s="168">
        <f t="shared" si="54"/>
        <v>0</v>
      </c>
      <c r="BF173" s="168">
        <f t="shared" si="55"/>
        <v>0</v>
      </c>
      <c r="BG173" s="168">
        <f t="shared" si="56"/>
        <v>0</v>
      </c>
      <c r="BH173" s="168">
        <f t="shared" si="57"/>
        <v>0</v>
      </c>
      <c r="BI173" s="168">
        <f t="shared" si="58"/>
        <v>0</v>
      </c>
      <c r="BJ173" s="23" t="s">
        <v>81</v>
      </c>
      <c r="BK173" s="168">
        <f t="shared" si="59"/>
        <v>0</v>
      </c>
      <c r="BL173" s="23" t="s">
        <v>260</v>
      </c>
      <c r="BM173" s="23" t="s">
        <v>538</v>
      </c>
    </row>
    <row r="174" spans="2:65" s="1" customFormat="1" ht="22.5" customHeight="1">
      <c r="B174" s="39"/>
      <c r="C174" s="157" t="s">
        <v>669</v>
      </c>
      <c r="D174" s="157" t="s">
        <v>157</v>
      </c>
      <c r="E174" s="158" t="s">
        <v>1613</v>
      </c>
      <c r="F174" s="159" t="s">
        <v>1608</v>
      </c>
      <c r="G174" s="160" t="s">
        <v>1246</v>
      </c>
      <c r="H174" s="161">
        <v>1</v>
      </c>
      <c r="I174" s="162"/>
      <c r="J174" s="163">
        <f t="shared" si="50"/>
        <v>0</v>
      </c>
      <c r="K174" s="159" t="s">
        <v>21</v>
      </c>
      <c r="L174" s="39"/>
      <c r="M174" s="164" t="s">
        <v>21</v>
      </c>
      <c r="N174" s="165" t="s">
        <v>44</v>
      </c>
      <c r="P174" s="166">
        <f t="shared" si="51"/>
        <v>0</v>
      </c>
      <c r="Q174" s="166">
        <v>0</v>
      </c>
      <c r="R174" s="166">
        <f t="shared" si="52"/>
        <v>0</v>
      </c>
      <c r="S174" s="166">
        <v>0</v>
      </c>
      <c r="T174" s="167">
        <f t="shared" si="53"/>
        <v>0</v>
      </c>
      <c r="AR174" s="23" t="s">
        <v>260</v>
      </c>
      <c r="AT174" s="23" t="s">
        <v>157</v>
      </c>
      <c r="AU174" s="23" t="s">
        <v>83</v>
      </c>
      <c r="AY174" s="23" t="s">
        <v>155</v>
      </c>
      <c r="BE174" s="168">
        <f t="shared" si="54"/>
        <v>0</v>
      </c>
      <c r="BF174" s="168">
        <f t="shared" si="55"/>
        <v>0</v>
      </c>
      <c r="BG174" s="168">
        <f t="shared" si="56"/>
        <v>0</v>
      </c>
      <c r="BH174" s="168">
        <f t="shared" si="57"/>
        <v>0</v>
      </c>
      <c r="BI174" s="168">
        <f t="shared" si="58"/>
        <v>0</v>
      </c>
      <c r="BJ174" s="23" t="s">
        <v>81</v>
      </c>
      <c r="BK174" s="168">
        <f t="shared" si="59"/>
        <v>0</v>
      </c>
      <c r="BL174" s="23" t="s">
        <v>260</v>
      </c>
      <c r="BM174" s="23" t="s">
        <v>746</v>
      </c>
    </row>
    <row r="175" spans="2:65" s="1" customFormat="1" ht="22.5" customHeight="1">
      <c r="B175" s="39"/>
      <c r="C175" s="157" t="s">
        <v>675</v>
      </c>
      <c r="D175" s="157" t="s">
        <v>157</v>
      </c>
      <c r="E175" s="158" t="s">
        <v>1614</v>
      </c>
      <c r="F175" s="159" t="s">
        <v>1615</v>
      </c>
      <c r="G175" s="160" t="s">
        <v>1246</v>
      </c>
      <c r="H175" s="161">
        <v>1</v>
      </c>
      <c r="I175" s="162"/>
      <c r="J175" s="163">
        <f t="shared" si="50"/>
        <v>0</v>
      </c>
      <c r="K175" s="159" t="s">
        <v>21</v>
      </c>
      <c r="L175" s="39"/>
      <c r="M175" s="164" t="s">
        <v>21</v>
      </c>
      <c r="N175" s="165" t="s">
        <v>44</v>
      </c>
      <c r="P175" s="166">
        <f t="shared" si="51"/>
        <v>0</v>
      </c>
      <c r="Q175" s="166">
        <v>0</v>
      </c>
      <c r="R175" s="166">
        <f t="shared" si="52"/>
        <v>0</v>
      </c>
      <c r="S175" s="166">
        <v>0</v>
      </c>
      <c r="T175" s="167">
        <f t="shared" si="53"/>
        <v>0</v>
      </c>
      <c r="AR175" s="23" t="s">
        <v>260</v>
      </c>
      <c r="AT175" s="23" t="s">
        <v>157</v>
      </c>
      <c r="AU175" s="23" t="s">
        <v>83</v>
      </c>
      <c r="AY175" s="23" t="s">
        <v>155</v>
      </c>
      <c r="BE175" s="168">
        <f t="shared" si="54"/>
        <v>0</v>
      </c>
      <c r="BF175" s="168">
        <f t="shared" si="55"/>
        <v>0</v>
      </c>
      <c r="BG175" s="168">
        <f t="shared" si="56"/>
        <v>0</v>
      </c>
      <c r="BH175" s="168">
        <f t="shared" si="57"/>
        <v>0</v>
      </c>
      <c r="BI175" s="168">
        <f t="shared" si="58"/>
        <v>0</v>
      </c>
      <c r="BJ175" s="23" t="s">
        <v>81</v>
      </c>
      <c r="BK175" s="168">
        <f t="shared" si="59"/>
        <v>0</v>
      </c>
      <c r="BL175" s="23" t="s">
        <v>260</v>
      </c>
      <c r="BM175" s="23" t="s">
        <v>756</v>
      </c>
    </row>
    <row r="176" spans="2:65" s="1" customFormat="1" ht="22.5" customHeight="1">
      <c r="B176" s="39"/>
      <c r="C176" s="157" t="s">
        <v>682</v>
      </c>
      <c r="D176" s="157" t="s">
        <v>157</v>
      </c>
      <c r="E176" s="158" t="s">
        <v>1616</v>
      </c>
      <c r="F176" s="159" t="s">
        <v>1617</v>
      </c>
      <c r="G176" s="160" t="s">
        <v>1246</v>
      </c>
      <c r="H176" s="161">
        <v>1</v>
      </c>
      <c r="I176" s="162"/>
      <c r="J176" s="163">
        <f t="shared" si="50"/>
        <v>0</v>
      </c>
      <c r="K176" s="159" t="s">
        <v>21</v>
      </c>
      <c r="L176" s="39"/>
      <c r="M176" s="164" t="s">
        <v>21</v>
      </c>
      <c r="N176" s="165" t="s">
        <v>44</v>
      </c>
      <c r="P176" s="166">
        <f t="shared" si="51"/>
        <v>0</v>
      </c>
      <c r="Q176" s="166">
        <v>0</v>
      </c>
      <c r="R176" s="166">
        <f t="shared" si="52"/>
        <v>0</v>
      </c>
      <c r="S176" s="166">
        <v>0</v>
      </c>
      <c r="T176" s="167">
        <f t="shared" si="53"/>
        <v>0</v>
      </c>
      <c r="AR176" s="23" t="s">
        <v>260</v>
      </c>
      <c r="AT176" s="23" t="s">
        <v>157</v>
      </c>
      <c r="AU176" s="23" t="s">
        <v>83</v>
      </c>
      <c r="AY176" s="23" t="s">
        <v>155</v>
      </c>
      <c r="BE176" s="168">
        <f t="shared" si="54"/>
        <v>0</v>
      </c>
      <c r="BF176" s="168">
        <f t="shared" si="55"/>
        <v>0</v>
      </c>
      <c r="BG176" s="168">
        <f t="shared" si="56"/>
        <v>0</v>
      </c>
      <c r="BH176" s="168">
        <f t="shared" si="57"/>
        <v>0</v>
      </c>
      <c r="BI176" s="168">
        <f t="shared" si="58"/>
        <v>0</v>
      </c>
      <c r="BJ176" s="23" t="s">
        <v>81</v>
      </c>
      <c r="BK176" s="168">
        <f t="shared" si="59"/>
        <v>0</v>
      </c>
      <c r="BL176" s="23" t="s">
        <v>260</v>
      </c>
      <c r="BM176" s="23" t="s">
        <v>765</v>
      </c>
    </row>
    <row r="177" spans="2:65" s="1" customFormat="1" ht="22.5" customHeight="1">
      <c r="B177" s="39"/>
      <c r="C177" s="157" t="s">
        <v>688</v>
      </c>
      <c r="D177" s="157" t="s">
        <v>157</v>
      </c>
      <c r="E177" s="158" t="s">
        <v>1618</v>
      </c>
      <c r="F177" s="159" t="s">
        <v>1619</v>
      </c>
      <c r="G177" s="160" t="s">
        <v>1246</v>
      </c>
      <c r="H177" s="161">
        <v>1</v>
      </c>
      <c r="I177" s="162"/>
      <c r="J177" s="163">
        <f t="shared" si="50"/>
        <v>0</v>
      </c>
      <c r="K177" s="159" t="s">
        <v>21</v>
      </c>
      <c r="L177" s="39"/>
      <c r="M177" s="164" t="s">
        <v>21</v>
      </c>
      <c r="N177" s="165" t="s">
        <v>44</v>
      </c>
      <c r="P177" s="166">
        <f t="shared" si="51"/>
        <v>0</v>
      </c>
      <c r="Q177" s="166">
        <v>0</v>
      </c>
      <c r="R177" s="166">
        <f t="shared" si="52"/>
        <v>0</v>
      </c>
      <c r="S177" s="166">
        <v>0</v>
      </c>
      <c r="T177" s="167">
        <f t="shared" si="53"/>
        <v>0</v>
      </c>
      <c r="AR177" s="23" t="s">
        <v>260</v>
      </c>
      <c r="AT177" s="23" t="s">
        <v>157</v>
      </c>
      <c r="AU177" s="23" t="s">
        <v>83</v>
      </c>
      <c r="AY177" s="23" t="s">
        <v>155</v>
      </c>
      <c r="BE177" s="168">
        <f t="shared" si="54"/>
        <v>0</v>
      </c>
      <c r="BF177" s="168">
        <f t="shared" si="55"/>
        <v>0</v>
      </c>
      <c r="BG177" s="168">
        <f t="shared" si="56"/>
        <v>0</v>
      </c>
      <c r="BH177" s="168">
        <f t="shared" si="57"/>
        <v>0</v>
      </c>
      <c r="BI177" s="168">
        <f t="shared" si="58"/>
        <v>0</v>
      </c>
      <c r="BJ177" s="23" t="s">
        <v>81</v>
      </c>
      <c r="BK177" s="168">
        <f t="shared" si="59"/>
        <v>0</v>
      </c>
      <c r="BL177" s="23" t="s">
        <v>260</v>
      </c>
      <c r="BM177" s="23" t="s">
        <v>773</v>
      </c>
    </row>
    <row r="178" spans="2:65" s="1" customFormat="1" ht="22.5" customHeight="1">
      <c r="B178" s="39"/>
      <c r="C178" s="157" t="s">
        <v>692</v>
      </c>
      <c r="D178" s="157" t="s">
        <v>157</v>
      </c>
      <c r="E178" s="158" t="s">
        <v>1620</v>
      </c>
      <c r="F178" s="159" t="s">
        <v>1621</v>
      </c>
      <c r="G178" s="160" t="s">
        <v>1246</v>
      </c>
      <c r="H178" s="161">
        <v>1</v>
      </c>
      <c r="I178" s="162"/>
      <c r="J178" s="163">
        <f t="shared" si="50"/>
        <v>0</v>
      </c>
      <c r="K178" s="159" t="s">
        <v>21</v>
      </c>
      <c r="L178" s="39"/>
      <c r="M178" s="164" t="s">
        <v>21</v>
      </c>
      <c r="N178" s="165" t="s">
        <v>44</v>
      </c>
      <c r="P178" s="166">
        <f t="shared" si="51"/>
        <v>0</v>
      </c>
      <c r="Q178" s="166">
        <v>0</v>
      </c>
      <c r="R178" s="166">
        <f t="shared" si="52"/>
        <v>0</v>
      </c>
      <c r="S178" s="166">
        <v>0</v>
      </c>
      <c r="T178" s="167">
        <f t="shared" si="53"/>
        <v>0</v>
      </c>
      <c r="AR178" s="23" t="s">
        <v>260</v>
      </c>
      <c r="AT178" s="23" t="s">
        <v>157</v>
      </c>
      <c r="AU178" s="23" t="s">
        <v>83</v>
      </c>
      <c r="AY178" s="23" t="s">
        <v>155</v>
      </c>
      <c r="BE178" s="168">
        <f t="shared" si="54"/>
        <v>0</v>
      </c>
      <c r="BF178" s="168">
        <f t="shared" si="55"/>
        <v>0</v>
      </c>
      <c r="BG178" s="168">
        <f t="shared" si="56"/>
        <v>0</v>
      </c>
      <c r="BH178" s="168">
        <f t="shared" si="57"/>
        <v>0</v>
      </c>
      <c r="BI178" s="168">
        <f t="shared" si="58"/>
        <v>0</v>
      </c>
      <c r="BJ178" s="23" t="s">
        <v>81</v>
      </c>
      <c r="BK178" s="168">
        <f t="shared" si="59"/>
        <v>0</v>
      </c>
      <c r="BL178" s="23" t="s">
        <v>260</v>
      </c>
      <c r="BM178" s="23" t="s">
        <v>781</v>
      </c>
    </row>
    <row r="179" spans="2:65" s="1" customFormat="1" ht="22.5" customHeight="1">
      <c r="B179" s="39"/>
      <c r="C179" s="157" t="s">
        <v>696</v>
      </c>
      <c r="D179" s="157" t="s">
        <v>157</v>
      </c>
      <c r="E179" s="158" t="s">
        <v>1622</v>
      </c>
      <c r="F179" s="159" t="s">
        <v>1623</v>
      </c>
      <c r="G179" s="160" t="s">
        <v>1246</v>
      </c>
      <c r="H179" s="161">
        <v>1</v>
      </c>
      <c r="I179" s="162"/>
      <c r="J179" s="163">
        <f t="shared" si="50"/>
        <v>0</v>
      </c>
      <c r="K179" s="159" t="s">
        <v>21</v>
      </c>
      <c r="L179" s="39"/>
      <c r="M179" s="164" t="s">
        <v>21</v>
      </c>
      <c r="N179" s="165" t="s">
        <v>44</v>
      </c>
      <c r="P179" s="166">
        <f t="shared" si="51"/>
        <v>0</v>
      </c>
      <c r="Q179" s="166">
        <v>0</v>
      </c>
      <c r="R179" s="166">
        <f t="shared" si="52"/>
        <v>0</v>
      </c>
      <c r="S179" s="166">
        <v>0</v>
      </c>
      <c r="T179" s="167">
        <f t="shared" si="53"/>
        <v>0</v>
      </c>
      <c r="AR179" s="23" t="s">
        <v>260</v>
      </c>
      <c r="AT179" s="23" t="s">
        <v>157</v>
      </c>
      <c r="AU179" s="23" t="s">
        <v>83</v>
      </c>
      <c r="AY179" s="23" t="s">
        <v>155</v>
      </c>
      <c r="BE179" s="168">
        <f t="shared" si="54"/>
        <v>0</v>
      </c>
      <c r="BF179" s="168">
        <f t="shared" si="55"/>
        <v>0</v>
      </c>
      <c r="BG179" s="168">
        <f t="shared" si="56"/>
        <v>0</v>
      </c>
      <c r="BH179" s="168">
        <f t="shared" si="57"/>
        <v>0</v>
      </c>
      <c r="BI179" s="168">
        <f t="shared" si="58"/>
        <v>0</v>
      </c>
      <c r="BJ179" s="23" t="s">
        <v>81</v>
      </c>
      <c r="BK179" s="168">
        <f t="shared" si="59"/>
        <v>0</v>
      </c>
      <c r="BL179" s="23" t="s">
        <v>260</v>
      </c>
      <c r="BM179" s="23" t="s">
        <v>789</v>
      </c>
    </row>
    <row r="180" spans="2:65" s="1" customFormat="1" ht="22.5" customHeight="1">
      <c r="B180" s="39"/>
      <c r="C180" s="157" t="s">
        <v>700</v>
      </c>
      <c r="D180" s="157" t="s">
        <v>157</v>
      </c>
      <c r="E180" s="158" t="s">
        <v>1624</v>
      </c>
      <c r="F180" s="159" t="s">
        <v>1625</v>
      </c>
      <c r="G180" s="160" t="s">
        <v>1246</v>
      </c>
      <c r="H180" s="161">
        <v>1</v>
      </c>
      <c r="I180" s="162"/>
      <c r="J180" s="163">
        <f t="shared" si="50"/>
        <v>0</v>
      </c>
      <c r="K180" s="159" t="s">
        <v>21</v>
      </c>
      <c r="L180" s="39"/>
      <c r="M180" s="164" t="s">
        <v>21</v>
      </c>
      <c r="N180" s="165" t="s">
        <v>44</v>
      </c>
      <c r="P180" s="166">
        <f t="shared" si="51"/>
        <v>0</v>
      </c>
      <c r="Q180" s="166">
        <v>0</v>
      </c>
      <c r="R180" s="166">
        <f t="shared" si="52"/>
        <v>0</v>
      </c>
      <c r="S180" s="166">
        <v>0</v>
      </c>
      <c r="T180" s="167">
        <f t="shared" si="53"/>
        <v>0</v>
      </c>
      <c r="AR180" s="23" t="s">
        <v>260</v>
      </c>
      <c r="AT180" s="23" t="s">
        <v>157</v>
      </c>
      <c r="AU180" s="23" t="s">
        <v>83</v>
      </c>
      <c r="AY180" s="23" t="s">
        <v>155</v>
      </c>
      <c r="BE180" s="168">
        <f t="shared" si="54"/>
        <v>0</v>
      </c>
      <c r="BF180" s="168">
        <f t="shared" si="55"/>
        <v>0</v>
      </c>
      <c r="BG180" s="168">
        <f t="shared" si="56"/>
        <v>0</v>
      </c>
      <c r="BH180" s="168">
        <f t="shared" si="57"/>
        <v>0</v>
      </c>
      <c r="BI180" s="168">
        <f t="shared" si="58"/>
        <v>0</v>
      </c>
      <c r="BJ180" s="23" t="s">
        <v>81</v>
      </c>
      <c r="BK180" s="168">
        <f t="shared" si="59"/>
        <v>0</v>
      </c>
      <c r="BL180" s="23" t="s">
        <v>260</v>
      </c>
      <c r="BM180" s="23" t="s">
        <v>797</v>
      </c>
    </row>
    <row r="181" spans="2:65" s="1" customFormat="1" ht="22.5" customHeight="1">
      <c r="B181" s="39"/>
      <c r="C181" s="157" t="s">
        <v>706</v>
      </c>
      <c r="D181" s="157" t="s">
        <v>157</v>
      </c>
      <c r="E181" s="158" t="s">
        <v>1626</v>
      </c>
      <c r="F181" s="159" t="s">
        <v>1627</v>
      </c>
      <c r="G181" s="160" t="s">
        <v>1246</v>
      </c>
      <c r="H181" s="161">
        <v>1</v>
      </c>
      <c r="I181" s="162"/>
      <c r="J181" s="163">
        <f t="shared" si="50"/>
        <v>0</v>
      </c>
      <c r="K181" s="159" t="s">
        <v>21</v>
      </c>
      <c r="L181" s="39"/>
      <c r="M181" s="164" t="s">
        <v>21</v>
      </c>
      <c r="N181" s="165" t="s">
        <v>44</v>
      </c>
      <c r="P181" s="166">
        <f t="shared" si="51"/>
        <v>0</v>
      </c>
      <c r="Q181" s="166">
        <v>0</v>
      </c>
      <c r="R181" s="166">
        <f t="shared" si="52"/>
        <v>0</v>
      </c>
      <c r="S181" s="166">
        <v>0</v>
      </c>
      <c r="T181" s="167">
        <f t="shared" si="53"/>
        <v>0</v>
      </c>
      <c r="AR181" s="23" t="s">
        <v>260</v>
      </c>
      <c r="AT181" s="23" t="s">
        <v>157</v>
      </c>
      <c r="AU181" s="23" t="s">
        <v>83</v>
      </c>
      <c r="AY181" s="23" t="s">
        <v>155</v>
      </c>
      <c r="BE181" s="168">
        <f t="shared" si="54"/>
        <v>0</v>
      </c>
      <c r="BF181" s="168">
        <f t="shared" si="55"/>
        <v>0</v>
      </c>
      <c r="BG181" s="168">
        <f t="shared" si="56"/>
        <v>0</v>
      </c>
      <c r="BH181" s="168">
        <f t="shared" si="57"/>
        <v>0</v>
      </c>
      <c r="BI181" s="168">
        <f t="shared" si="58"/>
        <v>0</v>
      </c>
      <c r="BJ181" s="23" t="s">
        <v>81</v>
      </c>
      <c r="BK181" s="168">
        <f t="shared" si="59"/>
        <v>0</v>
      </c>
      <c r="BL181" s="23" t="s">
        <v>260</v>
      </c>
      <c r="BM181" s="23" t="s">
        <v>807</v>
      </c>
    </row>
    <row r="182" spans="2:65" s="1" customFormat="1" ht="22.5" customHeight="1">
      <c r="B182" s="39"/>
      <c r="C182" s="157" t="s">
        <v>712</v>
      </c>
      <c r="D182" s="157" t="s">
        <v>157</v>
      </c>
      <c r="E182" s="158" t="s">
        <v>1628</v>
      </c>
      <c r="F182" s="159" t="s">
        <v>1629</v>
      </c>
      <c r="G182" s="160" t="s">
        <v>1246</v>
      </c>
      <c r="H182" s="161">
        <v>1</v>
      </c>
      <c r="I182" s="162"/>
      <c r="J182" s="163">
        <f t="shared" si="50"/>
        <v>0</v>
      </c>
      <c r="K182" s="159" t="s">
        <v>21</v>
      </c>
      <c r="L182" s="39"/>
      <c r="M182" s="164" t="s">
        <v>21</v>
      </c>
      <c r="N182" s="165" t="s">
        <v>44</v>
      </c>
      <c r="P182" s="166">
        <f t="shared" si="51"/>
        <v>0</v>
      </c>
      <c r="Q182" s="166">
        <v>0</v>
      </c>
      <c r="R182" s="166">
        <f t="shared" si="52"/>
        <v>0</v>
      </c>
      <c r="S182" s="166">
        <v>0</v>
      </c>
      <c r="T182" s="167">
        <f t="shared" si="53"/>
        <v>0</v>
      </c>
      <c r="AR182" s="23" t="s">
        <v>260</v>
      </c>
      <c r="AT182" s="23" t="s">
        <v>157</v>
      </c>
      <c r="AU182" s="23" t="s">
        <v>83</v>
      </c>
      <c r="AY182" s="23" t="s">
        <v>155</v>
      </c>
      <c r="BE182" s="168">
        <f t="shared" si="54"/>
        <v>0</v>
      </c>
      <c r="BF182" s="168">
        <f t="shared" si="55"/>
        <v>0</v>
      </c>
      <c r="BG182" s="168">
        <f t="shared" si="56"/>
        <v>0</v>
      </c>
      <c r="BH182" s="168">
        <f t="shared" si="57"/>
        <v>0</v>
      </c>
      <c r="BI182" s="168">
        <f t="shared" si="58"/>
        <v>0</v>
      </c>
      <c r="BJ182" s="23" t="s">
        <v>81</v>
      </c>
      <c r="BK182" s="168">
        <f t="shared" si="59"/>
        <v>0</v>
      </c>
      <c r="BL182" s="23" t="s">
        <v>260</v>
      </c>
      <c r="BM182" s="23" t="s">
        <v>815</v>
      </c>
    </row>
    <row r="183" spans="2:65" s="1" customFormat="1" ht="31.5" customHeight="1">
      <c r="B183" s="39"/>
      <c r="C183" s="157" t="s">
        <v>720</v>
      </c>
      <c r="D183" s="157" t="s">
        <v>157</v>
      </c>
      <c r="E183" s="158" t="s">
        <v>1630</v>
      </c>
      <c r="F183" s="159" t="s">
        <v>1631</v>
      </c>
      <c r="G183" s="160" t="s">
        <v>1246</v>
      </c>
      <c r="H183" s="161">
        <v>1</v>
      </c>
      <c r="I183" s="162"/>
      <c r="J183" s="163">
        <f t="shared" si="50"/>
        <v>0</v>
      </c>
      <c r="K183" s="159" t="s">
        <v>21</v>
      </c>
      <c r="L183" s="39"/>
      <c r="M183" s="164" t="s">
        <v>21</v>
      </c>
      <c r="N183" s="165" t="s">
        <v>44</v>
      </c>
      <c r="P183" s="166">
        <f t="shared" si="51"/>
        <v>0</v>
      </c>
      <c r="Q183" s="166">
        <v>0</v>
      </c>
      <c r="R183" s="166">
        <f t="shared" si="52"/>
        <v>0</v>
      </c>
      <c r="S183" s="166">
        <v>0</v>
      </c>
      <c r="T183" s="167">
        <f t="shared" si="53"/>
        <v>0</v>
      </c>
      <c r="AR183" s="23" t="s">
        <v>260</v>
      </c>
      <c r="AT183" s="23" t="s">
        <v>157</v>
      </c>
      <c r="AU183" s="23" t="s">
        <v>83</v>
      </c>
      <c r="AY183" s="23" t="s">
        <v>155</v>
      </c>
      <c r="BE183" s="168">
        <f t="shared" si="54"/>
        <v>0</v>
      </c>
      <c r="BF183" s="168">
        <f t="shared" si="55"/>
        <v>0</v>
      </c>
      <c r="BG183" s="168">
        <f t="shared" si="56"/>
        <v>0</v>
      </c>
      <c r="BH183" s="168">
        <f t="shared" si="57"/>
        <v>0</v>
      </c>
      <c r="BI183" s="168">
        <f t="shared" si="58"/>
        <v>0</v>
      </c>
      <c r="BJ183" s="23" t="s">
        <v>81</v>
      </c>
      <c r="BK183" s="168">
        <f t="shared" si="59"/>
        <v>0</v>
      </c>
      <c r="BL183" s="23" t="s">
        <v>260</v>
      </c>
      <c r="BM183" s="23" t="s">
        <v>823</v>
      </c>
    </row>
    <row r="184" spans="2:65" s="1" customFormat="1" ht="22.5" customHeight="1">
      <c r="B184" s="39"/>
      <c r="C184" s="157" t="s">
        <v>726</v>
      </c>
      <c r="D184" s="157" t="s">
        <v>157</v>
      </c>
      <c r="E184" s="158" t="s">
        <v>1632</v>
      </c>
      <c r="F184" s="159" t="s">
        <v>1633</v>
      </c>
      <c r="G184" s="160" t="s">
        <v>1246</v>
      </c>
      <c r="H184" s="161">
        <v>1</v>
      </c>
      <c r="I184" s="162"/>
      <c r="J184" s="163">
        <f t="shared" si="50"/>
        <v>0</v>
      </c>
      <c r="K184" s="159" t="s">
        <v>21</v>
      </c>
      <c r="L184" s="39"/>
      <c r="M184" s="164" t="s">
        <v>21</v>
      </c>
      <c r="N184" s="165" t="s">
        <v>44</v>
      </c>
      <c r="P184" s="166">
        <f t="shared" si="51"/>
        <v>0</v>
      </c>
      <c r="Q184" s="166">
        <v>0</v>
      </c>
      <c r="R184" s="166">
        <f t="shared" si="52"/>
        <v>0</v>
      </c>
      <c r="S184" s="166">
        <v>0</v>
      </c>
      <c r="T184" s="167">
        <f t="shared" si="53"/>
        <v>0</v>
      </c>
      <c r="AR184" s="23" t="s">
        <v>260</v>
      </c>
      <c r="AT184" s="23" t="s">
        <v>157</v>
      </c>
      <c r="AU184" s="23" t="s">
        <v>83</v>
      </c>
      <c r="AY184" s="23" t="s">
        <v>155</v>
      </c>
      <c r="BE184" s="168">
        <f t="shared" si="54"/>
        <v>0</v>
      </c>
      <c r="BF184" s="168">
        <f t="shared" si="55"/>
        <v>0</v>
      </c>
      <c r="BG184" s="168">
        <f t="shared" si="56"/>
        <v>0</v>
      </c>
      <c r="BH184" s="168">
        <f t="shared" si="57"/>
        <v>0</v>
      </c>
      <c r="BI184" s="168">
        <f t="shared" si="58"/>
        <v>0</v>
      </c>
      <c r="BJ184" s="23" t="s">
        <v>81</v>
      </c>
      <c r="BK184" s="168">
        <f t="shared" si="59"/>
        <v>0</v>
      </c>
      <c r="BL184" s="23" t="s">
        <v>260</v>
      </c>
      <c r="BM184" s="23" t="s">
        <v>827</v>
      </c>
    </row>
    <row r="185" spans="2:65" s="1" customFormat="1" ht="31.5" customHeight="1">
      <c r="B185" s="39"/>
      <c r="C185" s="157" t="s">
        <v>494</v>
      </c>
      <c r="D185" s="157" t="s">
        <v>157</v>
      </c>
      <c r="E185" s="158" t="s">
        <v>1634</v>
      </c>
      <c r="F185" s="159" t="s">
        <v>1635</v>
      </c>
      <c r="G185" s="160" t="s">
        <v>1246</v>
      </c>
      <c r="H185" s="161">
        <v>1</v>
      </c>
      <c r="I185" s="162"/>
      <c r="J185" s="163">
        <f t="shared" si="50"/>
        <v>0</v>
      </c>
      <c r="K185" s="159" t="s">
        <v>21</v>
      </c>
      <c r="L185" s="39"/>
      <c r="M185" s="164" t="s">
        <v>21</v>
      </c>
      <c r="N185" s="165" t="s">
        <v>44</v>
      </c>
      <c r="P185" s="166">
        <f t="shared" si="51"/>
        <v>0</v>
      </c>
      <c r="Q185" s="166">
        <v>0</v>
      </c>
      <c r="R185" s="166">
        <f t="shared" si="52"/>
        <v>0</v>
      </c>
      <c r="S185" s="166">
        <v>0</v>
      </c>
      <c r="T185" s="167">
        <f t="shared" si="53"/>
        <v>0</v>
      </c>
      <c r="AR185" s="23" t="s">
        <v>260</v>
      </c>
      <c r="AT185" s="23" t="s">
        <v>157</v>
      </c>
      <c r="AU185" s="23" t="s">
        <v>83</v>
      </c>
      <c r="AY185" s="23" t="s">
        <v>155</v>
      </c>
      <c r="BE185" s="168">
        <f t="shared" si="54"/>
        <v>0</v>
      </c>
      <c r="BF185" s="168">
        <f t="shared" si="55"/>
        <v>0</v>
      </c>
      <c r="BG185" s="168">
        <f t="shared" si="56"/>
        <v>0</v>
      </c>
      <c r="BH185" s="168">
        <f t="shared" si="57"/>
        <v>0</v>
      </c>
      <c r="BI185" s="168">
        <f t="shared" si="58"/>
        <v>0</v>
      </c>
      <c r="BJ185" s="23" t="s">
        <v>81</v>
      </c>
      <c r="BK185" s="168">
        <f t="shared" si="59"/>
        <v>0</v>
      </c>
      <c r="BL185" s="23" t="s">
        <v>260</v>
      </c>
      <c r="BM185" s="23" t="s">
        <v>833</v>
      </c>
    </row>
    <row r="186" spans="2:65" s="1" customFormat="1" ht="22.5" customHeight="1">
      <c r="B186" s="39"/>
      <c r="C186" s="157" t="s">
        <v>508</v>
      </c>
      <c r="D186" s="157" t="s">
        <v>157</v>
      </c>
      <c r="E186" s="158" t="s">
        <v>1636</v>
      </c>
      <c r="F186" s="159" t="s">
        <v>1637</v>
      </c>
      <c r="G186" s="160" t="s">
        <v>1246</v>
      </c>
      <c r="H186" s="161">
        <v>1</v>
      </c>
      <c r="I186" s="162"/>
      <c r="J186" s="163">
        <f t="shared" si="50"/>
        <v>0</v>
      </c>
      <c r="K186" s="159" t="s">
        <v>21</v>
      </c>
      <c r="L186" s="39"/>
      <c r="M186" s="164" t="s">
        <v>21</v>
      </c>
      <c r="N186" s="165" t="s">
        <v>44</v>
      </c>
      <c r="P186" s="166">
        <f t="shared" si="51"/>
        <v>0</v>
      </c>
      <c r="Q186" s="166">
        <v>0</v>
      </c>
      <c r="R186" s="166">
        <f t="shared" si="52"/>
        <v>0</v>
      </c>
      <c r="S186" s="166">
        <v>0</v>
      </c>
      <c r="T186" s="167">
        <f t="shared" si="53"/>
        <v>0</v>
      </c>
      <c r="AR186" s="23" t="s">
        <v>260</v>
      </c>
      <c r="AT186" s="23" t="s">
        <v>157</v>
      </c>
      <c r="AU186" s="23" t="s">
        <v>83</v>
      </c>
      <c r="AY186" s="23" t="s">
        <v>155</v>
      </c>
      <c r="BE186" s="168">
        <f t="shared" si="54"/>
        <v>0</v>
      </c>
      <c r="BF186" s="168">
        <f t="shared" si="55"/>
        <v>0</v>
      </c>
      <c r="BG186" s="168">
        <f t="shared" si="56"/>
        <v>0</v>
      </c>
      <c r="BH186" s="168">
        <f t="shared" si="57"/>
        <v>0</v>
      </c>
      <c r="BI186" s="168">
        <f t="shared" si="58"/>
        <v>0</v>
      </c>
      <c r="BJ186" s="23" t="s">
        <v>81</v>
      </c>
      <c r="BK186" s="168">
        <f t="shared" si="59"/>
        <v>0</v>
      </c>
      <c r="BL186" s="23" t="s">
        <v>260</v>
      </c>
      <c r="BM186" s="23" t="s">
        <v>841</v>
      </c>
    </row>
    <row r="187" spans="2:65" s="1" customFormat="1" ht="31.5" customHeight="1">
      <c r="B187" s="39"/>
      <c r="C187" s="157" t="s">
        <v>538</v>
      </c>
      <c r="D187" s="157" t="s">
        <v>157</v>
      </c>
      <c r="E187" s="158" t="s">
        <v>1638</v>
      </c>
      <c r="F187" s="159" t="s">
        <v>1639</v>
      </c>
      <c r="G187" s="160" t="s">
        <v>1246</v>
      </c>
      <c r="H187" s="161">
        <v>1</v>
      </c>
      <c r="I187" s="162"/>
      <c r="J187" s="163">
        <f t="shared" si="50"/>
        <v>0</v>
      </c>
      <c r="K187" s="159" t="s">
        <v>21</v>
      </c>
      <c r="L187" s="39"/>
      <c r="M187" s="164" t="s">
        <v>21</v>
      </c>
      <c r="N187" s="165" t="s">
        <v>44</v>
      </c>
      <c r="P187" s="166">
        <f t="shared" si="51"/>
        <v>0</v>
      </c>
      <c r="Q187" s="166">
        <v>0</v>
      </c>
      <c r="R187" s="166">
        <f t="shared" si="52"/>
        <v>0</v>
      </c>
      <c r="S187" s="166">
        <v>0</v>
      </c>
      <c r="T187" s="167">
        <f t="shared" si="53"/>
        <v>0</v>
      </c>
      <c r="AR187" s="23" t="s">
        <v>260</v>
      </c>
      <c r="AT187" s="23" t="s">
        <v>157</v>
      </c>
      <c r="AU187" s="23" t="s">
        <v>83</v>
      </c>
      <c r="AY187" s="23" t="s">
        <v>155</v>
      </c>
      <c r="BE187" s="168">
        <f t="shared" si="54"/>
        <v>0</v>
      </c>
      <c r="BF187" s="168">
        <f t="shared" si="55"/>
        <v>0</v>
      </c>
      <c r="BG187" s="168">
        <f t="shared" si="56"/>
        <v>0</v>
      </c>
      <c r="BH187" s="168">
        <f t="shared" si="57"/>
        <v>0</v>
      </c>
      <c r="BI187" s="168">
        <f t="shared" si="58"/>
        <v>0</v>
      </c>
      <c r="BJ187" s="23" t="s">
        <v>81</v>
      </c>
      <c r="BK187" s="168">
        <f t="shared" si="59"/>
        <v>0</v>
      </c>
      <c r="BL187" s="23" t="s">
        <v>260</v>
      </c>
      <c r="BM187" s="23" t="s">
        <v>847</v>
      </c>
    </row>
    <row r="188" spans="2:65" s="1" customFormat="1" ht="22.5" customHeight="1">
      <c r="B188" s="39"/>
      <c r="C188" s="157" t="s">
        <v>739</v>
      </c>
      <c r="D188" s="157" t="s">
        <v>157</v>
      </c>
      <c r="E188" s="158" t="s">
        <v>1640</v>
      </c>
      <c r="F188" s="159" t="s">
        <v>1641</v>
      </c>
      <c r="G188" s="160" t="s">
        <v>1246</v>
      </c>
      <c r="H188" s="161">
        <v>1</v>
      </c>
      <c r="I188" s="162"/>
      <c r="J188" s="163">
        <f t="shared" si="50"/>
        <v>0</v>
      </c>
      <c r="K188" s="159" t="s">
        <v>21</v>
      </c>
      <c r="L188" s="39"/>
      <c r="M188" s="164" t="s">
        <v>21</v>
      </c>
      <c r="N188" s="165" t="s">
        <v>44</v>
      </c>
      <c r="P188" s="166">
        <f t="shared" si="51"/>
        <v>0</v>
      </c>
      <c r="Q188" s="166">
        <v>0</v>
      </c>
      <c r="R188" s="166">
        <f t="shared" si="52"/>
        <v>0</v>
      </c>
      <c r="S188" s="166">
        <v>0</v>
      </c>
      <c r="T188" s="167">
        <f t="shared" si="53"/>
        <v>0</v>
      </c>
      <c r="AR188" s="23" t="s">
        <v>260</v>
      </c>
      <c r="AT188" s="23" t="s">
        <v>157</v>
      </c>
      <c r="AU188" s="23" t="s">
        <v>83</v>
      </c>
      <c r="AY188" s="23" t="s">
        <v>155</v>
      </c>
      <c r="BE188" s="168">
        <f t="shared" si="54"/>
        <v>0</v>
      </c>
      <c r="BF188" s="168">
        <f t="shared" si="55"/>
        <v>0</v>
      </c>
      <c r="BG188" s="168">
        <f t="shared" si="56"/>
        <v>0</v>
      </c>
      <c r="BH188" s="168">
        <f t="shared" si="57"/>
        <v>0</v>
      </c>
      <c r="BI188" s="168">
        <f t="shared" si="58"/>
        <v>0</v>
      </c>
      <c r="BJ188" s="23" t="s">
        <v>81</v>
      </c>
      <c r="BK188" s="168">
        <f t="shared" si="59"/>
        <v>0</v>
      </c>
      <c r="BL188" s="23" t="s">
        <v>260</v>
      </c>
      <c r="BM188" s="23" t="s">
        <v>855</v>
      </c>
    </row>
    <row r="189" spans="2:65" s="1" customFormat="1" ht="31.5" customHeight="1">
      <c r="B189" s="39"/>
      <c r="C189" s="157" t="s">
        <v>746</v>
      </c>
      <c r="D189" s="157" t="s">
        <v>157</v>
      </c>
      <c r="E189" s="158" t="s">
        <v>1642</v>
      </c>
      <c r="F189" s="159" t="s">
        <v>1643</v>
      </c>
      <c r="G189" s="160" t="s">
        <v>1246</v>
      </c>
      <c r="H189" s="161">
        <v>1</v>
      </c>
      <c r="I189" s="162"/>
      <c r="J189" s="163">
        <f t="shared" si="50"/>
        <v>0</v>
      </c>
      <c r="K189" s="159" t="s">
        <v>21</v>
      </c>
      <c r="L189" s="39"/>
      <c r="M189" s="164" t="s">
        <v>21</v>
      </c>
      <c r="N189" s="165" t="s">
        <v>44</v>
      </c>
      <c r="P189" s="166">
        <f t="shared" si="51"/>
        <v>0</v>
      </c>
      <c r="Q189" s="166">
        <v>0</v>
      </c>
      <c r="R189" s="166">
        <f t="shared" si="52"/>
        <v>0</v>
      </c>
      <c r="S189" s="166">
        <v>0</v>
      </c>
      <c r="T189" s="167">
        <f t="shared" si="53"/>
        <v>0</v>
      </c>
      <c r="AR189" s="23" t="s">
        <v>260</v>
      </c>
      <c r="AT189" s="23" t="s">
        <v>157</v>
      </c>
      <c r="AU189" s="23" t="s">
        <v>83</v>
      </c>
      <c r="AY189" s="23" t="s">
        <v>155</v>
      </c>
      <c r="BE189" s="168">
        <f t="shared" si="54"/>
        <v>0</v>
      </c>
      <c r="BF189" s="168">
        <f t="shared" si="55"/>
        <v>0</v>
      </c>
      <c r="BG189" s="168">
        <f t="shared" si="56"/>
        <v>0</v>
      </c>
      <c r="BH189" s="168">
        <f t="shared" si="57"/>
        <v>0</v>
      </c>
      <c r="BI189" s="168">
        <f t="shared" si="58"/>
        <v>0</v>
      </c>
      <c r="BJ189" s="23" t="s">
        <v>81</v>
      </c>
      <c r="BK189" s="168">
        <f t="shared" si="59"/>
        <v>0</v>
      </c>
      <c r="BL189" s="23" t="s">
        <v>260</v>
      </c>
      <c r="BM189" s="23" t="s">
        <v>861</v>
      </c>
    </row>
    <row r="190" spans="2:65" s="1" customFormat="1" ht="22.5" customHeight="1">
      <c r="B190" s="39"/>
      <c r="C190" s="157" t="s">
        <v>710</v>
      </c>
      <c r="D190" s="157" t="s">
        <v>157</v>
      </c>
      <c r="E190" s="158" t="s">
        <v>1644</v>
      </c>
      <c r="F190" s="159" t="s">
        <v>1974</v>
      </c>
      <c r="G190" s="160" t="s">
        <v>1246</v>
      </c>
      <c r="H190" s="161">
        <v>1</v>
      </c>
      <c r="I190" s="162"/>
      <c r="J190" s="163">
        <f t="shared" si="50"/>
        <v>0</v>
      </c>
      <c r="K190" s="159" t="s">
        <v>21</v>
      </c>
      <c r="L190" s="39"/>
      <c r="M190" s="164" t="s">
        <v>21</v>
      </c>
      <c r="N190" s="165" t="s">
        <v>44</v>
      </c>
      <c r="P190" s="166">
        <f t="shared" si="51"/>
        <v>0</v>
      </c>
      <c r="Q190" s="166">
        <v>0</v>
      </c>
      <c r="R190" s="166">
        <f t="shared" si="52"/>
        <v>0</v>
      </c>
      <c r="S190" s="166">
        <v>0</v>
      </c>
      <c r="T190" s="167">
        <f t="shared" si="53"/>
        <v>0</v>
      </c>
      <c r="AR190" s="23" t="s">
        <v>260</v>
      </c>
      <c r="AT190" s="23" t="s">
        <v>157</v>
      </c>
      <c r="AU190" s="23" t="s">
        <v>83</v>
      </c>
      <c r="AY190" s="23" t="s">
        <v>155</v>
      </c>
      <c r="BE190" s="168">
        <f t="shared" si="54"/>
        <v>0</v>
      </c>
      <c r="BF190" s="168">
        <f t="shared" si="55"/>
        <v>0</v>
      </c>
      <c r="BG190" s="168">
        <f t="shared" si="56"/>
        <v>0</v>
      </c>
      <c r="BH190" s="168">
        <f t="shared" si="57"/>
        <v>0</v>
      </c>
      <c r="BI190" s="168">
        <f t="shared" si="58"/>
        <v>0</v>
      </c>
      <c r="BJ190" s="23" t="s">
        <v>81</v>
      </c>
      <c r="BK190" s="168">
        <f t="shared" si="59"/>
        <v>0</v>
      </c>
      <c r="BL190" s="23" t="s">
        <v>260</v>
      </c>
      <c r="BM190" s="23" t="s">
        <v>867</v>
      </c>
    </row>
    <row r="191" spans="2:65" s="1" customFormat="1" ht="22.5" customHeight="1">
      <c r="B191" s="39"/>
      <c r="C191" s="157" t="s">
        <v>756</v>
      </c>
      <c r="D191" s="157" t="s">
        <v>157</v>
      </c>
      <c r="E191" s="158" t="s">
        <v>1645</v>
      </c>
      <c r="F191" s="159" t="s">
        <v>1646</v>
      </c>
      <c r="G191" s="160" t="s">
        <v>1246</v>
      </c>
      <c r="H191" s="161">
        <v>1</v>
      </c>
      <c r="I191" s="162"/>
      <c r="J191" s="163">
        <f t="shared" si="50"/>
        <v>0</v>
      </c>
      <c r="K191" s="159" t="s">
        <v>21</v>
      </c>
      <c r="L191" s="39"/>
      <c r="M191" s="164" t="s">
        <v>21</v>
      </c>
      <c r="N191" s="165" t="s">
        <v>44</v>
      </c>
      <c r="P191" s="166">
        <f t="shared" si="51"/>
        <v>0</v>
      </c>
      <c r="Q191" s="166">
        <v>0</v>
      </c>
      <c r="R191" s="166">
        <f t="shared" si="52"/>
        <v>0</v>
      </c>
      <c r="S191" s="166">
        <v>0</v>
      </c>
      <c r="T191" s="167">
        <f t="shared" si="53"/>
        <v>0</v>
      </c>
      <c r="AR191" s="23" t="s">
        <v>260</v>
      </c>
      <c r="AT191" s="23" t="s">
        <v>157</v>
      </c>
      <c r="AU191" s="23" t="s">
        <v>83</v>
      </c>
      <c r="AY191" s="23" t="s">
        <v>155</v>
      </c>
      <c r="BE191" s="168">
        <f t="shared" si="54"/>
        <v>0</v>
      </c>
      <c r="BF191" s="168">
        <f t="shared" si="55"/>
        <v>0</v>
      </c>
      <c r="BG191" s="168">
        <f t="shared" si="56"/>
        <v>0</v>
      </c>
      <c r="BH191" s="168">
        <f t="shared" si="57"/>
        <v>0</v>
      </c>
      <c r="BI191" s="168">
        <f t="shared" si="58"/>
        <v>0</v>
      </c>
      <c r="BJ191" s="23" t="s">
        <v>81</v>
      </c>
      <c r="BK191" s="168">
        <f t="shared" si="59"/>
        <v>0</v>
      </c>
      <c r="BL191" s="23" t="s">
        <v>260</v>
      </c>
      <c r="BM191" s="23" t="s">
        <v>873</v>
      </c>
    </row>
    <row r="192" spans="2:65" s="1" customFormat="1" ht="22.5" customHeight="1">
      <c r="B192" s="39"/>
      <c r="C192" s="157" t="s">
        <v>761</v>
      </c>
      <c r="D192" s="157" t="s">
        <v>157</v>
      </c>
      <c r="E192" s="158" t="s">
        <v>1647</v>
      </c>
      <c r="F192" s="159" t="s">
        <v>1648</v>
      </c>
      <c r="G192" s="160" t="s">
        <v>1246</v>
      </c>
      <c r="H192" s="161">
        <v>1</v>
      </c>
      <c r="I192" s="162"/>
      <c r="J192" s="163">
        <f t="shared" si="50"/>
        <v>0</v>
      </c>
      <c r="K192" s="159" t="s">
        <v>21</v>
      </c>
      <c r="L192" s="39"/>
      <c r="M192" s="164" t="s">
        <v>21</v>
      </c>
      <c r="N192" s="165" t="s">
        <v>44</v>
      </c>
      <c r="P192" s="166">
        <f t="shared" si="51"/>
        <v>0</v>
      </c>
      <c r="Q192" s="166">
        <v>0</v>
      </c>
      <c r="R192" s="166">
        <f t="shared" si="52"/>
        <v>0</v>
      </c>
      <c r="S192" s="166">
        <v>0</v>
      </c>
      <c r="T192" s="167">
        <f t="shared" si="53"/>
        <v>0</v>
      </c>
      <c r="AR192" s="23" t="s">
        <v>260</v>
      </c>
      <c r="AT192" s="23" t="s">
        <v>157</v>
      </c>
      <c r="AU192" s="23" t="s">
        <v>83</v>
      </c>
      <c r="AY192" s="23" t="s">
        <v>155</v>
      </c>
      <c r="BE192" s="168">
        <f t="shared" si="54"/>
        <v>0</v>
      </c>
      <c r="BF192" s="168">
        <f t="shared" si="55"/>
        <v>0</v>
      </c>
      <c r="BG192" s="168">
        <f t="shared" si="56"/>
        <v>0</v>
      </c>
      <c r="BH192" s="168">
        <f t="shared" si="57"/>
        <v>0</v>
      </c>
      <c r="BI192" s="168">
        <f t="shared" si="58"/>
        <v>0</v>
      </c>
      <c r="BJ192" s="23" t="s">
        <v>81</v>
      </c>
      <c r="BK192" s="168">
        <f t="shared" si="59"/>
        <v>0</v>
      </c>
      <c r="BL192" s="23" t="s">
        <v>260</v>
      </c>
      <c r="BM192" s="23" t="s">
        <v>881</v>
      </c>
    </row>
    <row r="193" spans="2:65" s="1" customFormat="1" ht="31.5" customHeight="1">
      <c r="B193" s="39"/>
      <c r="C193" s="157" t="s">
        <v>765</v>
      </c>
      <c r="D193" s="157" t="s">
        <v>157</v>
      </c>
      <c r="E193" s="158" t="s">
        <v>1649</v>
      </c>
      <c r="F193" s="159" t="s">
        <v>1643</v>
      </c>
      <c r="G193" s="160" t="s">
        <v>1246</v>
      </c>
      <c r="H193" s="161">
        <v>1</v>
      </c>
      <c r="I193" s="162"/>
      <c r="J193" s="163">
        <f t="shared" si="50"/>
        <v>0</v>
      </c>
      <c r="K193" s="159" t="s">
        <v>21</v>
      </c>
      <c r="L193" s="39"/>
      <c r="M193" s="164" t="s">
        <v>21</v>
      </c>
      <c r="N193" s="165" t="s">
        <v>44</v>
      </c>
      <c r="P193" s="166">
        <f t="shared" si="51"/>
        <v>0</v>
      </c>
      <c r="Q193" s="166">
        <v>0</v>
      </c>
      <c r="R193" s="166">
        <f t="shared" si="52"/>
        <v>0</v>
      </c>
      <c r="S193" s="166">
        <v>0</v>
      </c>
      <c r="T193" s="167">
        <f t="shared" si="53"/>
        <v>0</v>
      </c>
      <c r="AR193" s="23" t="s">
        <v>260</v>
      </c>
      <c r="AT193" s="23" t="s">
        <v>157</v>
      </c>
      <c r="AU193" s="23" t="s">
        <v>83</v>
      </c>
      <c r="AY193" s="23" t="s">
        <v>155</v>
      </c>
      <c r="BE193" s="168">
        <f t="shared" si="54"/>
        <v>0</v>
      </c>
      <c r="BF193" s="168">
        <f t="shared" si="55"/>
        <v>0</v>
      </c>
      <c r="BG193" s="168">
        <f t="shared" si="56"/>
        <v>0</v>
      </c>
      <c r="BH193" s="168">
        <f t="shared" si="57"/>
        <v>0</v>
      </c>
      <c r="BI193" s="168">
        <f t="shared" si="58"/>
        <v>0</v>
      </c>
      <c r="BJ193" s="23" t="s">
        <v>81</v>
      </c>
      <c r="BK193" s="168">
        <f t="shared" si="59"/>
        <v>0</v>
      </c>
      <c r="BL193" s="23" t="s">
        <v>260</v>
      </c>
      <c r="BM193" s="23" t="s">
        <v>889</v>
      </c>
    </row>
    <row r="194" spans="2:65" s="1" customFormat="1" ht="22.5" customHeight="1">
      <c r="B194" s="39"/>
      <c r="C194" s="157" t="s">
        <v>769</v>
      </c>
      <c r="D194" s="157" t="s">
        <v>157</v>
      </c>
      <c r="E194" s="158" t="s">
        <v>1650</v>
      </c>
      <c r="F194" s="159" t="s">
        <v>1975</v>
      </c>
      <c r="G194" s="160" t="s">
        <v>1246</v>
      </c>
      <c r="H194" s="161">
        <v>1</v>
      </c>
      <c r="I194" s="162"/>
      <c r="J194" s="163">
        <f t="shared" si="50"/>
        <v>0</v>
      </c>
      <c r="K194" s="159" t="s">
        <v>21</v>
      </c>
      <c r="L194" s="39"/>
      <c r="M194" s="164" t="s">
        <v>21</v>
      </c>
      <c r="N194" s="165" t="s">
        <v>44</v>
      </c>
      <c r="P194" s="166">
        <f t="shared" si="51"/>
        <v>0</v>
      </c>
      <c r="Q194" s="166">
        <v>0</v>
      </c>
      <c r="R194" s="166">
        <f t="shared" si="52"/>
        <v>0</v>
      </c>
      <c r="S194" s="166">
        <v>0</v>
      </c>
      <c r="T194" s="167">
        <f t="shared" si="53"/>
        <v>0</v>
      </c>
      <c r="AR194" s="23" t="s">
        <v>260</v>
      </c>
      <c r="AT194" s="23" t="s">
        <v>157</v>
      </c>
      <c r="AU194" s="23" t="s">
        <v>83</v>
      </c>
      <c r="AY194" s="23" t="s">
        <v>155</v>
      </c>
      <c r="BE194" s="168">
        <f t="shared" si="54"/>
        <v>0</v>
      </c>
      <c r="BF194" s="168">
        <f t="shared" si="55"/>
        <v>0</v>
      </c>
      <c r="BG194" s="168">
        <f t="shared" si="56"/>
        <v>0</v>
      </c>
      <c r="BH194" s="168">
        <f t="shared" si="57"/>
        <v>0</v>
      </c>
      <c r="BI194" s="168">
        <f t="shared" si="58"/>
        <v>0</v>
      </c>
      <c r="BJ194" s="23" t="s">
        <v>81</v>
      </c>
      <c r="BK194" s="168">
        <f t="shared" si="59"/>
        <v>0</v>
      </c>
      <c r="BL194" s="23" t="s">
        <v>260</v>
      </c>
      <c r="BM194" s="23" t="s">
        <v>899</v>
      </c>
    </row>
    <row r="195" spans="2:65" s="1" customFormat="1" ht="22.5" customHeight="1">
      <c r="B195" s="39"/>
      <c r="C195" s="157" t="s">
        <v>773</v>
      </c>
      <c r="D195" s="157" t="s">
        <v>157</v>
      </c>
      <c r="E195" s="158" t="s">
        <v>1651</v>
      </c>
      <c r="F195" s="159" t="s">
        <v>1646</v>
      </c>
      <c r="G195" s="160" t="s">
        <v>1246</v>
      </c>
      <c r="H195" s="161">
        <v>1</v>
      </c>
      <c r="I195" s="162"/>
      <c r="J195" s="163">
        <f t="shared" si="50"/>
        <v>0</v>
      </c>
      <c r="K195" s="159" t="s">
        <v>21</v>
      </c>
      <c r="L195" s="39"/>
      <c r="M195" s="164" t="s">
        <v>21</v>
      </c>
      <c r="N195" s="165" t="s">
        <v>44</v>
      </c>
      <c r="P195" s="166">
        <f t="shared" si="51"/>
        <v>0</v>
      </c>
      <c r="Q195" s="166">
        <v>0</v>
      </c>
      <c r="R195" s="166">
        <f t="shared" si="52"/>
        <v>0</v>
      </c>
      <c r="S195" s="166">
        <v>0</v>
      </c>
      <c r="T195" s="167">
        <f t="shared" si="53"/>
        <v>0</v>
      </c>
      <c r="AR195" s="23" t="s">
        <v>260</v>
      </c>
      <c r="AT195" s="23" t="s">
        <v>157</v>
      </c>
      <c r="AU195" s="23" t="s">
        <v>83</v>
      </c>
      <c r="AY195" s="23" t="s">
        <v>155</v>
      </c>
      <c r="BE195" s="168">
        <f t="shared" si="54"/>
        <v>0</v>
      </c>
      <c r="BF195" s="168">
        <f t="shared" si="55"/>
        <v>0</v>
      </c>
      <c r="BG195" s="168">
        <f t="shared" si="56"/>
        <v>0</v>
      </c>
      <c r="BH195" s="168">
        <f t="shared" si="57"/>
        <v>0</v>
      </c>
      <c r="BI195" s="168">
        <f t="shared" si="58"/>
        <v>0</v>
      </c>
      <c r="BJ195" s="23" t="s">
        <v>81</v>
      </c>
      <c r="BK195" s="168">
        <f t="shared" si="59"/>
        <v>0</v>
      </c>
      <c r="BL195" s="23" t="s">
        <v>260</v>
      </c>
      <c r="BM195" s="23" t="s">
        <v>906</v>
      </c>
    </row>
    <row r="196" spans="2:65" s="1" customFormat="1" ht="31.5" customHeight="1">
      <c r="B196" s="39"/>
      <c r="C196" s="157" t="s">
        <v>777</v>
      </c>
      <c r="D196" s="157" t="s">
        <v>157</v>
      </c>
      <c r="E196" s="158" t="s">
        <v>1652</v>
      </c>
      <c r="F196" s="159" t="s">
        <v>1653</v>
      </c>
      <c r="G196" s="160" t="s">
        <v>1246</v>
      </c>
      <c r="H196" s="161">
        <v>1</v>
      </c>
      <c r="I196" s="162"/>
      <c r="J196" s="163">
        <f t="shared" si="50"/>
        <v>0</v>
      </c>
      <c r="K196" s="159" t="s">
        <v>21</v>
      </c>
      <c r="L196" s="39"/>
      <c r="M196" s="164" t="s">
        <v>21</v>
      </c>
      <c r="N196" s="165" t="s">
        <v>44</v>
      </c>
      <c r="P196" s="166">
        <f t="shared" si="51"/>
        <v>0</v>
      </c>
      <c r="Q196" s="166">
        <v>0</v>
      </c>
      <c r="R196" s="166">
        <f t="shared" si="52"/>
        <v>0</v>
      </c>
      <c r="S196" s="166">
        <v>0</v>
      </c>
      <c r="T196" s="167">
        <f t="shared" si="53"/>
        <v>0</v>
      </c>
      <c r="AR196" s="23" t="s">
        <v>260</v>
      </c>
      <c r="AT196" s="23" t="s">
        <v>157</v>
      </c>
      <c r="AU196" s="23" t="s">
        <v>83</v>
      </c>
      <c r="AY196" s="23" t="s">
        <v>155</v>
      </c>
      <c r="BE196" s="168">
        <f t="shared" si="54"/>
        <v>0</v>
      </c>
      <c r="BF196" s="168">
        <f t="shared" si="55"/>
        <v>0</v>
      </c>
      <c r="BG196" s="168">
        <f t="shared" si="56"/>
        <v>0</v>
      </c>
      <c r="BH196" s="168">
        <f t="shared" si="57"/>
        <v>0</v>
      </c>
      <c r="BI196" s="168">
        <f t="shared" si="58"/>
        <v>0</v>
      </c>
      <c r="BJ196" s="23" t="s">
        <v>81</v>
      </c>
      <c r="BK196" s="168">
        <f t="shared" si="59"/>
        <v>0</v>
      </c>
      <c r="BL196" s="23" t="s">
        <v>260</v>
      </c>
      <c r="BM196" s="23" t="s">
        <v>913</v>
      </c>
    </row>
    <row r="197" spans="2:65" s="1" customFormat="1" ht="31.5" customHeight="1">
      <c r="B197" s="39"/>
      <c r="C197" s="157" t="s">
        <v>781</v>
      </c>
      <c r="D197" s="157" t="s">
        <v>157</v>
      </c>
      <c r="E197" s="158" t="s">
        <v>1654</v>
      </c>
      <c r="F197" s="159" t="s">
        <v>1655</v>
      </c>
      <c r="G197" s="160" t="s">
        <v>742</v>
      </c>
      <c r="H197" s="211"/>
      <c r="I197" s="162"/>
      <c r="J197" s="163">
        <f t="shared" si="50"/>
        <v>0</v>
      </c>
      <c r="K197" s="159" t="s">
        <v>161</v>
      </c>
      <c r="L197" s="39"/>
      <c r="M197" s="164" t="s">
        <v>21</v>
      </c>
      <c r="N197" s="212" t="s">
        <v>44</v>
      </c>
      <c r="O197" s="213"/>
      <c r="P197" s="214">
        <f t="shared" si="51"/>
        <v>0</v>
      </c>
      <c r="Q197" s="214">
        <v>0</v>
      </c>
      <c r="R197" s="214">
        <f t="shared" si="52"/>
        <v>0</v>
      </c>
      <c r="S197" s="214">
        <v>0</v>
      </c>
      <c r="T197" s="215">
        <f t="shared" si="53"/>
        <v>0</v>
      </c>
      <c r="AR197" s="23" t="s">
        <v>260</v>
      </c>
      <c r="AT197" s="23" t="s">
        <v>157</v>
      </c>
      <c r="AU197" s="23" t="s">
        <v>83</v>
      </c>
      <c r="AY197" s="23" t="s">
        <v>155</v>
      </c>
      <c r="BE197" s="168">
        <f t="shared" si="54"/>
        <v>0</v>
      </c>
      <c r="BF197" s="168">
        <f t="shared" si="55"/>
        <v>0</v>
      </c>
      <c r="BG197" s="168">
        <f t="shared" si="56"/>
        <v>0</v>
      </c>
      <c r="BH197" s="168">
        <f t="shared" si="57"/>
        <v>0</v>
      </c>
      <c r="BI197" s="168">
        <f t="shared" si="58"/>
        <v>0</v>
      </c>
      <c r="BJ197" s="23" t="s">
        <v>81</v>
      </c>
      <c r="BK197" s="168">
        <f t="shared" si="59"/>
        <v>0</v>
      </c>
      <c r="BL197" s="23" t="s">
        <v>260</v>
      </c>
      <c r="BM197" s="23" t="s">
        <v>1656</v>
      </c>
    </row>
    <row r="198" spans="2:12" s="1" customFormat="1" ht="6.9" customHeight="1">
      <c r="B198" s="52"/>
      <c r="C198" s="53"/>
      <c r="D198" s="53"/>
      <c r="E198" s="53"/>
      <c r="F198" s="53"/>
      <c r="G198" s="53"/>
      <c r="H198" s="53"/>
      <c r="I198" s="116"/>
      <c r="J198" s="53"/>
      <c r="K198" s="53"/>
      <c r="L198" s="39"/>
    </row>
  </sheetData>
  <sheetProtection formatCells="0" formatColumns="0" formatRows="0" sort="0" autoFilter="0"/>
  <autoFilter ref="C80:K197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7"/>
  <sheetViews>
    <sheetView showGridLines="0" workbookViewId="0" topLeftCell="A1">
      <pane ySplit="1" topLeftCell="A2" activePane="bottomLeft" state="frozen"/>
      <selection pane="bottomLeft" activeCell="F92" sqref="F9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7"/>
      <c r="C1" s="17"/>
      <c r="D1" s="18" t="s">
        <v>1</v>
      </c>
      <c r="E1" s="17"/>
      <c r="F1" s="95" t="s">
        <v>90</v>
      </c>
      <c r="G1" s="336" t="s">
        <v>91</v>
      </c>
      <c r="H1" s="336"/>
      <c r="I1" s="96"/>
      <c r="J1" s="95" t="s">
        <v>92</v>
      </c>
      <c r="K1" s="18" t="s">
        <v>93</v>
      </c>
      <c r="L1" s="95" t="s">
        <v>94</v>
      </c>
      <c r="M1" s="95"/>
      <c r="N1" s="95"/>
      <c r="O1" s="95"/>
      <c r="P1" s="95"/>
      <c r="Q1" s="95"/>
      <c r="R1" s="95"/>
      <c r="S1" s="95"/>
      <c r="T1" s="9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23" t="s">
        <v>89</v>
      </c>
    </row>
    <row r="3" spans="2:46" ht="6.9" customHeight="1">
      <c r="B3" s="24"/>
      <c r="C3" s="25"/>
      <c r="D3" s="25"/>
      <c r="E3" s="25"/>
      <c r="F3" s="25"/>
      <c r="G3" s="25"/>
      <c r="H3" s="25"/>
      <c r="I3" s="97"/>
      <c r="J3" s="25"/>
      <c r="K3" s="26"/>
      <c r="AT3" s="23" t="s">
        <v>83</v>
      </c>
    </row>
    <row r="4" spans="2:46" ht="36.9" customHeight="1">
      <c r="B4" s="27"/>
      <c r="D4" s="28" t="s">
        <v>95</v>
      </c>
      <c r="K4" s="29"/>
      <c r="M4" s="30" t="s">
        <v>12</v>
      </c>
      <c r="AT4" s="23" t="s">
        <v>6</v>
      </c>
    </row>
    <row r="5" spans="2:11" ht="6.9" customHeight="1">
      <c r="B5" s="27"/>
      <c r="K5" s="29"/>
    </row>
    <row r="6" spans="2:11" ht="13.2">
      <c r="B6" s="27"/>
      <c r="D6" s="35" t="s">
        <v>18</v>
      </c>
      <c r="K6" s="29"/>
    </row>
    <row r="7" spans="2:11" ht="22.5" customHeight="1">
      <c r="B7" s="27"/>
      <c r="E7" s="333" t="str">
        <f>'Rekapitulace stavby'!K6</f>
        <v>Úpravy ocelové haly a zděného přístavku za účelem snížení energetické náročnosti a změny užívání</v>
      </c>
      <c r="F7" s="334"/>
      <c r="G7" s="334"/>
      <c r="H7" s="334"/>
      <c r="K7" s="29"/>
    </row>
    <row r="8" spans="2:11" s="1" customFormat="1" ht="13.2">
      <c r="B8" s="39"/>
      <c r="D8" s="35" t="s">
        <v>96</v>
      </c>
      <c r="I8" s="98"/>
      <c r="K8" s="42"/>
    </row>
    <row r="9" spans="2:11" s="1" customFormat="1" ht="36.9" customHeight="1">
      <c r="B9" s="39"/>
      <c r="E9" s="331" t="s">
        <v>1657</v>
      </c>
      <c r="F9" s="335"/>
      <c r="G9" s="335"/>
      <c r="H9" s="335"/>
      <c r="I9" s="98"/>
      <c r="K9" s="42"/>
    </row>
    <row r="10" spans="2:11" s="1" customFormat="1" ht="13.5">
      <c r="B10" s="39"/>
      <c r="I10" s="98"/>
      <c r="K10" s="42"/>
    </row>
    <row r="11" spans="2:11" s="1" customFormat="1" ht="14.4" customHeight="1">
      <c r="B11" s="39"/>
      <c r="D11" s="35" t="s">
        <v>20</v>
      </c>
      <c r="F11" s="33" t="s">
        <v>21</v>
      </c>
      <c r="I11" s="99" t="s">
        <v>22</v>
      </c>
      <c r="J11" s="33" t="s">
        <v>21</v>
      </c>
      <c r="K11" s="42"/>
    </row>
    <row r="12" spans="2:11" s="1" customFormat="1" ht="14.4" customHeight="1">
      <c r="B12" s="39"/>
      <c r="D12" s="35" t="s">
        <v>23</v>
      </c>
      <c r="F12" s="33" t="s">
        <v>98</v>
      </c>
      <c r="I12" s="99" t="s">
        <v>25</v>
      </c>
      <c r="J12" s="61" t="str">
        <f>'Rekapitulace stavby'!AN8</f>
        <v>29. 3. 2019</v>
      </c>
      <c r="K12" s="42"/>
    </row>
    <row r="13" spans="2:11" s="1" customFormat="1" ht="10.8" customHeight="1">
      <c r="B13" s="39"/>
      <c r="I13" s="98"/>
      <c r="K13" s="42"/>
    </row>
    <row r="14" spans="2:11" s="1" customFormat="1" ht="14.4" customHeight="1">
      <c r="B14" s="39"/>
      <c r="D14" s="35" t="s">
        <v>27</v>
      </c>
      <c r="I14" s="99" t="s">
        <v>28</v>
      </c>
      <c r="J14" s="33" t="str">
        <f>IF('Rekapitulace stavby'!AN10="","",'Rekapitulace stavby'!AN10)</f>
        <v>26131919</v>
      </c>
      <c r="K14" s="42"/>
    </row>
    <row r="15" spans="2:11" s="1" customFormat="1" ht="18" customHeight="1">
      <c r="B15" s="39"/>
      <c r="E15" s="33" t="str">
        <f>IF('Rekapitulace stavby'!E11="","",'Rekapitulace stavby'!E11)</f>
        <v>HANES s.r.o., U Albrechtova vrchu 1157/7, Praha 5</v>
      </c>
      <c r="I15" s="99" t="s">
        <v>31</v>
      </c>
      <c r="J15" s="33" t="str">
        <f>IF('Rekapitulace stavby'!AN11="","",'Rekapitulace stavby'!AN11)</f>
        <v>CZ26131919</v>
      </c>
      <c r="K15" s="42"/>
    </row>
    <row r="16" spans="2:11" s="1" customFormat="1" ht="6.9" customHeight="1">
      <c r="B16" s="39"/>
      <c r="I16" s="98"/>
      <c r="K16" s="42"/>
    </row>
    <row r="17" spans="2:11" s="1" customFormat="1" ht="14.4" customHeight="1">
      <c r="B17" s="39"/>
      <c r="D17" s="35" t="s">
        <v>33</v>
      </c>
      <c r="I17" s="99" t="s">
        <v>28</v>
      </c>
      <c r="J17" s="33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9"/>
      <c r="E18" s="33" t="str">
        <f>IF('Rekapitulace stavby'!E14="Vyplň údaj","",IF('Rekapitulace stavby'!E14="","",'Rekapitulace stavby'!E14))</f>
        <v/>
      </c>
      <c r="I18" s="99" t="s">
        <v>31</v>
      </c>
      <c r="J18" s="33" t="str">
        <f>IF('Rekapitulace stavby'!AN14="Vyplň údaj","",IF('Rekapitulace stavby'!AN14="","",'Rekapitulace stavby'!AN14))</f>
        <v/>
      </c>
      <c r="K18" s="42"/>
    </row>
    <row r="19" spans="2:11" s="1" customFormat="1" ht="6.9" customHeight="1">
      <c r="B19" s="39"/>
      <c r="I19" s="98"/>
      <c r="K19" s="42"/>
    </row>
    <row r="20" spans="2:11" s="1" customFormat="1" ht="14.4" customHeight="1">
      <c r="B20" s="39"/>
      <c r="D20" s="35" t="s">
        <v>35</v>
      </c>
      <c r="I20" s="99" t="s">
        <v>28</v>
      </c>
      <c r="J20" s="33" t="str">
        <f>IF('Rekapitulace stavby'!AN16="","",'Rekapitulace stavby'!AN16)</f>
        <v/>
      </c>
      <c r="K20" s="42"/>
    </row>
    <row r="21" spans="2:11" s="1" customFormat="1" ht="18" customHeight="1">
      <c r="B21" s="39"/>
      <c r="E21" s="33" t="str">
        <f>IF('Rekapitulace stavby'!E17="","",'Rekapitulace stavby'!E17)</f>
        <v>Ing. arch. Jaroslav Daďa</v>
      </c>
      <c r="I21" s="99" t="s">
        <v>31</v>
      </c>
      <c r="J21" s="33" t="str">
        <f>IF('Rekapitulace stavby'!AN17="","",'Rekapitulace stavby'!AN17)</f>
        <v/>
      </c>
      <c r="K21" s="42"/>
    </row>
    <row r="22" spans="2:11" s="1" customFormat="1" ht="6.9" customHeight="1">
      <c r="B22" s="39"/>
      <c r="I22" s="98"/>
      <c r="K22" s="42"/>
    </row>
    <row r="23" spans="2:11" s="1" customFormat="1" ht="14.4" customHeight="1">
      <c r="B23" s="39"/>
      <c r="D23" s="35" t="s">
        <v>38</v>
      </c>
      <c r="I23" s="98"/>
      <c r="K23" s="42"/>
    </row>
    <row r="24" spans="2:11" s="6" customFormat="1" ht="22.5" customHeight="1">
      <c r="B24" s="100"/>
      <c r="E24" s="305" t="s">
        <v>21</v>
      </c>
      <c r="F24" s="305"/>
      <c r="G24" s="305"/>
      <c r="H24" s="305"/>
      <c r="I24" s="101"/>
      <c r="K24" s="102"/>
    </row>
    <row r="25" spans="2:11" s="1" customFormat="1" ht="6.9" customHeight="1">
      <c r="B25" s="39"/>
      <c r="I25" s="98"/>
      <c r="K25" s="42"/>
    </row>
    <row r="26" spans="2:11" s="1" customFormat="1" ht="6.9" customHeight="1">
      <c r="B26" s="39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5.35" customHeight="1">
      <c r="B27" s="39"/>
      <c r="D27" s="105" t="s">
        <v>39</v>
      </c>
      <c r="I27" s="98"/>
      <c r="J27" s="73">
        <f>ROUND(J81,2)</f>
        <v>0</v>
      </c>
      <c r="K27" s="42"/>
    </row>
    <row r="28" spans="2:11" s="1" customFormat="1" ht="6.9" customHeight="1">
      <c r="B28" s="39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4" customHeight="1">
      <c r="B29" s="39"/>
      <c r="F29" s="43" t="s">
        <v>41</v>
      </c>
      <c r="I29" s="106" t="s">
        <v>40</v>
      </c>
      <c r="J29" s="43" t="s">
        <v>42</v>
      </c>
      <c r="K29" s="42"/>
    </row>
    <row r="30" spans="2:11" s="1" customFormat="1" ht="14.4" customHeight="1">
      <c r="B30" s="39"/>
      <c r="D30" s="45" t="s">
        <v>43</v>
      </c>
      <c r="E30" s="45" t="s">
        <v>44</v>
      </c>
      <c r="F30" s="107">
        <f>ROUND(SUM(BE81:BE116),2)</f>
        <v>0</v>
      </c>
      <c r="I30" s="108">
        <v>0.21</v>
      </c>
      <c r="J30" s="107">
        <f>ROUND(ROUND((SUM(BE81:BE116)),2)*I30,2)</f>
        <v>0</v>
      </c>
      <c r="K30" s="42"/>
    </row>
    <row r="31" spans="2:11" s="1" customFormat="1" ht="14.4" customHeight="1">
      <c r="B31" s="39"/>
      <c r="E31" s="45" t="s">
        <v>45</v>
      </c>
      <c r="F31" s="107">
        <f>ROUND(SUM(BF81:BF116),2)</f>
        <v>0</v>
      </c>
      <c r="I31" s="108">
        <v>0.15</v>
      </c>
      <c r="J31" s="107">
        <f>ROUND(ROUND((SUM(BF81:BF116)),2)*I31,2)</f>
        <v>0</v>
      </c>
      <c r="K31" s="42"/>
    </row>
    <row r="32" spans="2:11" s="1" customFormat="1" ht="14.4" customHeight="1" hidden="1">
      <c r="B32" s="39"/>
      <c r="E32" s="45" t="s">
        <v>46</v>
      </c>
      <c r="F32" s="107">
        <f>ROUND(SUM(BG81:BG116),2)</f>
        <v>0</v>
      </c>
      <c r="I32" s="108">
        <v>0.21</v>
      </c>
      <c r="J32" s="107">
        <v>0</v>
      </c>
      <c r="K32" s="42"/>
    </row>
    <row r="33" spans="2:11" s="1" customFormat="1" ht="14.4" customHeight="1" hidden="1">
      <c r="B33" s="39"/>
      <c r="E33" s="45" t="s">
        <v>47</v>
      </c>
      <c r="F33" s="107">
        <f>ROUND(SUM(BH81:BH116),2)</f>
        <v>0</v>
      </c>
      <c r="I33" s="108">
        <v>0.15</v>
      </c>
      <c r="J33" s="107">
        <v>0</v>
      </c>
      <c r="K33" s="42"/>
    </row>
    <row r="34" spans="2:11" s="1" customFormat="1" ht="14.4" customHeight="1" hidden="1">
      <c r="B34" s="39"/>
      <c r="E34" s="45" t="s">
        <v>48</v>
      </c>
      <c r="F34" s="107">
        <f>ROUND(SUM(BI81:BI116),2)</f>
        <v>0</v>
      </c>
      <c r="I34" s="108">
        <v>0</v>
      </c>
      <c r="J34" s="107">
        <v>0</v>
      </c>
      <c r="K34" s="42"/>
    </row>
    <row r="35" spans="2:11" s="1" customFormat="1" ht="6.9" customHeight="1">
      <c r="B35" s="39"/>
      <c r="I35" s="98"/>
      <c r="K35" s="42"/>
    </row>
    <row r="36" spans="2:11" s="1" customFormat="1" ht="25.35" customHeight="1">
      <c r="B36" s="39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4" customHeight="1">
      <c r="B37" s="52"/>
      <c r="C37" s="53"/>
      <c r="D37" s="53"/>
      <c r="E37" s="53"/>
      <c r="F37" s="53"/>
      <c r="G37" s="53"/>
      <c r="H37" s="53"/>
      <c r="I37" s="116"/>
      <c r="J37" s="53"/>
      <c r="K37" s="54"/>
    </row>
    <row r="41" spans="2:11" s="1" customFormat="1" ht="6.9" customHeight="1">
      <c r="B41" s="55"/>
      <c r="C41" s="56"/>
      <c r="D41" s="56"/>
      <c r="E41" s="56"/>
      <c r="F41" s="56"/>
      <c r="G41" s="56"/>
      <c r="H41" s="56"/>
      <c r="I41" s="117"/>
      <c r="J41" s="56"/>
      <c r="K41" s="118"/>
    </row>
    <row r="42" spans="2:11" s="1" customFormat="1" ht="36.9" customHeight="1">
      <c r="B42" s="39"/>
      <c r="C42" s="28" t="s">
        <v>99</v>
      </c>
      <c r="I42" s="98"/>
      <c r="K42" s="42"/>
    </row>
    <row r="43" spans="2:11" s="1" customFormat="1" ht="6.9" customHeight="1">
      <c r="B43" s="39"/>
      <c r="I43" s="98"/>
      <c r="K43" s="42"/>
    </row>
    <row r="44" spans="2:11" s="1" customFormat="1" ht="14.4" customHeight="1">
      <c r="B44" s="39"/>
      <c r="C44" s="35" t="s">
        <v>18</v>
      </c>
      <c r="I44" s="98"/>
      <c r="K44" s="42"/>
    </row>
    <row r="45" spans="2:11" s="1" customFormat="1" ht="22.5" customHeight="1">
      <c r="B45" s="39"/>
      <c r="E45" s="333" t="str">
        <f>E7</f>
        <v>Úpravy ocelové haly a zděného přístavku za účelem snížení energetické náročnosti a změny užívání</v>
      </c>
      <c r="F45" s="334"/>
      <c r="G45" s="334"/>
      <c r="H45" s="334"/>
      <c r="I45" s="98"/>
      <c r="K45" s="42"/>
    </row>
    <row r="46" spans="2:11" s="1" customFormat="1" ht="14.4" customHeight="1">
      <c r="B46" s="39"/>
      <c r="C46" s="35" t="s">
        <v>96</v>
      </c>
      <c r="I46" s="98"/>
      <c r="K46" s="42"/>
    </row>
    <row r="47" spans="2:11" s="1" customFormat="1" ht="23.25" customHeight="1">
      <c r="B47" s="39"/>
      <c r="E47" s="331" t="str">
        <f>E9</f>
        <v>SO 01c - Vytápění</v>
      </c>
      <c r="F47" s="335"/>
      <c r="G47" s="335"/>
      <c r="H47" s="335"/>
      <c r="I47" s="98"/>
      <c r="K47" s="42"/>
    </row>
    <row r="48" spans="2:11" s="1" customFormat="1" ht="6.9" customHeight="1">
      <c r="B48" s="39"/>
      <c r="I48" s="98"/>
      <c r="K48" s="42"/>
    </row>
    <row r="49" spans="2:11" s="1" customFormat="1" ht="18" customHeight="1">
      <c r="B49" s="39"/>
      <c r="C49" s="35" t="s">
        <v>23</v>
      </c>
      <c r="F49" s="33" t="str">
        <f>F12</f>
        <v xml:space="preserve"> </v>
      </c>
      <c r="I49" s="99" t="s">
        <v>25</v>
      </c>
      <c r="J49" s="61" t="str">
        <f>IF(J12="","",J12)</f>
        <v>29. 3. 2019</v>
      </c>
      <c r="K49" s="42"/>
    </row>
    <row r="50" spans="2:11" s="1" customFormat="1" ht="6.9" customHeight="1">
      <c r="B50" s="39"/>
      <c r="I50" s="98"/>
      <c r="K50" s="42"/>
    </row>
    <row r="51" spans="2:11" s="1" customFormat="1" ht="13.2">
      <c r="B51" s="39"/>
      <c r="C51" s="35" t="s">
        <v>27</v>
      </c>
      <c r="F51" s="33" t="str">
        <f>E15</f>
        <v>HANES s.r.o., U Albrechtova vrchu 1157/7, Praha 5</v>
      </c>
      <c r="I51" s="99" t="s">
        <v>35</v>
      </c>
      <c r="J51" s="33" t="str">
        <f>E21</f>
        <v>Ing. arch. Jaroslav Daďa</v>
      </c>
      <c r="K51" s="42"/>
    </row>
    <row r="52" spans="2:11" s="1" customFormat="1" ht="14.4" customHeight="1">
      <c r="B52" s="39"/>
      <c r="C52" s="35" t="s">
        <v>33</v>
      </c>
      <c r="F52" s="33" t="str">
        <f>IF(E18="","",E18)</f>
        <v/>
      </c>
      <c r="I52" s="98"/>
      <c r="K52" s="42"/>
    </row>
    <row r="53" spans="2:11" s="1" customFormat="1" ht="10.35" customHeight="1">
      <c r="B53" s="39"/>
      <c r="I53" s="98"/>
      <c r="K53" s="42"/>
    </row>
    <row r="54" spans="2:11" s="1" customFormat="1" ht="29.25" customHeight="1">
      <c r="B54" s="39"/>
      <c r="C54" s="119" t="s">
        <v>100</v>
      </c>
      <c r="D54" s="109"/>
      <c r="E54" s="109"/>
      <c r="F54" s="109"/>
      <c r="G54" s="109"/>
      <c r="H54" s="109"/>
      <c r="I54" s="120"/>
      <c r="J54" s="121" t="s">
        <v>101</v>
      </c>
      <c r="K54" s="122"/>
    </row>
    <row r="55" spans="2:11" s="1" customFormat="1" ht="10.35" customHeight="1">
      <c r="B55" s="39"/>
      <c r="I55" s="98"/>
      <c r="K55" s="42"/>
    </row>
    <row r="56" spans="2:47" s="1" customFormat="1" ht="29.25" customHeight="1">
      <c r="B56" s="39"/>
      <c r="C56" s="123" t="s">
        <v>102</v>
      </c>
      <c r="I56" s="98"/>
      <c r="J56" s="73">
        <f>J81</f>
        <v>0</v>
      </c>
      <c r="K56" s="42"/>
      <c r="AU56" s="23" t="s">
        <v>103</v>
      </c>
    </row>
    <row r="57" spans="2:11" s="7" customFormat="1" ht="24.9" customHeight="1">
      <c r="B57" s="124"/>
      <c r="D57" s="125" t="s">
        <v>119</v>
      </c>
      <c r="E57" s="126"/>
      <c r="F57" s="126"/>
      <c r="G57" s="126"/>
      <c r="H57" s="126"/>
      <c r="I57" s="127"/>
      <c r="J57" s="128">
        <f>J82</f>
        <v>0</v>
      </c>
      <c r="K57" s="129"/>
    </row>
    <row r="58" spans="2:11" s="8" customFormat="1" ht="19.95" customHeight="1">
      <c r="B58" s="130"/>
      <c r="D58" s="131" t="s">
        <v>1658</v>
      </c>
      <c r="E58" s="132"/>
      <c r="F58" s="132"/>
      <c r="G58" s="132"/>
      <c r="H58" s="132"/>
      <c r="I58" s="133"/>
      <c r="J58" s="134">
        <f>J83</f>
        <v>0</v>
      </c>
      <c r="K58" s="135"/>
    </row>
    <row r="59" spans="2:11" s="8" customFormat="1" ht="19.95" customHeight="1">
      <c r="B59" s="130"/>
      <c r="D59" s="131" t="s">
        <v>1659</v>
      </c>
      <c r="E59" s="132"/>
      <c r="F59" s="132"/>
      <c r="G59" s="132"/>
      <c r="H59" s="132"/>
      <c r="I59" s="133"/>
      <c r="J59" s="134">
        <f>J91</f>
        <v>0</v>
      </c>
      <c r="K59" s="135"/>
    </row>
    <row r="60" spans="2:11" s="8" customFormat="1" ht="19.95" customHeight="1">
      <c r="B60" s="130"/>
      <c r="D60" s="131" t="s">
        <v>1660</v>
      </c>
      <c r="E60" s="132"/>
      <c r="F60" s="132"/>
      <c r="G60" s="132"/>
      <c r="H60" s="132"/>
      <c r="I60" s="133"/>
      <c r="J60" s="134">
        <f>J103</f>
        <v>0</v>
      </c>
      <c r="K60" s="135"/>
    </row>
    <row r="61" spans="2:11" s="8" customFormat="1" ht="19.95" customHeight="1">
      <c r="B61" s="130"/>
      <c r="D61" s="131" t="s">
        <v>1661</v>
      </c>
      <c r="E61" s="132"/>
      <c r="F61" s="132"/>
      <c r="G61" s="132"/>
      <c r="H61" s="132"/>
      <c r="I61" s="133"/>
      <c r="J61" s="134">
        <f>J109</f>
        <v>0</v>
      </c>
      <c r="K61" s="135"/>
    </row>
    <row r="62" spans="2:11" s="1" customFormat="1" ht="21.75" customHeight="1">
      <c r="B62" s="39"/>
      <c r="I62" s="98"/>
      <c r="K62" s="42"/>
    </row>
    <row r="63" spans="2:11" s="1" customFormat="1" ht="6.9" customHeight="1">
      <c r="B63" s="52"/>
      <c r="C63" s="53"/>
      <c r="D63" s="53"/>
      <c r="E63" s="53"/>
      <c r="F63" s="53"/>
      <c r="G63" s="53"/>
      <c r="H63" s="53"/>
      <c r="I63" s="116"/>
      <c r="J63" s="53"/>
      <c r="K63" s="54"/>
    </row>
    <row r="67" spans="2:12" s="1" customFormat="1" ht="6.9" customHeight="1">
      <c r="B67" s="55"/>
      <c r="C67" s="56"/>
      <c r="D67" s="56"/>
      <c r="E67" s="56"/>
      <c r="F67" s="56"/>
      <c r="G67" s="56"/>
      <c r="H67" s="56"/>
      <c r="I67" s="117"/>
      <c r="J67" s="56"/>
      <c r="K67" s="56"/>
      <c r="L67" s="39"/>
    </row>
    <row r="68" spans="2:12" s="1" customFormat="1" ht="36.9" customHeight="1">
      <c r="B68" s="39"/>
      <c r="C68" s="28" t="s">
        <v>139</v>
      </c>
      <c r="I68" s="98"/>
      <c r="L68" s="39"/>
    </row>
    <row r="69" spans="2:12" s="1" customFormat="1" ht="6.9" customHeight="1">
      <c r="B69" s="39"/>
      <c r="I69" s="98"/>
      <c r="L69" s="39"/>
    </row>
    <row r="70" spans="2:12" s="1" customFormat="1" ht="14.4" customHeight="1">
      <c r="B70" s="39"/>
      <c r="C70" s="35" t="s">
        <v>18</v>
      </c>
      <c r="I70" s="98"/>
      <c r="L70" s="39"/>
    </row>
    <row r="71" spans="2:12" s="1" customFormat="1" ht="22.5" customHeight="1">
      <c r="B71" s="39"/>
      <c r="E71" s="333" t="str">
        <f>E7</f>
        <v>Úpravy ocelové haly a zděného přístavku za účelem snížení energetické náročnosti a změny užívání</v>
      </c>
      <c r="F71" s="334"/>
      <c r="G71" s="334"/>
      <c r="H71" s="334"/>
      <c r="I71" s="98"/>
      <c r="L71" s="39"/>
    </row>
    <row r="72" spans="2:12" s="1" customFormat="1" ht="14.4" customHeight="1">
      <c r="B72" s="39"/>
      <c r="C72" s="35" t="s">
        <v>96</v>
      </c>
      <c r="I72" s="98"/>
      <c r="L72" s="39"/>
    </row>
    <row r="73" spans="2:12" s="1" customFormat="1" ht="23.25" customHeight="1">
      <c r="B73" s="39"/>
      <c r="E73" s="331" t="str">
        <f>E9</f>
        <v>SO 01c - Vytápění</v>
      </c>
      <c r="F73" s="335"/>
      <c r="G73" s="335"/>
      <c r="H73" s="335"/>
      <c r="I73" s="98"/>
      <c r="L73" s="39"/>
    </row>
    <row r="74" spans="2:12" s="1" customFormat="1" ht="6.9" customHeight="1">
      <c r="B74" s="39"/>
      <c r="I74" s="98"/>
      <c r="L74" s="39"/>
    </row>
    <row r="75" spans="2:12" s="1" customFormat="1" ht="18" customHeight="1">
      <c r="B75" s="39"/>
      <c r="C75" s="35" t="s">
        <v>23</v>
      </c>
      <c r="F75" s="33" t="str">
        <f>F12</f>
        <v xml:space="preserve"> </v>
      </c>
      <c r="I75" s="99" t="s">
        <v>25</v>
      </c>
      <c r="J75" s="61" t="str">
        <f>IF(J12="","",J12)</f>
        <v>29. 3. 2019</v>
      </c>
      <c r="L75" s="39"/>
    </row>
    <row r="76" spans="2:12" s="1" customFormat="1" ht="6.9" customHeight="1">
      <c r="B76" s="39"/>
      <c r="I76" s="98"/>
      <c r="L76" s="39"/>
    </row>
    <row r="77" spans="2:12" s="1" customFormat="1" ht="13.2">
      <c r="B77" s="39"/>
      <c r="C77" s="35" t="s">
        <v>27</v>
      </c>
      <c r="F77" s="33" t="str">
        <f>E15</f>
        <v>HANES s.r.o., U Albrechtova vrchu 1157/7, Praha 5</v>
      </c>
      <c r="I77" s="99" t="s">
        <v>35</v>
      </c>
      <c r="J77" s="33" t="str">
        <f>E21</f>
        <v>Ing. arch. Jaroslav Daďa</v>
      </c>
      <c r="L77" s="39"/>
    </row>
    <row r="78" spans="2:12" s="1" customFormat="1" ht="14.4" customHeight="1">
      <c r="B78" s="39"/>
      <c r="C78" s="35" t="s">
        <v>33</v>
      </c>
      <c r="F78" s="33" t="str">
        <f>IF(E18="","",E18)</f>
        <v/>
      </c>
      <c r="I78" s="98"/>
      <c r="L78" s="39"/>
    </row>
    <row r="79" spans="2:12" s="1" customFormat="1" ht="10.35" customHeight="1">
      <c r="B79" s="39"/>
      <c r="I79" s="98"/>
      <c r="L79" s="39"/>
    </row>
    <row r="80" spans="2:20" s="9" customFormat="1" ht="29.25" customHeight="1">
      <c r="B80" s="136"/>
      <c r="C80" s="137" t="s">
        <v>140</v>
      </c>
      <c r="D80" s="138" t="s">
        <v>58</v>
      </c>
      <c r="E80" s="138" t="s">
        <v>54</v>
      </c>
      <c r="F80" s="138" t="s">
        <v>141</v>
      </c>
      <c r="G80" s="138" t="s">
        <v>142</v>
      </c>
      <c r="H80" s="138" t="s">
        <v>143</v>
      </c>
      <c r="I80" s="139" t="s">
        <v>144</v>
      </c>
      <c r="J80" s="138" t="s">
        <v>101</v>
      </c>
      <c r="K80" s="140" t="s">
        <v>145</v>
      </c>
      <c r="L80" s="136"/>
      <c r="M80" s="67" t="s">
        <v>146</v>
      </c>
      <c r="N80" s="68" t="s">
        <v>43</v>
      </c>
      <c r="O80" s="68" t="s">
        <v>147</v>
      </c>
      <c r="P80" s="68" t="s">
        <v>148</v>
      </c>
      <c r="Q80" s="68" t="s">
        <v>149</v>
      </c>
      <c r="R80" s="68" t="s">
        <v>150</v>
      </c>
      <c r="S80" s="68" t="s">
        <v>151</v>
      </c>
      <c r="T80" s="69" t="s">
        <v>152</v>
      </c>
    </row>
    <row r="81" spans="2:63" s="1" customFormat="1" ht="29.25" customHeight="1">
      <c r="B81" s="39"/>
      <c r="C81" s="71" t="s">
        <v>102</v>
      </c>
      <c r="I81" s="98"/>
      <c r="J81" s="141">
        <f>BK81</f>
        <v>0</v>
      </c>
      <c r="L81" s="39"/>
      <c r="M81" s="70"/>
      <c r="N81" s="62"/>
      <c r="O81" s="62"/>
      <c r="P81" s="142">
        <f>P82</f>
        <v>0</v>
      </c>
      <c r="Q81" s="62"/>
      <c r="R81" s="142">
        <f>R82</f>
        <v>0</v>
      </c>
      <c r="S81" s="62"/>
      <c r="T81" s="143">
        <f>T82</f>
        <v>0</v>
      </c>
      <c r="AT81" s="23" t="s">
        <v>72</v>
      </c>
      <c r="AU81" s="23" t="s">
        <v>103</v>
      </c>
      <c r="BK81" s="144">
        <f>BK82</f>
        <v>0</v>
      </c>
    </row>
    <row r="82" spans="2:63" s="10" customFormat="1" ht="37.35" customHeight="1">
      <c r="B82" s="145"/>
      <c r="D82" s="146" t="s">
        <v>72</v>
      </c>
      <c r="E82" s="147" t="s">
        <v>716</v>
      </c>
      <c r="F82" s="147" t="s">
        <v>717</v>
      </c>
      <c r="I82" s="148"/>
      <c r="J82" s="149">
        <f>BK82</f>
        <v>0</v>
      </c>
      <c r="L82" s="145"/>
      <c r="M82" s="150"/>
      <c r="P82" s="151">
        <f>P83+P91+P103+P109</f>
        <v>0</v>
      </c>
      <c r="R82" s="151">
        <f>R83+R91+R103+R109</f>
        <v>0</v>
      </c>
      <c r="T82" s="152">
        <f>T83+T91+T103+T109</f>
        <v>0</v>
      </c>
      <c r="AR82" s="146" t="s">
        <v>83</v>
      </c>
      <c r="AT82" s="153" t="s">
        <v>72</v>
      </c>
      <c r="AU82" s="153" t="s">
        <v>73</v>
      </c>
      <c r="AY82" s="146" t="s">
        <v>155</v>
      </c>
      <c r="BK82" s="154">
        <f>BK83+BK91+BK103+BK109</f>
        <v>0</v>
      </c>
    </row>
    <row r="83" spans="2:63" s="10" customFormat="1" ht="19.95" customHeight="1">
      <c r="B83" s="145"/>
      <c r="D83" s="146" t="s">
        <v>72</v>
      </c>
      <c r="E83" s="155" t="s">
        <v>1662</v>
      </c>
      <c r="F83" s="155" t="s">
        <v>1663</v>
      </c>
      <c r="I83" s="148"/>
      <c r="J83" s="156">
        <f>BK83</f>
        <v>0</v>
      </c>
      <c r="L83" s="145"/>
      <c r="M83" s="150"/>
      <c r="P83" s="151">
        <f>SUM(P84:P90)</f>
        <v>0</v>
      </c>
      <c r="R83" s="151">
        <f>SUM(R84:R90)</f>
        <v>0</v>
      </c>
      <c r="T83" s="152">
        <f>SUM(T84:T90)</f>
        <v>0</v>
      </c>
      <c r="AR83" s="146" t="s">
        <v>83</v>
      </c>
      <c r="AT83" s="153" t="s">
        <v>72</v>
      </c>
      <c r="AU83" s="153" t="s">
        <v>81</v>
      </c>
      <c r="AY83" s="146" t="s">
        <v>155</v>
      </c>
      <c r="BK83" s="154">
        <f>SUM(BK84:BK90)</f>
        <v>0</v>
      </c>
    </row>
    <row r="84" spans="2:65" s="1" customFormat="1" ht="31.5" customHeight="1">
      <c r="B84" s="39"/>
      <c r="C84" s="157" t="s">
        <v>81</v>
      </c>
      <c r="D84" s="157" t="s">
        <v>157</v>
      </c>
      <c r="E84" s="158" t="s">
        <v>1664</v>
      </c>
      <c r="F84" s="159" t="s">
        <v>1921</v>
      </c>
      <c r="G84" s="160" t="s">
        <v>1246</v>
      </c>
      <c r="H84" s="161">
        <v>1</v>
      </c>
      <c r="I84" s="162"/>
      <c r="J84" s="163">
        <f aca="true" t="shared" si="0" ref="J84:J90">ROUND(I84*H84,2)</f>
        <v>0</v>
      </c>
      <c r="K84" s="159" t="s">
        <v>21</v>
      </c>
      <c r="L84" s="39"/>
      <c r="M84" s="164" t="s">
        <v>21</v>
      </c>
      <c r="N84" s="165" t="s">
        <v>44</v>
      </c>
      <c r="P84" s="166">
        <f aca="true" t="shared" si="1" ref="P84:P90">O84*H84</f>
        <v>0</v>
      </c>
      <c r="Q84" s="166">
        <v>0</v>
      </c>
      <c r="R84" s="166">
        <f aca="true" t="shared" si="2" ref="R84:R90">Q84*H84</f>
        <v>0</v>
      </c>
      <c r="S84" s="166">
        <v>0</v>
      </c>
      <c r="T84" s="167">
        <f aca="true" t="shared" si="3" ref="T84:T90">S84*H84</f>
        <v>0</v>
      </c>
      <c r="AR84" s="23" t="s">
        <v>260</v>
      </c>
      <c r="AT84" s="23" t="s">
        <v>157</v>
      </c>
      <c r="AU84" s="23" t="s">
        <v>83</v>
      </c>
      <c r="AY84" s="23" t="s">
        <v>155</v>
      </c>
      <c r="BE84" s="168">
        <f aca="true" t="shared" si="4" ref="BE84:BE90">IF(N84="základní",J84,0)</f>
        <v>0</v>
      </c>
      <c r="BF84" s="168">
        <f aca="true" t="shared" si="5" ref="BF84:BF90">IF(N84="snížená",J84,0)</f>
        <v>0</v>
      </c>
      <c r="BG84" s="168">
        <f aca="true" t="shared" si="6" ref="BG84:BG90">IF(N84="zákl. přenesená",J84,0)</f>
        <v>0</v>
      </c>
      <c r="BH84" s="168">
        <f aca="true" t="shared" si="7" ref="BH84:BH90">IF(N84="sníž. přenesená",J84,0)</f>
        <v>0</v>
      </c>
      <c r="BI84" s="168">
        <f aca="true" t="shared" si="8" ref="BI84:BI90">IF(N84="nulová",J84,0)</f>
        <v>0</v>
      </c>
      <c r="BJ84" s="23" t="s">
        <v>81</v>
      </c>
      <c r="BK84" s="168">
        <f aca="true" t="shared" si="9" ref="BK84:BK90">ROUND(I84*H84,2)</f>
        <v>0</v>
      </c>
      <c r="BL84" s="23" t="s">
        <v>260</v>
      </c>
      <c r="BM84" s="23" t="s">
        <v>250</v>
      </c>
    </row>
    <row r="85" spans="2:65" s="1" customFormat="1" ht="22.5" customHeight="1">
      <c r="B85" s="39"/>
      <c r="C85" s="157" t="s">
        <v>83</v>
      </c>
      <c r="D85" s="157" t="s">
        <v>157</v>
      </c>
      <c r="E85" s="158" t="s">
        <v>1665</v>
      </c>
      <c r="F85" s="159" t="s">
        <v>1922</v>
      </c>
      <c r="G85" s="160" t="s">
        <v>1246</v>
      </c>
      <c r="H85" s="161">
        <v>1</v>
      </c>
      <c r="I85" s="162"/>
      <c r="J85" s="163">
        <f t="shared" si="0"/>
        <v>0</v>
      </c>
      <c r="K85" s="159" t="s">
        <v>21</v>
      </c>
      <c r="L85" s="39"/>
      <c r="M85" s="164" t="s">
        <v>21</v>
      </c>
      <c r="N85" s="165" t="s">
        <v>44</v>
      </c>
      <c r="P85" s="166">
        <f t="shared" si="1"/>
        <v>0</v>
      </c>
      <c r="Q85" s="166">
        <v>0</v>
      </c>
      <c r="R85" s="166">
        <f t="shared" si="2"/>
        <v>0</v>
      </c>
      <c r="S85" s="166">
        <v>0</v>
      </c>
      <c r="T85" s="167">
        <f t="shared" si="3"/>
        <v>0</v>
      </c>
      <c r="AR85" s="23" t="s">
        <v>260</v>
      </c>
      <c r="AT85" s="23" t="s">
        <v>157</v>
      </c>
      <c r="AU85" s="23" t="s">
        <v>83</v>
      </c>
      <c r="AY85" s="23" t="s">
        <v>155</v>
      </c>
      <c r="BE85" s="168">
        <f t="shared" si="4"/>
        <v>0</v>
      </c>
      <c r="BF85" s="168">
        <f t="shared" si="5"/>
        <v>0</v>
      </c>
      <c r="BG85" s="168">
        <f t="shared" si="6"/>
        <v>0</v>
      </c>
      <c r="BH85" s="168">
        <f t="shared" si="7"/>
        <v>0</v>
      </c>
      <c r="BI85" s="168">
        <f t="shared" si="8"/>
        <v>0</v>
      </c>
      <c r="BJ85" s="23" t="s">
        <v>81</v>
      </c>
      <c r="BK85" s="168">
        <f t="shared" si="9"/>
        <v>0</v>
      </c>
      <c r="BL85" s="23" t="s">
        <v>260</v>
      </c>
      <c r="BM85" s="23" t="s">
        <v>260</v>
      </c>
    </row>
    <row r="86" spans="2:65" s="1" customFormat="1" ht="31.5" customHeight="1">
      <c r="B86" s="39"/>
      <c r="C86" s="157" t="s">
        <v>175</v>
      </c>
      <c r="D86" s="157" t="s">
        <v>157</v>
      </c>
      <c r="E86" s="158" t="s">
        <v>1666</v>
      </c>
      <c r="F86" s="159" t="s">
        <v>1949</v>
      </c>
      <c r="G86" s="160" t="s">
        <v>1246</v>
      </c>
      <c r="H86" s="161">
        <v>1</v>
      </c>
      <c r="I86" s="162"/>
      <c r="J86" s="163">
        <f t="shared" si="0"/>
        <v>0</v>
      </c>
      <c r="K86" s="159" t="s">
        <v>21</v>
      </c>
      <c r="L86" s="39"/>
      <c r="M86" s="164" t="s">
        <v>21</v>
      </c>
      <c r="N86" s="165" t="s">
        <v>44</v>
      </c>
      <c r="P86" s="166">
        <f t="shared" si="1"/>
        <v>0</v>
      </c>
      <c r="Q86" s="166">
        <v>0</v>
      </c>
      <c r="R86" s="166">
        <f t="shared" si="2"/>
        <v>0</v>
      </c>
      <c r="S86" s="166">
        <v>0</v>
      </c>
      <c r="T86" s="167">
        <f t="shared" si="3"/>
        <v>0</v>
      </c>
      <c r="AR86" s="23" t="s">
        <v>260</v>
      </c>
      <c r="AT86" s="23" t="s">
        <v>157</v>
      </c>
      <c r="AU86" s="23" t="s">
        <v>83</v>
      </c>
      <c r="AY86" s="23" t="s">
        <v>155</v>
      </c>
      <c r="BE86" s="168">
        <f t="shared" si="4"/>
        <v>0</v>
      </c>
      <c r="BF86" s="168">
        <f t="shared" si="5"/>
        <v>0</v>
      </c>
      <c r="BG86" s="168">
        <f t="shared" si="6"/>
        <v>0</v>
      </c>
      <c r="BH86" s="168">
        <f t="shared" si="7"/>
        <v>0</v>
      </c>
      <c r="BI86" s="168">
        <f t="shared" si="8"/>
        <v>0</v>
      </c>
      <c r="BJ86" s="23" t="s">
        <v>81</v>
      </c>
      <c r="BK86" s="168">
        <f t="shared" si="9"/>
        <v>0</v>
      </c>
      <c r="BL86" s="23" t="s">
        <v>260</v>
      </c>
      <c r="BM86" s="23" t="s">
        <v>272</v>
      </c>
    </row>
    <row r="87" spans="2:65" s="1" customFormat="1" ht="22.5" customHeight="1">
      <c r="B87" s="39"/>
      <c r="C87" s="157" t="s">
        <v>162</v>
      </c>
      <c r="D87" s="157" t="s">
        <v>157</v>
      </c>
      <c r="E87" s="158" t="s">
        <v>1667</v>
      </c>
      <c r="F87" s="295" t="s">
        <v>1976</v>
      </c>
      <c r="G87" s="160" t="s">
        <v>759</v>
      </c>
      <c r="H87" s="161">
        <v>1</v>
      </c>
      <c r="I87" s="162"/>
      <c r="J87" s="163">
        <f t="shared" si="0"/>
        <v>0</v>
      </c>
      <c r="K87" s="159" t="s">
        <v>21</v>
      </c>
      <c r="L87" s="39"/>
      <c r="M87" s="164" t="s">
        <v>21</v>
      </c>
      <c r="N87" s="165" t="s">
        <v>44</v>
      </c>
      <c r="P87" s="166">
        <f t="shared" si="1"/>
        <v>0</v>
      </c>
      <c r="Q87" s="166">
        <v>0</v>
      </c>
      <c r="R87" s="166">
        <f t="shared" si="2"/>
        <v>0</v>
      </c>
      <c r="S87" s="166">
        <v>0</v>
      </c>
      <c r="T87" s="167">
        <f t="shared" si="3"/>
        <v>0</v>
      </c>
      <c r="AR87" s="23" t="s">
        <v>260</v>
      </c>
      <c r="AT87" s="23" t="s">
        <v>157</v>
      </c>
      <c r="AU87" s="23" t="s">
        <v>83</v>
      </c>
      <c r="AY87" s="23" t="s">
        <v>155</v>
      </c>
      <c r="BE87" s="168">
        <f t="shared" si="4"/>
        <v>0</v>
      </c>
      <c r="BF87" s="168">
        <f t="shared" si="5"/>
        <v>0</v>
      </c>
      <c r="BG87" s="168">
        <f t="shared" si="6"/>
        <v>0</v>
      </c>
      <c r="BH87" s="168">
        <f t="shared" si="7"/>
        <v>0</v>
      </c>
      <c r="BI87" s="168">
        <f t="shared" si="8"/>
        <v>0</v>
      </c>
      <c r="BJ87" s="23" t="s">
        <v>81</v>
      </c>
      <c r="BK87" s="168">
        <f t="shared" si="9"/>
        <v>0</v>
      </c>
      <c r="BL87" s="23" t="s">
        <v>260</v>
      </c>
      <c r="BM87" s="23" t="s">
        <v>284</v>
      </c>
    </row>
    <row r="88" spans="2:65" s="1" customFormat="1" ht="22.5" customHeight="1">
      <c r="B88" s="39"/>
      <c r="C88" s="157" t="s">
        <v>190</v>
      </c>
      <c r="D88" s="157" t="s">
        <v>157</v>
      </c>
      <c r="E88" s="158" t="s">
        <v>1668</v>
      </c>
      <c r="F88" s="159" t="s">
        <v>1669</v>
      </c>
      <c r="G88" s="160" t="s">
        <v>759</v>
      </c>
      <c r="H88" s="161">
        <v>1</v>
      </c>
      <c r="I88" s="162"/>
      <c r="J88" s="163">
        <f t="shared" si="0"/>
        <v>0</v>
      </c>
      <c r="K88" s="159" t="s">
        <v>21</v>
      </c>
      <c r="L88" s="39"/>
      <c r="M88" s="164" t="s">
        <v>21</v>
      </c>
      <c r="N88" s="165" t="s">
        <v>44</v>
      </c>
      <c r="P88" s="166">
        <f t="shared" si="1"/>
        <v>0</v>
      </c>
      <c r="Q88" s="166">
        <v>0</v>
      </c>
      <c r="R88" s="166">
        <f t="shared" si="2"/>
        <v>0</v>
      </c>
      <c r="S88" s="166">
        <v>0</v>
      </c>
      <c r="T88" s="167">
        <f t="shared" si="3"/>
        <v>0</v>
      </c>
      <c r="AR88" s="23" t="s">
        <v>260</v>
      </c>
      <c r="AT88" s="23" t="s">
        <v>157</v>
      </c>
      <c r="AU88" s="23" t="s">
        <v>83</v>
      </c>
      <c r="AY88" s="23" t="s">
        <v>155</v>
      </c>
      <c r="BE88" s="168">
        <f t="shared" si="4"/>
        <v>0</v>
      </c>
      <c r="BF88" s="168">
        <f t="shared" si="5"/>
        <v>0</v>
      </c>
      <c r="BG88" s="168">
        <f t="shared" si="6"/>
        <v>0</v>
      </c>
      <c r="BH88" s="168">
        <f t="shared" si="7"/>
        <v>0</v>
      </c>
      <c r="BI88" s="168">
        <f t="shared" si="8"/>
        <v>0</v>
      </c>
      <c r="BJ88" s="23" t="s">
        <v>81</v>
      </c>
      <c r="BK88" s="168">
        <f t="shared" si="9"/>
        <v>0</v>
      </c>
      <c r="BL88" s="23" t="s">
        <v>260</v>
      </c>
      <c r="BM88" s="23" t="s">
        <v>296</v>
      </c>
    </row>
    <row r="89" spans="2:65" s="1" customFormat="1" ht="22.5" customHeight="1">
      <c r="B89" s="39"/>
      <c r="C89" s="157" t="s">
        <v>196</v>
      </c>
      <c r="D89" s="157" t="s">
        <v>157</v>
      </c>
      <c r="E89" s="158" t="s">
        <v>1670</v>
      </c>
      <c r="F89" s="159" t="s">
        <v>1671</v>
      </c>
      <c r="G89" s="160" t="s">
        <v>759</v>
      </c>
      <c r="H89" s="161">
        <v>1</v>
      </c>
      <c r="I89" s="162"/>
      <c r="J89" s="163">
        <f t="shared" si="0"/>
        <v>0</v>
      </c>
      <c r="K89" s="159" t="s">
        <v>21</v>
      </c>
      <c r="L89" s="39"/>
      <c r="M89" s="164" t="s">
        <v>21</v>
      </c>
      <c r="N89" s="165" t="s">
        <v>44</v>
      </c>
      <c r="P89" s="166">
        <f t="shared" si="1"/>
        <v>0</v>
      </c>
      <c r="Q89" s="166">
        <v>0</v>
      </c>
      <c r="R89" s="166">
        <f t="shared" si="2"/>
        <v>0</v>
      </c>
      <c r="S89" s="166">
        <v>0</v>
      </c>
      <c r="T89" s="167">
        <f t="shared" si="3"/>
        <v>0</v>
      </c>
      <c r="AR89" s="23" t="s">
        <v>260</v>
      </c>
      <c r="AT89" s="23" t="s">
        <v>157</v>
      </c>
      <c r="AU89" s="23" t="s">
        <v>83</v>
      </c>
      <c r="AY89" s="23" t="s">
        <v>155</v>
      </c>
      <c r="BE89" s="168">
        <f t="shared" si="4"/>
        <v>0</v>
      </c>
      <c r="BF89" s="168">
        <f t="shared" si="5"/>
        <v>0</v>
      </c>
      <c r="BG89" s="168">
        <f t="shared" si="6"/>
        <v>0</v>
      </c>
      <c r="BH89" s="168">
        <f t="shared" si="7"/>
        <v>0</v>
      </c>
      <c r="BI89" s="168">
        <f t="shared" si="8"/>
        <v>0</v>
      </c>
      <c r="BJ89" s="23" t="s">
        <v>81</v>
      </c>
      <c r="BK89" s="168">
        <f t="shared" si="9"/>
        <v>0</v>
      </c>
      <c r="BL89" s="23" t="s">
        <v>260</v>
      </c>
      <c r="BM89" s="23" t="s">
        <v>308</v>
      </c>
    </row>
    <row r="90" spans="2:65" s="1" customFormat="1" ht="31.5" customHeight="1">
      <c r="B90" s="39"/>
      <c r="C90" s="157" t="s">
        <v>203</v>
      </c>
      <c r="D90" s="157" t="s">
        <v>157</v>
      </c>
      <c r="E90" s="158" t="s">
        <v>1672</v>
      </c>
      <c r="F90" s="159" t="s">
        <v>1673</v>
      </c>
      <c r="G90" s="160" t="s">
        <v>742</v>
      </c>
      <c r="H90" s="211"/>
      <c r="I90" s="162"/>
      <c r="J90" s="163">
        <f t="shared" si="0"/>
        <v>0</v>
      </c>
      <c r="K90" s="159" t="s">
        <v>161</v>
      </c>
      <c r="L90" s="39"/>
      <c r="M90" s="164" t="s">
        <v>21</v>
      </c>
      <c r="N90" s="165" t="s">
        <v>44</v>
      </c>
      <c r="P90" s="166">
        <f t="shared" si="1"/>
        <v>0</v>
      </c>
      <c r="Q90" s="166">
        <v>0</v>
      </c>
      <c r="R90" s="166">
        <f t="shared" si="2"/>
        <v>0</v>
      </c>
      <c r="S90" s="166">
        <v>0</v>
      </c>
      <c r="T90" s="167">
        <f t="shared" si="3"/>
        <v>0</v>
      </c>
      <c r="AR90" s="23" t="s">
        <v>260</v>
      </c>
      <c r="AT90" s="23" t="s">
        <v>157</v>
      </c>
      <c r="AU90" s="23" t="s">
        <v>83</v>
      </c>
      <c r="AY90" s="23" t="s">
        <v>155</v>
      </c>
      <c r="BE90" s="168">
        <f t="shared" si="4"/>
        <v>0</v>
      </c>
      <c r="BF90" s="168">
        <f t="shared" si="5"/>
        <v>0</v>
      </c>
      <c r="BG90" s="168">
        <f t="shared" si="6"/>
        <v>0</v>
      </c>
      <c r="BH90" s="168">
        <f t="shared" si="7"/>
        <v>0</v>
      </c>
      <c r="BI90" s="168">
        <f t="shared" si="8"/>
        <v>0</v>
      </c>
      <c r="BJ90" s="23" t="s">
        <v>81</v>
      </c>
      <c r="BK90" s="168">
        <f t="shared" si="9"/>
        <v>0</v>
      </c>
      <c r="BL90" s="23" t="s">
        <v>260</v>
      </c>
      <c r="BM90" s="23" t="s">
        <v>1674</v>
      </c>
    </row>
    <row r="91" spans="2:63" s="10" customFormat="1" ht="29.85" customHeight="1">
      <c r="B91" s="145"/>
      <c r="D91" s="146" t="s">
        <v>72</v>
      </c>
      <c r="E91" s="155" t="s">
        <v>1675</v>
      </c>
      <c r="F91" s="155" t="s">
        <v>1676</v>
      </c>
      <c r="I91" s="148"/>
      <c r="J91" s="156">
        <f>BK91</f>
        <v>0</v>
      </c>
      <c r="L91" s="145"/>
      <c r="M91" s="150"/>
      <c r="P91" s="151">
        <f>SUM(P92:P102)</f>
        <v>0</v>
      </c>
      <c r="R91" s="151">
        <f>SUM(R92:R102)</f>
        <v>0</v>
      </c>
      <c r="T91" s="152">
        <f>SUM(T92:T102)</f>
        <v>0</v>
      </c>
      <c r="AR91" s="146" t="s">
        <v>83</v>
      </c>
      <c r="AT91" s="153" t="s">
        <v>72</v>
      </c>
      <c r="AU91" s="153" t="s">
        <v>81</v>
      </c>
      <c r="AY91" s="146" t="s">
        <v>155</v>
      </c>
      <c r="BK91" s="154">
        <f>SUM(BK92:BK102)</f>
        <v>0</v>
      </c>
    </row>
    <row r="92" spans="2:65" s="1" customFormat="1" ht="31.5" customHeight="1">
      <c r="B92" s="39"/>
      <c r="C92" s="157" t="s">
        <v>211</v>
      </c>
      <c r="D92" s="157" t="s">
        <v>157</v>
      </c>
      <c r="E92" s="158" t="s">
        <v>1677</v>
      </c>
      <c r="F92" s="159" t="s">
        <v>1678</v>
      </c>
      <c r="G92" s="160" t="s">
        <v>1449</v>
      </c>
      <c r="H92" s="161">
        <v>2</v>
      </c>
      <c r="I92" s="162"/>
      <c r="J92" s="163">
        <f aca="true" t="shared" si="10" ref="J92:J102">ROUND(I92*H92,2)</f>
        <v>0</v>
      </c>
      <c r="K92" s="159" t="s">
        <v>21</v>
      </c>
      <c r="L92" s="39"/>
      <c r="M92" s="164" t="s">
        <v>21</v>
      </c>
      <c r="N92" s="165" t="s">
        <v>44</v>
      </c>
      <c r="P92" s="166">
        <f aca="true" t="shared" si="11" ref="P92:P102">O92*H92</f>
        <v>0</v>
      </c>
      <c r="Q92" s="166">
        <v>0</v>
      </c>
      <c r="R92" s="166">
        <f aca="true" t="shared" si="12" ref="R92:R102">Q92*H92</f>
        <v>0</v>
      </c>
      <c r="S92" s="166">
        <v>0</v>
      </c>
      <c r="T92" s="167">
        <f aca="true" t="shared" si="13" ref="T92:T102">S92*H92</f>
        <v>0</v>
      </c>
      <c r="AR92" s="23" t="s">
        <v>260</v>
      </c>
      <c r="AT92" s="23" t="s">
        <v>157</v>
      </c>
      <c r="AU92" s="23" t="s">
        <v>83</v>
      </c>
      <c r="AY92" s="23" t="s">
        <v>155</v>
      </c>
      <c r="BE92" s="168">
        <f aca="true" t="shared" si="14" ref="BE92:BE102">IF(N92="základní",J92,0)</f>
        <v>0</v>
      </c>
      <c r="BF92" s="168">
        <f aca="true" t="shared" si="15" ref="BF92:BF102">IF(N92="snížená",J92,0)</f>
        <v>0</v>
      </c>
      <c r="BG92" s="168">
        <f aca="true" t="shared" si="16" ref="BG92:BG102">IF(N92="zákl. přenesená",J92,0)</f>
        <v>0</v>
      </c>
      <c r="BH92" s="168">
        <f aca="true" t="shared" si="17" ref="BH92:BH102">IF(N92="sníž. přenesená",J92,0)</f>
        <v>0</v>
      </c>
      <c r="BI92" s="168">
        <f aca="true" t="shared" si="18" ref="BI92:BI102">IF(N92="nulová",J92,0)</f>
        <v>0</v>
      </c>
      <c r="BJ92" s="23" t="s">
        <v>81</v>
      </c>
      <c r="BK92" s="168">
        <f aca="true" t="shared" si="19" ref="BK92:BK102">ROUND(I92*H92,2)</f>
        <v>0</v>
      </c>
      <c r="BL92" s="23" t="s">
        <v>260</v>
      </c>
      <c r="BM92" s="23" t="s">
        <v>349</v>
      </c>
    </row>
    <row r="93" spans="2:65" s="1" customFormat="1" ht="31.5" customHeight="1">
      <c r="B93" s="39"/>
      <c r="C93" s="157" t="s">
        <v>217</v>
      </c>
      <c r="D93" s="157" t="s">
        <v>157</v>
      </c>
      <c r="E93" s="158" t="s">
        <v>1679</v>
      </c>
      <c r="F93" s="159" t="s">
        <v>1680</v>
      </c>
      <c r="G93" s="160" t="s">
        <v>1449</v>
      </c>
      <c r="H93" s="161">
        <v>2</v>
      </c>
      <c r="I93" s="162"/>
      <c r="J93" s="163">
        <f t="shared" si="10"/>
        <v>0</v>
      </c>
      <c r="K93" s="159" t="s">
        <v>21</v>
      </c>
      <c r="L93" s="39"/>
      <c r="M93" s="164" t="s">
        <v>21</v>
      </c>
      <c r="N93" s="165" t="s">
        <v>44</v>
      </c>
      <c r="P93" s="166">
        <f t="shared" si="11"/>
        <v>0</v>
      </c>
      <c r="Q93" s="166">
        <v>0</v>
      </c>
      <c r="R93" s="166">
        <f t="shared" si="12"/>
        <v>0</v>
      </c>
      <c r="S93" s="166">
        <v>0</v>
      </c>
      <c r="T93" s="167">
        <f t="shared" si="13"/>
        <v>0</v>
      </c>
      <c r="AR93" s="23" t="s">
        <v>260</v>
      </c>
      <c r="AT93" s="23" t="s">
        <v>157</v>
      </c>
      <c r="AU93" s="23" t="s">
        <v>83</v>
      </c>
      <c r="AY93" s="23" t="s">
        <v>155</v>
      </c>
      <c r="BE93" s="168">
        <f t="shared" si="14"/>
        <v>0</v>
      </c>
      <c r="BF93" s="168">
        <f t="shared" si="15"/>
        <v>0</v>
      </c>
      <c r="BG93" s="168">
        <f t="shared" si="16"/>
        <v>0</v>
      </c>
      <c r="BH93" s="168">
        <f t="shared" si="17"/>
        <v>0</v>
      </c>
      <c r="BI93" s="168">
        <f t="shared" si="18"/>
        <v>0</v>
      </c>
      <c r="BJ93" s="23" t="s">
        <v>81</v>
      </c>
      <c r="BK93" s="168">
        <f t="shared" si="19"/>
        <v>0</v>
      </c>
      <c r="BL93" s="23" t="s">
        <v>260</v>
      </c>
      <c r="BM93" s="23" t="s">
        <v>379</v>
      </c>
    </row>
    <row r="94" spans="2:65" s="1" customFormat="1" ht="22.5" customHeight="1">
      <c r="B94" s="39"/>
      <c r="C94" s="157" t="s">
        <v>224</v>
      </c>
      <c r="D94" s="157" t="s">
        <v>157</v>
      </c>
      <c r="E94" s="158" t="s">
        <v>1681</v>
      </c>
      <c r="F94" s="159" t="s">
        <v>1977</v>
      </c>
      <c r="G94" s="160" t="s">
        <v>1449</v>
      </c>
      <c r="H94" s="161">
        <v>2</v>
      </c>
      <c r="I94" s="162"/>
      <c r="J94" s="163">
        <f t="shared" si="10"/>
        <v>0</v>
      </c>
      <c r="K94" s="159" t="s">
        <v>21</v>
      </c>
      <c r="L94" s="39"/>
      <c r="M94" s="164" t="s">
        <v>21</v>
      </c>
      <c r="N94" s="165" t="s">
        <v>44</v>
      </c>
      <c r="P94" s="166">
        <f t="shared" si="11"/>
        <v>0</v>
      </c>
      <c r="Q94" s="166">
        <v>0</v>
      </c>
      <c r="R94" s="166">
        <f t="shared" si="12"/>
        <v>0</v>
      </c>
      <c r="S94" s="166">
        <v>0</v>
      </c>
      <c r="T94" s="167">
        <f t="shared" si="13"/>
        <v>0</v>
      </c>
      <c r="AR94" s="23" t="s">
        <v>260</v>
      </c>
      <c r="AT94" s="23" t="s">
        <v>157</v>
      </c>
      <c r="AU94" s="23" t="s">
        <v>83</v>
      </c>
      <c r="AY94" s="23" t="s">
        <v>155</v>
      </c>
      <c r="BE94" s="168">
        <f t="shared" si="14"/>
        <v>0</v>
      </c>
      <c r="BF94" s="168">
        <f t="shared" si="15"/>
        <v>0</v>
      </c>
      <c r="BG94" s="168">
        <f t="shared" si="16"/>
        <v>0</v>
      </c>
      <c r="BH94" s="168">
        <f t="shared" si="17"/>
        <v>0</v>
      </c>
      <c r="BI94" s="168">
        <f t="shared" si="18"/>
        <v>0</v>
      </c>
      <c r="BJ94" s="23" t="s">
        <v>81</v>
      </c>
      <c r="BK94" s="168">
        <f t="shared" si="19"/>
        <v>0</v>
      </c>
      <c r="BL94" s="23" t="s">
        <v>260</v>
      </c>
      <c r="BM94" s="23" t="s">
        <v>392</v>
      </c>
    </row>
    <row r="95" spans="2:65" s="1" customFormat="1" ht="22.5" customHeight="1">
      <c r="B95" s="39"/>
      <c r="C95" s="157" t="s">
        <v>230</v>
      </c>
      <c r="D95" s="157" t="s">
        <v>157</v>
      </c>
      <c r="E95" s="158" t="s">
        <v>1682</v>
      </c>
      <c r="F95" s="159" t="s">
        <v>1978</v>
      </c>
      <c r="G95" s="160" t="s">
        <v>1449</v>
      </c>
      <c r="H95" s="161">
        <v>2</v>
      </c>
      <c r="I95" s="162"/>
      <c r="J95" s="163">
        <f t="shared" si="10"/>
        <v>0</v>
      </c>
      <c r="K95" s="159" t="s">
        <v>21</v>
      </c>
      <c r="L95" s="39"/>
      <c r="M95" s="164" t="s">
        <v>21</v>
      </c>
      <c r="N95" s="165" t="s">
        <v>44</v>
      </c>
      <c r="P95" s="166">
        <f t="shared" si="11"/>
        <v>0</v>
      </c>
      <c r="Q95" s="166">
        <v>0</v>
      </c>
      <c r="R95" s="166">
        <f t="shared" si="12"/>
        <v>0</v>
      </c>
      <c r="S95" s="166">
        <v>0</v>
      </c>
      <c r="T95" s="167">
        <f t="shared" si="13"/>
        <v>0</v>
      </c>
      <c r="AR95" s="23" t="s">
        <v>260</v>
      </c>
      <c r="AT95" s="23" t="s">
        <v>157</v>
      </c>
      <c r="AU95" s="23" t="s">
        <v>83</v>
      </c>
      <c r="AY95" s="23" t="s">
        <v>155</v>
      </c>
      <c r="BE95" s="168">
        <f t="shared" si="14"/>
        <v>0</v>
      </c>
      <c r="BF95" s="168">
        <f t="shared" si="15"/>
        <v>0</v>
      </c>
      <c r="BG95" s="168">
        <f t="shared" si="16"/>
        <v>0</v>
      </c>
      <c r="BH95" s="168">
        <f t="shared" si="17"/>
        <v>0</v>
      </c>
      <c r="BI95" s="168">
        <f t="shared" si="18"/>
        <v>0</v>
      </c>
      <c r="BJ95" s="23" t="s">
        <v>81</v>
      </c>
      <c r="BK95" s="168">
        <f t="shared" si="19"/>
        <v>0</v>
      </c>
      <c r="BL95" s="23" t="s">
        <v>260</v>
      </c>
      <c r="BM95" s="23" t="s">
        <v>407</v>
      </c>
    </row>
    <row r="96" spans="2:65" s="1" customFormat="1" ht="22.5" customHeight="1">
      <c r="B96" s="39"/>
      <c r="C96" s="157" t="s">
        <v>236</v>
      </c>
      <c r="D96" s="157" t="s">
        <v>157</v>
      </c>
      <c r="E96" s="158" t="s">
        <v>1683</v>
      </c>
      <c r="F96" s="159" t="s">
        <v>1457</v>
      </c>
      <c r="G96" s="160" t="s">
        <v>1502</v>
      </c>
      <c r="H96" s="161">
        <v>1</v>
      </c>
      <c r="I96" s="162"/>
      <c r="J96" s="163">
        <f t="shared" si="10"/>
        <v>0</v>
      </c>
      <c r="K96" s="159" t="s">
        <v>21</v>
      </c>
      <c r="L96" s="39"/>
      <c r="M96" s="164" t="s">
        <v>21</v>
      </c>
      <c r="N96" s="165" t="s">
        <v>44</v>
      </c>
      <c r="P96" s="166">
        <f t="shared" si="11"/>
        <v>0</v>
      </c>
      <c r="Q96" s="166">
        <v>0</v>
      </c>
      <c r="R96" s="166">
        <f t="shared" si="12"/>
        <v>0</v>
      </c>
      <c r="S96" s="166">
        <v>0</v>
      </c>
      <c r="T96" s="167">
        <f t="shared" si="13"/>
        <v>0</v>
      </c>
      <c r="AR96" s="23" t="s">
        <v>260</v>
      </c>
      <c r="AT96" s="23" t="s">
        <v>157</v>
      </c>
      <c r="AU96" s="23" t="s">
        <v>83</v>
      </c>
      <c r="AY96" s="23" t="s">
        <v>155</v>
      </c>
      <c r="BE96" s="168">
        <f t="shared" si="14"/>
        <v>0</v>
      </c>
      <c r="BF96" s="168">
        <f t="shared" si="15"/>
        <v>0</v>
      </c>
      <c r="BG96" s="168">
        <f t="shared" si="16"/>
        <v>0</v>
      </c>
      <c r="BH96" s="168">
        <f t="shared" si="17"/>
        <v>0</v>
      </c>
      <c r="BI96" s="168">
        <f t="shared" si="18"/>
        <v>0</v>
      </c>
      <c r="BJ96" s="23" t="s">
        <v>81</v>
      </c>
      <c r="BK96" s="168">
        <f t="shared" si="19"/>
        <v>0</v>
      </c>
      <c r="BL96" s="23" t="s">
        <v>260</v>
      </c>
      <c r="BM96" s="23" t="s">
        <v>418</v>
      </c>
    </row>
    <row r="97" spans="2:65" s="1" customFormat="1" ht="22.5" customHeight="1">
      <c r="B97" s="39"/>
      <c r="C97" s="157" t="s">
        <v>244</v>
      </c>
      <c r="D97" s="157" t="s">
        <v>157</v>
      </c>
      <c r="E97" s="158" t="s">
        <v>1684</v>
      </c>
      <c r="F97" s="295" t="s">
        <v>1988</v>
      </c>
      <c r="G97" s="160" t="s">
        <v>1685</v>
      </c>
      <c r="H97" s="161">
        <v>4</v>
      </c>
      <c r="I97" s="162"/>
      <c r="J97" s="163">
        <f t="shared" si="10"/>
        <v>0</v>
      </c>
      <c r="K97" s="159" t="s">
        <v>21</v>
      </c>
      <c r="L97" s="39"/>
      <c r="M97" s="164" t="s">
        <v>21</v>
      </c>
      <c r="N97" s="165" t="s">
        <v>44</v>
      </c>
      <c r="P97" s="166">
        <f t="shared" si="11"/>
        <v>0</v>
      </c>
      <c r="Q97" s="166">
        <v>0</v>
      </c>
      <c r="R97" s="166">
        <f t="shared" si="12"/>
        <v>0</v>
      </c>
      <c r="S97" s="166">
        <v>0</v>
      </c>
      <c r="T97" s="167">
        <f t="shared" si="13"/>
        <v>0</v>
      </c>
      <c r="AR97" s="23" t="s">
        <v>260</v>
      </c>
      <c r="AT97" s="23" t="s">
        <v>157</v>
      </c>
      <c r="AU97" s="23" t="s">
        <v>83</v>
      </c>
      <c r="AY97" s="23" t="s">
        <v>155</v>
      </c>
      <c r="BE97" s="168">
        <f t="shared" si="14"/>
        <v>0</v>
      </c>
      <c r="BF97" s="168">
        <f t="shared" si="15"/>
        <v>0</v>
      </c>
      <c r="BG97" s="168">
        <f t="shared" si="16"/>
        <v>0</v>
      </c>
      <c r="BH97" s="168">
        <f t="shared" si="17"/>
        <v>0</v>
      </c>
      <c r="BI97" s="168">
        <f t="shared" si="18"/>
        <v>0</v>
      </c>
      <c r="BJ97" s="23" t="s">
        <v>81</v>
      </c>
      <c r="BK97" s="168">
        <f t="shared" si="19"/>
        <v>0</v>
      </c>
      <c r="BL97" s="23" t="s">
        <v>260</v>
      </c>
      <c r="BM97" s="23" t="s">
        <v>373</v>
      </c>
    </row>
    <row r="98" spans="2:65" s="1" customFormat="1" ht="22.5" customHeight="1">
      <c r="B98" s="39"/>
      <c r="C98" s="192" t="s">
        <v>250</v>
      </c>
      <c r="D98" s="192" t="s">
        <v>218</v>
      </c>
      <c r="E98" s="193" t="s">
        <v>1686</v>
      </c>
      <c r="F98" s="296" t="s">
        <v>1976</v>
      </c>
      <c r="G98" s="195" t="s">
        <v>759</v>
      </c>
      <c r="H98" s="196">
        <v>1</v>
      </c>
      <c r="I98" s="197"/>
      <c r="J98" s="198">
        <f t="shared" si="10"/>
        <v>0</v>
      </c>
      <c r="K98" s="194" t="s">
        <v>21</v>
      </c>
      <c r="L98" s="199"/>
      <c r="M98" s="200" t="s">
        <v>21</v>
      </c>
      <c r="N98" s="201" t="s">
        <v>44</v>
      </c>
      <c r="P98" s="166">
        <f t="shared" si="11"/>
        <v>0</v>
      </c>
      <c r="Q98" s="166">
        <v>0</v>
      </c>
      <c r="R98" s="166">
        <f t="shared" si="12"/>
        <v>0</v>
      </c>
      <c r="S98" s="166">
        <v>0</v>
      </c>
      <c r="T98" s="167">
        <f t="shared" si="13"/>
        <v>0</v>
      </c>
      <c r="AR98" s="23" t="s">
        <v>351</v>
      </c>
      <c r="AT98" s="23" t="s">
        <v>218</v>
      </c>
      <c r="AU98" s="23" t="s">
        <v>83</v>
      </c>
      <c r="AY98" s="23" t="s">
        <v>155</v>
      </c>
      <c r="BE98" s="168">
        <f t="shared" si="14"/>
        <v>0</v>
      </c>
      <c r="BF98" s="168">
        <f t="shared" si="15"/>
        <v>0</v>
      </c>
      <c r="BG98" s="168">
        <f t="shared" si="16"/>
        <v>0</v>
      </c>
      <c r="BH98" s="168">
        <f t="shared" si="17"/>
        <v>0</v>
      </c>
      <c r="BI98" s="168">
        <f t="shared" si="18"/>
        <v>0</v>
      </c>
      <c r="BJ98" s="23" t="s">
        <v>81</v>
      </c>
      <c r="BK98" s="168">
        <f t="shared" si="19"/>
        <v>0</v>
      </c>
      <c r="BL98" s="23" t="s">
        <v>260</v>
      </c>
      <c r="BM98" s="23" t="s">
        <v>447</v>
      </c>
    </row>
    <row r="99" spans="2:65" s="1" customFormat="1" ht="22.5" customHeight="1">
      <c r="B99" s="39"/>
      <c r="C99" s="157" t="s">
        <v>10</v>
      </c>
      <c r="D99" s="157" t="s">
        <v>157</v>
      </c>
      <c r="E99" s="158" t="s">
        <v>1687</v>
      </c>
      <c r="F99" s="159" t="s">
        <v>1688</v>
      </c>
      <c r="G99" s="160" t="s">
        <v>759</v>
      </c>
      <c r="H99" s="161">
        <v>1</v>
      </c>
      <c r="I99" s="162"/>
      <c r="J99" s="163">
        <f t="shared" si="10"/>
        <v>0</v>
      </c>
      <c r="K99" s="159" t="s">
        <v>21</v>
      </c>
      <c r="L99" s="39"/>
      <c r="M99" s="164" t="s">
        <v>21</v>
      </c>
      <c r="N99" s="165" t="s">
        <v>44</v>
      </c>
      <c r="P99" s="166">
        <f t="shared" si="11"/>
        <v>0</v>
      </c>
      <c r="Q99" s="166">
        <v>0</v>
      </c>
      <c r="R99" s="166">
        <f t="shared" si="12"/>
        <v>0</v>
      </c>
      <c r="S99" s="166">
        <v>0</v>
      </c>
      <c r="T99" s="167">
        <f t="shared" si="13"/>
        <v>0</v>
      </c>
      <c r="AR99" s="23" t="s">
        <v>260</v>
      </c>
      <c r="AT99" s="23" t="s">
        <v>157</v>
      </c>
      <c r="AU99" s="23" t="s">
        <v>83</v>
      </c>
      <c r="AY99" s="23" t="s">
        <v>155</v>
      </c>
      <c r="BE99" s="168">
        <f t="shared" si="14"/>
        <v>0</v>
      </c>
      <c r="BF99" s="168">
        <f t="shared" si="15"/>
        <v>0</v>
      </c>
      <c r="BG99" s="168">
        <f t="shared" si="16"/>
        <v>0</v>
      </c>
      <c r="BH99" s="168">
        <f t="shared" si="17"/>
        <v>0</v>
      </c>
      <c r="BI99" s="168">
        <f t="shared" si="18"/>
        <v>0</v>
      </c>
      <c r="BJ99" s="23" t="s">
        <v>81</v>
      </c>
      <c r="BK99" s="168">
        <f t="shared" si="19"/>
        <v>0</v>
      </c>
      <c r="BL99" s="23" t="s">
        <v>260</v>
      </c>
      <c r="BM99" s="23" t="s">
        <v>459</v>
      </c>
    </row>
    <row r="100" spans="2:65" s="1" customFormat="1" ht="22.5" customHeight="1">
      <c r="B100" s="39"/>
      <c r="C100" s="157" t="s">
        <v>260</v>
      </c>
      <c r="D100" s="157" t="s">
        <v>157</v>
      </c>
      <c r="E100" s="158" t="s">
        <v>1689</v>
      </c>
      <c r="F100" s="159" t="s">
        <v>1690</v>
      </c>
      <c r="G100" s="160" t="s">
        <v>759</v>
      </c>
      <c r="H100" s="161">
        <v>1</v>
      </c>
      <c r="I100" s="162"/>
      <c r="J100" s="163">
        <f t="shared" si="10"/>
        <v>0</v>
      </c>
      <c r="K100" s="159" t="s">
        <v>21</v>
      </c>
      <c r="L100" s="39"/>
      <c r="M100" s="164" t="s">
        <v>21</v>
      </c>
      <c r="N100" s="165" t="s">
        <v>44</v>
      </c>
      <c r="P100" s="166">
        <f t="shared" si="11"/>
        <v>0</v>
      </c>
      <c r="Q100" s="166">
        <v>0</v>
      </c>
      <c r="R100" s="166">
        <f t="shared" si="12"/>
        <v>0</v>
      </c>
      <c r="S100" s="166">
        <v>0</v>
      </c>
      <c r="T100" s="167">
        <f t="shared" si="13"/>
        <v>0</v>
      </c>
      <c r="AR100" s="23" t="s">
        <v>260</v>
      </c>
      <c r="AT100" s="23" t="s">
        <v>157</v>
      </c>
      <c r="AU100" s="23" t="s">
        <v>83</v>
      </c>
      <c r="AY100" s="23" t="s">
        <v>155</v>
      </c>
      <c r="BE100" s="168">
        <f t="shared" si="14"/>
        <v>0</v>
      </c>
      <c r="BF100" s="168">
        <f t="shared" si="15"/>
        <v>0</v>
      </c>
      <c r="BG100" s="168">
        <f t="shared" si="16"/>
        <v>0</v>
      </c>
      <c r="BH100" s="168">
        <f t="shared" si="17"/>
        <v>0</v>
      </c>
      <c r="BI100" s="168">
        <f t="shared" si="18"/>
        <v>0</v>
      </c>
      <c r="BJ100" s="23" t="s">
        <v>81</v>
      </c>
      <c r="BK100" s="168">
        <f t="shared" si="19"/>
        <v>0</v>
      </c>
      <c r="BL100" s="23" t="s">
        <v>260</v>
      </c>
      <c r="BM100" s="23" t="s">
        <v>469</v>
      </c>
    </row>
    <row r="101" spans="2:65" s="1" customFormat="1" ht="22.5" customHeight="1">
      <c r="B101" s="39"/>
      <c r="C101" s="157" t="s">
        <v>266</v>
      </c>
      <c r="D101" s="157" t="s">
        <v>157</v>
      </c>
      <c r="E101" s="158" t="s">
        <v>1691</v>
      </c>
      <c r="F101" s="159" t="s">
        <v>1692</v>
      </c>
      <c r="G101" s="160" t="s">
        <v>759</v>
      </c>
      <c r="H101" s="161">
        <v>1</v>
      </c>
      <c r="I101" s="162"/>
      <c r="J101" s="163">
        <f t="shared" si="10"/>
        <v>0</v>
      </c>
      <c r="K101" s="159" t="s">
        <v>21</v>
      </c>
      <c r="L101" s="39"/>
      <c r="M101" s="164" t="s">
        <v>21</v>
      </c>
      <c r="N101" s="165" t="s">
        <v>44</v>
      </c>
      <c r="P101" s="166">
        <f t="shared" si="11"/>
        <v>0</v>
      </c>
      <c r="Q101" s="166">
        <v>0</v>
      </c>
      <c r="R101" s="166">
        <f t="shared" si="12"/>
        <v>0</v>
      </c>
      <c r="S101" s="166">
        <v>0</v>
      </c>
      <c r="T101" s="167">
        <f t="shared" si="13"/>
        <v>0</v>
      </c>
      <c r="AR101" s="23" t="s">
        <v>260</v>
      </c>
      <c r="AT101" s="23" t="s">
        <v>157</v>
      </c>
      <c r="AU101" s="23" t="s">
        <v>83</v>
      </c>
      <c r="AY101" s="23" t="s">
        <v>155</v>
      </c>
      <c r="BE101" s="168">
        <f t="shared" si="14"/>
        <v>0</v>
      </c>
      <c r="BF101" s="168">
        <f t="shared" si="15"/>
        <v>0</v>
      </c>
      <c r="BG101" s="168">
        <f t="shared" si="16"/>
        <v>0</v>
      </c>
      <c r="BH101" s="168">
        <f t="shared" si="17"/>
        <v>0</v>
      </c>
      <c r="BI101" s="168">
        <f t="shared" si="18"/>
        <v>0</v>
      </c>
      <c r="BJ101" s="23" t="s">
        <v>81</v>
      </c>
      <c r="BK101" s="168">
        <f t="shared" si="19"/>
        <v>0</v>
      </c>
      <c r="BL101" s="23" t="s">
        <v>260</v>
      </c>
      <c r="BM101" s="23" t="s">
        <v>479</v>
      </c>
    </row>
    <row r="102" spans="2:65" s="1" customFormat="1" ht="31.5" customHeight="1">
      <c r="B102" s="39"/>
      <c r="C102" s="157" t="s">
        <v>272</v>
      </c>
      <c r="D102" s="157" t="s">
        <v>157</v>
      </c>
      <c r="E102" s="158" t="s">
        <v>1693</v>
      </c>
      <c r="F102" s="159" t="s">
        <v>1694</v>
      </c>
      <c r="G102" s="160" t="s">
        <v>742</v>
      </c>
      <c r="H102" s="211"/>
      <c r="I102" s="162"/>
      <c r="J102" s="163">
        <f t="shared" si="10"/>
        <v>0</v>
      </c>
      <c r="K102" s="159" t="s">
        <v>161</v>
      </c>
      <c r="L102" s="39"/>
      <c r="M102" s="164" t="s">
        <v>21</v>
      </c>
      <c r="N102" s="165" t="s">
        <v>44</v>
      </c>
      <c r="P102" s="166">
        <f t="shared" si="11"/>
        <v>0</v>
      </c>
      <c r="Q102" s="166">
        <v>0</v>
      </c>
      <c r="R102" s="166">
        <f t="shared" si="12"/>
        <v>0</v>
      </c>
      <c r="S102" s="166">
        <v>0</v>
      </c>
      <c r="T102" s="167">
        <f t="shared" si="13"/>
        <v>0</v>
      </c>
      <c r="AR102" s="23" t="s">
        <v>260</v>
      </c>
      <c r="AT102" s="23" t="s">
        <v>157</v>
      </c>
      <c r="AU102" s="23" t="s">
        <v>83</v>
      </c>
      <c r="AY102" s="23" t="s">
        <v>155</v>
      </c>
      <c r="BE102" s="168">
        <f t="shared" si="14"/>
        <v>0</v>
      </c>
      <c r="BF102" s="168">
        <f t="shared" si="15"/>
        <v>0</v>
      </c>
      <c r="BG102" s="168">
        <f t="shared" si="16"/>
        <v>0</v>
      </c>
      <c r="BH102" s="168">
        <f t="shared" si="17"/>
        <v>0</v>
      </c>
      <c r="BI102" s="168">
        <f t="shared" si="18"/>
        <v>0</v>
      </c>
      <c r="BJ102" s="23" t="s">
        <v>81</v>
      </c>
      <c r="BK102" s="168">
        <f t="shared" si="19"/>
        <v>0</v>
      </c>
      <c r="BL102" s="23" t="s">
        <v>260</v>
      </c>
      <c r="BM102" s="23" t="s">
        <v>1695</v>
      </c>
    </row>
    <row r="103" spans="2:63" s="10" customFormat="1" ht="29.85" customHeight="1">
      <c r="B103" s="145"/>
      <c r="D103" s="146" t="s">
        <v>72</v>
      </c>
      <c r="E103" s="155" t="s">
        <v>1696</v>
      </c>
      <c r="F103" s="155" t="s">
        <v>1697</v>
      </c>
      <c r="I103" s="148"/>
      <c r="J103" s="156">
        <f>BK103</f>
        <v>0</v>
      </c>
      <c r="L103" s="145"/>
      <c r="M103" s="150"/>
      <c r="P103" s="151">
        <f>SUM(P104:P108)</f>
        <v>0</v>
      </c>
      <c r="R103" s="151">
        <f>SUM(R104:R108)</f>
        <v>0</v>
      </c>
      <c r="T103" s="152">
        <f>SUM(T104:T108)</f>
        <v>0</v>
      </c>
      <c r="AR103" s="146" t="s">
        <v>83</v>
      </c>
      <c r="AT103" s="153" t="s">
        <v>72</v>
      </c>
      <c r="AU103" s="153" t="s">
        <v>81</v>
      </c>
      <c r="AY103" s="146" t="s">
        <v>155</v>
      </c>
      <c r="BK103" s="154">
        <f>SUM(BK104:BK108)</f>
        <v>0</v>
      </c>
    </row>
    <row r="104" spans="2:65" s="1" customFormat="1" ht="22.5" customHeight="1">
      <c r="B104" s="39"/>
      <c r="C104" s="157" t="s">
        <v>277</v>
      </c>
      <c r="D104" s="157" t="s">
        <v>157</v>
      </c>
      <c r="E104" s="158" t="s">
        <v>1698</v>
      </c>
      <c r="F104" s="159" t="s">
        <v>1983</v>
      </c>
      <c r="G104" s="160" t="s">
        <v>1246</v>
      </c>
      <c r="H104" s="161">
        <v>2</v>
      </c>
      <c r="I104" s="162"/>
      <c r="J104" s="163">
        <f>ROUND(I104*H104,2)</f>
        <v>0</v>
      </c>
      <c r="K104" s="159" t="s">
        <v>21</v>
      </c>
      <c r="L104" s="39"/>
      <c r="M104" s="164" t="s">
        <v>21</v>
      </c>
      <c r="N104" s="165" t="s">
        <v>44</v>
      </c>
      <c r="P104" s="166">
        <f>O104*H104</f>
        <v>0</v>
      </c>
      <c r="Q104" s="166">
        <v>0</v>
      </c>
      <c r="R104" s="166">
        <f>Q104*H104</f>
        <v>0</v>
      </c>
      <c r="S104" s="166">
        <v>0</v>
      </c>
      <c r="T104" s="167">
        <f>S104*H104</f>
        <v>0</v>
      </c>
      <c r="AR104" s="23" t="s">
        <v>260</v>
      </c>
      <c r="AT104" s="23" t="s">
        <v>157</v>
      </c>
      <c r="AU104" s="23" t="s">
        <v>83</v>
      </c>
      <c r="AY104" s="23" t="s">
        <v>155</v>
      </c>
      <c r="BE104" s="168">
        <f>IF(N104="základní",J104,0)</f>
        <v>0</v>
      </c>
      <c r="BF104" s="168">
        <f>IF(N104="snížená",J104,0)</f>
        <v>0</v>
      </c>
      <c r="BG104" s="168">
        <f>IF(N104="zákl. přenesená",J104,0)</f>
        <v>0</v>
      </c>
      <c r="BH104" s="168">
        <f>IF(N104="sníž. přenesená",J104,0)</f>
        <v>0</v>
      </c>
      <c r="BI104" s="168">
        <f>IF(N104="nulová",J104,0)</f>
        <v>0</v>
      </c>
      <c r="BJ104" s="23" t="s">
        <v>81</v>
      </c>
      <c r="BK104" s="168">
        <f>ROUND(I104*H104,2)</f>
        <v>0</v>
      </c>
      <c r="BL104" s="23" t="s">
        <v>260</v>
      </c>
      <c r="BM104" s="23" t="s">
        <v>317</v>
      </c>
    </row>
    <row r="105" spans="2:65" s="1" customFormat="1" ht="22.5" customHeight="1">
      <c r="B105" s="39"/>
      <c r="C105" s="157" t="s">
        <v>284</v>
      </c>
      <c r="D105" s="157" t="s">
        <v>157</v>
      </c>
      <c r="E105" s="158" t="s">
        <v>1699</v>
      </c>
      <c r="F105" s="159" t="s">
        <v>1700</v>
      </c>
      <c r="G105" s="160" t="s">
        <v>1246</v>
      </c>
      <c r="H105" s="161">
        <v>1</v>
      </c>
      <c r="I105" s="162"/>
      <c r="J105" s="163">
        <f>ROUND(I105*H105,2)</f>
        <v>0</v>
      </c>
      <c r="K105" s="159" t="s">
        <v>21</v>
      </c>
      <c r="L105" s="39"/>
      <c r="M105" s="164" t="s">
        <v>21</v>
      </c>
      <c r="N105" s="165" t="s">
        <v>44</v>
      </c>
      <c r="P105" s="166">
        <f>O105*H105</f>
        <v>0</v>
      </c>
      <c r="Q105" s="166">
        <v>0</v>
      </c>
      <c r="R105" s="166">
        <f>Q105*H105</f>
        <v>0</v>
      </c>
      <c r="S105" s="166">
        <v>0</v>
      </c>
      <c r="T105" s="167">
        <f>S105*H105</f>
        <v>0</v>
      </c>
      <c r="AR105" s="23" t="s">
        <v>260</v>
      </c>
      <c r="AT105" s="23" t="s">
        <v>157</v>
      </c>
      <c r="AU105" s="23" t="s">
        <v>83</v>
      </c>
      <c r="AY105" s="23" t="s">
        <v>155</v>
      </c>
      <c r="BE105" s="168">
        <f>IF(N105="základní",J105,0)</f>
        <v>0</v>
      </c>
      <c r="BF105" s="168">
        <f>IF(N105="snížená",J105,0)</f>
        <v>0</v>
      </c>
      <c r="BG105" s="168">
        <f>IF(N105="zákl. přenesená",J105,0)</f>
        <v>0</v>
      </c>
      <c r="BH105" s="168">
        <f>IF(N105="sníž. přenesená",J105,0)</f>
        <v>0</v>
      </c>
      <c r="BI105" s="168">
        <f>IF(N105="nulová",J105,0)</f>
        <v>0</v>
      </c>
      <c r="BJ105" s="23" t="s">
        <v>81</v>
      </c>
      <c r="BK105" s="168">
        <f>ROUND(I105*H105,2)</f>
        <v>0</v>
      </c>
      <c r="BL105" s="23" t="s">
        <v>260</v>
      </c>
      <c r="BM105" s="23" t="s">
        <v>329</v>
      </c>
    </row>
    <row r="106" spans="2:65" s="1" customFormat="1" ht="22.5" customHeight="1">
      <c r="B106" s="39"/>
      <c r="C106" s="157" t="s">
        <v>9</v>
      </c>
      <c r="D106" s="157" t="s">
        <v>157</v>
      </c>
      <c r="E106" s="158" t="s">
        <v>1701</v>
      </c>
      <c r="F106" s="159" t="s">
        <v>1982</v>
      </c>
      <c r="G106" s="160" t="s">
        <v>1246</v>
      </c>
      <c r="H106" s="161">
        <v>2</v>
      </c>
      <c r="I106" s="162"/>
      <c r="J106" s="163">
        <f>ROUND(I106*H106,2)</f>
        <v>0</v>
      </c>
      <c r="K106" s="159" t="s">
        <v>21</v>
      </c>
      <c r="L106" s="39"/>
      <c r="M106" s="164" t="s">
        <v>21</v>
      </c>
      <c r="N106" s="165" t="s">
        <v>44</v>
      </c>
      <c r="P106" s="166">
        <f>O106*H106</f>
        <v>0</v>
      </c>
      <c r="Q106" s="166">
        <v>0</v>
      </c>
      <c r="R106" s="166">
        <f>Q106*H106</f>
        <v>0</v>
      </c>
      <c r="S106" s="166">
        <v>0</v>
      </c>
      <c r="T106" s="167">
        <f>S106*H106</f>
        <v>0</v>
      </c>
      <c r="AR106" s="23" t="s">
        <v>260</v>
      </c>
      <c r="AT106" s="23" t="s">
        <v>157</v>
      </c>
      <c r="AU106" s="23" t="s">
        <v>83</v>
      </c>
      <c r="AY106" s="23" t="s">
        <v>155</v>
      </c>
      <c r="BE106" s="168">
        <f>IF(N106="základní",J106,0)</f>
        <v>0</v>
      </c>
      <c r="BF106" s="168">
        <f>IF(N106="snížená",J106,0)</f>
        <v>0</v>
      </c>
      <c r="BG106" s="168">
        <f>IF(N106="zákl. přenesená",J106,0)</f>
        <v>0</v>
      </c>
      <c r="BH106" s="168">
        <f>IF(N106="sníž. přenesená",J106,0)</f>
        <v>0</v>
      </c>
      <c r="BI106" s="168">
        <f>IF(N106="nulová",J106,0)</f>
        <v>0</v>
      </c>
      <c r="BJ106" s="23" t="s">
        <v>81</v>
      </c>
      <c r="BK106" s="168">
        <f>ROUND(I106*H106,2)</f>
        <v>0</v>
      </c>
      <c r="BL106" s="23" t="s">
        <v>260</v>
      </c>
      <c r="BM106" s="23" t="s">
        <v>340</v>
      </c>
    </row>
    <row r="107" spans="2:65" s="1" customFormat="1" ht="22.5" customHeight="1">
      <c r="B107" s="39"/>
      <c r="C107" s="192" t="s">
        <v>296</v>
      </c>
      <c r="D107" s="192" t="s">
        <v>218</v>
      </c>
      <c r="E107" s="193" t="s">
        <v>1702</v>
      </c>
      <c r="F107" s="296" t="s">
        <v>1976</v>
      </c>
      <c r="G107" s="195" t="s">
        <v>759</v>
      </c>
      <c r="H107" s="196">
        <v>1</v>
      </c>
      <c r="I107" s="197"/>
      <c r="J107" s="198">
        <f>ROUND(I107*H107,2)</f>
        <v>0</v>
      </c>
      <c r="K107" s="194" t="s">
        <v>21</v>
      </c>
      <c r="L107" s="199"/>
      <c r="M107" s="200" t="s">
        <v>21</v>
      </c>
      <c r="N107" s="201" t="s">
        <v>44</v>
      </c>
      <c r="P107" s="166">
        <f>O107*H107</f>
        <v>0</v>
      </c>
      <c r="Q107" s="166">
        <v>0</v>
      </c>
      <c r="R107" s="166">
        <f>Q107*H107</f>
        <v>0</v>
      </c>
      <c r="S107" s="166">
        <v>0</v>
      </c>
      <c r="T107" s="167">
        <f>S107*H107</f>
        <v>0</v>
      </c>
      <c r="AR107" s="23" t="s">
        <v>351</v>
      </c>
      <c r="AT107" s="23" t="s">
        <v>218</v>
      </c>
      <c r="AU107" s="23" t="s">
        <v>83</v>
      </c>
      <c r="AY107" s="23" t="s">
        <v>155</v>
      </c>
      <c r="BE107" s="168">
        <f>IF(N107="základní",J107,0)</f>
        <v>0</v>
      </c>
      <c r="BF107" s="168">
        <f>IF(N107="snížená",J107,0)</f>
        <v>0</v>
      </c>
      <c r="BG107" s="168">
        <f>IF(N107="zákl. přenesená",J107,0)</f>
        <v>0</v>
      </c>
      <c r="BH107" s="168">
        <f>IF(N107="sníž. přenesená",J107,0)</f>
        <v>0</v>
      </c>
      <c r="BI107" s="168">
        <f>IF(N107="nulová",J107,0)</f>
        <v>0</v>
      </c>
      <c r="BJ107" s="23" t="s">
        <v>81</v>
      </c>
      <c r="BK107" s="168">
        <f>ROUND(I107*H107,2)</f>
        <v>0</v>
      </c>
      <c r="BL107" s="23" t="s">
        <v>260</v>
      </c>
      <c r="BM107" s="23" t="s">
        <v>351</v>
      </c>
    </row>
    <row r="108" spans="2:65" s="1" customFormat="1" ht="31.5" customHeight="1">
      <c r="B108" s="39"/>
      <c r="C108" s="157" t="s">
        <v>302</v>
      </c>
      <c r="D108" s="157" t="s">
        <v>157</v>
      </c>
      <c r="E108" s="158" t="s">
        <v>1703</v>
      </c>
      <c r="F108" s="159" t="s">
        <v>1704</v>
      </c>
      <c r="G108" s="160" t="s">
        <v>742</v>
      </c>
      <c r="H108" s="211"/>
      <c r="I108" s="162"/>
      <c r="J108" s="163">
        <f>ROUND(I108*H108,2)</f>
        <v>0</v>
      </c>
      <c r="K108" s="159" t="s">
        <v>161</v>
      </c>
      <c r="L108" s="39"/>
      <c r="M108" s="164" t="s">
        <v>21</v>
      </c>
      <c r="N108" s="165" t="s">
        <v>44</v>
      </c>
      <c r="P108" s="166">
        <f>O108*H108</f>
        <v>0</v>
      </c>
      <c r="Q108" s="166">
        <v>0</v>
      </c>
      <c r="R108" s="166">
        <f>Q108*H108</f>
        <v>0</v>
      </c>
      <c r="S108" s="166">
        <v>0</v>
      </c>
      <c r="T108" s="167">
        <f>S108*H108</f>
        <v>0</v>
      </c>
      <c r="AR108" s="23" t="s">
        <v>260</v>
      </c>
      <c r="AT108" s="23" t="s">
        <v>157</v>
      </c>
      <c r="AU108" s="23" t="s">
        <v>83</v>
      </c>
      <c r="AY108" s="23" t="s">
        <v>155</v>
      </c>
      <c r="BE108" s="168">
        <f>IF(N108="základní",J108,0)</f>
        <v>0</v>
      </c>
      <c r="BF108" s="168">
        <f>IF(N108="snížená",J108,0)</f>
        <v>0</v>
      </c>
      <c r="BG108" s="168">
        <f>IF(N108="zákl. přenesená",J108,0)</f>
        <v>0</v>
      </c>
      <c r="BH108" s="168">
        <f>IF(N108="sníž. přenesená",J108,0)</f>
        <v>0</v>
      </c>
      <c r="BI108" s="168">
        <f>IF(N108="nulová",J108,0)</f>
        <v>0</v>
      </c>
      <c r="BJ108" s="23" t="s">
        <v>81</v>
      </c>
      <c r="BK108" s="168">
        <f>ROUND(I108*H108,2)</f>
        <v>0</v>
      </c>
      <c r="BL108" s="23" t="s">
        <v>260</v>
      </c>
      <c r="BM108" s="23" t="s">
        <v>1705</v>
      </c>
    </row>
    <row r="109" spans="2:63" s="10" customFormat="1" ht="29.85" customHeight="1">
      <c r="B109" s="145"/>
      <c r="D109" s="146" t="s">
        <v>72</v>
      </c>
      <c r="E109" s="155" t="s">
        <v>1706</v>
      </c>
      <c r="F109" s="155" t="s">
        <v>1707</v>
      </c>
      <c r="I109" s="148"/>
      <c r="J109" s="156">
        <f>BK109</f>
        <v>0</v>
      </c>
      <c r="L109" s="145"/>
      <c r="M109" s="150"/>
      <c r="P109" s="151">
        <f>SUM(P110:P116)</f>
        <v>0</v>
      </c>
      <c r="R109" s="151">
        <f>SUM(R110:R116)</f>
        <v>0</v>
      </c>
      <c r="T109" s="152">
        <f>SUM(T110:T116)</f>
        <v>0</v>
      </c>
      <c r="AR109" s="146" t="s">
        <v>83</v>
      </c>
      <c r="AT109" s="153" t="s">
        <v>72</v>
      </c>
      <c r="AU109" s="153" t="s">
        <v>81</v>
      </c>
      <c r="AY109" s="146" t="s">
        <v>155</v>
      </c>
      <c r="BK109" s="154">
        <f>SUM(BK110:BK116)</f>
        <v>0</v>
      </c>
    </row>
    <row r="110" spans="2:65" s="1" customFormat="1" ht="48">
      <c r="B110" s="39"/>
      <c r="C110" s="157" t="s">
        <v>308</v>
      </c>
      <c r="D110" s="157" t="s">
        <v>157</v>
      </c>
      <c r="E110" s="158" t="s">
        <v>1708</v>
      </c>
      <c r="F110" s="159" t="s">
        <v>1979</v>
      </c>
      <c r="G110" s="160" t="s">
        <v>1246</v>
      </c>
      <c r="H110" s="161">
        <v>3</v>
      </c>
      <c r="I110" s="162"/>
      <c r="J110" s="163">
        <f aca="true" t="shared" si="20" ref="J110:J116">ROUND(I110*H110,2)</f>
        <v>0</v>
      </c>
      <c r="K110" s="159" t="s">
        <v>21</v>
      </c>
      <c r="L110" s="39"/>
      <c r="M110" s="164" t="s">
        <v>21</v>
      </c>
      <c r="N110" s="165" t="s">
        <v>44</v>
      </c>
      <c r="P110" s="166">
        <f aca="true" t="shared" si="21" ref="P110:P116">O110*H110</f>
        <v>0</v>
      </c>
      <c r="Q110" s="166">
        <v>0</v>
      </c>
      <c r="R110" s="166">
        <f aca="true" t="shared" si="22" ref="R110:R116">Q110*H110</f>
        <v>0</v>
      </c>
      <c r="S110" s="166">
        <v>0</v>
      </c>
      <c r="T110" s="167">
        <f aca="true" t="shared" si="23" ref="T110:T116">S110*H110</f>
        <v>0</v>
      </c>
      <c r="AR110" s="23" t="s">
        <v>260</v>
      </c>
      <c r="AT110" s="23" t="s">
        <v>157</v>
      </c>
      <c r="AU110" s="23" t="s">
        <v>83</v>
      </c>
      <c r="AY110" s="23" t="s">
        <v>155</v>
      </c>
      <c r="BE110" s="168">
        <f aca="true" t="shared" si="24" ref="BE110:BE116">IF(N110="základní",J110,0)</f>
        <v>0</v>
      </c>
      <c r="BF110" s="168">
        <f aca="true" t="shared" si="25" ref="BF110:BF116">IF(N110="snížená",J110,0)</f>
        <v>0</v>
      </c>
      <c r="BG110" s="168">
        <f aca="true" t="shared" si="26" ref="BG110:BG116">IF(N110="zákl. přenesená",J110,0)</f>
        <v>0</v>
      </c>
      <c r="BH110" s="168">
        <f aca="true" t="shared" si="27" ref="BH110:BH116">IF(N110="sníž. přenesená",J110,0)</f>
        <v>0</v>
      </c>
      <c r="BI110" s="168">
        <f aca="true" t="shared" si="28" ref="BI110:BI116">IF(N110="nulová",J110,0)</f>
        <v>0</v>
      </c>
      <c r="BJ110" s="23" t="s">
        <v>81</v>
      </c>
      <c r="BK110" s="168">
        <f aca="true" t="shared" si="29" ref="BK110:BK116">ROUND(I110*H110,2)</f>
        <v>0</v>
      </c>
      <c r="BL110" s="23" t="s">
        <v>260</v>
      </c>
      <c r="BM110" s="23" t="s">
        <v>83</v>
      </c>
    </row>
    <row r="111" spans="2:65" s="1" customFormat="1" ht="44.25" customHeight="1">
      <c r="B111" s="39"/>
      <c r="C111" s="157" t="s">
        <v>312</v>
      </c>
      <c r="D111" s="157" t="s">
        <v>157</v>
      </c>
      <c r="E111" s="158" t="s">
        <v>1709</v>
      </c>
      <c r="F111" s="159" t="s">
        <v>1980</v>
      </c>
      <c r="G111" s="160" t="s">
        <v>1246</v>
      </c>
      <c r="H111" s="161">
        <v>3</v>
      </c>
      <c r="I111" s="162"/>
      <c r="J111" s="163">
        <f t="shared" si="20"/>
        <v>0</v>
      </c>
      <c r="K111" s="159" t="s">
        <v>21</v>
      </c>
      <c r="L111" s="39"/>
      <c r="M111" s="164" t="s">
        <v>21</v>
      </c>
      <c r="N111" s="165" t="s">
        <v>44</v>
      </c>
      <c r="P111" s="166">
        <f t="shared" si="21"/>
        <v>0</v>
      </c>
      <c r="Q111" s="166">
        <v>0</v>
      </c>
      <c r="R111" s="166">
        <f t="shared" si="22"/>
        <v>0</v>
      </c>
      <c r="S111" s="166">
        <v>0</v>
      </c>
      <c r="T111" s="167">
        <f t="shared" si="23"/>
        <v>0</v>
      </c>
      <c r="AR111" s="23" t="s">
        <v>260</v>
      </c>
      <c r="AT111" s="23" t="s">
        <v>157</v>
      </c>
      <c r="AU111" s="23" t="s">
        <v>83</v>
      </c>
      <c r="AY111" s="23" t="s">
        <v>155</v>
      </c>
      <c r="BE111" s="168">
        <f t="shared" si="24"/>
        <v>0</v>
      </c>
      <c r="BF111" s="168">
        <f t="shared" si="25"/>
        <v>0</v>
      </c>
      <c r="BG111" s="168">
        <f t="shared" si="26"/>
        <v>0</v>
      </c>
      <c r="BH111" s="168">
        <f t="shared" si="27"/>
        <v>0</v>
      </c>
      <c r="BI111" s="168">
        <f t="shared" si="28"/>
        <v>0</v>
      </c>
      <c r="BJ111" s="23" t="s">
        <v>81</v>
      </c>
      <c r="BK111" s="168">
        <f t="shared" si="29"/>
        <v>0</v>
      </c>
      <c r="BL111" s="23" t="s">
        <v>260</v>
      </c>
      <c r="BM111" s="23" t="s">
        <v>162</v>
      </c>
    </row>
    <row r="112" spans="2:65" s="1" customFormat="1" ht="31.5" customHeight="1">
      <c r="B112" s="39"/>
      <c r="C112" s="157" t="s">
        <v>317</v>
      </c>
      <c r="D112" s="157" t="s">
        <v>157</v>
      </c>
      <c r="E112" s="158" t="s">
        <v>1710</v>
      </c>
      <c r="F112" s="159" t="s">
        <v>1981</v>
      </c>
      <c r="G112" s="160" t="s">
        <v>1246</v>
      </c>
      <c r="H112" s="161">
        <v>3</v>
      </c>
      <c r="I112" s="162"/>
      <c r="J112" s="163">
        <f t="shared" si="20"/>
        <v>0</v>
      </c>
      <c r="K112" s="159" t="s">
        <v>21</v>
      </c>
      <c r="L112" s="39"/>
      <c r="M112" s="164" t="s">
        <v>21</v>
      </c>
      <c r="N112" s="165" t="s">
        <v>44</v>
      </c>
      <c r="P112" s="166">
        <f t="shared" si="21"/>
        <v>0</v>
      </c>
      <c r="Q112" s="166">
        <v>0</v>
      </c>
      <c r="R112" s="166">
        <f t="shared" si="22"/>
        <v>0</v>
      </c>
      <c r="S112" s="166">
        <v>0</v>
      </c>
      <c r="T112" s="167">
        <f t="shared" si="23"/>
        <v>0</v>
      </c>
      <c r="AR112" s="23" t="s">
        <v>260</v>
      </c>
      <c r="AT112" s="23" t="s">
        <v>157</v>
      </c>
      <c r="AU112" s="23" t="s">
        <v>83</v>
      </c>
      <c r="AY112" s="23" t="s">
        <v>155</v>
      </c>
      <c r="BE112" s="168">
        <f t="shared" si="24"/>
        <v>0</v>
      </c>
      <c r="BF112" s="168">
        <f t="shared" si="25"/>
        <v>0</v>
      </c>
      <c r="BG112" s="168">
        <f t="shared" si="26"/>
        <v>0</v>
      </c>
      <c r="BH112" s="168">
        <f t="shared" si="27"/>
        <v>0</v>
      </c>
      <c r="BI112" s="168">
        <f t="shared" si="28"/>
        <v>0</v>
      </c>
      <c r="BJ112" s="23" t="s">
        <v>81</v>
      </c>
      <c r="BK112" s="168">
        <f t="shared" si="29"/>
        <v>0</v>
      </c>
      <c r="BL112" s="23" t="s">
        <v>260</v>
      </c>
      <c r="BM112" s="23" t="s">
        <v>196</v>
      </c>
    </row>
    <row r="113" spans="2:65" s="1" customFormat="1" ht="22.5" customHeight="1">
      <c r="B113" s="39"/>
      <c r="C113" s="157" t="s">
        <v>234</v>
      </c>
      <c r="D113" s="157" t="s">
        <v>157</v>
      </c>
      <c r="E113" s="158" t="s">
        <v>1711</v>
      </c>
      <c r="F113" s="159" t="s">
        <v>1976</v>
      </c>
      <c r="G113" s="160" t="s">
        <v>759</v>
      </c>
      <c r="H113" s="161">
        <v>1</v>
      </c>
      <c r="I113" s="162"/>
      <c r="J113" s="163">
        <f t="shared" si="20"/>
        <v>0</v>
      </c>
      <c r="K113" s="159" t="s">
        <v>21</v>
      </c>
      <c r="L113" s="39"/>
      <c r="M113" s="164" t="s">
        <v>21</v>
      </c>
      <c r="N113" s="165" t="s">
        <v>44</v>
      </c>
      <c r="P113" s="166">
        <f t="shared" si="21"/>
        <v>0</v>
      </c>
      <c r="Q113" s="166">
        <v>0</v>
      </c>
      <c r="R113" s="166">
        <f t="shared" si="22"/>
        <v>0</v>
      </c>
      <c r="S113" s="166">
        <v>0</v>
      </c>
      <c r="T113" s="167">
        <f t="shared" si="23"/>
        <v>0</v>
      </c>
      <c r="AR113" s="23" t="s">
        <v>260</v>
      </c>
      <c r="AT113" s="23" t="s">
        <v>157</v>
      </c>
      <c r="AU113" s="23" t="s">
        <v>83</v>
      </c>
      <c r="AY113" s="23" t="s">
        <v>155</v>
      </c>
      <c r="BE113" s="168">
        <f t="shared" si="24"/>
        <v>0</v>
      </c>
      <c r="BF113" s="168">
        <f t="shared" si="25"/>
        <v>0</v>
      </c>
      <c r="BG113" s="168">
        <f t="shared" si="26"/>
        <v>0</v>
      </c>
      <c r="BH113" s="168">
        <f t="shared" si="27"/>
        <v>0</v>
      </c>
      <c r="BI113" s="168">
        <f t="shared" si="28"/>
        <v>0</v>
      </c>
      <c r="BJ113" s="23" t="s">
        <v>81</v>
      </c>
      <c r="BK113" s="168">
        <f t="shared" si="29"/>
        <v>0</v>
      </c>
      <c r="BL113" s="23" t="s">
        <v>260</v>
      </c>
      <c r="BM113" s="23" t="s">
        <v>211</v>
      </c>
    </row>
    <row r="114" spans="2:65" s="1" customFormat="1" ht="22.5" customHeight="1">
      <c r="B114" s="39"/>
      <c r="C114" s="157" t="s">
        <v>329</v>
      </c>
      <c r="D114" s="157" t="s">
        <v>157</v>
      </c>
      <c r="E114" s="158" t="s">
        <v>1712</v>
      </c>
      <c r="F114" s="159" t="s">
        <v>1669</v>
      </c>
      <c r="G114" s="160" t="s">
        <v>759</v>
      </c>
      <c r="H114" s="161">
        <v>1</v>
      </c>
      <c r="I114" s="162"/>
      <c r="J114" s="163">
        <f t="shared" si="20"/>
        <v>0</v>
      </c>
      <c r="K114" s="159" t="s">
        <v>21</v>
      </c>
      <c r="L114" s="39"/>
      <c r="M114" s="164" t="s">
        <v>21</v>
      </c>
      <c r="N114" s="165" t="s">
        <v>44</v>
      </c>
      <c r="P114" s="166">
        <f t="shared" si="21"/>
        <v>0</v>
      </c>
      <c r="Q114" s="166">
        <v>0</v>
      </c>
      <c r="R114" s="166">
        <f t="shared" si="22"/>
        <v>0</v>
      </c>
      <c r="S114" s="166">
        <v>0</v>
      </c>
      <c r="T114" s="167">
        <f t="shared" si="23"/>
        <v>0</v>
      </c>
      <c r="AR114" s="23" t="s">
        <v>260</v>
      </c>
      <c r="AT114" s="23" t="s">
        <v>157</v>
      </c>
      <c r="AU114" s="23" t="s">
        <v>83</v>
      </c>
      <c r="AY114" s="23" t="s">
        <v>155</v>
      </c>
      <c r="BE114" s="168">
        <f t="shared" si="24"/>
        <v>0</v>
      </c>
      <c r="BF114" s="168">
        <f t="shared" si="25"/>
        <v>0</v>
      </c>
      <c r="BG114" s="168">
        <f t="shared" si="26"/>
        <v>0</v>
      </c>
      <c r="BH114" s="168">
        <f t="shared" si="27"/>
        <v>0</v>
      </c>
      <c r="BI114" s="168">
        <f t="shared" si="28"/>
        <v>0</v>
      </c>
      <c r="BJ114" s="23" t="s">
        <v>81</v>
      </c>
      <c r="BK114" s="168">
        <f t="shared" si="29"/>
        <v>0</v>
      </c>
      <c r="BL114" s="23" t="s">
        <v>260</v>
      </c>
      <c r="BM114" s="23" t="s">
        <v>224</v>
      </c>
    </row>
    <row r="115" spans="2:65" s="1" customFormat="1" ht="22.5" customHeight="1">
      <c r="B115" s="39"/>
      <c r="C115" s="157" t="s">
        <v>335</v>
      </c>
      <c r="D115" s="157" t="s">
        <v>157</v>
      </c>
      <c r="E115" s="158" t="s">
        <v>1713</v>
      </c>
      <c r="F115" s="159" t="s">
        <v>1671</v>
      </c>
      <c r="G115" s="160" t="s">
        <v>759</v>
      </c>
      <c r="H115" s="161">
        <v>1</v>
      </c>
      <c r="I115" s="162"/>
      <c r="J115" s="163">
        <f t="shared" si="20"/>
        <v>0</v>
      </c>
      <c r="K115" s="159" t="s">
        <v>21</v>
      </c>
      <c r="L115" s="39"/>
      <c r="M115" s="164" t="s">
        <v>21</v>
      </c>
      <c r="N115" s="165" t="s">
        <v>44</v>
      </c>
      <c r="P115" s="166">
        <f t="shared" si="21"/>
        <v>0</v>
      </c>
      <c r="Q115" s="166">
        <v>0</v>
      </c>
      <c r="R115" s="166">
        <f t="shared" si="22"/>
        <v>0</v>
      </c>
      <c r="S115" s="166">
        <v>0</v>
      </c>
      <c r="T115" s="167">
        <f t="shared" si="23"/>
        <v>0</v>
      </c>
      <c r="AR115" s="23" t="s">
        <v>260</v>
      </c>
      <c r="AT115" s="23" t="s">
        <v>157</v>
      </c>
      <c r="AU115" s="23" t="s">
        <v>83</v>
      </c>
      <c r="AY115" s="23" t="s">
        <v>155</v>
      </c>
      <c r="BE115" s="168">
        <f t="shared" si="24"/>
        <v>0</v>
      </c>
      <c r="BF115" s="168">
        <f t="shared" si="25"/>
        <v>0</v>
      </c>
      <c r="BG115" s="168">
        <f t="shared" si="26"/>
        <v>0</v>
      </c>
      <c r="BH115" s="168">
        <f t="shared" si="27"/>
        <v>0</v>
      </c>
      <c r="BI115" s="168">
        <f t="shared" si="28"/>
        <v>0</v>
      </c>
      <c r="BJ115" s="23" t="s">
        <v>81</v>
      </c>
      <c r="BK115" s="168">
        <f t="shared" si="29"/>
        <v>0</v>
      </c>
      <c r="BL115" s="23" t="s">
        <v>260</v>
      </c>
      <c r="BM115" s="23" t="s">
        <v>236</v>
      </c>
    </row>
    <row r="116" spans="2:65" s="1" customFormat="1" ht="31.5" customHeight="1">
      <c r="B116" s="39"/>
      <c r="C116" s="157" t="s">
        <v>340</v>
      </c>
      <c r="D116" s="157" t="s">
        <v>157</v>
      </c>
      <c r="E116" s="158" t="s">
        <v>1714</v>
      </c>
      <c r="F116" s="159" t="s">
        <v>1715</v>
      </c>
      <c r="G116" s="160" t="s">
        <v>742</v>
      </c>
      <c r="H116" s="211"/>
      <c r="I116" s="162"/>
      <c r="J116" s="163">
        <f t="shared" si="20"/>
        <v>0</v>
      </c>
      <c r="K116" s="159" t="s">
        <v>161</v>
      </c>
      <c r="L116" s="39"/>
      <c r="M116" s="164" t="s">
        <v>21</v>
      </c>
      <c r="N116" s="212" t="s">
        <v>44</v>
      </c>
      <c r="O116" s="213"/>
      <c r="P116" s="214">
        <f t="shared" si="21"/>
        <v>0</v>
      </c>
      <c r="Q116" s="214">
        <v>0</v>
      </c>
      <c r="R116" s="214">
        <f t="shared" si="22"/>
        <v>0</v>
      </c>
      <c r="S116" s="214">
        <v>0</v>
      </c>
      <c r="T116" s="215">
        <f t="shared" si="23"/>
        <v>0</v>
      </c>
      <c r="AR116" s="23" t="s">
        <v>260</v>
      </c>
      <c r="AT116" s="23" t="s">
        <v>157</v>
      </c>
      <c r="AU116" s="23" t="s">
        <v>83</v>
      </c>
      <c r="AY116" s="23" t="s">
        <v>155</v>
      </c>
      <c r="BE116" s="168">
        <f t="shared" si="24"/>
        <v>0</v>
      </c>
      <c r="BF116" s="168">
        <f t="shared" si="25"/>
        <v>0</v>
      </c>
      <c r="BG116" s="168">
        <f t="shared" si="26"/>
        <v>0</v>
      </c>
      <c r="BH116" s="168">
        <f t="shared" si="27"/>
        <v>0</v>
      </c>
      <c r="BI116" s="168">
        <f t="shared" si="28"/>
        <v>0</v>
      </c>
      <c r="BJ116" s="23" t="s">
        <v>81</v>
      </c>
      <c r="BK116" s="168">
        <f t="shared" si="29"/>
        <v>0</v>
      </c>
      <c r="BL116" s="23" t="s">
        <v>260</v>
      </c>
      <c r="BM116" s="23" t="s">
        <v>1716</v>
      </c>
    </row>
    <row r="117" spans="2:12" s="1" customFormat="1" ht="6.9" customHeight="1">
      <c r="B117" s="52"/>
      <c r="C117" s="53"/>
      <c r="D117" s="53"/>
      <c r="E117" s="53"/>
      <c r="F117" s="53"/>
      <c r="G117" s="53"/>
      <c r="H117" s="53"/>
      <c r="I117" s="116"/>
      <c r="J117" s="53"/>
      <c r="K117" s="53"/>
      <c r="L117" s="39"/>
    </row>
  </sheetData>
  <sheetProtection formatCells="0" formatColumns="0" formatRows="0" sort="0" autoFilter="0"/>
  <autoFilter ref="C80:K116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16" customWidth="1"/>
    <col min="2" max="2" width="1.66796875" style="216" customWidth="1"/>
    <col min="3" max="4" width="5" style="216" customWidth="1"/>
    <col min="5" max="5" width="11.66015625" style="216" customWidth="1"/>
    <col min="6" max="6" width="9.16015625" style="216" customWidth="1"/>
    <col min="7" max="7" width="5" style="216" customWidth="1"/>
    <col min="8" max="8" width="77.83203125" style="216" customWidth="1"/>
    <col min="9" max="10" width="20" style="216" customWidth="1"/>
    <col min="11" max="11" width="1.66796875" style="216" customWidth="1"/>
  </cols>
  <sheetData>
    <row r="1" ht="37.5" customHeight="1"/>
    <row r="2" spans="2:11" ht="7.5" customHeight="1">
      <c r="B2" s="217"/>
      <c r="C2" s="218"/>
      <c r="D2" s="218"/>
      <c r="E2" s="218"/>
      <c r="F2" s="218"/>
      <c r="G2" s="218"/>
      <c r="H2" s="218"/>
      <c r="I2" s="218"/>
      <c r="J2" s="218"/>
      <c r="K2" s="219"/>
    </row>
    <row r="3" spans="2:11" s="15" customFormat="1" ht="45" customHeight="1">
      <c r="B3" s="220"/>
      <c r="C3" s="337" t="s">
        <v>1717</v>
      </c>
      <c r="D3" s="337"/>
      <c r="E3" s="337"/>
      <c r="F3" s="337"/>
      <c r="G3" s="337"/>
      <c r="H3" s="337"/>
      <c r="I3" s="337"/>
      <c r="J3" s="337"/>
      <c r="K3" s="221"/>
    </row>
    <row r="4" spans="2:11" ht="25.5" customHeight="1">
      <c r="B4" s="222"/>
      <c r="C4" s="344" t="s">
        <v>1718</v>
      </c>
      <c r="D4" s="344"/>
      <c r="E4" s="344"/>
      <c r="F4" s="344"/>
      <c r="G4" s="344"/>
      <c r="H4" s="344"/>
      <c r="I4" s="344"/>
      <c r="J4" s="344"/>
      <c r="K4" s="223"/>
    </row>
    <row r="5" spans="2:11" ht="5.25" customHeight="1">
      <c r="B5" s="222"/>
      <c r="C5" s="224"/>
      <c r="D5" s="224"/>
      <c r="E5" s="224"/>
      <c r="F5" s="224"/>
      <c r="G5" s="224"/>
      <c r="H5" s="224"/>
      <c r="I5" s="224"/>
      <c r="J5" s="224"/>
      <c r="K5" s="223"/>
    </row>
    <row r="6" spans="2:11" ht="15" customHeight="1">
      <c r="B6" s="222"/>
      <c r="C6" s="340" t="s">
        <v>1719</v>
      </c>
      <c r="D6" s="340"/>
      <c r="E6" s="340"/>
      <c r="F6" s="340"/>
      <c r="G6" s="340"/>
      <c r="H6" s="340"/>
      <c r="I6" s="340"/>
      <c r="J6" s="340"/>
      <c r="K6" s="223"/>
    </row>
    <row r="7" spans="2:11" ht="15" customHeight="1">
      <c r="B7" s="226"/>
      <c r="C7" s="340" t="s">
        <v>1720</v>
      </c>
      <c r="D7" s="340"/>
      <c r="E7" s="340"/>
      <c r="F7" s="340"/>
      <c r="G7" s="340"/>
      <c r="H7" s="340"/>
      <c r="I7" s="340"/>
      <c r="J7" s="340"/>
      <c r="K7" s="223"/>
    </row>
    <row r="8" spans="2:11" ht="12.75" customHeight="1">
      <c r="B8" s="226"/>
      <c r="C8" s="225"/>
      <c r="D8" s="225"/>
      <c r="E8" s="225"/>
      <c r="F8" s="225"/>
      <c r="G8" s="225"/>
      <c r="H8" s="225"/>
      <c r="I8" s="225"/>
      <c r="J8" s="225"/>
      <c r="K8" s="223"/>
    </row>
    <row r="9" spans="2:11" ht="15" customHeight="1">
      <c r="B9" s="226"/>
      <c r="C9" s="340" t="s">
        <v>1721</v>
      </c>
      <c r="D9" s="340"/>
      <c r="E9" s="340"/>
      <c r="F9" s="340"/>
      <c r="G9" s="340"/>
      <c r="H9" s="340"/>
      <c r="I9" s="340"/>
      <c r="J9" s="340"/>
      <c r="K9" s="223"/>
    </row>
    <row r="10" spans="2:11" ht="15" customHeight="1">
      <c r="B10" s="226"/>
      <c r="C10" s="225"/>
      <c r="D10" s="340" t="s">
        <v>1722</v>
      </c>
      <c r="E10" s="340"/>
      <c r="F10" s="340"/>
      <c r="G10" s="340"/>
      <c r="H10" s="340"/>
      <c r="I10" s="340"/>
      <c r="J10" s="340"/>
      <c r="K10" s="223"/>
    </row>
    <row r="11" spans="2:11" ht="15" customHeight="1">
      <c r="B11" s="226"/>
      <c r="C11" s="227"/>
      <c r="D11" s="340" t="s">
        <v>1723</v>
      </c>
      <c r="E11" s="340"/>
      <c r="F11" s="340"/>
      <c r="G11" s="340"/>
      <c r="H11" s="340"/>
      <c r="I11" s="340"/>
      <c r="J11" s="340"/>
      <c r="K11" s="223"/>
    </row>
    <row r="12" spans="2:11" ht="12.75" customHeight="1">
      <c r="B12" s="226"/>
      <c r="C12" s="227"/>
      <c r="D12" s="227"/>
      <c r="E12" s="227"/>
      <c r="F12" s="227"/>
      <c r="G12" s="227"/>
      <c r="H12" s="227"/>
      <c r="I12" s="227"/>
      <c r="J12" s="227"/>
      <c r="K12" s="223"/>
    </row>
    <row r="13" spans="2:11" ht="15" customHeight="1">
      <c r="B13" s="226"/>
      <c r="C13" s="227"/>
      <c r="D13" s="340" t="s">
        <v>1724</v>
      </c>
      <c r="E13" s="340"/>
      <c r="F13" s="340"/>
      <c r="G13" s="340"/>
      <c r="H13" s="340"/>
      <c r="I13" s="340"/>
      <c r="J13" s="340"/>
      <c r="K13" s="223"/>
    </row>
    <row r="14" spans="2:11" ht="15" customHeight="1">
      <c r="B14" s="226"/>
      <c r="C14" s="227"/>
      <c r="D14" s="340" t="s">
        <v>1725</v>
      </c>
      <c r="E14" s="340"/>
      <c r="F14" s="340"/>
      <c r="G14" s="340"/>
      <c r="H14" s="340"/>
      <c r="I14" s="340"/>
      <c r="J14" s="340"/>
      <c r="K14" s="223"/>
    </row>
    <row r="15" spans="2:11" ht="15" customHeight="1">
      <c r="B15" s="226"/>
      <c r="C15" s="227"/>
      <c r="D15" s="340" t="s">
        <v>1726</v>
      </c>
      <c r="E15" s="340"/>
      <c r="F15" s="340"/>
      <c r="G15" s="340"/>
      <c r="H15" s="340"/>
      <c r="I15" s="340"/>
      <c r="J15" s="340"/>
      <c r="K15" s="223"/>
    </row>
    <row r="16" spans="2:11" ht="15" customHeight="1">
      <c r="B16" s="226"/>
      <c r="C16" s="227"/>
      <c r="D16" s="227"/>
      <c r="E16" s="228" t="s">
        <v>80</v>
      </c>
      <c r="F16" s="340" t="s">
        <v>1727</v>
      </c>
      <c r="G16" s="340"/>
      <c r="H16" s="340"/>
      <c r="I16" s="340"/>
      <c r="J16" s="340"/>
      <c r="K16" s="223"/>
    </row>
    <row r="17" spans="2:11" ht="15" customHeight="1">
      <c r="B17" s="226"/>
      <c r="C17" s="227"/>
      <c r="D17" s="227"/>
      <c r="E17" s="228" t="s">
        <v>1728</v>
      </c>
      <c r="F17" s="340" t="s">
        <v>1729</v>
      </c>
      <c r="G17" s="340"/>
      <c r="H17" s="340"/>
      <c r="I17" s="340"/>
      <c r="J17" s="340"/>
      <c r="K17" s="223"/>
    </row>
    <row r="18" spans="2:11" ht="15" customHeight="1">
      <c r="B18" s="226"/>
      <c r="C18" s="227"/>
      <c r="D18" s="227"/>
      <c r="E18" s="228" t="s">
        <v>1730</v>
      </c>
      <c r="F18" s="340" t="s">
        <v>1731</v>
      </c>
      <c r="G18" s="340"/>
      <c r="H18" s="340"/>
      <c r="I18" s="340"/>
      <c r="J18" s="340"/>
      <c r="K18" s="223"/>
    </row>
    <row r="19" spans="2:11" ht="15" customHeight="1">
      <c r="B19" s="226"/>
      <c r="C19" s="227"/>
      <c r="D19" s="227"/>
      <c r="E19" s="228" t="s">
        <v>1732</v>
      </c>
      <c r="F19" s="340" t="s">
        <v>1733</v>
      </c>
      <c r="G19" s="340"/>
      <c r="H19" s="340"/>
      <c r="I19" s="340"/>
      <c r="J19" s="340"/>
      <c r="K19" s="223"/>
    </row>
    <row r="20" spans="2:11" ht="15" customHeight="1">
      <c r="B20" s="226"/>
      <c r="C20" s="227"/>
      <c r="D20" s="227"/>
      <c r="E20" s="228" t="s">
        <v>1734</v>
      </c>
      <c r="F20" s="340" t="s">
        <v>1735</v>
      </c>
      <c r="G20" s="340"/>
      <c r="H20" s="340"/>
      <c r="I20" s="340"/>
      <c r="J20" s="340"/>
      <c r="K20" s="223"/>
    </row>
    <row r="21" spans="2:11" ht="15" customHeight="1">
      <c r="B21" s="226"/>
      <c r="C21" s="227"/>
      <c r="D21" s="227"/>
      <c r="E21" s="228" t="s">
        <v>1736</v>
      </c>
      <c r="F21" s="340" t="s">
        <v>1737</v>
      </c>
      <c r="G21" s="340"/>
      <c r="H21" s="340"/>
      <c r="I21" s="340"/>
      <c r="J21" s="340"/>
      <c r="K21" s="223"/>
    </row>
    <row r="22" spans="2:11" ht="12.75" customHeight="1">
      <c r="B22" s="226"/>
      <c r="C22" s="227"/>
      <c r="D22" s="227"/>
      <c r="E22" s="227"/>
      <c r="F22" s="227"/>
      <c r="G22" s="227"/>
      <c r="H22" s="227"/>
      <c r="I22" s="227"/>
      <c r="J22" s="227"/>
      <c r="K22" s="223"/>
    </row>
    <row r="23" spans="2:11" ht="15" customHeight="1">
      <c r="B23" s="226"/>
      <c r="C23" s="340" t="s">
        <v>1738</v>
      </c>
      <c r="D23" s="340"/>
      <c r="E23" s="340"/>
      <c r="F23" s="340"/>
      <c r="G23" s="340"/>
      <c r="H23" s="340"/>
      <c r="I23" s="340"/>
      <c r="J23" s="340"/>
      <c r="K23" s="223"/>
    </row>
    <row r="24" spans="2:11" ht="15" customHeight="1">
      <c r="B24" s="226"/>
      <c r="C24" s="340" t="s">
        <v>1739</v>
      </c>
      <c r="D24" s="340"/>
      <c r="E24" s="340"/>
      <c r="F24" s="340"/>
      <c r="G24" s="340"/>
      <c r="H24" s="340"/>
      <c r="I24" s="340"/>
      <c r="J24" s="340"/>
      <c r="K24" s="223"/>
    </row>
    <row r="25" spans="2:11" ht="15" customHeight="1">
      <c r="B25" s="226"/>
      <c r="C25" s="225"/>
      <c r="D25" s="340" t="s">
        <v>1740</v>
      </c>
      <c r="E25" s="340"/>
      <c r="F25" s="340"/>
      <c r="G25" s="340"/>
      <c r="H25" s="340"/>
      <c r="I25" s="340"/>
      <c r="J25" s="340"/>
      <c r="K25" s="223"/>
    </row>
    <row r="26" spans="2:11" ht="15" customHeight="1">
      <c r="B26" s="226"/>
      <c r="C26" s="227"/>
      <c r="D26" s="340" t="s">
        <v>1741</v>
      </c>
      <c r="E26" s="340"/>
      <c r="F26" s="340"/>
      <c r="G26" s="340"/>
      <c r="H26" s="340"/>
      <c r="I26" s="340"/>
      <c r="J26" s="340"/>
      <c r="K26" s="223"/>
    </row>
    <row r="27" spans="2:11" ht="12.75" customHeight="1">
      <c r="B27" s="226"/>
      <c r="C27" s="227"/>
      <c r="D27" s="227"/>
      <c r="E27" s="227"/>
      <c r="F27" s="227"/>
      <c r="G27" s="227"/>
      <c r="H27" s="227"/>
      <c r="I27" s="227"/>
      <c r="J27" s="227"/>
      <c r="K27" s="223"/>
    </row>
    <row r="28" spans="2:11" ht="15" customHeight="1">
      <c r="B28" s="226"/>
      <c r="C28" s="227"/>
      <c r="D28" s="340" t="s">
        <v>1742</v>
      </c>
      <c r="E28" s="340"/>
      <c r="F28" s="340"/>
      <c r="G28" s="340"/>
      <c r="H28" s="340"/>
      <c r="I28" s="340"/>
      <c r="J28" s="340"/>
      <c r="K28" s="223"/>
    </row>
    <row r="29" spans="2:11" ht="15" customHeight="1">
      <c r="B29" s="226"/>
      <c r="C29" s="227"/>
      <c r="D29" s="340" t="s">
        <v>1743</v>
      </c>
      <c r="E29" s="340"/>
      <c r="F29" s="340"/>
      <c r="G29" s="340"/>
      <c r="H29" s="340"/>
      <c r="I29" s="340"/>
      <c r="J29" s="340"/>
      <c r="K29" s="223"/>
    </row>
    <row r="30" spans="2:11" ht="12.75" customHeight="1">
      <c r="B30" s="226"/>
      <c r="C30" s="227"/>
      <c r="D30" s="227"/>
      <c r="E30" s="227"/>
      <c r="F30" s="227"/>
      <c r="G30" s="227"/>
      <c r="H30" s="227"/>
      <c r="I30" s="227"/>
      <c r="J30" s="227"/>
      <c r="K30" s="223"/>
    </row>
    <row r="31" spans="2:11" ht="15" customHeight="1">
      <c r="B31" s="226"/>
      <c r="C31" s="227"/>
      <c r="D31" s="340" t="s">
        <v>1744</v>
      </c>
      <c r="E31" s="340"/>
      <c r="F31" s="340"/>
      <c r="G31" s="340"/>
      <c r="H31" s="340"/>
      <c r="I31" s="340"/>
      <c r="J31" s="340"/>
      <c r="K31" s="223"/>
    </row>
    <row r="32" spans="2:11" ht="15" customHeight="1">
      <c r="B32" s="226"/>
      <c r="C32" s="227"/>
      <c r="D32" s="340" t="s">
        <v>1745</v>
      </c>
      <c r="E32" s="340"/>
      <c r="F32" s="340"/>
      <c r="G32" s="340"/>
      <c r="H32" s="340"/>
      <c r="I32" s="340"/>
      <c r="J32" s="340"/>
      <c r="K32" s="223"/>
    </row>
    <row r="33" spans="2:11" ht="15" customHeight="1">
      <c r="B33" s="226"/>
      <c r="C33" s="227"/>
      <c r="D33" s="340" t="s">
        <v>1746</v>
      </c>
      <c r="E33" s="340"/>
      <c r="F33" s="340"/>
      <c r="G33" s="340"/>
      <c r="H33" s="340"/>
      <c r="I33" s="340"/>
      <c r="J33" s="340"/>
      <c r="K33" s="223"/>
    </row>
    <row r="34" spans="2:11" ht="15" customHeight="1">
      <c r="B34" s="226"/>
      <c r="C34" s="227"/>
      <c r="D34" s="225"/>
      <c r="E34" s="229" t="s">
        <v>140</v>
      </c>
      <c r="F34" s="225"/>
      <c r="G34" s="340" t="s">
        <v>1747</v>
      </c>
      <c r="H34" s="340"/>
      <c r="I34" s="340"/>
      <c r="J34" s="340"/>
      <c r="K34" s="223"/>
    </row>
    <row r="35" spans="2:11" ht="30.75" customHeight="1">
      <c r="B35" s="226"/>
      <c r="C35" s="227"/>
      <c r="D35" s="225"/>
      <c r="E35" s="229" t="s">
        <v>1748</v>
      </c>
      <c r="F35" s="225"/>
      <c r="G35" s="340" t="s">
        <v>1749</v>
      </c>
      <c r="H35" s="340"/>
      <c r="I35" s="340"/>
      <c r="J35" s="340"/>
      <c r="K35" s="223"/>
    </row>
    <row r="36" spans="2:11" ht="15" customHeight="1">
      <c r="B36" s="226"/>
      <c r="C36" s="227"/>
      <c r="D36" s="225"/>
      <c r="E36" s="229" t="s">
        <v>54</v>
      </c>
      <c r="F36" s="225"/>
      <c r="G36" s="340" t="s">
        <v>1750</v>
      </c>
      <c r="H36" s="340"/>
      <c r="I36" s="340"/>
      <c r="J36" s="340"/>
      <c r="K36" s="223"/>
    </row>
    <row r="37" spans="2:11" ht="15" customHeight="1">
      <c r="B37" s="226"/>
      <c r="C37" s="227"/>
      <c r="D37" s="225"/>
      <c r="E37" s="229" t="s">
        <v>141</v>
      </c>
      <c r="F37" s="225"/>
      <c r="G37" s="340" t="s">
        <v>1751</v>
      </c>
      <c r="H37" s="340"/>
      <c r="I37" s="340"/>
      <c r="J37" s="340"/>
      <c r="K37" s="223"/>
    </row>
    <row r="38" spans="2:11" ht="15" customHeight="1">
      <c r="B38" s="226"/>
      <c r="C38" s="227"/>
      <c r="D38" s="225"/>
      <c r="E38" s="229" t="s">
        <v>142</v>
      </c>
      <c r="F38" s="225"/>
      <c r="G38" s="340" t="s">
        <v>1752</v>
      </c>
      <c r="H38" s="340"/>
      <c r="I38" s="340"/>
      <c r="J38" s="340"/>
      <c r="K38" s="223"/>
    </row>
    <row r="39" spans="2:11" ht="15" customHeight="1">
      <c r="B39" s="226"/>
      <c r="C39" s="227"/>
      <c r="D39" s="225"/>
      <c r="E39" s="229" t="s">
        <v>143</v>
      </c>
      <c r="F39" s="225"/>
      <c r="G39" s="340" t="s">
        <v>1753</v>
      </c>
      <c r="H39" s="340"/>
      <c r="I39" s="340"/>
      <c r="J39" s="340"/>
      <c r="K39" s="223"/>
    </row>
    <row r="40" spans="2:11" ht="15" customHeight="1">
      <c r="B40" s="226"/>
      <c r="C40" s="227"/>
      <c r="D40" s="225"/>
      <c r="E40" s="229" t="s">
        <v>1754</v>
      </c>
      <c r="F40" s="225"/>
      <c r="G40" s="340" t="s">
        <v>1755</v>
      </c>
      <c r="H40" s="340"/>
      <c r="I40" s="340"/>
      <c r="J40" s="340"/>
      <c r="K40" s="223"/>
    </row>
    <row r="41" spans="2:11" ht="15" customHeight="1">
      <c r="B41" s="226"/>
      <c r="C41" s="227"/>
      <c r="D41" s="225"/>
      <c r="E41" s="229"/>
      <c r="F41" s="225"/>
      <c r="G41" s="340" t="s">
        <v>1756</v>
      </c>
      <c r="H41" s="340"/>
      <c r="I41" s="340"/>
      <c r="J41" s="340"/>
      <c r="K41" s="223"/>
    </row>
    <row r="42" spans="2:11" ht="15" customHeight="1">
      <c r="B42" s="226"/>
      <c r="C42" s="227"/>
      <c r="D42" s="225"/>
      <c r="E42" s="229" t="s">
        <v>1757</v>
      </c>
      <c r="F42" s="225"/>
      <c r="G42" s="340" t="s">
        <v>1758</v>
      </c>
      <c r="H42" s="340"/>
      <c r="I42" s="340"/>
      <c r="J42" s="340"/>
      <c r="K42" s="223"/>
    </row>
    <row r="43" spans="2:11" ht="15" customHeight="1">
      <c r="B43" s="226"/>
      <c r="C43" s="227"/>
      <c r="D43" s="225"/>
      <c r="E43" s="229" t="s">
        <v>145</v>
      </c>
      <c r="F43" s="225"/>
      <c r="G43" s="340" t="s">
        <v>1759</v>
      </c>
      <c r="H43" s="340"/>
      <c r="I43" s="340"/>
      <c r="J43" s="340"/>
      <c r="K43" s="223"/>
    </row>
    <row r="44" spans="2:11" ht="12.75" customHeight="1">
      <c r="B44" s="226"/>
      <c r="C44" s="227"/>
      <c r="D44" s="225"/>
      <c r="E44" s="225"/>
      <c r="F44" s="225"/>
      <c r="G44" s="225"/>
      <c r="H44" s="225"/>
      <c r="I44" s="225"/>
      <c r="J44" s="225"/>
      <c r="K44" s="223"/>
    </row>
    <row r="45" spans="2:11" ht="15" customHeight="1">
      <c r="B45" s="226"/>
      <c r="C45" s="227"/>
      <c r="D45" s="340" t="s">
        <v>1760</v>
      </c>
      <c r="E45" s="340"/>
      <c r="F45" s="340"/>
      <c r="G45" s="340"/>
      <c r="H45" s="340"/>
      <c r="I45" s="340"/>
      <c r="J45" s="340"/>
      <c r="K45" s="223"/>
    </row>
    <row r="46" spans="2:11" ht="15" customHeight="1">
      <c r="B46" s="226"/>
      <c r="C46" s="227"/>
      <c r="D46" s="227"/>
      <c r="E46" s="340" t="s">
        <v>1761</v>
      </c>
      <c r="F46" s="340"/>
      <c r="G46" s="340"/>
      <c r="H46" s="340"/>
      <c r="I46" s="340"/>
      <c r="J46" s="340"/>
      <c r="K46" s="223"/>
    </row>
    <row r="47" spans="2:11" ht="15" customHeight="1">
      <c r="B47" s="226"/>
      <c r="C47" s="227"/>
      <c r="D47" s="227"/>
      <c r="E47" s="340" t="s">
        <v>1762</v>
      </c>
      <c r="F47" s="340"/>
      <c r="G47" s="340"/>
      <c r="H47" s="340"/>
      <c r="I47" s="340"/>
      <c r="J47" s="340"/>
      <c r="K47" s="223"/>
    </row>
    <row r="48" spans="2:11" ht="15" customHeight="1">
      <c r="B48" s="226"/>
      <c r="C48" s="227"/>
      <c r="D48" s="227"/>
      <c r="E48" s="340" t="s">
        <v>1763</v>
      </c>
      <c r="F48" s="340"/>
      <c r="G48" s="340"/>
      <c r="H48" s="340"/>
      <c r="I48" s="340"/>
      <c r="J48" s="340"/>
      <c r="K48" s="223"/>
    </row>
    <row r="49" spans="2:11" ht="15" customHeight="1">
      <c r="B49" s="226"/>
      <c r="C49" s="227"/>
      <c r="D49" s="340" t="s">
        <v>1764</v>
      </c>
      <c r="E49" s="340"/>
      <c r="F49" s="340"/>
      <c r="G49" s="340"/>
      <c r="H49" s="340"/>
      <c r="I49" s="340"/>
      <c r="J49" s="340"/>
      <c r="K49" s="223"/>
    </row>
    <row r="50" spans="2:11" ht="25.5" customHeight="1">
      <c r="B50" s="222"/>
      <c r="C50" s="344" t="s">
        <v>1765</v>
      </c>
      <c r="D50" s="344"/>
      <c r="E50" s="344"/>
      <c r="F50" s="344"/>
      <c r="G50" s="344"/>
      <c r="H50" s="344"/>
      <c r="I50" s="344"/>
      <c r="J50" s="344"/>
      <c r="K50" s="223"/>
    </row>
    <row r="51" spans="2:11" ht="5.25" customHeight="1">
      <c r="B51" s="222"/>
      <c r="C51" s="224"/>
      <c r="D51" s="224"/>
      <c r="E51" s="224"/>
      <c r="F51" s="224"/>
      <c r="G51" s="224"/>
      <c r="H51" s="224"/>
      <c r="I51" s="224"/>
      <c r="J51" s="224"/>
      <c r="K51" s="223"/>
    </row>
    <row r="52" spans="2:11" ht="15" customHeight="1">
      <c r="B52" s="222"/>
      <c r="C52" s="340" t="s">
        <v>1766</v>
      </c>
      <c r="D52" s="340"/>
      <c r="E52" s="340"/>
      <c r="F52" s="340"/>
      <c r="G52" s="340"/>
      <c r="H52" s="340"/>
      <c r="I52" s="340"/>
      <c r="J52" s="340"/>
      <c r="K52" s="223"/>
    </row>
    <row r="53" spans="2:11" ht="15" customHeight="1">
      <c r="B53" s="222"/>
      <c r="C53" s="340" t="s">
        <v>1767</v>
      </c>
      <c r="D53" s="340"/>
      <c r="E53" s="340"/>
      <c r="F53" s="340"/>
      <c r="G53" s="340"/>
      <c r="H53" s="340"/>
      <c r="I53" s="340"/>
      <c r="J53" s="340"/>
      <c r="K53" s="223"/>
    </row>
    <row r="54" spans="2:11" ht="12.75" customHeight="1">
      <c r="B54" s="222"/>
      <c r="C54" s="225"/>
      <c r="D54" s="225"/>
      <c r="E54" s="225"/>
      <c r="F54" s="225"/>
      <c r="G54" s="225"/>
      <c r="H54" s="225"/>
      <c r="I54" s="225"/>
      <c r="J54" s="225"/>
      <c r="K54" s="223"/>
    </row>
    <row r="55" spans="2:11" ht="15" customHeight="1">
      <c r="B55" s="222"/>
      <c r="C55" s="340" t="s">
        <v>1768</v>
      </c>
      <c r="D55" s="340"/>
      <c r="E55" s="340"/>
      <c r="F55" s="340"/>
      <c r="G55" s="340"/>
      <c r="H55" s="340"/>
      <c r="I55" s="340"/>
      <c r="J55" s="340"/>
      <c r="K55" s="223"/>
    </row>
    <row r="56" spans="2:11" ht="15" customHeight="1">
      <c r="B56" s="222"/>
      <c r="C56" s="227"/>
      <c r="D56" s="340" t="s">
        <v>1769</v>
      </c>
      <c r="E56" s="340"/>
      <c r="F56" s="340"/>
      <c r="G56" s="340"/>
      <c r="H56" s="340"/>
      <c r="I56" s="340"/>
      <c r="J56" s="340"/>
      <c r="K56" s="223"/>
    </row>
    <row r="57" spans="2:11" ht="15" customHeight="1">
      <c r="B57" s="222"/>
      <c r="C57" s="227"/>
      <c r="D57" s="340" t="s">
        <v>1770</v>
      </c>
      <c r="E57" s="340"/>
      <c r="F57" s="340"/>
      <c r="G57" s="340"/>
      <c r="H57" s="340"/>
      <c r="I57" s="340"/>
      <c r="J57" s="340"/>
      <c r="K57" s="223"/>
    </row>
    <row r="58" spans="2:11" ht="15" customHeight="1">
      <c r="B58" s="222"/>
      <c r="C58" s="227"/>
      <c r="D58" s="340" t="s">
        <v>1771</v>
      </c>
      <c r="E58" s="340"/>
      <c r="F58" s="340"/>
      <c r="G58" s="340"/>
      <c r="H58" s="340"/>
      <c r="I58" s="340"/>
      <c r="J58" s="340"/>
      <c r="K58" s="223"/>
    </row>
    <row r="59" spans="2:11" ht="15" customHeight="1">
      <c r="B59" s="222"/>
      <c r="C59" s="227"/>
      <c r="D59" s="340" t="s">
        <v>1772</v>
      </c>
      <c r="E59" s="340"/>
      <c r="F59" s="340"/>
      <c r="G59" s="340"/>
      <c r="H59" s="340"/>
      <c r="I59" s="340"/>
      <c r="J59" s="340"/>
      <c r="K59" s="223"/>
    </row>
    <row r="60" spans="2:11" ht="15" customHeight="1">
      <c r="B60" s="222"/>
      <c r="C60" s="227"/>
      <c r="D60" s="341" t="s">
        <v>1773</v>
      </c>
      <c r="E60" s="341"/>
      <c r="F60" s="341"/>
      <c r="G60" s="341"/>
      <c r="H60" s="341"/>
      <c r="I60" s="341"/>
      <c r="J60" s="341"/>
      <c r="K60" s="223"/>
    </row>
    <row r="61" spans="2:11" ht="15" customHeight="1">
      <c r="B61" s="222"/>
      <c r="C61" s="227"/>
      <c r="D61" s="340" t="s">
        <v>1774</v>
      </c>
      <c r="E61" s="340"/>
      <c r="F61" s="340"/>
      <c r="G61" s="340"/>
      <c r="H61" s="340"/>
      <c r="I61" s="340"/>
      <c r="J61" s="340"/>
      <c r="K61" s="223"/>
    </row>
    <row r="62" spans="2:11" ht="12.75" customHeight="1">
      <c r="B62" s="222"/>
      <c r="C62" s="227"/>
      <c r="D62" s="227"/>
      <c r="E62" s="230"/>
      <c r="F62" s="227"/>
      <c r="G62" s="227"/>
      <c r="H62" s="227"/>
      <c r="I62" s="227"/>
      <c r="J62" s="227"/>
      <c r="K62" s="223"/>
    </row>
    <row r="63" spans="2:11" ht="15" customHeight="1">
      <c r="B63" s="222"/>
      <c r="C63" s="227"/>
      <c r="D63" s="340" t="s">
        <v>1775</v>
      </c>
      <c r="E63" s="340"/>
      <c r="F63" s="340"/>
      <c r="G63" s="340"/>
      <c r="H63" s="340"/>
      <c r="I63" s="340"/>
      <c r="J63" s="340"/>
      <c r="K63" s="223"/>
    </row>
    <row r="64" spans="2:11" ht="15" customHeight="1">
      <c r="B64" s="222"/>
      <c r="C64" s="227"/>
      <c r="D64" s="341" t="s">
        <v>1776</v>
      </c>
      <c r="E64" s="341"/>
      <c r="F64" s="341"/>
      <c r="G64" s="341"/>
      <c r="H64" s="341"/>
      <c r="I64" s="341"/>
      <c r="J64" s="341"/>
      <c r="K64" s="223"/>
    </row>
    <row r="65" spans="2:11" ht="15" customHeight="1">
      <c r="B65" s="222"/>
      <c r="C65" s="227"/>
      <c r="D65" s="340" t="s">
        <v>1777</v>
      </c>
      <c r="E65" s="340"/>
      <c r="F65" s="340"/>
      <c r="G65" s="340"/>
      <c r="H65" s="340"/>
      <c r="I65" s="340"/>
      <c r="J65" s="340"/>
      <c r="K65" s="223"/>
    </row>
    <row r="66" spans="2:11" ht="15" customHeight="1">
      <c r="B66" s="222"/>
      <c r="C66" s="227"/>
      <c r="D66" s="340" t="s">
        <v>1778</v>
      </c>
      <c r="E66" s="340"/>
      <c r="F66" s="340"/>
      <c r="G66" s="340"/>
      <c r="H66" s="340"/>
      <c r="I66" s="340"/>
      <c r="J66" s="340"/>
      <c r="K66" s="223"/>
    </row>
    <row r="67" spans="2:11" ht="15" customHeight="1">
      <c r="B67" s="222"/>
      <c r="C67" s="227"/>
      <c r="D67" s="340" t="s">
        <v>1779</v>
      </c>
      <c r="E67" s="340"/>
      <c r="F67" s="340"/>
      <c r="G67" s="340"/>
      <c r="H67" s="340"/>
      <c r="I67" s="340"/>
      <c r="J67" s="340"/>
      <c r="K67" s="223"/>
    </row>
    <row r="68" spans="2:11" ht="15" customHeight="1">
      <c r="B68" s="222"/>
      <c r="C68" s="227"/>
      <c r="D68" s="340" t="s">
        <v>1780</v>
      </c>
      <c r="E68" s="340"/>
      <c r="F68" s="340"/>
      <c r="G68" s="340"/>
      <c r="H68" s="340"/>
      <c r="I68" s="340"/>
      <c r="J68" s="340"/>
      <c r="K68" s="223"/>
    </row>
    <row r="69" spans="2:11" ht="12.75" customHeight="1">
      <c r="B69" s="231"/>
      <c r="C69" s="232"/>
      <c r="D69" s="232"/>
      <c r="E69" s="232"/>
      <c r="F69" s="232"/>
      <c r="G69" s="232"/>
      <c r="H69" s="232"/>
      <c r="I69" s="232"/>
      <c r="J69" s="232"/>
      <c r="K69" s="233"/>
    </row>
    <row r="70" spans="2:11" ht="18.75" customHeight="1">
      <c r="B70" s="234"/>
      <c r="C70" s="234"/>
      <c r="D70" s="234"/>
      <c r="E70" s="234"/>
      <c r="F70" s="234"/>
      <c r="G70" s="234"/>
      <c r="H70" s="234"/>
      <c r="I70" s="234"/>
      <c r="J70" s="234"/>
      <c r="K70" s="235"/>
    </row>
    <row r="71" spans="2:11" ht="18.75" customHeight="1"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2:11" ht="7.5" customHeight="1">
      <c r="B72" s="236"/>
      <c r="C72" s="237"/>
      <c r="D72" s="237"/>
      <c r="E72" s="237"/>
      <c r="F72" s="237"/>
      <c r="G72" s="237"/>
      <c r="H72" s="237"/>
      <c r="I72" s="237"/>
      <c r="J72" s="237"/>
      <c r="K72" s="238"/>
    </row>
    <row r="73" spans="2:11" ht="45" customHeight="1">
      <c r="B73" s="239"/>
      <c r="C73" s="342" t="s">
        <v>94</v>
      </c>
      <c r="D73" s="342"/>
      <c r="E73" s="342"/>
      <c r="F73" s="342"/>
      <c r="G73" s="342"/>
      <c r="H73" s="342"/>
      <c r="I73" s="342"/>
      <c r="J73" s="342"/>
      <c r="K73" s="240"/>
    </row>
    <row r="74" spans="2:11" ht="17.25" customHeight="1">
      <c r="B74" s="239"/>
      <c r="C74" s="241" t="s">
        <v>1781</v>
      </c>
      <c r="D74" s="241"/>
      <c r="E74" s="241"/>
      <c r="F74" s="241" t="s">
        <v>1782</v>
      </c>
      <c r="G74" s="242"/>
      <c r="H74" s="241" t="s">
        <v>141</v>
      </c>
      <c r="I74" s="241" t="s">
        <v>58</v>
      </c>
      <c r="J74" s="241" t="s">
        <v>1783</v>
      </c>
      <c r="K74" s="240"/>
    </row>
    <row r="75" spans="2:11" ht="17.25" customHeight="1">
      <c r="B75" s="239"/>
      <c r="C75" s="243" t="s">
        <v>1784</v>
      </c>
      <c r="D75" s="243"/>
      <c r="E75" s="243"/>
      <c r="F75" s="244" t="s">
        <v>1785</v>
      </c>
      <c r="G75" s="245"/>
      <c r="H75" s="243"/>
      <c r="I75" s="243"/>
      <c r="J75" s="243" t="s">
        <v>1786</v>
      </c>
      <c r="K75" s="240"/>
    </row>
    <row r="76" spans="2:11" ht="5.25" customHeight="1">
      <c r="B76" s="239"/>
      <c r="C76" s="246"/>
      <c r="D76" s="246"/>
      <c r="E76" s="246"/>
      <c r="F76" s="246"/>
      <c r="G76" s="247"/>
      <c r="H76" s="246"/>
      <c r="I76" s="246"/>
      <c r="J76" s="246"/>
      <c r="K76" s="240"/>
    </row>
    <row r="77" spans="2:11" ht="15" customHeight="1">
      <c r="B77" s="239"/>
      <c r="C77" s="229" t="s">
        <v>54</v>
      </c>
      <c r="D77" s="246"/>
      <c r="E77" s="246"/>
      <c r="F77" s="248" t="s">
        <v>1787</v>
      </c>
      <c r="G77" s="247"/>
      <c r="H77" s="229" t="s">
        <v>1788</v>
      </c>
      <c r="I77" s="229" t="s">
        <v>1789</v>
      </c>
      <c r="J77" s="229">
        <v>20</v>
      </c>
      <c r="K77" s="240"/>
    </row>
    <row r="78" spans="2:11" ht="15" customHeight="1">
      <c r="B78" s="239"/>
      <c r="C78" s="229" t="s">
        <v>1790</v>
      </c>
      <c r="D78" s="229"/>
      <c r="E78" s="229"/>
      <c r="F78" s="248" t="s">
        <v>1787</v>
      </c>
      <c r="G78" s="247"/>
      <c r="H78" s="229" t="s">
        <v>1791</v>
      </c>
      <c r="I78" s="229" t="s">
        <v>1789</v>
      </c>
      <c r="J78" s="229">
        <v>120</v>
      </c>
      <c r="K78" s="240"/>
    </row>
    <row r="79" spans="2:11" ht="15" customHeight="1">
      <c r="B79" s="249"/>
      <c r="C79" s="229" t="s">
        <v>1792</v>
      </c>
      <c r="D79" s="229"/>
      <c r="E79" s="229"/>
      <c r="F79" s="248" t="s">
        <v>1793</v>
      </c>
      <c r="G79" s="247"/>
      <c r="H79" s="229" t="s">
        <v>1794</v>
      </c>
      <c r="I79" s="229" t="s">
        <v>1789</v>
      </c>
      <c r="J79" s="229">
        <v>50</v>
      </c>
      <c r="K79" s="240"/>
    </row>
    <row r="80" spans="2:11" ht="15" customHeight="1">
      <c r="B80" s="249"/>
      <c r="C80" s="229" t="s">
        <v>1795</v>
      </c>
      <c r="D80" s="229"/>
      <c r="E80" s="229"/>
      <c r="F80" s="248" t="s">
        <v>1787</v>
      </c>
      <c r="G80" s="247"/>
      <c r="H80" s="229" t="s">
        <v>1796</v>
      </c>
      <c r="I80" s="229" t="s">
        <v>1797</v>
      </c>
      <c r="J80" s="229"/>
      <c r="K80" s="240"/>
    </row>
    <row r="81" spans="2:11" ht="15" customHeight="1">
      <c r="B81" s="249"/>
      <c r="C81" s="250" t="s">
        <v>1798</v>
      </c>
      <c r="D81" s="250"/>
      <c r="E81" s="250"/>
      <c r="F81" s="251" t="s">
        <v>1793</v>
      </c>
      <c r="G81" s="250"/>
      <c r="H81" s="250" t="s">
        <v>1799</v>
      </c>
      <c r="I81" s="250" t="s">
        <v>1789</v>
      </c>
      <c r="J81" s="250">
        <v>15</v>
      </c>
      <c r="K81" s="240"/>
    </row>
    <row r="82" spans="2:11" ht="15" customHeight="1">
      <c r="B82" s="249"/>
      <c r="C82" s="250" t="s">
        <v>1800</v>
      </c>
      <c r="D82" s="250"/>
      <c r="E82" s="250"/>
      <c r="F82" s="251" t="s">
        <v>1793</v>
      </c>
      <c r="G82" s="250"/>
      <c r="H82" s="250" t="s">
        <v>1801</v>
      </c>
      <c r="I82" s="250" t="s">
        <v>1789</v>
      </c>
      <c r="J82" s="250">
        <v>15</v>
      </c>
      <c r="K82" s="240"/>
    </row>
    <row r="83" spans="2:11" ht="15" customHeight="1">
      <c r="B83" s="249"/>
      <c r="C83" s="250" t="s">
        <v>1802</v>
      </c>
      <c r="D83" s="250"/>
      <c r="E83" s="250"/>
      <c r="F83" s="251" t="s">
        <v>1793</v>
      </c>
      <c r="G83" s="250"/>
      <c r="H83" s="250" t="s">
        <v>1803</v>
      </c>
      <c r="I83" s="250" t="s">
        <v>1789</v>
      </c>
      <c r="J83" s="250">
        <v>20</v>
      </c>
      <c r="K83" s="240"/>
    </row>
    <row r="84" spans="2:11" ht="15" customHeight="1">
      <c r="B84" s="249"/>
      <c r="C84" s="250" t="s">
        <v>1804</v>
      </c>
      <c r="D84" s="250"/>
      <c r="E84" s="250"/>
      <c r="F84" s="251" t="s">
        <v>1793</v>
      </c>
      <c r="G84" s="250"/>
      <c r="H84" s="250" t="s">
        <v>1805</v>
      </c>
      <c r="I84" s="250" t="s">
        <v>1789</v>
      </c>
      <c r="J84" s="250">
        <v>20</v>
      </c>
      <c r="K84" s="240"/>
    </row>
    <row r="85" spans="2:11" ht="15" customHeight="1">
      <c r="B85" s="249"/>
      <c r="C85" s="229" t="s">
        <v>1806</v>
      </c>
      <c r="D85" s="229"/>
      <c r="E85" s="229"/>
      <c r="F85" s="248" t="s">
        <v>1793</v>
      </c>
      <c r="G85" s="247"/>
      <c r="H85" s="229" t="s">
        <v>1807</v>
      </c>
      <c r="I85" s="229" t="s">
        <v>1789</v>
      </c>
      <c r="J85" s="229">
        <v>50</v>
      </c>
      <c r="K85" s="240"/>
    </row>
    <row r="86" spans="2:11" ht="15" customHeight="1">
      <c r="B86" s="249"/>
      <c r="C86" s="229" t="s">
        <v>1808</v>
      </c>
      <c r="D86" s="229"/>
      <c r="E86" s="229"/>
      <c r="F86" s="248" t="s">
        <v>1793</v>
      </c>
      <c r="G86" s="247"/>
      <c r="H86" s="229" t="s">
        <v>1809</v>
      </c>
      <c r="I86" s="229" t="s">
        <v>1789</v>
      </c>
      <c r="J86" s="229">
        <v>20</v>
      </c>
      <c r="K86" s="240"/>
    </row>
    <row r="87" spans="2:11" ht="15" customHeight="1">
      <c r="B87" s="249"/>
      <c r="C87" s="229" t="s">
        <v>1810</v>
      </c>
      <c r="D87" s="229"/>
      <c r="E87" s="229"/>
      <c r="F87" s="248" t="s">
        <v>1793</v>
      </c>
      <c r="G87" s="247"/>
      <c r="H87" s="229" t="s">
        <v>1811</v>
      </c>
      <c r="I87" s="229" t="s">
        <v>1789</v>
      </c>
      <c r="J87" s="229">
        <v>20</v>
      </c>
      <c r="K87" s="240"/>
    </row>
    <row r="88" spans="2:11" ht="15" customHeight="1">
      <c r="B88" s="249"/>
      <c r="C88" s="229" t="s">
        <v>1812</v>
      </c>
      <c r="D88" s="229"/>
      <c r="E88" s="229"/>
      <c r="F88" s="248" t="s">
        <v>1793</v>
      </c>
      <c r="G88" s="247"/>
      <c r="H88" s="229" t="s">
        <v>1813</v>
      </c>
      <c r="I88" s="229" t="s">
        <v>1789</v>
      </c>
      <c r="J88" s="229">
        <v>50</v>
      </c>
      <c r="K88" s="240"/>
    </row>
    <row r="89" spans="2:11" ht="15" customHeight="1">
      <c r="B89" s="249"/>
      <c r="C89" s="229" t="s">
        <v>1814</v>
      </c>
      <c r="D89" s="229"/>
      <c r="E89" s="229"/>
      <c r="F89" s="248" t="s">
        <v>1793</v>
      </c>
      <c r="G89" s="247"/>
      <c r="H89" s="229" t="s">
        <v>1814</v>
      </c>
      <c r="I89" s="229" t="s">
        <v>1789</v>
      </c>
      <c r="J89" s="229">
        <v>50</v>
      </c>
      <c r="K89" s="240"/>
    </row>
    <row r="90" spans="2:11" ht="15" customHeight="1">
      <c r="B90" s="249"/>
      <c r="C90" s="229" t="s">
        <v>146</v>
      </c>
      <c r="D90" s="229"/>
      <c r="E90" s="229"/>
      <c r="F90" s="248" t="s">
        <v>1793</v>
      </c>
      <c r="G90" s="247"/>
      <c r="H90" s="229" t="s">
        <v>1815</v>
      </c>
      <c r="I90" s="229" t="s">
        <v>1789</v>
      </c>
      <c r="J90" s="229">
        <v>255</v>
      </c>
      <c r="K90" s="240"/>
    </row>
    <row r="91" spans="2:11" ht="15" customHeight="1">
      <c r="B91" s="249"/>
      <c r="C91" s="229" t="s">
        <v>1816</v>
      </c>
      <c r="D91" s="229"/>
      <c r="E91" s="229"/>
      <c r="F91" s="248" t="s">
        <v>1787</v>
      </c>
      <c r="G91" s="247"/>
      <c r="H91" s="229" t="s">
        <v>1817</v>
      </c>
      <c r="I91" s="229" t="s">
        <v>1818</v>
      </c>
      <c r="J91" s="229"/>
      <c r="K91" s="240"/>
    </row>
    <row r="92" spans="2:11" ht="15" customHeight="1">
      <c r="B92" s="249"/>
      <c r="C92" s="229" t="s">
        <v>1819</v>
      </c>
      <c r="D92" s="229"/>
      <c r="E92" s="229"/>
      <c r="F92" s="248" t="s">
        <v>1787</v>
      </c>
      <c r="G92" s="247"/>
      <c r="H92" s="229" t="s">
        <v>1820</v>
      </c>
      <c r="I92" s="229" t="s">
        <v>1821</v>
      </c>
      <c r="J92" s="229"/>
      <c r="K92" s="240"/>
    </row>
    <row r="93" spans="2:11" ht="15" customHeight="1">
      <c r="B93" s="249"/>
      <c r="C93" s="229" t="s">
        <v>1822</v>
      </c>
      <c r="D93" s="229"/>
      <c r="E93" s="229"/>
      <c r="F93" s="248" t="s">
        <v>1787</v>
      </c>
      <c r="G93" s="247"/>
      <c r="H93" s="229" t="s">
        <v>1822</v>
      </c>
      <c r="I93" s="229" t="s">
        <v>1821</v>
      </c>
      <c r="J93" s="229"/>
      <c r="K93" s="240"/>
    </row>
    <row r="94" spans="2:11" ht="15" customHeight="1">
      <c r="B94" s="249"/>
      <c r="C94" s="229" t="s">
        <v>39</v>
      </c>
      <c r="D94" s="229"/>
      <c r="E94" s="229"/>
      <c r="F94" s="248" t="s">
        <v>1787</v>
      </c>
      <c r="G94" s="247"/>
      <c r="H94" s="229" t="s">
        <v>1823</v>
      </c>
      <c r="I94" s="229" t="s">
        <v>1821</v>
      </c>
      <c r="J94" s="229"/>
      <c r="K94" s="240"/>
    </row>
    <row r="95" spans="2:11" ht="15" customHeight="1">
      <c r="B95" s="249"/>
      <c r="C95" s="229" t="s">
        <v>49</v>
      </c>
      <c r="D95" s="229"/>
      <c r="E95" s="229"/>
      <c r="F95" s="248" t="s">
        <v>1787</v>
      </c>
      <c r="G95" s="247"/>
      <c r="H95" s="229" t="s">
        <v>1824</v>
      </c>
      <c r="I95" s="229" t="s">
        <v>1821</v>
      </c>
      <c r="J95" s="229"/>
      <c r="K95" s="240"/>
    </row>
    <row r="96" spans="2:11" ht="15" customHeight="1">
      <c r="B96" s="252"/>
      <c r="C96" s="253"/>
      <c r="D96" s="253"/>
      <c r="E96" s="253"/>
      <c r="F96" s="253"/>
      <c r="G96" s="253"/>
      <c r="H96" s="253"/>
      <c r="I96" s="253"/>
      <c r="J96" s="253"/>
      <c r="K96" s="254"/>
    </row>
    <row r="97" spans="2:11" ht="18.75" customHeight="1">
      <c r="B97" s="255"/>
      <c r="C97" s="256"/>
      <c r="D97" s="256"/>
      <c r="E97" s="256"/>
      <c r="F97" s="256"/>
      <c r="G97" s="256"/>
      <c r="H97" s="256"/>
      <c r="I97" s="256"/>
      <c r="J97" s="256"/>
      <c r="K97" s="255"/>
    </row>
    <row r="98" spans="2:11" ht="18.75" customHeight="1">
      <c r="B98" s="235"/>
      <c r="C98" s="235"/>
      <c r="D98" s="235"/>
      <c r="E98" s="235"/>
      <c r="F98" s="235"/>
      <c r="G98" s="235"/>
      <c r="H98" s="235"/>
      <c r="I98" s="235"/>
      <c r="J98" s="235"/>
      <c r="K98" s="235"/>
    </row>
    <row r="99" spans="2:11" ht="7.5" customHeight="1">
      <c r="B99" s="236"/>
      <c r="C99" s="237"/>
      <c r="D99" s="237"/>
      <c r="E99" s="237"/>
      <c r="F99" s="237"/>
      <c r="G99" s="237"/>
      <c r="H99" s="237"/>
      <c r="I99" s="237"/>
      <c r="J99" s="237"/>
      <c r="K99" s="238"/>
    </row>
    <row r="100" spans="2:11" ht="45" customHeight="1">
      <c r="B100" s="239"/>
      <c r="C100" s="342" t="s">
        <v>1825</v>
      </c>
      <c r="D100" s="342"/>
      <c r="E100" s="342"/>
      <c r="F100" s="342"/>
      <c r="G100" s="342"/>
      <c r="H100" s="342"/>
      <c r="I100" s="342"/>
      <c r="J100" s="342"/>
      <c r="K100" s="240"/>
    </row>
    <row r="101" spans="2:11" ht="17.25" customHeight="1">
      <c r="B101" s="239"/>
      <c r="C101" s="241" t="s">
        <v>1781</v>
      </c>
      <c r="D101" s="241"/>
      <c r="E101" s="241"/>
      <c r="F101" s="241" t="s">
        <v>1782</v>
      </c>
      <c r="G101" s="242"/>
      <c r="H101" s="241" t="s">
        <v>141</v>
      </c>
      <c r="I101" s="241" t="s">
        <v>58</v>
      </c>
      <c r="J101" s="241" t="s">
        <v>1783</v>
      </c>
      <c r="K101" s="240"/>
    </row>
    <row r="102" spans="2:11" ht="17.25" customHeight="1">
      <c r="B102" s="239"/>
      <c r="C102" s="243" t="s">
        <v>1784</v>
      </c>
      <c r="D102" s="243"/>
      <c r="E102" s="243"/>
      <c r="F102" s="244" t="s">
        <v>1785</v>
      </c>
      <c r="G102" s="245"/>
      <c r="H102" s="243"/>
      <c r="I102" s="243"/>
      <c r="J102" s="243" t="s">
        <v>1786</v>
      </c>
      <c r="K102" s="240"/>
    </row>
    <row r="103" spans="2:11" ht="5.25" customHeight="1">
      <c r="B103" s="239"/>
      <c r="C103" s="241"/>
      <c r="D103" s="241"/>
      <c r="E103" s="241"/>
      <c r="F103" s="241"/>
      <c r="G103" s="257"/>
      <c r="H103" s="241"/>
      <c r="I103" s="241"/>
      <c r="J103" s="241"/>
      <c r="K103" s="240"/>
    </row>
    <row r="104" spans="2:11" ht="15" customHeight="1">
      <c r="B104" s="239"/>
      <c r="C104" s="229" t="s">
        <v>54</v>
      </c>
      <c r="D104" s="246"/>
      <c r="E104" s="246"/>
      <c r="F104" s="248" t="s">
        <v>1787</v>
      </c>
      <c r="G104" s="257"/>
      <c r="H104" s="229" t="s">
        <v>1826</v>
      </c>
      <c r="I104" s="229" t="s">
        <v>1789</v>
      </c>
      <c r="J104" s="229">
        <v>20</v>
      </c>
      <c r="K104" s="240"/>
    </row>
    <row r="105" spans="2:11" ht="15" customHeight="1">
      <c r="B105" s="239"/>
      <c r="C105" s="229" t="s">
        <v>1790</v>
      </c>
      <c r="D105" s="229"/>
      <c r="E105" s="229"/>
      <c r="F105" s="248" t="s">
        <v>1787</v>
      </c>
      <c r="G105" s="229"/>
      <c r="H105" s="229" t="s">
        <v>1826</v>
      </c>
      <c r="I105" s="229" t="s">
        <v>1789</v>
      </c>
      <c r="J105" s="229">
        <v>120</v>
      </c>
      <c r="K105" s="240"/>
    </row>
    <row r="106" spans="2:11" ht="15" customHeight="1">
      <c r="B106" s="249"/>
      <c r="C106" s="229" t="s">
        <v>1792</v>
      </c>
      <c r="D106" s="229"/>
      <c r="E106" s="229"/>
      <c r="F106" s="248" t="s">
        <v>1793</v>
      </c>
      <c r="G106" s="229"/>
      <c r="H106" s="229" t="s">
        <v>1826</v>
      </c>
      <c r="I106" s="229" t="s">
        <v>1789</v>
      </c>
      <c r="J106" s="229">
        <v>50</v>
      </c>
      <c r="K106" s="240"/>
    </row>
    <row r="107" spans="2:11" ht="15" customHeight="1">
      <c r="B107" s="249"/>
      <c r="C107" s="229" t="s">
        <v>1795</v>
      </c>
      <c r="D107" s="229"/>
      <c r="E107" s="229"/>
      <c r="F107" s="248" t="s">
        <v>1787</v>
      </c>
      <c r="G107" s="229"/>
      <c r="H107" s="229" t="s">
        <v>1826</v>
      </c>
      <c r="I107" s="229" t="s">
        <v>1797</v>
      </c>
      <c r="J107" s="229"/>
      <c r="K107" s="240"/>
    </row>
    <row r="108" spans="2:11" ht="15" customHeight="1">
      <c r="B108" s="249"/>
      <c r="C108" s="229" t="s">
        <v>1806</v>
      </c>
      <c r="D108" s="229"/>
      <c r="E108" s="229"/>
      <c r="F108" s="248" t="s">
        <v>1793</v>
      </c>
      <c r="G108" s="229"/>
      <c r="H108" s="229" t="s">
        <v>1826</v>
      </c>
      <c r="I108" s="229" t="s">
        <v>1789</v>
      </c>
      <c r="J108" s="229">
        <v>50</v>
      </c>
      <c r="K108" s="240"/>
    </row>
    <row r="109" spans="2:11" ht="15" customHeight="1">
      <c r="B109" s="249"/>
      <c r="C109" s="229" t="s">
        <v>1814</v>
      </c>
      <c r="D109" s="229"/>
      <c r="E109" s="229"/>
      <c r="F109" s="248" t="s">
        <v>1793</v>
      </c>
      <c r="G109" s="229"/>
      <c r="H109" s="229" t="s">
        <v>1826</v>
      </c>
      <c r="I109" s="229" t="s">
        <v>1789</v>
      </c>
      <c r="J109" s="229">
        <v>50</v>
      </c>
      <c r="K109" s="240"/>
    </row>
    <row r="110" spans="2:11" ht="15" customHeight="1">
      <c r="B110" s="249"/>
      <c r="C110" s="229" t="s">
        <v>1812</v>
      </c>
      <c r="D110" s="229"/>
      <c r="E110" s="229"/>
      <c r="F110" s="248" t="s">
        <v>1793</v>
      </c>
      <c r="G110" s="229"/>
      <c r="H110" s="229" t="s">
        <v>1826</v>
      </c>
      <c r="I110" s="229" t="s">
        <v>1789</v>
      </c>
      <c r="J110" s="229">
        <v>50</v>
      </c>
      <c r="K110" s="240"/>
    </row>
    <row r="111" spans="2:11" ht="15" customHeight="1">
      <c r="B111" s="249"/>
      <c r="C111" s="229" t="s">
        <v>54</v>
      </c>
      <c r="D111" s="229"/>
      <c r="E111" s="229"/>
      <c r="F111" s="248" t="s">
        <v>1787</v>
      </c>
      <c r="G111" s="229"/>
      <c r="H111" s="229" t="s">
        <v>1827</v>
      </c>
      <c r="I111" s="229" t="s">
        <v>1789</v>
      </c>
      <c r="J111" s="229">
        <v>20</v>
      </c>
      <c r="K111" s="240"/>
    </row>
    <row r="112" spans="2:11" ht="15" customHeight="1">
      <c r="B112" s="249"/>
      <c r="C112" s="229" t="s">
        <v>1828</v>
      </c>
      <c r="D112" s="229"/>
      <c r="E112" s="229"/>
      <c r="F112" s="248" t="s">
        <v>1787</v>
      </c>
      <c r="G112" s="229"/>
      <c r="H112" s="229" t="s">
        <v>1829</v>
      </c>
      <c r="I112" s="229" t="s">
        <v>1789</v>
      </c>
      <c r="J112" s="229">
        <v>120</v>
      </c>
      <c r="K112" s="240"/>
    </row>
    <row r="113" spans="2:11" ht="15" customHeight="1">
      <c r="B113" s="249"/>
      <c r="C113" s="229" t="s">
        <v>39</v>
      </c>
      <c r="D113" s="229"/>
      <c r="E113" s="229"/>
      <c r="F113" s="248" t="s">
        <v>1787</v>
      </c>
      <c r="G113" s="229"/>
      <c r="H113" s="229" t="s">
        <v>1830</v>
      </c>
      <c r="I113" s="229" t="s">
        <v>1821</v>
      </c>
      <c r="J113" s="229"/>
      <c r="K113" s="240"/>
    </row>
    <row r="114" spans="2:11" ht="15" customHeight="1">
      <c r="B114" s="249"/>
      <c r="C114" s="229" t="s">
        <v>49</v>
      </c>
      <c r="D114" s="229"/>
      <c r="E114" s="229"/>
      <c r="F114" s="248" t="s">
        <v>1787</v>
      </c>
      <c r="G114" s="229"/>
      <c r="H114" s="229" t="s">
        <v>1831</v>
      </c>
      <c r="I114" s="229" t="s">
        <v>1821</v>
      </c>
      <c r="J114" s="229"/>
      <c r="K114" s="240"/>
    </row>
    <row r="115" spans="2:11" ht="15" customHeight="1">
      <c r="B115" s="249"/>
      <c r="C115" s="229" t="s">
        <v>58</v>
      </c>
      <c r="D115" s="229"/>
      <c r="E115" s="229"/>
      <c r="F115" s="248" t="s">
        <v>1787</v>
      </c>
      <c r="G115" s="229"/>
      <c r="H115" s="229" t="s">
        <v>1832</v>
      </c>
      <c r="I115" s="229" t="s">
        <v>1833</v>
      </c>
      <c r="J115" s="229"/>
      <c r="K115" s="240"/>
    </row>
    <row r="116" spans="2:11" ht="15" customHeight="1">
      <c r="B116" s="252"/>
      <c r="C116" s="258"/>
      <c r="D116" s="258"/>
      <c r="E116" s="258"/>
      <c r="F116" s="258"/>
      <c r="G116" s="258"/>
      <c r="H116" s="258"/>
      <c r="I116" s="258"/>
      <c r="J116" s="258"/>
      <c r="K116" s="254"/>
    </row>
    <row r="117" spans="2:11" ht="18.75" customHeight="1">
      <c r="B117" s="259"/>
      <c r="C117" s="225"/>
      <c r="D117" s="225"/>
      <c r="E117" s="225"/>
      <c r="F117" s="260"/>
      <c r="G117" s="225"/>
      <c r="H117" s="225"/>
      <c r="I117" s="225"/>
      <c r="J117" s="225"/>
      <c r="K117" s="259"/>
    </row>
    <row r="118" spans="2:11" ht="18.75" customHeight="1"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</row>
    <row r="119" spans="2:11" ht="7.5" customHeight="1">
      <c r="B119" s="261"/>
      <c r="C119" s="262"/>
      <c r="D119" s="262"/>
      <c r="E119" s="262"/>
      <c r="F119" s="262"/>
      <c r="G119" s="262"/>
      <c r="H119" s="262"/>
      <c r="I119" s="262"/>
      <c r="J119" s="262"/>
      <c r="K119" s="263"/>
    </row>
    <row r="120" spans="2:11" ht="45" customHeight="1">
      <c r="B120" s="264"/>
      <c r="C120" s="337" t="s">
        <v>1834</v>
      </c>
      <c r="D120" s="337"/>
      <c r="E120" s="337"/>
      <c r="F120" s="337"/>
      <c r="G120" s="337"/>
      <c r="H120" s="337"/>
      <c r="I120" s="337"/>
      <c r="J120" s="337"/>
      <c r="K120" s="265"/>
    </row>
    <row r="121" spans="2:11" ht="17.25" customHeight="1">
      <c r="B121" s="266"/>
      <c r="C121" s="241" t="s">
        <v>1781</v>
      </c>
      <c r="D121" s="241"/>
      <c r="E121" s="241"/>
      <c r="F121" s="241" t="s">
        <v>1782</v>
      </c>
      <c r="G121" s="242"/>
      <c r="H121" s="241" t="s">
        <v>141</v>
      </c>
      <c r="I121" s="241" t="s">
        <v>58</v>
      </c>
      <c r="J121" s="241" t="s">
        <v>1783</v>
      </c>
      <c r="K121" s="267"/>
    </row>
    <row r="122" spans="2:11" ht="17.25" customHeight="1">
      <c r="B122" s="266"/>
      <c r="C122" s="243" t="s">
        <v>1784</v>
      </c>
      <c r="D122" s="243"/>
      <c r="E122" s="243"/>
      <c r="F122" s="244" t="s">
        <v>1785</v>
      </c>
      <c r="G122" s="245"/>
      <c r="H122" s="243"/>
      <c r="I122" s="243"/>
      <c r="J122" s="243" t="s">
        <v>1786</v>
      </c>
      <c r="K122" s="267"/>
    </row>
    <row r="123" spans="2:11" ht="5.25" customHeight="1">
      <c r="B123" s="268"/>
      <c r="C123" s="246"/>
      <c r="D123" s="246"/>
      <c r="E123" s="246"/>
      <c r="F123" s="246"/>
      <c r="G123" s="229"/>
      <c r="H123" s="246"/>
      <c r="I123" s="246"/>
      <c r="J123" s="246"/>
      <c r="K123" s="269"/>
    </row>
    <row r="124" spans="2:11" ht="15" customHeight="1">
      <c r="B124" s="268"/>
      <c r="C124" s="229" t="s">
        <v>1790</v>
      </c>
      <c r="D124" s="246"/>
      <c r="E124" s="246"/>
      <c r="F124" s="248" t="s">
        <v>1787</v>
      </c>
      <c r="G124" s="229"/>
      <c r="H124" s="229" t="s">
        <v>1826</v>
      </c>
      <c r="I124" s="229" t="s">
        <v>1789</v>
      </c>
      <c r="J124" s="229">
        <v>120</v>
      </c>
      <c r="K124" s="270"/>
    </row>
    <row r="125" spans="2:11" ht="15" customHeight="1">
      <c r="B125" s="268"/>
      <c r="C125" s="229" t="s">
        <v>1835</v>
      </c>
      <c r="D125" s="229"/>
      <c r="E125" s="229"/>
      <c r="F125" s="248" t="s">
        <v>1787</v>
      </c>
      <c r="G125" s="229"/>
      <c r="H125" s="229" t="s">
        <v>1836</v>
      </c>
      <c r="I125" s="229" t="s">
        <v>1789</v>
      </c>
      <c r="J125" s="229" t="s">
        <v>1837</v>
      </c>
      <c r="K125" s="270"/>
    </row>
    <row r="126" spans="2:11" ht="15" customHeight="1">
      <c r="B126" s="268"/>
      <c r="C126" s="229" t="s">
        <v>1736</v>
      </c>
      <c r="D126" s="229"/>
      <c r="E126" s="229"/>
      <c r="F126" s="248" t="s">
        <v>1787</v>
      </c>
      <c r="G126" s="229"/>
      <c r="H126" s="229" t="s">
        <v>1838</v>
      </c>
      <c r="I126" s="229" t="s">
        <v>1789</v>
      </c>
      <c r="J126" s="229" t="s">
        <v>1837</v>
      </c>
      <c r="K126" s="270"/>
    </row>
    <row r="127" spans="2:11" ht="15" customHeight="1">
      <c r="B127" s="268"/>
      <c r="C127" s="229" t="s">
        <v>1798</v>
      </c>
      <c r="D127" s="229"/>
      <c r="E127" s="229"/>
      <c r="F127" s="248" t="s">
        <v>1793</v>
      </c>
      <c r="G127" s="229"/>
      <c r="H127" s="229" t="s">
        <v>1799</v>
      </c>
      <c r="I127" s="229" t="s">
        <v>1789</v>
      </c>
      <c r="J127" s="229">
        <v>15</v>
      </c>
      <c r="K127" s="270"/>
    </row>
    <row r="128" spans="2:11" ht="15" customHeight="1">
      <c r="B128" s="268"/>
      <c r="C128" s="250" t="s">
        <v>1800</v>
      </c>
      <c r="D128" s="250"/>
      <c r="E128" s="250"/>
      <c r="F128" s="251" t="s">
        <v>1793</v>
      </c>
      <c r="G128" s="250"/>
      <c r="H128" s="250" t="s">
        <v>1801</v>
      </c>
      <c r="I128" s="250" t="s">
        <v>1789</v>
      </c>
      <c r="J128" s="250">
        <v>15</v>
      </c>
      <c r="K128" s="270"/>
    </row>
    <row r="129" spans="2:11" ht="15" customHeight="1">
      <c r="B129" s="268"/>
      <c r="C129" s="250" t="s">
        <v>1802</v>
      </c>
      <c r="D129" s="250"/>
      <c r="E129" s="250"/>
      <c r="F129" s="251" t="s">
        <v>1793</v>
      </c>
      <c r="G129" s="250"/>
      <c r="H129" s="250" t="s">
        <v>1803</v>
      </c>
      <c r="I129" s="250" t="s">
        <v>1789</v>
      </c>
      <c r="J129" s="250">
        <v>20</v>
      </c>
      <c r="K129" s="270"/>
    </row>
    <row r="130" spans="2:11" ht="15" customHeight="1">
      <c r="B130" s="268"/>
      <c r="C130" s="250" t="s">
        <v>1804</v>
      </c>
      <c r="D130" s="250"/>
      <c r="E130" s="250"/>
      <c r="F130" s="251" t="s">
        <v>1793</v>
      </c>
      <c r="G130" s="250"/>
      <c r="H130" s="250" t="s">
        <v>1805</v>
      </c>
      <c r="I130" s="250" t="s">
        <v>1789</v>
      </c>
      <c r="J130" s="250">
        <v>20</v>
      </c>
      <c r="K130" s="270"/>
    </row>
    <row r="131" spans="2:11" ht="15" customHeight="1">
      <c r="B131" s="268"/>
      <c r="C131" s="229" t="s">
        <v>1792</v>
      </c>
      <c r="D131" s="229"/>
      <c r="E131" s="229"/>
      <c r="F131" s="248" t="s">
        <v>1793</v>
      </c>
      <c r="G131" s="229"/>
      <c r="H131" s="229" t="s">
        <v>1826</v>
      </c>
      <c r="I131" s="229" t="s">
        <v>1789</v>
      </c>
      <c r="J131" s="229">
        <v>50</v>
      </c>
      <c r="K131" s="270"/>
    </row>
    <row r="132" spans="2:11" ht="15" customHeight="1">
      <c r="B132" s="268"/>
      <c r="C132" s="229" t="s">
        <v>1806</v>
      </c>
      <c r="D132" s="229"/>
      <c r="E132" s="229"/>
      <c r="F132" s="248" t="s">
        <v>1793</v>
      </c>
      <c r="G132" s="229"/>
      <c r="H132" s="229" t="s">
        <v>1826</v>
      </c>
      <c r="I132" s="229" t="s">
        <v>1789</v>
      </c>
      <c r="J132" s="229">
        <v>50</v>
      </c>
      <c r="K132" s="270"/>
    </row>
    <row r="133" spans="2:11" ht="15" customHeight="1">
      <c r="B133" s="268"/>
      <c r="C133" s="229" t="s">
        <v>1812</v>
      </c>
      <c r="D133" s="229"/>
      <c r="E133" s="229"/>
      <c r="F133" s="248" t="s">
        <v>1793</v>
      </c>
      <c r="G133" s="229"/>
      <c r="H133" s="229" t="s">
        <v>1826</v>
      </c>
      <c r="I133" s="229" t="s">
        <v>1789</v>
      </c>
      <c r="J133" s="229">
        <v>50</v>
      </c>
      <c r="K133" s="270"/>
    </row>
    <row r="134" spans="2:11" ht="15" customHeight="1">
      <c r="B134" s="268"/>
      <c r="C134" s="229" t="s">
        <v>1814</v>
      </c>
      <c r="D134" s="229"/>
      <c r="E134" s="229"/>
      <c r="F134" s="248" t="s">
        <v>1793</v>
      </c>
      <c r="G134" s="229"/>
      <c r="H134" s="229" t="s">
        <v>1826</v>
      </c>
      <c r="I134" s="229" t="s">
        <v>1789</v>
      </c>
      <c r="J134" s="229">
        <v>50</v>
      </c>
      <c r="K134" s="270"/>
    </row>
    <row r="135" spans="2:11" ht="15" customHeight="1">
      <c r="B135" s="268"/>
      <c r="C135" s="229" t="s">
        <v>146</v>
      </c>
      <c r="D135" s="229"/>
      <c r="E135" s="229"/>
      <c r="F135" s="248" t="s">
        <v>1793</v>
      </c>
      <c r="G135" s="229"/>
      <c r="H135" s="229" t="s">
        <v>1839</v>
      </c>
      <c r="I135" s="229" t="s">
        <v>1789</v>
      </c>
      <c r="J135" s="229">
        <v>255</v>
      </c>
      <c r="K135" s="270"/>
    </row>
    <row r="136" spans="2:11" ht="15" customHeight="1">
      <c r="B136" s="268"/>
      <c r="C136" s="229" t="s">
        <v>1816</v>
      </c>
      <c r="D136" s="229"/>
      <c r="E136" s="229"/>
      <c r="F136" s="248" t="s">
        <v>1787</v>
      </c>
      <c r="G136" s="229"/>
      <c r="H136" s="229" t="s">
        <v>1840</v>
      </c>
      <c r="I136" s="229" t="s">
        <v>1818</v>
      </c>
      <c r="J136" s="229"/>
      <c r="K136" s="270"/>
    </row>
    <row r="137" spans="2:11" ht="15" customHeight="1">
      <c r="B137" s="268"/>
      <c r="C137" s="229" t="s">
        <v>1819</v>
      </c>
      <c r="D137" s="229"/>
      <c r="E137" s="229"/>
      <c r="F137" s="248" t="s">
        <v>1787</v>
      </c>
      <c r="G137" s="229"/>
      <c r="H137" s="229" t="s">
        <v>1841</v>
      </c>
      <c r="I137" s="229" t="s">
        <v>1821</v>
      </c>
      <c r="J137" s="229"/>
      <c r="K137" s="270"/>
    </row>
    <row r="138" spans="2:11" ht="15" customHeight="1">
      <c r="B138" s="268"/>
      <c r="C138" s="229" t="s">
        <v>1822</v>
      </c>
      <c r="D138" s="229"/>
      <c r="E138" s="229"/>
      <c r="F138" s="248" t="s">
        <v>1787</v>
      </c>
      <c r="G138" s="229"/>
      <c r="H138" s="229" t="s">
        <v>1822</v>
      </c>
      <c r="I138" s="229" t="s">
        <v>1821</v>
      </c>
      <c r="J138" s="229"/>
      <c r="K138" s="270"/>
    </row>
    <row r="139" spans="2:11" ht="15" customHeight="1">
      <c r="B139" s="268"/>
      <c r="C139" s="229" t="s">
        <v>39</v>
      </c>
      <c r="D139" s="229"/>
      <c r="E139" s="229"/>
      <c r="F139" s="248" t="s">
        <v>1787</v>
      </c>
      <c r="G139" s="229"/>
      <c r="H139" s="229" t="s">
        <v>1842</v>
      </c>
      <c r="I139" s="229" t="s">
        <v>1821</v>
      </c>
      <c r="J139" s="229"/>
      <c r="K139" s="270"/>
    </row>
    <row r="140" spans="2:11" ht="15" customHeight="1">
      <c r="B140" s="268"/>
      <c r="C140" s="229" t="s">
        <v>1843</v>
      </c>
      <c r="D140" s="229"/>
      <c r="E140" s="229"/>
      <c r="F140" s="248" t="s">
        <v>1787</v>
      </c>
      <c r="G140" s="229"/>
      <c r="H140" s="229" t="s">
        <v>1844</v>
      </c>
      <c r="I140" s="229" t="s">
        <v>1821</v>
      </c>
      <c r="J140" s="229"/>
      <c r="K140" s="270"/>
    </row>
    <row r="141" spans="2:11" ht="15" customHeight="1">
      <c r="B141" s="271"/>
      <c r="C141" s="272"/>
      <c r="D141" s="272"/>
      <c r="E141" s="272"/>
      <c r="F141" s="272"/>
      <c r="G141" s="272"/>
      <c r="H141" s="272"/>
      <c r="I141" s="272"/>
      <c r="J141" s="272"/>
      <c r="K141" s="273"/>
    </row>
    <row r="142" spans="2:11" ht="18.75" customHeight="1">
      <c r="B142" s="225"/>
      <c r="C142" s="225"/>
      <c r="D142" s="225"/>
      <c r="E142" s="225"/>
      <c r="F142" s="260"/>
      <c r="G142" s="225"/>
      <c r="H142" s="225"/>
      <c r="I142" s="225"/>
      <c r="J142" s="225"/>
      <c r="K142" s="225"/>
    </row>
    <row r="143" spans="2:11" ht="18.75" customHeight="1"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</row>
    <row r="144" spans="2:11" ht="7.5" customHeight="1">
      <c r="B144" s="236"/>
      <c r="C144" s="237"/>
      <c r="D144" s="237"/>
      <c r="E144" s="237"/>
      <c r="F144" s="237"/>
      <c r="G144" s="237"/>
      <c r="H144" s="237"/>
      <c r="I144" s="237"/>
      <c r="J144" s="237"/>
      <c r="K144" s="238"/>
    </row>
    <row r="145" spans="2:11" ht="45" customHeight="1">
      <c r="B145" s="239"/>
      <c r="C145" s="342" t="s">
        <v>1845</v>
      </c>
      <c r="D145" s="342"/>
      <c r="E145" s="342"/>
      <c r="F145" s="342"/>
      <c r="G145" s="342"/>
      <c r="H145" s="342"/>
      <c r="I145" s="342"/>
      <c r="J145" s="342"/>
      <c r="K145" s="240"/>
    </row>
    <row r="146" spans="2:11" ht="17.25" customHeight="1">
      <c r="B146" s="239"/>
      <c r="C146" s="241" t="s">
        <v>1781</v>
      </c>
      <c r="D146" s="241"/>
      <c r="E146" s="241"/>
      <c r="F146" s="241" t="s">
        <v>1782</v>
      </c>
      <c r="G146" s="242"/>
      <c r="H146" s="241" t="s">
        <v>141</v>
      </c>
      <c r="I146" s="241" t="s">
        <v>58</v>
      </c>
      <c r="J146" s="241" t="s">
        <v>1783</v>
      </c>
      <c r="K146" s="240"/>
    </row>
    <row r="147" spans="2:11" ht="17.25" customHeight="1">
      <c r="B147" s="239"/>
      <c r="C147" s="243" t="s">
        <v>1784</v>
      </c>
      <c r="D147" s="243"/>
      <c r="E147" s="243"/>
      <c r="F147" s="244" t="s">
        <v>1785</v>
      </c>
      <c r="G147" s="245"/>
      <c r="H147" s="243"/>
      <c r="I147" s="243"/>
      <c r="J147" s="243" t="s">
        <v>1786</v>
      </c>
      <c r="K147" s="240"/>
    </row>
    <row r="148" spans="2:11" ht="5.25" customHeight="1">
      <c r="B148" s="249"/>
      <c r="C148" s="246"/>
      <c r="D148" s="246"/>
      <c r="E148" s="246"/>
      <c r="F148" s="246"/>
      <c r="G148" s="247"/>
      <c r="H148" s="246"/>
      <c r="I148" s="246"/>
      <c r="J148" s="246"/>
      <c r="K148" s="270"/>
    </row>
    <row r="149" spans="2:11" ht="15" customHeight="1">
      <c r="B149" s="249"/>
      <c r="C149" s="274" t="s">
        <v>1790</v>
      </c>
      <c r="D149" s="229"/>
      <c r="E149" s="229"/>
      <c r="F149" s="275" t="s">
        <v>1787</v>
      </c>
      <c r="G149" s="229"/>
      <c r="H149" s="274" t="s">
        <v>1826</v>
      </c>
      <c r="I149" s="274" t="s">
        <v>1789</v>
      </c>
      <c r="J149" s="274">
        <v>120</v>
      </c>
      <c r="K149" s="270"/>
    </row>
    <row r="150" spans="2:11" ht="15" customHeight="1">
      <c r="B150" s="249"/>
      <c r="C150" s="274" t="s">
        <v>1835</v>
      </c>
      <c r="D150" s="229"/>
      <c r="E150" s="229"/>
      <c r="F150" s="275" t="s">
        <v>1787</v>
      </c>
      <c r="G150" s="229"/>
      <c r="H150" s="274" t="s">
        <v>1846</v>
      </c>
      <c r="I150" s="274" t="s">
        <v>1789</v>
      </c>
      <c r="J150" s="274" t="s">
        <v>1837</v>
      </c>
      <c r="K150" s="270"/>
    </row>
    <row r="151" spans="2:11" ht="15" customHeight="1">
      <c r="B151" s="249"/>
      <c r="C151" s="274" t="s">
        <v>1736</v>
      </c>
      <c r="D151" s="229"/>
      <c r="E151" s="229"/>
      <c r="F151" s="275" t="s">
        <v>1787</v>
      </c>
      <c r="G151" s="229"/>
      <c r="H151" s="274" t="s">
        <v>1847</v>
      </c>
      <c r="I151" s="274" t="s">
        <v>1789</v>
      </c>
      <c r="J151" s="274" t="s">
        <v>1837</v>
      </c>
      <c r="K151" s="270"/>
    </row>
    <row r="152" spans="2:11" ht="15" customHeight="1">
      <c r="B152" s="249"/>
      <c r="C152" s="274" t="s">
        <v>1792</v>
      </c>
      <c r="D152" s="229"/>
      <c r="E152" s="229"/>
      <c r="F152" s="275" t="s">
        <v>1793</v>
      </c>
      <c r="G152" s="229"/>
      <c r="H152" s="274" t="s">
        <v>1826</v>
      </c>
      <c r="I152" s="274" t="s">
        <v>1789</v>
      </c>
      <c r="J152" s="274">
        <v>50</v>
      </c>
      <c r="K152" s="270"/>
    </row>
    <row r="153" spans="2:11" ht="15" customHeight="1">
      <c r="B153" s="249"/>
      <c r="C153" s="274" t="s">
        <v>1795</v>
      </c>
      <c r="D153" s="229"/>
      <c r="E153" s="229"/>
      <c r="F153" s="275" t="s">
        <v>1787</v>
      </c>
      <c r="G153" s="229"/>
      <c r="H153" s="274" t="s">
        <v>1826</v>
      </c>
      <c r="I153" s="274" t="s">
        <v>1797</v>
      </c>
      <c r="J153" s="274"/>
      <c r="K153" s="270"/>
    </row>
    <row r="154" spans="2:11" ht="15" customHeight="1">
      <c r="B154" s="249"/>
      <c r="C154" s="274" t="s">
        <v>1806</v>
      </c>
      <c r="D154" s="229"/>
      <c r="E154" s="229"/>
      <c r="F154" s="275" t="s">
        <v>1793</v>
      </c>
      <c r="G154" s="229"/>
      <c r="H154" s="274" t="s">
        <v>1826</v>
      </c>
      <c r="I154" s="274" t="s">
        <v>1789</v>
      </c>
      <c r="J154" s="274">
        <v>50</v>
      </c>
      <c r="K154" s="270"/>
    </row>
    <row r="155" spans="2:11" ht="15" customHeight="1">
      <c r="B155" s="249"/>
      <c r="C155" s="274" t="s">
        <v>1814</v>
      </c>
      <c r="D155" s="229"/>
      <c r="E155" s="229"/>
      <c r="F155" s="275" t="s">
        <v>1793</v>
      </c>
      <c r="G155" s="229"/>
      <c r="H155" s="274" t="s">
        <v>1826</v>
      </c>
      <c r="I155" s="274" t="s">
        <v>1789</v>
      </c>
      <c r="J155" s="274">
        <v>50</v>
      </c>
      <c r="K155" s="270"/>
    </row>
    <row r="156" spans="2:11" ht="15" customHeight="1">
      <c r="B156" s="249"/>
      <c r="C156" s="274" t="s">
        <v>1812</v>
      </c>
      <c r="D156" s="229"/>
      <c r="E156" s="229"/>
      <c r="F156" s="275" t="s">
        <v>1793</v>
      </c>
      <c r="G156" s="229"/>
      <c r="H156" s="274" t="s">
        <v>1826</v>
      </c>
      <c r="I156" s="274" t="s">
        <v>1789</v>
      </c>
      <c r="J156" s="274">
        <v>50</v>
      </c>
      <c r="K156" s="270"/>
    </row>
    <row r="157" spans="2:11" ht="15" customHeight="1">
      <c r="B157" s="249"/>
      <c r="C157" s="274" t="s">
        <v>100</v>
      </c>
      <c r="D157" s="229"/>
      <c r="E157" s="229"/>
      <c r="F157" s="275" t="s">
        <v>1787</v>
      </c>
      <c r="G157" s="229"/>
      <c r="H157" s="274" t="s">
        <v>1848</v>
      </c>
      <c r="I157" s="274" t="s">
        <v>1789</v>
      </c>
      <c r="J157" s="274" t="s">
        <v>1849</v>
      </c>
      <c r="K157" s="270"/>
    </row>
    <row r="158" spans="2:11" ht="15" customHeight="1">
      <c r="B158" s="249"/>
      <c r="C158" s="274" t="s">
        <v>1850</v>
      </c>
      <c r="D158" s="229"/>
      <c r="E158" s="229"/>
      <c r="F158" s="275" t="s">
        <v>1787</v>
      </c>
      <c r="G158" s="229"/>
      <c r="H158" s="274" t="s">
        <v>1851</v>
      </c>
      <c r="I158" s="274" t="s">
        <v>1821</v>
      </c>
      <c r="J158" s="274"/>
      <c r="K158" s="270"/>
    </row>
    <row r="159" spans="2:11" ht="15" customHeight="1">
      <c r="B159" s="276"/>
      <c r="C159" s="258"/>
      <c r="D159" s="258"/>
      <c r="E159" s="258"/>
      <c r="F159" s="258"/>
      <c r="G159" s="258"/>
      <c r="H159" s="258"/>
      <c r="I159" s="258"/>
      <c r="J159" s="258"/>
      <c r="K159" s="277"/>
    </row>
    <row r="160" spans="2:11" ht="18.75" customHeight="1">
      <c r="B160" s="225"/>
      <c r="C160" s="229"/>
      <c r="D160" s="229"/>
      <c r="E160" s="229"/>
      <c r="F160" s="248"/>
      <c r="G160" s="229"/>
      <c r="H160" s="229"/>
      <c r="I160" s="229"/>
      <c r="J160" s="229"/>
      <c r="K160" s="225"/>
    </row>
    <row r="161" spans="2:11" ht="18.75" customHeight="1"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</row>
    <row r="162" spans="2:11" ht="7.5" customHeight="1">
      <c r="B162" s="217"/>
      <c r="C162" s="218"/>
      <c r="D162" s="218"/>
      <c r="E162" s="218"/>
      <c r="F162" s="218"/>
      <c r="G162" s="218"/>
      <c r="H162" s="218"/>
      <c r="I162" s="218"/>
      <c r="J162" s="218"/>
      <c r="K162" s="219"/>
    </row>
    <row r="163" spans="2:11" ht="45" customHeight="1">
      <c r="B163" s="220"/>
      <c r="C163" s="337" t="s">
        <v>1852</v>
      </c>
      <c r="D163" s="337"/>
      <c r="E163" s="337"/>
      <c r="F163" s="337"/>
      <c r="G163" s="337"/>
      <c r="H163" s="337"/>
      <c r="I163" s="337"/>
      <c r="J163" s="337"/>
      <c r="K163" s="221"/>
    </row>
    <row r="164" spans="2:11" ht="17.25" customHeight="1">
      <c r="B164" s="220"/>
      <c r="C164" s="241" t="s">
        <v>1781</v>
      </c>
      <c r="D164" s="241"/>
      <c r="E164" s="241"/>
      <c r="F164" s="241" t="s">
        <v>1782</v>
      </c>
      <c r="G164" s="278"/>
      <c r="H164" s="279" t="s">
        <v>141</v>
      </c>
      <c r="I164" s="279" t="s">
        <v>58</v>
      </c>
      <c r="J164" s="241" t="s">
        <v>1783</v>
      </c>
      <c r="K164" s="221"/>
    </row>
    <row r="165" spans="2:11" ht="17.25" customHeight="1">
      <c r="B165" s="222"/>
      <c r="C165" s="243" t="s">
        <v>1784</v>
      </c>
      <c r="D165" s="243"/>
      <c r="E165" s="243"/>
      <c r="F165" s="244" t="s">
        <v>1785</v>
      </c>
      <c r="G165" s="280"/>
      <c r="H165" s="281"/>
      <c r="I165" s="281"/>
      <c r="J165" s="243" t="s">
        <v>1786</v>
      </c>
      <c r="K165" s="223"/>
    </row>
    <row r="166" spans="2:11" ht="5.25" customHeight="1">
      <c r="B166" s="249"/>
      <c r="C166" s="246"/>
      <c r="D166" s="246"/>
      <c r="E166" s="246"/>
      <c r="F166" s="246"/>
      <c r="G166" s="247"/>
      <c r="H166" s="246"/>
      <c r="I166" s="246"/>
      <c r="J166" s="246"/>
      <c r="K166" s="270"/>
    </row>
    <row r="167" spans="2:11" ht="15" customHeight="1">
      <c r="B167" s="249"/>
      <c r="C167" s="229" t="s">
        <v>1790</v>
      </c>
      <c r="D167" s="229"/>
      <c r="E167" s="229"/>
      <c r="F167" s="248" t="s">
        <v>1787</v>
      </c>
      <c r="G167" s="229"/>
      <c r="H167" s="229" t="s">
        <v>1826</v>
      </c>
      <c r="I167" s="229" t="s">
        <v>1789</v>
      </c>
      <c r="J167" s="229">
        <v>120</v>
      </c>
      <c r="K167" s="270"/>
    </row>
    <row r="168" spans="2:11" ht="15" customHeight="1">
      <c r="B168" s="249"/>
      <c r="C168" s="229" t="s">
        <v>1835</v>
      </c>
      <c r="D168" s="229"/>
      <c r="E168" s="229"/>
      <c r="F168" s="248" t="s">
        <v>1787</v>
      </c>
      <c r="G168" s="229"/>
      <c r="H168" s="229" t="s">
        <v>1836</v>
      </c>
      <c r="I168" s="229" t="s">
        <v>1789</v>
      </c>
      <c r="J168" s="229" t="s">
        <v>1837</v>
      </c>
      <c r="K168" s="270"/>
    </row>
    <row r="169" spans="2:11" ht="15" customHeight="1">
      <c r="B169" s="249"/>
      <c r="C169" s="229" t="s">
        <v>1736</v>
      </c>
      <c r="D169" s="229"/>
      <c r="E169" s="229"/>
      <c r="F169" s="248" t="s">
        <v>1787</v>
      </c>
      <c r="G169" s="229"/>
      <c r="H169" s="229" t="s">
        <v>1853</v>
      </c>
      <c r="I169" s="229" t="s">
        <v>1789</v>
      </c>
      <c r="J169" s="229" t="s">
        <v>1837</v>
      </c>
      <c r="K169" s="270"/>
    </row>
    <row r="170" spans="2:11" ht="15" customHeight="1">
      <c r="B170" s="249"/>
      <c r="C170" s="229" t="s">
        <v>1792</v>
      </c>
      <c r="D170" s="229"/>
      <c r="E170" s="229"/>
      <c r="F170" s="248" t="s">
        <v>1793</v>
      </c>
      <c r="G170" s="229"/>
      <c r="H170" s="229" t="s">
        <v>1853</v>
      </c>
      <c r="I170" s="229" t="s">
        <v>1789</v>
      </c>
      <c r="J170" s="229">
        <v>50</v>
      </c>
      <c r="K170" s="270"/>
    </row>
    <row r="171" spans="2:11" ht="15" customHeight="1">
      <c r="B171" s="249"/>
      <c r="C171" s="229" t="s">
        <v>1795</v>
      </c>
      <c r="D171" s="229"/>
      <c r="E171" s="229"/>
      <c r="F171" s="248" t="s">
        <v>1787</v>
      </c>
      <c r="G171" s="229"/>
      <c r="H171" s="229" t="s">
        <v>1853</v>
      </c>
      <c r="I171" s="229" t="s">
        <v>1797</v>
      </c>
      <c r="J171" s="229"/>
      <c r="K171" s="270"/>
    </row>
    <row r="172" spans="2:11" ht="15" customHeight="1">
      <c r="B172" s="249"/>
      <c r="C172" s="229" t="s">
        <v>1806</v>
      </c>
      <c r="D172" s="229"/>
      <c r="E172" s="229"/>
      <c r="F172" s="248" t="s">
        <v>1793</v>
      </c>
      <c r="G172" s="229"/>
      <c r="H172" s="229" t="s">
        <v>1853</v>
      </c>
      <c r="I172" s="229" t="s">
        <v>1789</v>
      </c>
      <c r="J172" s="229">
        <v>50</v>
      </c>
      <c r="K172" s="270"/>
    </row>
    <row r="173" spans="2:11" ht="15" customHeight="1">
      <c r="B173" s="249"/>
      <c r="C173" s="229" t="s">
        <v>1814</v>
      </c>
      <c r="D173" s="229"/>
      <c r="E173" s="229"/>
      <c r="F173" s="248" t="s">
        <v>1793</v>
      </c>
      <c r="G173" s="229"/>
      <c r="H173" s="229" t="s">
        <v>1853</v>
      </c>
      <c r="I173" s="229" t="s">
        <v>1789</v>
      </c>
      <c r="J173" s="229">
        <v>50</v>
      </c>
      <c r="K173" s="270"/>
    </row>
    <row r="174" spans="2:11" ht="15" customHeight="1">
      <c r="B174" s="249"/>
      <c r="C174" s="229" t="s">
        <v>1812</v>
      </c>
      <c r="D174" s="229"/>
      <c r="E174" s="229"/>
      <c r="F174" s="248" t="s">
        <v>1793</v>
      </c>
      <c r="G174" s="229"/>
      <c r="H174" s="229" t="s">
        <v>1853</v>
      </c>
      <c r="I174" s="229" t="s">
        <v>1789</v>
      </c>
      <c r="J174" s="229">
        <v>50</v>
      </c>
      <c r="K174" s="270"/>
    </row>
    <row r="175" spans="2:11" ht="15" customHeight="1">
      <c r="B175" s="249"/>
      <c r="C175" s="229" t="s">
        <v>140</v>
      </c>
      <c r="D175" s="229"/>
      <c r="E175" s="229"/>
      <c r="F175" s="248" t="s">
        <v>1787</v>
      </c>
      <c r="G175" s="229"/>
      <c r="H175" s="229" t="s">
        <v>1854</v>
      </c>
      <c r="I175" s="229" t="s">
        <v>1855</v>
      </c>
      <c r="J175" s="229"/>
      <c r="K175" s="270"/>
    </row>
    <row r="176" spans="2:11" ht="15" customHeight="1">
      <c r="B176" s="249"/>
      <c r="C176" s="229" t="s">
        <v>58</v>
      </c>
      <c r="D176" s="229"/>
      <c r="E176" s="229"/>
      <c r="F176" s="248" t="s">
        <v>1787</v>
      </c>
      <c r="G176" s="229"/>
      <c r="H176" s="229" t="s">
        <v>1856</v>
      </c>
      <c r="I176" s="229" t="s">
        <v>1857</v>
      </c>
      <c r="J176" s="229">
        <v>1</v>
      </c>
      <c r="K176" s="270"/>
    </row>
    <row r="177" spans="2:11" ht="15" customHeight="1">
      <c r="B177" s="249"/>
      <c r="C177" s="229" t="s">
        <v>54</v>
      </c>
      <c r="D177" s="229"/>
      <c r="E177" s="229"/>
      <c r="F177" s="248" t="s">
        <v>1787</v>
      </c>
      <c r="G177" s="229"/>
      <c r="H177" s="229" t="s">
        <v>1858</v>
      </c>
      <c r="I177" s="229" t="s">
        <v>1789</v>
      </c>
      <c r="J177" s="229">
        <v>20</v>
      </c>
      <c r="K177" s="270"/>
    </row>
    <row r="178" spans="2:11" ht="15" customHeight="1">
      <c r="B178" s="249"/>
      <c r="C178" s="229" t="s">
        <v>141</v>
      </c>
      <c r="D178" s="229"/>
      <c r="E178" s="229"/>
      <c r="F178" s="248" t="s">
        <v>1787</v>
      </c>
      <c r="G178" s="229"/>
      <c r="H178" s="229" t="s">
        <v>1859</v>
      </c>
      <c r="I178" s="229" t="s">
        <v>1789</v>
      </c>
      <c r="J178" s="229">
        <v>255</v>
      </c>
      <c r="K178" s="270"/>
    </row>
    <row r="179" spans="2:11" ht="15" customHeight="1">
      <c r="B179" s="249"/>
      <c r="C179" s="229" t="s">
        <v>142</v>
      </c>
      <c r="D179" s="229"/>
      <c r="E179" s="229"/>
      <c r="F179" s="248" t="s">
        <v>1787</v>
      </c>
      <c r="G179" s="229"/>
      <c r="H179" s="229" t="s">
        <v>1752</v>
      </c>
      <c r="I179" s="229" t="s">
        <v>1789</v>
      </c>
      <c r="J179" s="229">
        <v>10</v>
      </c>
      <c r="K179" s="270"/>
    </row>
    <row r="180" spans="2:11" ht="15" customHeight="1">
      <c r="B180" s="249"/>
      <c r="C180" s="229" t="s">
        <v>143</v>
      </c>
      <c r="D180" s="229"/>
      <c r="E180" s="229"/>
      <c r="F180" s="248" t="s">
        <v>1787</v>
      </c>
      <c r="G180" s="229"/>
      <c r="H180" s="229" t="s">
        <v>1860</v>
      </c>
      <c r="I180" s="229" t="s">
        <v>1821</v>
      </c>
      <c r="J180" s="229"/>
      <c r="K180" s="270"/>
    </row>
    <row r="181" spans="2:11" ht="15" customHeight="1">
      <c r="B181" s="249"/>
      <c r="C181" s="229" t="s">
        <v>1861</v>
      </c>
      <c r="D181" s="229"/>
      <c r="E181" s="229"/>
      <c r="F181" s="248" t="s">
        <v>1787</v>
      </c>
      <c r="G181" s="229"/>
      <c r="H181" s="229" t="s">
        <v>1862</v>
      </c>
      <c r="I181" s="229" t="s">
        <v>1821</v>
      </c>
      <c r="J181" s="229"/>
      <c r="K181" s="270"/>
    </row>
    <row r="182" spans="2:11" ht="15" customHeight="1">
      <c r="B182" s="249"/>
      <c r="C182" s="229" t="s">
        <v>1850</v>
      </c>
      <c r="D182" s="229"/>
      <c r="E182" s="229"/>
      <c r="F182" s="248" t="s">
        <v>1787</v>
      </c>
      <c r="G182" s="229"/>
      <c r="H182" s="229" t="s">
        <v>1863</v>
      </c>
      <c r="I182" s="229" t="s">
        <v>1821</v>
      </c>
      <c r="J182" s="229"/>
      <c r="K182" s="270"/>
    </row>
    <row r="183" spans="2:11" ht="15" customHeight="1">
      <c r="B183" s="249"/>
      <c r="C183" s="229" t="s">
        <v>145</v>
      </c>
      <c r="D183" s="229"/>
      <c r="E183" s="229"/>
      <c r="F183" s="248" t="s">
        <v>1793</v>
      </c>
      <c r="G183" s="229"/>
      <c r="H183" s="229" t="s">
        <v>1864</v>
      </c>
      <c r="I183" s="229" t="s">
        <v>1789</v>
      </c>
      <c r="J183" s="229">
        <v>50</v>
      </c>
      <c r="K183" s="270"/>
    </row>
    <row r="184" spans="2:11" ht="15" customHeight="1">
      <c r="B184" s="249"/>
      <c r="C184" s="229" t="s">
        <v>1865</v>
      </c>
      <c r="D184" s="229"/>
      <c r="E184" s="229"/>
      <c r="F184" s="248" t="s">
        <v>1793</v>
      </c>
      <c r="G184" s="229"/>
      <c r="H184" s="229" t="s">
        <v>1866</v>
      </c>
      <c r="I184" s="229" t="s">
        <v>1867</v>
      </c>
      <c r="J184" s="229"/>
      <c r="K184" s="270"/>
    </row>
    <row r="185" spans="2:11" ht="15" customHeight="1">
      <c r="B185" s="249"/>
      <c r="C185" s="229" t="s">
        <v>1868</v>
      </c>
      <c r="D185" s="229"/>
      <c r="E185" s="229"/>
      <c r="F185" s="248" t="s">
        <v>1793</v>
      </c>
      <c r="G185" s="229"/>
      <c r="H185" s="229" t="s">
        <v>1869</v>
      </c>
      <c r="I185" s="229" t="s">
        <v>1867</v>
      </c>
      <c r="J185" s="229"/>
      <c r="K185" s="270"/>
    </row>
    <row r="186" spans="2:11" ht="15" customHeight="1">
      <c r="B186" s="249"/>
      <c r="C186" s="229" t="s">
        <v>1870</v>
      </c>
      <c r="D186" s="229"/>
      <c r="E186" s="229"/>
      <c r="F186" s="248" t="s">
        <v>1793</v>
      </c>
      <c r="G186" s="229"/>
      <c r="H186" s="229" t="s">
        <v>1871</v>
      </c>
      <c r="I186" s="229" t="s">
        <v>1867</v>
      </c>
      <c r="J186" s="229"/>
      <c r="K186" s="270"/>
    </row>
    <row r="187" spans="2:11" ht="15" customHeight="1">
      <c r="B187" s="249"/>
      <c r="C187" s="282" t="s">
        <v>1872</v>
      </c>
      <c r="D187" s="229"/>
      <c r="E187" s="229"/>
      <c r="F187" s="248" t="s">
        <v>1793</v>
      </c>
      <c r="G187" s="229"/>
      <c r="H187" s="229" t="s">
        <v>1873</v>
      </c>
      <c r="I187" s="229" t="s">
        <v>1874</v>
      </c>
      <c r="J187" s="283" t="s">
        <v>1875</v>
      </c>
      <c r="K187" s="270"/>
    </row>
    <row r="188" spans="2:11" ht="15" customHeight="1">
      <c r="B188" s="249"/>
      <c r="C188" s="234" t="s">
        <v>43</v>
      </c>
      <c r="D188" s="229"/>
      <c r="E188" s="229"/>
      <c r="F188" s="248" t="s">
        <v>1787</v>
      </c>
      <c r="G188" s="229"/>
      <c r="H188" s="225" t="s">
        <v>1876</v>
      </c>
      <c r="I188" s="229" t="s">
        <v>1877</v>
      </c>
      <c r="J188" s="229"/>
      <c r="K188" s="270"/>
    </row>
    <row r="189" spans="2:11" ht="15" customHeight="1">
      <c r="B189" s="249"/>
      <c r="C189" s="234" t="s">
        <v>1878</v>
      </c>
      <c r="D189" s="229"/>
      <c r="E189" s="229"/>
      <c r="F189" s="248" t="s">
        <v>1787</v>
      </c>
      <c r="G189" s="229"/>
      <c r="H189" s="229" t="s">
        <v>1879</v>
      </c>
      <c r="I189" s="229" t="s">
        <v>1821</v>
      </c>
      <c r="J189" s="229"/>
      <c r="K189" s="270"/>
    </row>
    <row r="190" spans="2:11" ht="15" customHeight="1">
      <c r="B190" s="249"/>
      <c r="C190" s="234" t="s">
        <v>1880</v>
      </c>
      <c r="D190" s="229"/>
      <c r="E190" s="229"/>
      <c r="F190" s="248" t="s">
        <v>1787</v>
      </c>
      <c r="G190" s="229"/>
      <c r="H190" s="229" t="s">
        <v>1881</v>
      </c>
      <c r="I190" s="229" t="s">
        <v>1821</v>
      </c>
      <c r="J190" s="229"/>
      <c r="K190" s="270"/>
    </row>
    <row r="191" spans="2:11" ht="15" customHeight="1">
      <c r="B191" s="249"/>
      <c r="C191" s="234" t="s">
        <v>1882</v>
      </c>
      <c r="D191" s="229"/>
      <c r="E191" s="229"/>
      <c r="F191" s="248" t="s">
        <v>1793</v>
      </c>
      <c r="G191" s="229"/>
      <c r="H191" s="229" t="s">
        <v>1883</v>
      </c>
      <c r="I191" s="229" t="s">
        <v>1821</v>
      </c>
      <c r="J191" s="229"/>
      <c r="K191" s="270"/>
    </row>
    <row r="192" spans="2:11" ht="15" customHeight="1">
      <c r="B192" s="276"/>
      <c r="C192" s="284"/>
      <c r="D192" s="258"/>
      <c r="E192" s="258"/>
      <c r="F192" s="258"/>
      <c r="G192" s="258"/>
      <c r="H192" s="258"/>
      <c r="I192" s="258"/>
      <c r="J192" s="258"/>
      <c r="K192" s="277"/>
    </row>
    <row r="193" spans="2:11" ht="18.75" customHeight="1">
      <c r="B193" s="225"/>
      <c r="C193" s="229"/>
      <c r="D193" s="229"/>
      <c r="E193" s="229"/>
      <c r="F193" s="248"/>
      <c r="G193" s="229"/>
      <c r="H193" s="229"/>
      <c r="I193" s="229"/>
      <c r="J193" s="229"/>
      <c r="K193" s="225"/>
    </row>
    <row r="194" spans="2:11" ht="18.75" customHeight="1">
      <c r="B194" s="225"/>
      <c r="C194" s="229"/>
      <c r="D194" s="229"/>
      <c r="E194" s="229"/>
      <c r="F194" s="248"/>
      <c r="G194" s="229"/>
      <c r="H194" s="229"/>
      <c r="I194" s="229"/>
      <c r="J194" s="229"/>
      <c r="K194" s="225"/>
    </row>
    <row r="195" spans="2:11" ht="18.75" customHeight="1">
      <c r="B195" s="235"/>
      <c r="C195" s="235"/>
      <c r="D195" s="235"/>
      <c r="E195" s="235"/>
      <c r="F195" s="235"/>
      <c r="G195" s="235"/>
      <c r="H195" s="235"/>
      <c r="I195" s="235"/>
      <c r="J195" s="235"/>
      <c r="K195" s="235"/>
    </row>
    <row r="196" spans="2:11" ht="13.5">
      <c r="B196" s="217"/>
      <c r="C196" s="218"/>
      <c r="D196" s="218"/>
      <c r="E196" s="218"/>
      <c r="F196" s="218"/>
      <c r="G196" s="218"/>
      <c r="H196" s="218"/>
      <c r="I196" s="218"/>
      <c r="J196" s="218"/>
      <c r="K196" s="219"/>
    </row>
    <row r="197" spans="2:11" ht="22.2">
      <c r="B197" s="220"/>
      <c r="C197" s="337" t="s">
        <v>1884</v>
      </c>
      <c r="D197" s="337"/>
      <c r="E197" s="337"/>
      <c r="F197" s="337"/>
      <c r="G197" s="337"/>
      <c r="H197" s="337"/>
      <c r="I197" s="337"/>
      <c r="J197" s="337"/>
      <c r="K197" s="221"/>
    </row>
    <row r="198" spans="2:11" ht="25.5" customHeight="1">
      <c r="B198" s="220"/>
      <c r="C198" s="285" t="s">
        <v>1885</v>
      </c>
      <c r="D198" s="285"/>
      <c r="E198" s="285"/>
      <c r="F198" s="285" t="s">
        <v>1886</v>
      </c>
      <c r="G198" s="286"/>
      <c r="H198" s="343" t="s">
        <v>1887</v>
      </c>
      <c r="I198" s="343"/>
      <c r="J198" s="343"/>
      <c r="K198" s="221"/>
    </row>
    <row r="199" spans="2:11" ht="5.25" customHeight="1">
      <c r="B199" s="249"/>
      <c r="C199" s="246"/>
      <c r="D199" s="246"/>
      <c r="E199" s="246"/>
      <c r="F199" s="246"/>
      <c r="G199" s="229"/>
      <c r="H199" s="246"/>
      <c r="I199" s="246"/>
      <c r="J199" s="246"/>
      <c r="K199" s="270"/>
    </row>
    <row r="200" spans="2:11" ht="15" customHeight="1">
      <c r="B200" s="249"/>
      <c r="C200" s="229" t="s">
        <v>1877</v>
      </c>
      <c r="D200" s="229"/>
      <c r="E200" s="229"/>
      <c r="F200" s="248" t="s">
        <v>44</v>
      </c>
      <c r="G200" s="229"/>
      <c r="H200" s="339" t="s">
        <v>1888</v>
      </c>
      <c r="I200" s="339"/>
      <c r="J200" s="339"/>
      <c r="K200" s="270"/>
    </row>
    <row r="201" spans="2:11" ht="15" customHeight="1">
      <c r="B201" s="249"/>
      <c r="C201" s="255"/>
      <c r="D201" s="229"/>
      <c r="E201" s="229"/>
      <c r="F201" s="248" t="s">
        <v>45</v>
      </c>
      <c r="G201" s="229"/>
      <c r="H201" s="339" t="s">
        <v>1889</v>
      </c>
      <c r="I201" s="339"/>
      <c r="J201" s="339"/>
      <c r="K201" s="270"/>
    </row>
    <row r="202" spans="2:11" ht="15" customHeight="1">
      <c r="B202" s="249"/>
      <c r="C202" s="255"/>
      <c r="D202" s="229"/>
      <c r="E202" s="229"/>
      <c r="F202" s="248" t="s">
        <v>48</v>
      </c>
      <c r="G202" s="229"/>
      <c r="H202" s="339" t="s">
        <v>1890</v>
      </c>
      <c r="I202" s="339"/>
      <c r="J202" s="339"/>
      <c r="K202" s="270"/>
    </row>
    <row r="203" spans="2:11" ht="15" customHeight="1">
      <c r="B203" s="249"/>
      <c r="C203" s="229"/>
      <c r="D203" s="229"/>
      <c r="E203" s="229"/>
      <c r="F203" s="248" t="s">
        <v>46</v>
      </c>
      <c r="G203" s="229"/>
      <c r="H203" s="339" t="s">
        <v>1891</v>
      </c>
      <c r="I203" s="339"/>
      <c r="J203" s="339"/>
      <c r="K203" s="270"/>
    </row>
    <row r="204" spans="2:11" ht="15" customHeight="1">
      <c r="B204" s="249"/>
      <c r="C204" s="229"/>
      <c r="D204" s="229"/>
      <c r="E204" s="229"/>
      <c r="F204" s="248" t="s">
        <v>47</v>
      </c>
      <c r="G204" s="229"/>
      <c r="H204" s="339" t="s">
        <v>1892</v>
      </c>
      <c r="I204" s="339"/>
      <c r="J204" s="339"/>
      <c r="K204" s="270"/>
    </row>
    <row r="205" spans="2:11" ht="15" customHeight="1">
      <c r="B205" s="249"/>
      <c r="C205" s="229"/>
      <c r="D205" s="229"/>
      <c r="E205" s="229"/>
      <c r="F205" s="248"/>
      <c r="G205" s="229"/>
      <c r="H205" s="229"/>
      <c r="I205" s="229"/>
      <c r="J205" s="229"/>
      <c r="K205" s="270"/>
    </row>
    <row r="206" spans="2:11" ht="15" customHeight="1">
      <c r="B206" s="249"/>
      <c r="C206" s="229" t="s">
        <v>1833</v>
      </c>
      <c r="D206" s="229"/>
      <c r="E206" s="229"/>
      <c r="F206" s="248" t="s">
        <v>80</v>
      </c>
      <c r="G206" s="229"/>
      <c r="H206" s="339" t="s">
        <v>1893</v>
      </c>
      <c r="I206" s="339"/>
      <c r="J206" s="339"/>
      <c r="K206" s="270"/>
    </row>
    <row r="207" spans="2:11" ht="15" customHeight="1">
      <c r="B207" s="249"/>
      <c r="C207" s="255"/>
      <c r="D207" s="229"/>
      <c r="E207" s="229"/>
      <c r="F207" s="248" t="s">
        <v>1730</v>
      </c>
      <c r="G207" s="229"/>
      <c r="H207" s="339" t="s">
        <v>1731</v>
      </c>
      <c r="I207" s="339"/>
      <c r="J207" s="339"/>
      <c r="K207" s="270"/>
    </row>
    <row r="208" spans="2:11" ht="15" customHeight="1">
      <c r="B208" s="249"/>
      <c r="C208" s="229"/>
      <c r="D208" s="229"/>
      <c r="E208" s="229"/>
      <c r="F208" s="248" t="s">
        <v>1728</v>
      </c>
      <c r="G208" s="229"/>
      <c r="H208" s="339" t="s">
        <v>1894</v>
      </c>
      <c r="I208" s="339"/>
      <c r="J208" s="339"/>
      <c r="K208" s="270"/>
    </row>
    <row r="209" spans="2:11" ht="15" customHeight="1">
      <c r="B209" s="287"/>
      <c r="C209" s="255"/>
      <c r="D209" s="255"/>
      <c r="E209" s="255"/>
      <c r="F209" s="248" t="s">
        <v>1732</v>
      </c>
      <c r="G209" s="234"/>
      <c r="H209" s="338" t="s">
        <v>1733</v>
      </c>
      <c r="I209" s="338"/>
      <c r="J209" s="338"/>
      <c r="K209" s="288"/>
    </row>
    <row r="210" spans="2:11" ht="15" customHeight="1">
      <c r="B210" s="287"/>
      <c r="C210" s="255"/>
      <c r="D210" s="255"/>
      <c r="E210" s="255"/>
      <c r="F210" s="248" t="s">
        <v>1734</v>
      </c>
      <c r="G210" s="234"/>
      <c r="H210" s="338" t="s">
        <v>1895</v>
      </c>
      <c r="I210" s="338"/>
      <c r="J210" s="338"/>
      <c r="K210" s="288"/>
    </row>
    <row r="211" spans="2:11" ht="15" customHeight="1">
      <c r="B211" s="287"/>
      <c r="C211" s="255"/>
      <c r="D211" s="255"/>
      <c r="E211" s="255"/>
      <c r="F211" s="289"/>
      <c r="G211" s="234"/>
      <c r="H211" s="290"/>
      <c r="I211" s="290"/>
      <c r="J211" s="290"/>
      <c r="K211" s="288"/>
    </row>
    <row r="212" spans="2:11" ht="15" customHeight="1">
      <c r="B212" s="287"/>
      <c r="C212" s="229" t="s">
        <v>1857</v>
      </c>
      <c r="D212" s="255"/>
      <c r="E212" s="255"/>
      <c r="F212" s="248">
        <v>1</v>
      </c>
      <c r="G212" s="234"/>
      <c r="H212" s="338" t="s">
        <v>1896</v>
      </c>
      <c r="I212" s="338"/>
      <c r="J212" s="338"/>
      <c r="K212" s="288"/>
    </row>
    <row r="213" spans="2:11" ht="15" customHeight="1">
      <c r="B213" s="287"/>
      <c r="C213" s="255"/>
      <c r="D213" s="255"/>
      <c r="E213" s="255"/>
      <c r="F213" s="248">
        <v>2</v>
      </c>
      <c r="G213" s="234"/>
      <c r="H213" s="338" t="s">
        <v>1897</v>
      </c>
      <c r="I213" s="338"/>
      <c r="J213" s="338"/>
      <c r="K213" s="288"/>
    </row>
    <row r="214" spans="2:11" ht="15" customHeight="1">
      <c r="B214" s="287"/>
      <c r="C214" s="255"/>
      <c r="D214" s="255"/>
      <c r="E214" s="255"/>
      <c r="F214" s="248">
        <v>3</v>
      </c>
      <c r="G214" s="234"/>
      <c r="H214" s="338" t="s">
        <v>1898</v>
      </c>
      <c r="I214" s="338"/>
      <c r="J214" s="338"/>
      <c r="K214" s="288"/>
    </row>
    <row r="215" spans="2:11" ht="15" customHeight="1">
      <c r="B215" s="287"/>
      <c r="C215" s="255"/>
      <c r="D215" s="255"/>
      <c r="E215" s="255"/>
      <c r="F215" s="248">
        <v>4</v>
      </c>
      <c r="G215" s="234"/>
      <c r="H215" s="338" t="s">
        <v>1899</v>
      </c>
      <c r="I215" s="338"/>
      <c r="J215" s="338"/>
      <c r="K215" s="288"/>
    </row>
    <row r="216" spans="2:11" ht="12.75" customHeight="1">
      <c r="B216" s="291"/>
      <c r="C216" s="292"/>
      <c r="D216" s="292"/>
      <c r="E216" s="292"/>
      <c r="F216" s="292"/>
      <c r="G216" s="292"/>
      <c r="H216" s="292"/>
      <c r="I216" s="292"/>
      <c r="J216" s="292"/>
      <c r="K216" s="293"/>
    </row>
  </sheetData>
  <sheetProtection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Juras V</dc:creator>
  <cp:keywords/>
  <dc:description/>
  <cp:lastModifiedBy>Filip Hachle</cp:lastModifiedBy>
  <dcterms:created xsi:type="dcterms:W3CDTF">2019-04-03T20:51:00Z</dcterms:created>
  <dcterms:modified xsi:type="dcterms:W3CDTF">2019-06-20T07:49:28Z</dcterms:modified>
  <cp:category/>
  <cp:version/>
  <cp:contentType/>
  <cp:contentStatus/>
</cp:coreProperties>
</file>